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6b698356da246a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 Work\10 Website Stats Items\"/>
    </mc:Choice>
  </mc:AlternateContent>
  <xr:revisionPtr revIDLastSave="0" documentId="8_{036D4330-6DF8-4D53-928F-7E9FCEBFAC30}" xr6:coauthVersionLast="45" xr6:coauthVersionMax="45" xr10:uidLastSave="{00000000-0000-0000-0000-000000000000}"/>
  <workbookProtection workbookPassword="CF21" lockStructure="1"/>
  <bookViews>
    <workbookView showHorizontalScroll="0" showSheetTabs="0" xWindow="-98" yWindow="-98" windowWidth="20715" windowHeight="13276" xr2:uid="{00000000-000D-0000-FFFF-FFFF00000000}"/>
  </bookViews>
  <sheets>
    <sheet name="Votes" sheetId="1" r:id="rId1"/>
    <sheet name="Employment" sheetId="2" state="hidden" r:id="rId2"/>
    <sheet name="English fluency" sheetId="3" state="hidden" r:id="rId3"/>
    <sheet name="Income" sheetId="4" state="hidden" r:id="rId4"/>
    <sheet name="Education" sheetId="5" state="hidden" r:id="rId5"/>
    <sheet name="All variables" sheetId="6" r:id="rId6"/>
    <sheet name="Sheet1" sheetId="12" state="hidden" r:id="rId7"/>
    <sheet name="Sheet2" sheetId="13" state="hidden" r:id="rId8"/>
    <sheet name="Regression" sheetId="11" state="hidden" r:id="rId9"/>
  </sheets>
  <definedNames>
    <definedName name="_xlnm.Print_Area" localSheetId="0">Votes!$B$1:$U$65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 i="6" l="1"/>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 i="6"/>
  <c r="M2" i="6" s="1"/>
  <c r="K5" i="6"/>
  <c r="G2" i="6"/>
  <c r="V35" i="6" l="1"/>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V6" i="6"/>
  <c r="T2" i="6" l="1"/>
  <c r="P2" i="6"/>
  <c r="R2" i="6"/>
  <c r="S2" i="6"/>
  <c r="Q2"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H2" i="6"/>
  <c r="I2" i="6"/>
  <c r="F2" i="6"/>
  <c r="E2" i="6"/>
  <c r="P6" i="4"/>
  <c r="AC6" i="4" s="1"/>
  <c r="CL6" i="4" s="1"/>
  <c r="Q6" i="4"/>
  <c r="BZ6" i="4" s="1"/>
  <c r="R6" i="4"/>
  <c r="S6" i="4"/>
  <c r="T6" i="4"/>
  <c r="U6" i="4"/>
  <c r="AH6" i="4" s="1"/>
  <c r="CQ6" i="4" s="1"/>
  <c r="V6" i="4"/>
  <c r="CE6" i="4" s="1"/>
  <c r="W6" i="4"/>
  <c r="CF6" i="4" s="1"/>
  <c r="X6" i="4"/>
  <c r="AK6" i="4" s="1"/>
  <c r="CT6" i="4" s="1"/>
  <c r="Y6" i="4"/>
  <c r="CH6" i="4" s="1"/>
  <c r="Z6" i="4"/>
  <c r="AA6" i="4"/>
  <c r="AB6" i="4"/>
  <c r="AE6" i="4"/>
  <c r="CN6" i="4" s="1"/>
  <c r="AF6" i="4"/>
  <c r="CO6" i="4" s="1"/>
  <c r="AG6" i="4"/>
  <c r="CP6" i="4" s="1"/>
  <c r="AM6" i="4"/>
  <c r="CV6" i="4" s="1"/>
  <c r="BL6" i="4"/>
  <c r="BM6" i="4"/>
  <c r="BN6" i="4"/>
  <c r="BO6" i="4"/>
  <c r="BP6" i="4"/>
  <c r="BQ6" i="4"/>
  <c r="BR6" i="4"/>
  <c r="BS6" i="4"/>
  <c r="BT6" i="4"/>
  <c r="BU6" i="4"/>
  <c r="BV6" i="4"/>
  <c r="BW6" i="4"/>
  <c r="CA6" i="4"/>
  <c r="CB6" i="4"/>
  <c r="CC6" i="4"/>
  <c r="CD6" i="4"/>
  <c r="CI6" i="4"/>
  <c r="CK6" i="4"/>
  <c r="P7" i="4"/>
  <c r="Q7" i="4"/>
  <c r="R7" i="4"/>
  <c r="CA7" i="4" s="1"/>
  <c r="S7" i="4"/>
  <c r="T7" i="4"/>
  <c r="U7" i="4"/>
  <c r="AH7" i="4" s="1"/>
  <c r="CQ7" i="4" s="1"/>
  <c r="V7" i="4"/>
  <c r="CE7" i="4" s="1"/>
  <c r="W7" i="4"/>
  <c r="X7" i="4"/>
  <c r="Y7" i="4"/>
  <c r="Z7" i="4"/>
  <c r="CI7" i="4" s="1"/>
  <c r="AA7" i="4"/>
  <c r="AB7" i="4" s="1"/>
  <c r="CK7" i="4" s="1"/>
  <c r="BL7" i="4"/>
  <c r="BM7" i="4"/>
  <c r="BN7" i="4"/>
  <c r="BO7" i="4"/>
  <c r="BP7" i="4"/>
  <c r="BQ7" i="4"/>
  <c r="BR7" i="4"/>
  <c r="BS7" i="4"/>
  <c r="BT7" i="4"/>
  <c r="BU7" i="4"/>
  <c r="BV7" i="4"/>
  <c r="BW7" i="4"/>
  <c r="P8" i="4"/>
  <c r="Q8" i="4"/>
  <c r="R8" i="4"/>
  <c r="S8" i="4"/>
  <c r="T8" i="4"/>
  <c r="U8" i="4"/>
  <c r="V8" i="4"/>
  <c r="W8" i="4"/>
  <c r="CF8" i="4" s="1"/>
  <c r="X8" i="4"/>
  <c r="Y8" i="4"/>
  <c r="Z8" i="4"/>
  <c r="AA8" i="4"/>
  <c r="AB8" i="4" s="1"/>
  <c r="CK8" i="4" s="1"/>
  <c r="AE8" i="4"/>
  <c r="CN8" i="4" s="1"/>
  <c r="AI8" i="4"/>
  <c r="CR8" i="4" s="1"/>
  <c r="AM8" i="4"/>
  <c r="CV8" i="4" s="1"/>
  <c r="BL8" i="4"/>
  <c r="BM8" i="4"/>
  <c r="BN8" i="4"/>
  <c r="BO8" i="4"/>
  <c r="BP8" i="4"/>
  <c r="BQ8" i="4"/>
  <c r="BR8" i="4"/>
  <c r="BS8" i="4"/>
  <c r="BT8" i="4"/>
  <c r="BU8" i="4"/>
  <c r="CG8" i="4" s="1"/>
  <c r="BV8" i="4"/>
  <c r="BW8" i="4"/>
  <c r="CI8" i="4" s="1"/>
  <c r="CB8" i="4"/>
  <c r="P9" i="4"/>
  <c r="Q9" i="4"/>
  <c r="R9" i="4"/>
  <c r="S9" i="4"/>
  <c r="T9" i="4"/>
  <c r="U9" i="4"/>
  <c r="V9" i="4"/>
  <c r="W9" i="4"/>
  <c r="X9" i="4"/>
  <c r="Y9" i="4"/>
  <c r="Z9" i="4"/>
  <c r="AA9" i="4"/>
  <c r="AB9" i="4" s="1"/>
  <c r="CK9" i="4" s="1"/>
  <c r="AJ9" i="4"/>
  <c r="CS9" i="4" s="1"/>
  <c r="BL9" i="4"/>
  <c r="BM9" i="4"/>
  <c r="BN9" i="4"/>
  <c r="BO9" i="4"/>
  <c r="BP9" i="4"/>
  <c r="BQ9" i="4"/>
  <c r="BR9" i="4"/>
  <c r="CD9" i="4" s="1"/>
  <c r="BS9" i="4"/>
  <c r="BT9" i="4"/>
  <c r="BU9" i="4"/>
  <c r="BV9" i="4"/>
  <c r="BW9" i="4"/>
  <c r="CG9" i="4"/>
  <c r="P10" i="4"/>
  <c r="Q10" i="4"/>
  <c r="R10" i="4"/>
  <c r="S10" i="4"/>
  <c r="T10" i="4"/>
  <c r="U10" i="4"/>
  <c r="V10" i="4"/>
  <c r="W10" i="4"/>
  <c r="X10" i="4"/>
  <c r="Y10" i="4"/>
  <c r="Z10" i="4"/>
  <c r="AA10" i="4"/>
  <c r="AB10" i="4" s="1"/>
  <c r="CK10" i="4" s="1"/>
  <c r="BL10" i="4"/>
  <c r="BM10" i="4"/>
  <c r="BN10" i="4"/>
  <c r="BO10" i="4"/>
  <c r="BP10" i="4"/>
  <c r="BQ10" i="4"/>
  <c r="BR10" i="4"/>
  <c r="BS10" i="4"/>
  <c r="BT10" i="4"/>
  <c r="BU10" i="4"/>
  <c r="BV10" i="4"/>
  <c r="CH10" i="4" s="1"/>
  <c r="BW10" i="4"/>
  <c r="P11" i="4"/>
  <c r="Q11" i="4"/>
  <c r="R11" i="4"/>
  <c r="S11" i="4"/>
  <c r="T11" i="4"/>
  <c r="U11" i="4"/>
  <c r="V11" i="4"/>
  <c r="W11" i="4"/>
  <c r="X11" i="4"/>
  <c r="Y11" i="4"/>
  <c r="Z11" i="4"/>
  <c r="AA11" i="4"/>
  <c r="AB11" i="4" s="1"/>
  <c r="CK11" i="4" s="1"/>
  <c r="BL11" i="4"/>
  <c r="BM11" i="4"/>
  <c r="BN11" i="4"/>
  <c r="BO11" i="4"/>
  <c r="BP11" i="4"/>
  <c r="BQ11" i="4"/>
  <c r="BR11" i="4"/>
  <c r="BS11" i="4"/>
  <c r="BT11" i="4"/>
  <c r="BU11" i="4"/>
  <c r="BV11" i="4"/>
  <c r="BW11" i="4"/>
  <c r="P12" i="4"/>
  <c r="Q12" i="4"/>
  <c r="R12" i="4"/>
  <c r="S12" i="4"/>
  <c r="T12" i="4"/>
  <c r="U12" i="4"/>
  <c r="V12" i="4"/>
  <c r="W12" i="4"/>
  <c r="X12" i="4"/>
  <c r="Y12" i="4"/>
  <c r="Z12" i="4"/>
  <c r="AA12" i="4"/>
  <c r="AB12" i="4" s="1"/>
  <c r="CK12" i="4" s="1"/>
  <c r="BL12" i="4"/>
  <c r="BM12" i="4"/>
  <c r="BN12" i="4"/>
  <c r="BO12" i="4"/>
  <c r="BP12" i="4"/>
  <c r="BQ12" i="4"/>
  <c r="BR12" i="4"/>
  <c r="BS12" i="4"/>
  <c r="BT12" i="4"/>
  <c r="BU12" i="4"/>
  <c r="BV12" i="4"/>
  <c r="BW12" i="4"/>
  <c r="P13" i="4"/>
  <c r="Q13" i="4"/>
  <c r="R13" i="4"/>
  <c r="S13" i="4"/>
  <c r="T13" i="4"/>
  <c r="U13" i="4"/>
  <c r="V13" i="4"/>
  <c r="W13" i="4"/>
  <c r="X13" i="4"/>
  <c r="Y13" i="4"/>
  <c r="Z13" i="4"/>
  <c r="AA13" i="4"/>
  <c r="AB13" i="4" s="1"/>
  <c r="CK13" i="4" s="1"/>
  <c r="BL13" i="4"/>
  <c r="BM13" i="4"/>
  <c r="BN13" i="4"/>
  <c r="BO13" i="4"/>
  <c r="BP13" i="4"/>
  <c r="BQ13" i="4"/>
  <c r="BR13" i="4"/>
  <c r="BS13" i="4"/>
  <c r="BT13" i="4"/>
  <c r="BU13" i="4"/>
  <c r="BV13" i="4"/>
  <c r="BW13" i="4"/>
  <c r="P14" i="4"/>
  <c r="Q14" i="4"/>
  <c r="R14" i="4"/>
  <c r="S14" i="4"/>
  <c r="T14" i="4"/>
  <c r="U14" i="4"/>
  <c r="V14" i="4"/>
  <c r="W14" i="4"/>
  <c r="X14" i="4"/>
  <c r="Y14" i="4"/>
  <c r="Z14" i="4"/>
  <c r="AA14" i="4"/>
  <c r="AB14" i="4" s="1"/>
  <c r="CK14" i="4" s="1"/>
  <c r="BL14" i="4"/>
  <c r="BM14" i="4"/>
  <c r="BN14" i="4"/>
  <c r="BO14" i="4"/>
  <c r="BP14" i="4"/>
  <c r="BQ14" i="4"/>
  <c r="BR14" i="4"/>
  <c r="BS14" i="4"/>
  <c r="BT14" i="4"/>
  <c r="BU14" i="4"/>
  <c r="BV14" i="4"/>
  <c r="BW14" i="4"/>
  <c r="P15" i="4"/>
  <c r="Q15" i="4"/>
  <c r="AD15" i="4" s="1"/>
  <c r="CM15" i="4" s="1"/>
  <c r="R15" i="4"/>
  <c r="S15" i="4"/>
  <c r="T15" i="4"/>
  <c r="U15" i="4"/>
  <c r="AH15" i="4" s="1"/>
  <c r="CQ15" i="4" s="1"/>
  <c r="V15" i="4"/>
  <c r="W15" i="4"/>
  <c r="X15" i="4"/>
  <c r="Y15" i="4"/>
  <c r="AL15" i="4" s="1"/>
  <c r="CU15" i="4" s="1"/>
  <c r="Z15" i="4"/>
  <c r="AA15" i="4"/>
  <c r="AB15" i="4" s="1"/>
  <c r="CK15" i="4" s="1"/>
  <c r="BL15" i="4"/>
  <c r="BM15" i="4"/>
  <c r="BN15" i="4"/>
  <c r="BO15" i="4"/>
  <c r="BP15" i="4"/>
  <c r="BQ15" i="4"/>
  <c r="BR15" i="4"/>
  <c r="BS15" i="4"/>
  <c r="BT15" i="4"/>
  <c r="BU15" i="4"/>
  <c r="BV15" i="4"/>
  <c r="BW15" i="4"/>
  <c r="P16" i="4"/>
  <c r="Q16" i="4"/>
  <c r="R16" i="4"/>
  <c r="S16" i="4"/>
  <c r="T16" i="4"/>
  <c r="U16" i="4"/>
  <c r="V16" i="4"/>
  <c r="W16" i="4"/>
  <c r="X16" i="4"/>
  <c r="Y16" i="4"/>
  <c r="Z16" i="4"/>
  <c r="AA16" i="4"/>
  <c r="AB16" i="4" s="1"/>
  <c r="CK16" i="4" s="1"/>
  <c r="BL16" i="4"/>
  <c r="BM16" i="4"/>
  <c r="BN16" i="4"/>
  <c r="BO16" i="4"/>
  <c r="BP16" i="4"/>
  <c r="BQ16" i="4"/>
  <c r="BR16" i="4"/>
  <c r="BS16" i="4"/>
  <c r="BT16" i="4"/>
  <c r="BU16" i="4"/>
  <c r="BV16" i="4"/>
  <c r="BW16" i="4"/>
  <c r="P17" i="4"/>
  <c r="Q17" i="4"/>
  <c r="AD17" i="4" s="1"/>
  <c r="CM17" i="4" s="1"/>
  <c r="R17" i="4"/>
  <c r="S17" i="4"/>
  <c r="T17" i="4"/>
  <c r="U17" i="4"/>
  <c r="V17" i="4"/>
  <c r="W17" i="4"/>
  <c r="X17" i="4"/>
  <c r="CG17" i="4" s="1"/>
  <c r="Y17" i="4"/>
  <c r="AL17" i="4" s="1"/>
  <c r="CU17" i="4" s="1"/>
  <c r="Z17" i="4"/>
  <c r="AA17" i="4"/>
  <c r="AB17" i="4" s="1"/>
  <c r="CK17" i="4" s="1"/>
  <c r="AH17" i="4"/>
  <c r="CQ17" i="4" s="1"/>
  <c r="BL17" i="4"/>
  <c r="BM17" i="4"/>
  <c r="BN17" i="4"/>
  <c r="BO17" i="4"/>
  <c r="BP17" i="4"/>
  <c r="BQ17" i="4"/>
  <c r="BR17" i="4"/>
  <c r="BS17" i="4"/>
  <c r="BT17" i="4"/>
  <c r="BU17" i="4"/>
  <c r="BV17" i="4"/>
  <c r="BW17" i="4"/>
  <c r="P18" i="4"/>
  <c r="Q18" i="4"/>
  <c r="R18" i="4"/>
  <c r="S18" i="4"/>
  <c r="T18" i="4"/>
  <c r="U18" i="4"/>
  <c r="V18" i="4"/>
  <c r="W18" i="4"/>
  <c r="X18" i="4"/>
  <c r="Y18" i="4"/>
  <c r="Z18" i="4"/>
  <c r="AA18" i="4"/>
  <c r="AB18" i="4" s="1"/>
  <c r="CK18" i="4" s="1"/>
  <c r="BL18" i="4"/>
  <c r="BM18" i="4"/>
  <c r="BN18" i="4"/>
  <c r="BO18" i="4"/>
  <c r="BP18" i="4"/>
  <c r="BQ18" i="4"/>
  <c r="BR18" i="4"/>
  <c r="BS18" i="4"/>
  <c r="BT18" i="4"/>
  <c r="CF18" i="4" s="1"/>
  <c r="BU18" i="4"/>
  <c r="BV18" i="4"/>
  <c r="BW18" i="4"/>
  <c r="P19" i="4"/>
  <c r="Q19" i="4"/>
  <c r="R19" i="4"/>
  <c r="S19" i="4"/>
  <c r="T19" i="4"/>
  <c r="U19" i="4"/>
  <c r="V19" i="4"/>
  <c r="W19" i="4"/>
  <c r="X19" i="4"/>
  <c r="Y19" i="4"/>
  <c r="Z19" i="4"/>
  <c r="AA19" i="4"/>
  <c r="AB19" i="4" s="1"/>
  <c r="CK19" i="4" s="1"/>
  <c r="BL19" i="4"/>
  <c r="BM19" i="4"/>
  <c r="BN19" i="4"/>
  <c r="BO19" i="4"/>
  <c r="BP19" i="4"/>
  <c r="BQ19" i="4"/>
  <c r="BR19" i="4"/>
  <c r="BS19" i="4"/>
  <c r="BT19" i="4"/>
  <c r="BU19" i="4"/>
  <c r="BV19" i="4"/>
  <c r="BW19" i="4"/>
  <c r="P20" i="4"/>
  <c r="Q20" i="4"/>
  <c r="R20" i="4"/>
  <c r="S20" i="4"/>
  <c r="T20" i="4"/>
  <c r="U20" i="4"/>
  <c r="V20" i="4"/>
  <c r="W20" i="4"/>
  <c r="X20" i="4"/>
  <c r="Y20" i="4"/>
  <c r="Z20" i="4"/>
  <c r="AA20" i="4"/>
  <c r="AE20" i="4" s="1"/>
  <c r="CN20" i="4" s="1"/>
  <c r="BL20" i="4"/>
  <c r="BM20" i="4"/>
  <c r="BN20" i="4"/>
  <c r="BO20" i="4"/>
  <c r="BP20" i="4"/>
  <c r="BQ20" i="4"/>
  <c r="BR20" i="4"/>
  <c r="BS20" i="4"/>
  <c r="BT20" i="4"/>
  <c r="BU20" i="4"/>
  <c r="BV20" i="4"/>
  <c r="BW20" i="4"/>
  <c r="P21" i="4"/>
  <c r="Q21" i="4"/>
  <c r="R21" i="4"/>
  <c r="S21" i="4"/>
  <c r="T21" i="4"/>
  <c r="U21" i="4"/>
  <c r="AH21" i="4" s="1"/>
  <c r="CQ21" i="4" s="1"/>
  <c r="V21" i="4"/>
  <c r="W21" i="4"/>
  <c r="X21" i="4"/>
  <c r="Y21" i="4"/>
  <c r="Z21" i="4"/>
  <c r="AA21" i="4"/>
  <c r="AB21" i="4" s="1"/>
  <c r="CK21" i="4" s="1"/>
  <c r="BL21" i="4"/>
  <c r="BM21" i="4"/>
  <c r="BN21" i="4"/>
  <c r="BO21" i="4"/>
  <c r="BP21" i="4"/>
  <c r="BQ21" i="4"/>
  <c r="CC21" i="4" s="1"/>
  <c r="BR21" i="4"/>
  <c r="BS21" i="4"/>
  <c r="BT21" i="4"/>
  <c r="BU21" i="4"/>
  <c r="BV21" i="4"/>
  <c r="BW21" i="4"/>
  <c r="P22" i="4"/>
  <c r="Q22" i="4"/>
  <c r="AD22" i="4" s="1"/>
  <c r="CM22" i="4" s="1"/>
  <c r="R22" i="4"/>
  <c r="S22" i="4"/>
  <c r="T22" i="4"/>
  <c r="U22" i="4"/>
  <c r="AH22" i="4" s="1"/>
  <c r="CQ22" i="4" s="1"/>
  <c r="V22" i="4"/>
  <c r="W22" i="4"/>
  <c r="X22" i="4"/>
  <c r="Y22" i="4"/>
  <c r="AL22" i="4" s="1"/>
  <c r="CU22" i="4" s="1"/>
  <c r="Z22" i="4"/>
  <c r="AA22" i="4"/>
  <c r="AB22" i="4" s="1"/>
  <c r="CK22" i="4" s="1"/>
  <c r="BL22" i="4"/>
  <c r="BM22" i="4"/>
  <c r="BN22" i="4"/>
  <c r="BO22" i="4"/>
  <c r="BP22" i="4"/>
  <c r="BQ22" i="4"/>
  <c r="BR22" i="4"/>
  <c r="BS22" i="4"/>
  <c r="BT22" i="4"/>
  <c r="BU22" i="4"/>
  <c r="BV22" i="4"/>
  <c r="BW22" i="4"/>
  <c r="CG22" i="4"/>
  <c r="P23" i="4"/>
  <c r="Q23" i="4"/>
  <c r="R23" i="4"/>
  <c r="S23" i="4"/>
  <c r="T23" i="4"/>
  <c r="U23" i="4"/>
  <c r="V23" i="4"/>
  <c r="W23" i="4"/>
  <c r="X23" i="4"/>
  <c r="Y23" i="4"/>
  <c r="Z23" i="4"/>
  <c r="AA23" i="4"/>
  <c r="AB23" i="4" s="1"/>
  <c r="CK23" i="4" s="1"/>
  <c r="BL23" i="4"/>
  <c r="BM23" i="4"/>
  <c r="BN23" i="4"/>
  <c r="BO23" i="4"/>
  <c r="BP23" i="4"/>
  <c r="BQ23" i="4"/>
  <c r="BR23" i="4"/>
  <c r="BS23" i="4"/>
  <c r="BT23" i="4"/>
  <c r="BU23" i="4"/>
  <c r="BV23" i="4"/>
  <c r="BW23" i="4"/>
  <c r="P24" i="4"/>
  <c r="Q24" i="4"/>
  <c r="R24" i="4"/>
  <c r="S24" i="4"/>
  <c r="T24" i="4"/>
  <c r="U24" i="4"/>
  <c r="AH24" i="4" s="1"/>
  <c r="CQ24" i="4" s="1"/>
  <c r="V24" i="4"/>
  <c r="W24" i="4"/>
  <c r="X24" i="4"/>
  <c r="Y24" i="4"/>
  <c r="Z24" i="4"/>
  <c r="AA24" i="4"/>
  <c r="BL24" i="4"/>
  <c r="BM24" i="4"/>
  <c r="BN24" i="4"/>
  <c r="BO24" i="4"/>
  <c r="BP24" i="4"/>
  <c r="BQ24" i="4"/>
  <c r="BR24" i="4"/>
  <c r="BS24" i="4"/>
  <c r="BT24" i="4"/>
  <c r="BU24" i="4"/>
  <c r="BV24" i="4"/>
  <c r="BW24" i="4"/>
  <c r="P25" i="4"/>
  <c r="Q25" i="4"/>
  <c r="R25" i="4"/>
  <c r="S25" i="4"/>
  <c r="T25" i="4"/>
  <c r="U25" i="4"/>
  <c r="V25" i="4"/>
  <c r="W25" i="4"/>
  <c r="X25" i="4"/>
  <c r="Y25" i="4"/>
  <c r="Z25" i="4"/>
  <c r="AA25" i="4"/>
  <c r="AE25" i="4" s="1"/>
  <c r="CN25" i="4" s="1"/>
  <c r="BL25" i="4"/>
  <c r="BM25" i="4"/>
  <c r="BN25" i="4"/>
  <c r="BO25" i="4"/>
  <c r="BP25" i="4"/>
  <c r="BQ25" i="4"/>
  <c r="BR25" i="4"/>
  <c r="BS25" i="4"/>
  <c r="BT25" i="4"/>
  <c r="CF25" i="4" s="1"/>
  <c r="BU25" i="4"/>
  <c r="BV25" i="4"/>
  <c r="BW25" i="4"/>
  <c r="P26" i="4"/>
  <c r="Q26" i="4"/>
  <c r="R26" i="4"/>
  <c r="S26" i="4"/>
  <c r="T26" i="4"/>
  <c r="U26" i="4"/>
  <c r="V26" i="4"/>
  <c r="W26" i="4"/>
  <c r="X26" i="4"/>
  <c r="Y26" i="4"/>
  <c r="Z26" i="4"/>
  <c r="AA26" i="4"/>
  <c r="AB26" i="4" s="1"/>
  <c r="CK26" i="4" s="1"/>
  <c r="BL26" i="4"/>
  <c r="BM26" i="4"/>
  <c r="BN26" i="4"/>
  <c r="BO26" i="4"/>
  <c r="BP26" i="4"/>
  <c r="BQ26" i="4"/>
  <c r="BR26" i="4"/>
  <c r="BS26" i="4"/>
  <c r="BT26" i="4"/>
  <c r="BU26" i="4"/>
  <c r="BV26" i="4"/>
  <c r="BW26" i="4"/>
  <c r="P27" i="4"/>
  <c r="Q27" i="4"/>
  <c r="R27" i="4"/>
  <c r="S27" i="4"/>
  <c r="T27" i="4"/>
  <c r="U27" i="4"/>
  <c r="V27" i="4"/>
  <c r="W27" i="4"/>
  <c r="X27" i="4"/>
  <c r="Y27" i="4"/>
  <c r="CH27" i="4" s="1"/>
  <c r="Z27" i="4"/>
  <c r="AA27" i="4"/>
  <c r="AB27" i="4" s="1"/>
  <c r="CK27" i="4" s="1"/>
  <c r="BL27" i="4"/>
  <c r="BM27" i="4"/>
  <c r="BN27" i="4"/>
  <c r="BO27" i="4"/>
  <c r="BP27" i="4"/>
  <c r="BQ27" i="4"/>
  <c r="BR27" i="4"/>
  <c r="BS27" i="4"/>
  <c r="BT27" i="4"/>
  <c r="BU27" i="4"/>
  <c r="BV27" i="4"/>
  <c r="BW27" i="4"/>
  <c r="P28" i="4"/>
  <c r="Q28" i="4"/>
  <c r="R28" i="4"/>
  <c r="S28" i="4"/>
  <c r="AF28" i="4" s="1"/>
  <c r="CO28" i="4" s="1"/>
  <c r="T28" i="4"/>
  <c r="U28" i="4"/>
  <c r="V28" i="4"/>
  <c r="W28" i="4"/>
  <c r="AJ28" i="4" s="1"/>
  <c r="CS28" i="4" s="1"/>
  <c r="X28" i="4"/>
  <c r="Y28" i="4"/>
  <c r="Z28" i="4"/>
  <c r="AA28" i="4"/>
  <c r="AB28" i="4" s="1"/>
  <c r="CK28" i="4" s="1"/>
  <c r="AD28" i="4"/>
  <c r="CM28" i="4" s="1"/>
  <c r="AL28" i="4"/>
  <c r="BL28" i="4"/>
  <c r="BM28" i="4"/>
  <c r="BN28" i="4"/>
  <c r="BO28" i="4"/>
  <c r="BP28" i="4"/>
  <c r="BQ28" i="4"/>
  <c r="BR28" i="4"/>
  <c r="BS28" i="4"/>
  <c r="BT28" i="4"/>
  <c r="BU28" i="4"/>
  <c r="BV28" i="4"/>
  <c r="BW28" i="4"/>
  <c r="CU28" i="4"/>
  <c r="P29" i="4"/>
  <c r="Q29" i="4"/>
  <c r="R29" i="4"/>
  <c r="S29" i="4"/>
  <c r="T29" i="4"/>
  <c r="U29" i="4"/>
  <c r="V29" i="4"/>
  <c r="W29" i="4"/>
  <c r="X29" i="4"/>
  <c r="Y29" i="4"/>
  <c r="Z29" i="4"/>
  <c r="AA29" i="4"/>
  <c r="AB29" i="4" s="1"/>
  <c r="CK29" i="4" s="1"/>
  <c r="BL29" i="4"/>
  <c r="BM29" i="4"/>
  <c r="BN29" i="4"/>
  <c r="BO29" i="4"/>
  <c r="BP29" i="4"/>
  <c r="BQ29" i="4"/>
  <c r="BR29" i="4"/>
  <c r="BS29" i="4"/>
  <c r="BT29" i="4"/>
  <c r="BU29" i="4"/>
  <c r="BV29" i="4"/>
  <c r="BW29" i="4"/>
  <c r="P30" i="4"/>
  <c r="Q30" i="4"/>
  <c r="R30" i="4"/>
  <c r="S30" i="4"/>
  <c r="T30" i="4"/>
  <c r="U30" i="4"/>
  <c r="V30" i="4"/>
  <c r="W30" i="4"/>
  <c r="X30" i="4"/>
  <c r="Y30" i="4"/>
  <c r="Z30" i="4"/>
  <c r="AA30" i="4"/>
  <c r="AB30" i="4" s="1"/>
  <c r="CK30" i="4" s="1"/>
  <c r="BL30" i="4"/>
  <c r="BM30" i="4"/>
  <c r="BN30" i="4"/>
  <c r="BO30" i="4"/>
  <c r="BP30" i="4"/>
  <c r="BQ30" i="4"/>
  <c r="BR30" i="4"/>
  <c r="CD30" i="4" s="1"/>
  <c r="BS30" i="4"/>
  <c r="BT30" i="4"/>
  <c r="BU30" i="4"/>
  <c r="BV30" i="4"/>
  <c r="BW30" i="4"/>
  <c r="P31" i="4"/>
  <c r="Q31" i="4"/>
  <c r="R31" i="4"/>
  <c r="S31" i="4"/>
  <c r="T31" i="4"/>
  <c r="U31" i="4"/>
  <c r="V31" i="4"/>
  <c r="W31" i="4"/>
  <c r="X31" i="4"/>
  <c r="Y31" i="4"/>
  <c r="Z31" i="4"/>
  <c r="AA31" i="4"/>
  <c r="AB31" i="4" s="1"/>
  <c r="CK31" i="4" s="1"/>
  <c r="BL31" i="4"/>
  <c r="BM31" i="4"/>
  <c r="BN31" i="4"/>
  <c r="BO31" i="4"/>
  <c r="BP31" i="4"/>
  <c r="BQ31" i="4"/>
  <c r="BR31" i="4"/>
  <c r="BS31" i="4"/>
  <c r="BT31" i="4"/>
  <c r="BU31" i="4"/>
  <c r="BV31" i="4"/>
  <c r="BW31" i="4"/>
  <c r="CB31" i="4"/>
  <c r="P32" i="4"/>
  <c r="Q32" i="4"/>
  <c r="R32" i="4"/>
  <c r="S32" i="4"/>
  <c r="T32" i="4"/>
  <c r="U32" i="4"/>
  <c r="V32" i="4"/>
  <c r="W32" i="4"/>
  <c r="X32" i="4"/>
  <c r="Y32" i="4"/>
  <c r="Z32" i="4"/>
  <c r="AA32" i="4"/>
  <c r="AB32" i="4" s="1"/>
  <c r="CK32" i="4" s="1"/>
  <c r="AH32" i="4"/>
  <c r="CQ32" i="4" s="1"/>
  <c r="BL32" i="4"/>
  <c r="BM32" i="4"/>
  <c r="BN32" i="4"/>
  <c r="BO32" i="4"/>
  <c r="BP32" i="4"/>
  <c r="BQ32" i="4"/>
  <c r="BR32" i="4"/>
  <c r="BS32" i="4"/>
  <c r="BT32" i="4"/>
  <c r="BU32" i="4"/>
  <c r="BV32" i="4"/>
  <c r="BW32" i="4"/>
  <c r="P33" i="4"/>
  <c r="Q33" i="4"/>
  <c r="R33" i="4"/>
  <c r="S33" i="4"/>
  <c r="T33" i="4"/>
  <c r="U33" i="4"/>
  <c r="V33" i="4"/>
  <c r="AI33" i="4" s="1"/>
  <c r="CR33" i="4" s="1"/>
  <c r="W33" i="4"/>
  <c r="X33" i="4"/>
  <c r="Y33" i="4"/>
  <c r="Z33" i="4"/>
  <c r="AA33" i="4"/>
  <c r="AB33" i="4" s="1"/>
  <c r="CK33" i="4" s="1"/>
  <c r="BL33" i="4"/>
  <c r="BM33" i="4"/>
  <c r="BN33" i="4"/>
  <c r="BO33" i="4"/>
  <c r="BP33" i="4"/>
  <c r="BQ33" i="4"/>
  <c r="BR33" i="4"/>
  <c r="BS33" i="4"/>
  <c r="BT33" i="4"/>
  <c r="BU33" i="4"/>
  <c r="BV33" i="4"/>
  <c r="BW33" i="4"/>
  <c r="P34" i="4"/>
  <c r="Q34" i="4"/>
  <c r="R34" i="4"/>
  <c r="S34" i="4"/>
  <c r="T34" i="4"/>
  <c r="U34" i="4"/>
  <c r="V34" i="4"/>
  <c r="W34" i="4"/>
  <c r="X34" i="4"/>
  <c r="Y34" i="4"/>
  <c r="Z34" i="4"/>
  <c r="AA34" i="4"/>
  <c r="AB34" i="4" s="1"/>
  <c r="CK34" i="4" s="1"/>
  <c r="BL34" i="4"/>
  <c r="BM34" i="4"/>
  <c r="BN34" i="4"/>
  <c r="BO34" i="4"/>
  <c r="BP34" i="4"/>
  <c r="BQ34" i="4"/>
  <c r="BR34" i="4"/>
  <c r="BS34" i="4"/>
  <c r="BT34" i="4"/>
  <c r="BU34" i="4"/>
  <c r="BV34" i="4"/>
  <c r="BW34" i="4"/>
  <c r="P35" i="4"/>
  <c r="Q35" i="4"/>
  <c r="R35" i="4"/>
  <c r="S35" i="4"/>
  <c r="T35" i="4"/>
  <c r="U35" i="4"/>
  <c r="V35" i="4"/>
  <c r="AI35" i="4" s="1"/>
  <c r="CR35" i="4" s="1"/>
  <c r="W35" i="4"/>
  <c r="X35" i="4"/>
  <c r="Y35" i="4"/>
  <c r="Z35" i="4"/>
  <c r="AA35" i="4"/>
  <c r="AB35" i="4" s="1"/>
  <c r="CK35" i="4" s="1"/>
  <c r="BL35" i="4"/>
  <c r="BM35" i="4"/>
  <c r="BN35" i="4"/>
  <c r="BO35" i="4"/>
  <c r="BP35" i="4"/>
  <c r="BQ35" i="4"/>
  <c r="BR35" i="4"/>
  <c r="BS35" i="4"/>
  <c r="BT35" i="4"/>
  <c r="BU35" i="4"/>
  <c r="BV35" i="4"/>
  <c r="BW35" i="4"/>
  <c r="P36" i="4"/>
  <c r="AC36" i="4" s="1"/>
  <c r="CL36" i="4" s="1"/>
  <c r="Q36" i="4"/>
  <c r="AD36" i="4" s="1"/>
  <c r="CM36" i="4" s="1"/>
  <c r="R36" i="4"/>
  <c r="S36" i="4"/>
  <c r="AF36" i="4" s="1"/>
  <c r="CO36" i="4" s="1"/>
  <c r="T36" i="4"/>
  <c r="AG36" i="4" s="1"/>
  <c r="CP36" i="4" s="1"/>
  <c r="U36" i="4"/>
  <c r="AH36" i="4" s="1"/>
  <c r="CQ36" i="4" s="1"/>
  <c r="V36" i="4"/>
  <c r="W36" i="4"/>
  <c r="X36" i="4"/>
  <c r="AK36" i="4" s="1"/>
  <c r="CT36" i="4" s="1"/>
  <c r="Y36" i="4"/>
  <c r="Z36" i="4"/>
  <c r="AA36" i="4"/>
  <c r="BY36" i="4" s="1"/>
  <c r="AB36" i="4"/>
  <c r="CK36" i="4" s="1"/>
  <c r="AJ36" i="4"/>
  <c r="CS36" i="4" s="1"/>
  <c r="AL36" i="4"/>
  <c r="CU36" i="4" s="1"/>
  <c r="BL36" i="4"/>
  <c r="BM36" i="4"/>
  <c r="BN36" i="4"/>
  <c r="BO36" i="4"/>
  <c r="BP36" i="4"/>
  <c r="BQ36" i="4"/>
  <c r="BR36" i="4"/>
  <c r="CD36" i="4" s="1"/>
  <c r="BS36" i="4"/>
  <c r="BT36" i="4"/>
  <c r="BU36" i="4"/>
  <c r="BV36" i="4"/>
  <c r="BW36" i="4"/>
  <c r="P37" i="4"/>
  <c r="Q37" i="4"/>
  <c r="R37" i="4"/>
  <c r="S37" i="4"/>
  <c r="T37" i="4"/>
  <c r="U37" i="4"/>
  <c r="V37" i="4"/>
  <c r="W37" i="4"/>
  <c r="X37" i="4"/>
  <c r="Y37" i="4"/>
  <c r="Z37" i="4"/>
  <c r="AA37" i="4"/>
  <c r="AB37" i="4" s="1"/>
  <c r="CK37" i="4" s="1"/>
  <c r="BL37" i="4"/>
  <c r="BM37" i="4"/>
  <c r="BN37" i="4"/>
  <c r="BO37" i="4"/>
  <c r="BP37" i="4"/>
  <c r="BQ37" i="4"/>
  <c r="BR37" i="4"/>
  <c r="BS37" i="4"/>
  <c r="BT37" i="4"/>
  <c r="BU37" i="4"/>
  <c r="BV37" i="4"/>
  <c r="BW37" i="4"/>
  <c r="P38" i="4"/>
  <c r="Q38" i="4"/>
  <c r="R38" i="4"/>
  <c r="S38" i="4"/>
  <c r="T38" i="4"/>
  <c r="U38" i="4"/>
  <c r="AH38" i="4" s="1"/>
  <c r="CQ38" i="4" s="1"/>
  <c r="V38" i="4"/>
  <c r="W38" i="4"/>
  <c r="X38" i="4"/>
  <c r="Y38" i="4"/>
  <c r="Z38" i="4"/>
  <c r="CI38" i="4" s="1"/>
  <c r="AA38" i="4"/>
  <c r="AB38" i="4" s="1"/>
  <c r="CK38" i="4" s="1"/>
  <c r="BL38" i="4"/>
  <c r="BM38" i="4"/>
  <c r="BN38" i="4"/>
  <c r="BO38" i="4"/>
  <c r="BP38" i="4"/>
  <c r="BQ38" i="4"/>
  <c r="BR38" i="4"/>
  <c r="BS38" i="4"/>
  <c r="BT38" i="4"/>
  <c r="BU38" i="4"/>
  <c r="BV38" i="4"/>
  <c r="BW38" i="4"/>
  <c r="P39" i="4"/>
  <c r="Q39" i="4"/>
  <c r="R39" i="4"/>
  <c r="S39" i="4"/>
  <c r="T39" i="4"/>
  <c r="U39" i="4"/>
  <c r="V39" i="4"/>
  <c r="W39" i="4"/>
  <c r="X39" i="4"/>
  <c r="Y39" i="4"/>
  <c r="Z39" i="4"/>
  <c r="AA39" i="4"/>
  <c r="AB39" i="4" s="1"/>
  <c r="CK39" i="4" s="1"/>
  <c r="BL39" i="4"/>
  <c r="BM39" i="4"/>
  <c r="BN39" i="4"/>
  <c r="BO39" i="4"/>
  <c r="BP39" i="4"/>
  <c r="BQ39" i="4"/>
  <c r="BR39" i="4"/>
  <c r="BS39" i="4"/>
  <c r="BT39" i="4"/>
  <c r="CF39" i="4" s="1"/>
  <c r="BU39" i="4"/>
  <c r="BV39" i="4"/>
  <c r="BW39" i="4"/>
  <c r="P40" i="4"/>
  <c r="Q40" i="4"/>
  <c r="R40" i="4"/>
  <c r="S40" i="4"/>
  <c r="T40" i="4"/>
  <c r="U40" i="4"/>
  <c r="V40" i="4"/>
  <c r="W40" i="4"/>
  <c r="X40" i="4"/>
  <c r="Y40" i="4"/>
  <c r="Z40" i="4"/>
  <c r="AA40" i="4"/>
  <c r="AB40" i="4" s="1"/>
  <c r="CK40" i="4" s="1"/>
  <c r="AH40" i="4"/>
  <c r="CQ40" i="4" s="1"/>
  <c r="BL40" i="4"/>
  <c r="BM40" i="4"/>
  <c r="BN40" i="4"/>
  <c r="BO40" i="4"/>
  <c r="BP40" i="4"/>
  <c r="BQ40" i="4"/>
  <c r="BR40" i="4"/>
  <c r="BS40" i="4"/>
  <c r="BT40" i="4"/>
  <c r="BU40" i="4"/>
  <c r="BV40" i="4"/>
  <c r="BW40" i="4"/>
  <c r="P41" i="4"/>
  <c r="AC41" i="4" s="1"/>
  <c r="CL41" i="4" s="1"/>
  <c r="Q41" i="4"/>
  <c r="R41" i="4"/>
  <c r="S41" i="4"/>
  <c r="T41" i="4"/>
  <c r="U41" i="4"/>
  <c r="V41" i="4"/>
  <c r="W41" i="4"/>
  <c r="X41" i="4"/>
  <c r="Y41" i="4"/>
  <c r="Z41" i="4"/>
  <c r="AA41" i="4"/>
  <c r="AB41" i="4" s="1"/>
  <c r="CK41" i="4" s="1"/>
  <c r="BL41" i="4"/>
  <c r="BM41" i="4"/>
  <c r="BN41" i="4"/>
  <c r="BO41" i="4"/>
  <c r="BP41" i="4"/>
  <c r="BQ41" i="4"/>
  <c r="BR41" i="4"/>
  <c r="CD41" i="4" s="1"/>
  <c r="BS41" i="4"/>
  <c r="BT41" i="4"/>
  <c r="BU41" i="4"/>
  <c r="BV41" i="4"/>
  <c r="BW41" i="4"/>
  <c r="P42" i="4"/>
  <c r="Q42" i="4"/>
  <c r="R42" i="4"/>
  <c r="S42" i="4"/>
  <c r="T42" i="4"/>
  <c r="U42" i="4"/>
  <c r="V42" i="4"/>
  <c r="W42" i="4"/>
  <c r="X42" i="4"/>
  <c r="Y42" i="4"/>
  <c r="Z42" i="4"/>
  <c r="AA42" i="4"/>
  <c r="AB42" i="4" s="1"/>
  <c r="CK42" i="4" s="1"/>
  <c r="BL42" i="4"/>
  <c r="BM42" i="4"/>
  <c r="BN42" i="4"/>
  <c r="BO42" i="4"/>
  <c r="BP42" i="4"/>
  <c r="BQ42" i="4"/>
  <c r="BR42" i="4"/>
  <c r="BS42" i="4"/>
  <c r="BT42" i="4"/>
  <c r="BU42" i="4"/>
  <c r="BV42" i="4"/>
  <c r="BW42" i="4"/>
  <c r="CE42" i="4"/>
  <c r="P43" i="4"/>
  <c r="Q43" i="4"/>
  <c r="R43" i="4"/>
  <c r="S43" i="4"/>
  <c r="T43" i="4"/>
  <c r="U43" i="4"/>
  <c r="V43" i="4"/>
  <c r="W43" i="4"/>
  <c r="X43" i="4"/>
  <c r="Y43" i="4"/>
  <c r="Z43" i="4"/>
  <c r="AA43" i="4"/>
  <c r="CB43" i="4" s="1"/>
  <c r="BL43" i="4"/>
  <c r="BM43" i="4"/>
  <c r="BN43" i="4"/>
  <c r="BO43" i="4"/>
  <c r="BP43" i="4"/>
  <c r="BQ43" i="4"/>
  <c r="BR43" i="4"/>
  <c r="BS43" i="4"/>
  <c r="BT43" i="4"/>
  <c r="BU43" i="4"/>
  <c r="BV43" i="4"/>
  <c r="BW43" i="4"/>
  <c r="P44" i="4"/>
  <c r="Q44" i="4"/>
  <c r="AD44" i="4" s="1"/>
  <c r="CM44" i="4" s="1"/>
  <c r="R44" i="4"/>
  <c r="S44" i="4"/>
  <c r="T44" i="4"/>
  <c r="U44" i="4"/>
  <c r="AH44" i="4" s="1"/>
  <c r="CQ44" i="4" s="1"/>
  <c r="V44" i="4"/>
  <c r="W44" i="4"/>
  <c r="X44" i="4"/>
  <c r="Y44" i="4"/>
  <c r="AL44" i="4" s="1"/>
  <c r="CU44" i="4" s="1"/>
  <c r="Z44" i="4"/>
  <c r="AA44" i="4"/>
  <c r="AB44" i="4" s="1"/>
  <c r="CK44" i="4" s="1"/>
  <c r="BL44" i="4"/>
  <c r="BM44" i="4"/>
  <c r="BN44" i="4"/>
  <c r="BO44" i="4"/>
  <c r="BP44" i="4"/>
  <c r="BQ44" i="4"/>
  <c r="BR44" i="4"/>
  <c r="BS44" i="4"/>
  <c r="BT44" i="4"/>
  <c r="BU44" i="4"/>
  <c r="CG44" i="4" s="1"/>
  <c r="BV44" i="4"/>
  <c r="BW44" i="4"/>
  <c r="P45" i="4"/>
  <c r="Q45" i="4"/>
  <c r="R45" i="4"/>
  <c r="S45" i="4"/>
  <c r="T45" i="4"/>
  <c r="U45" i="4"/>
  <c r="V45" i="4"/>
  <c r="W45" i="4"/>
  <c r="X45" i="4"/>
  <c r="Y45" i="4"/>
  <c r="Z45" i="4"/>
  <c r="AA45" i="4"/>
  <c r="CF45" i="4" s="1"/>
  <c r="BL45" i="4"/>
  <c r="BM45" i="4"/>
  <c r="BN45" i="4"/>
  <c r="BO45" i="4"/>
  <c r="BP45" i="4"/>
  <c r="BQ45" i="4"/>
  <c r="BR45" i="4"/>
  <c r="BS45" i="4"/>
  <c r="BT45" i="4"/>
  <c r="BU45" i="4"/>
  <c r="BV45" i="4"/>
  <c r="BW45" i="4"/>
  <c r="P46" i="4"/>
  <c r="Q46" i="4"/>
  <c r="R46" i="4"/>
  <c r="S46" i="4"/>
  <c r="T46" i="4"/>
  <c r="U46" i="4"/>
  <c r="V46" i="4"/>
  <c r="W46" i="4"/>
  <c r="X46" i="4"/>
  <c r="Y46" i="4"/>
  <c r="Z46" i="4"/>
  <c r="AA46" i="4"/>
  <c r="CC46" i="4" s="1"/>
  <c r="BL46" i="4"/>
  <c r="BM46" i="4"/>
  <c r="BN46" i="4"/>
  <c r="BO46" i="4"/>
  <c r="BP46" i="4"/>
  <c r="BQ46" i="4"/>
  <c r="BR46" i="4"/>
  <c r="BS46" i="4"/>
  <c r="BT46" i="4"/>
  <c r="BU46" i="4"/>
  <c r="BV46" i="4"/>
  <c r="BW46" i="4"/>
  <c r="P47" i="4"/>
  <c r="Q47" i="4"/>
  <c r="R47" i="4"/>
  <c r="S47" i="4"/>
  <c r="T47" i="4"/>
  <c r="U47" i="4"/>
  <c r="V47" i="4"/>
  <c r="W47" i="4"/>
  <c r="X47" i="4"/>
  <c r="Y47" i="4"/>
  <c r="Z47" i="4"/>
  <c r="AA47" i="4"/>
  <c r="BZ47" i="4" s="1"/>
  <c r="BL47" i="4"/>
  <c r="BM47" i="4"/>
  <c r="BN47" i="4"/>
  <c r="BO47" i="4"/>
  <c r="BP47" i="4"/>
  <c r="BQ47" i="4"/>
  <c r="BR47" i="4"/>
  <c r="BS47" i="4"/>
  <c r="BT47" i="4"/>
  <c r="BU47" i="4"/>
  <c r="BV47" i="4"/>
  <c r="BW47" i="4"/>
  <c r="P48" i="4"/>
  <c r="Q48" i="4"/>
  <c r="R48" i="4"/>
  <c r="S48" i="4"/>
  <c r="T48" i="4"/>
  <c r="U48" i="4"/>
  <c r="V48" i="4"/>
  <c r="W48" i="4"/>
  <c r="X48" i="4"/>
  <c r="Y48" i="4"/>
  <c r="Z48" i="4"/>
  <c r="AM48" i="4" s="1"/>
  <c r="CV48" i="4" s="1"/>
  <c r="AA48" i="4"/>
  <c r="AB48" i="4" s="1"/>
  <c r="CK48" i="4" s="1"/>
  <c r="BL48" i="4"/>
  <c r="BM48" i="4"/>
  <c r="BN48" i="4"/>
  <c r="BO48" i="4"/>
  <c r="BP48" i="4"/>
  <c r="BQ48" i="4"/>
  <c r="BR48" i="4"/>
  <c r="BS48" i="4"/>
  <c r="BT48" i="4"/>
  <c r="BU48" i="4"/>
  <c r="BV48" i="4"/>
  <c r="BW48" i="4"/>
  <c r="CF48" i="4"/>
  <c r="P49" i="4"/>
  <c r="Q49" i="4"/>
  <c r="R49" i="4"/>
  <c r="S49" i="4"/>
  <c r="T49" i="4"/>
  <c r="CC49" i="4" s="1"/>
  <c r="U49" i="4"/>
  <c r="V49" i="4"/>
  <c r="W49" i="4"/>
  <c r="X49" i="4"/>
  <c r="Y49" i="4"/>
  <c r="Z49" i="4"/>
  <c r="AA49" i="4"/>
  <c r="AB49" i="4" s="1"/>
  <c r="CK49" i="4" s="1"/>
  <c r="AH49" i="4"/>
  <c r="CQ49" i="4" s="1"/>
  <c r="BL49" i="4"/>
  <c r="BM49" i="4"/>
  <c r="BN49" i="4"/>
  <c r="BO49" i="4"/>
  <c r="BP49" i="4"/>
  <c r="BQ49" i="4"/>
  <c r="BR49" i="4"/>
  <c r="BS49" i="4"/>
  <c r="BT49" i="4"/>
  <c r="BU49" i="4"/>
  <c r="BV49" i="4"/>
  <c r="BW49" i="4"/>
  <c r="P50" i="4"/>
  <c r="Q50" i="4"/>
  <c r="R50" i="4"/>
  <c r="S50" i="4"/>
  <c r="T50" i="4"/>
  <c r="U50" i="4"/>
  <c r="V50" i="4"/>
  <c r="W50" i="4"/>
  <c r="X50" i="4"/>
  <c r="AK50" i="4" s="1"/>
  <c r="CT50" i="4" s="1"/>
  <c r="Y50" i="4"/>
  <c r="Z50" i="4"/>
  <c r="AA50" i="4"/>
  <c r="AB50" i="4" s="1"/>
  <c r="CK50" i="4" s="1"/>
  <c r="BL50" i="4"/>
  <c r="BM50" i="4"/>
  <c r="BN50" i="4"/>
  <c r="BO50" i="4"/>
  <c r="BP50" i="4"/>
  <c r="BQ50" i="4"/>
  <c r="BR50" i="4"/>
  <c r="BS50" i="4"/>
  <c r="BT50" i="4"/>
  <c r="BU50" i="4"/>
  <c r="BV50" i="4"/>
  <c r="BW50" i="4"/>
  <c r="P51" i="4"/>
  <c r="Q51" i="4"/>
  <c r="R51" i="4"/>
  <c r="S51" i="4"/>
  <c r="T51" i="4"/>
  <c r="U51" i="4"/>
  <c r="AH51" i="4" s="1"/>
  <c r="CQ51" i="4" s="1"/>
  <c r="V51" i="4"/>
  <c r="W51" i="4"/>
  <c r="X51" i="4"/>
  <c r="Y51" i="4"/>
  <c r="AL51" i="4" s="1"/>
  <c r="CU51" i="4" s="1"/>
  <c r="Z51" i="4"/>
  <c r="AA51" i="4"/>
  <c r="AB51" i="4" s="1"/>
  <c r="CK51" i="4" s="1"/>
  <c r="AD51" i="4"/>
  <c r="CM51" i="4" s="1"/>
  <c r="BL51" i="4"/>
  <c r="BM51" i="4"/>
  <c r="BN51" i="4"/>
  <c r="BO51" i="4"/>
  <c r="BP51" i="4"/>
  <c r="BQ51" i="4"/>
  <c r="BR51" i="4"/>
  <c r="BS51" i="4"/>
  <c r="BT51" i="4"/>
  <c r="BU51" i="4"/>
  <c r="BV51" i="4"/>
  <c r="BW51" i="4"/>
  <c r="P52" i="4"/>
  <c r="Q52" i="4"/>
  <c r="R52" i="4"/>
  <c r="S52" i="4"/>
  <c r="T52" i="4"/>
  <c r="U52" i="4"/>
  <c r="V52" i="4"/>
  <c r="W52" i="4"/>
  <c r="X52" i="4"/>
  <c r="Y52" i="4"/>
  <c r="Z52" i="4"/>
  <c r="AA52" i="4"/>
  <c r="AB52" i="4" s="1"/>
  <c r="CK52" i="4" s="1"/>
  <c r="BL52" i="4"/>
  <c r="BM52" i="4"/>
  <c r="BN52" i="4"/>
  <c r="BO52" i="4"/>
  <c r="BP52" i="4"/>
  <c r="BQ52" i="4"/>
  <c r="BR52" i="4"/>
  <c r="BS52" i="4"/>
  <c r="BT52" i="4"/>
  <c r="BU52" i="4"/>
  <c r="BV52" i="4"/>
  <c r="BW52" i="4"/>
  <c r="CF52" i="4"/>
  <c r="P53" i="4"/>
  <c r="Q53" i="4"/>
  <c r="R53" i="4"/>
  <c r="S53" i="4"/>
  <c r="T53" i="4"/>
  <c r="U53" i="4"/>
  <c r="V53" i="4"/>
  <c r="W53" i="4"/>
  <c r="X53" i="4"/>
  <c r="Y53" i="4"/>
  <c r="Z53" i="4"/>
  <c r="AA53" i="4"/>
  <c r="AB53" i="4" s="1"/>
  <c r="CK53" i="4" s="1"/>
  <c r="BL53" i="4"/>
  <c r="BM53" i="4"/>
  <c r="BN53" i="4"/>
  <c r="BO53" i="4"/>
  <c r="BP53" i="4"/>
  <c r="BQ53" i="4"/>
  <c r="BR53" i="4"/>
  <c r="BS53" i="4"/>
  <c r="BT53" i="4"/>
  <c r="BU53" i="4"/>
  <c r="BV53" i="4"/>
  <c r="BW53" i="4"/>
  <c r="CC53" i="4"/>
  <c r="P54" i="4"/>
  <c r="Q54" i="4"/>
  <c r="R54" i="4"/>
  <c r="S54" i="4"/>
  <c r="T54" i="4"/>
  <c r="U54" i="4"/>
  <c r="V54" i="4"/>
  <c r="W54" i="4"/>
  <c r="X54" i="4"/>
  <c r="Y54" i="4"/>
  <c r="Z54" i="4"/>
  <c r="AA54" i="4"/>
  <c r="AB54" i="4" s="1"/>
  <c r="CK54" i="4" s="1"/>
  <c r="BL54" i="4"/>
  <c r="BM54" i="4"/>
  <c r="BN54" i="4"/>
  <c r="BO54" i="4"/>
  <c r="BP54" i="4"/>
  <c r="BQ54" i="4"/>
  <c r="BR54" i="4"/>
  <c r="BS54" i="4"/>
  <c r="BT54" i="4"/>
  <c r="BU54" i="4"/>
  <c r="BV54" i="4"/>
  <c r="BW54" i="4"/>
  <c r="P55" i="4"/>
  <c r="Q55" i="4"/>
  <c r="AD55" i="4" s="1"/>
  <c r="CM55" i="4" s="1"/>
  <c r="R55" i="4"/>
  <c r="S55" i="4"/>
  <c r="T55" i="4"/>
  <c r="U55" i="4"/>
  <c r="V55" i="4"/>
  <c r="W55" i="4"/>
  <c r="X55" i="4"/>
  <c r="Y55" i="4"/>
  <c r="AL55" i="4" s="1"/>
  <c r="CU55" i="4" s="1"/>
  <c r="Z55" i="4"/>
  <c r="AA55" i="4"/>
  <c r="AB55" i="4" s="1"/>
  <c r="CK55" i="4" s="1"/>
  <c r="BL55" i="4"/>
  <c r="BM55" i="4"/>
  <c r="BN55" i="4"/>
  <c r="BO55" i="4"/>
  <c r="BP55" i="4"/>
  <c r="BQ55" i="4"/>
  <c r="BR55" i="4"/>
  <c r="BS55" i="4"/>
  <c r="BT55" i="4"/>
  <c r="BU55" i="4"/>
  <c r="BV55" i="4"/>
  <c r="BW55" i="4"/>
  <c r="P56" i="4"/>
  <c r="Q56" i="4"/>
  <c r="R56" i="4"/>
  <c r="S56" i="4"/>
  <c r="T56" i="4"/>
  <c r="U56" i="4"/>
  <c r="V56" i="4"/>
  <c r="W56" i="4"/>
  <c r="X56" i="4"/>
  <c r="Y56" i="4"/>
  <c r="Z56" i="4"/>
  <c r="AA56" i="4"/>
  <c r="AB56" i="4" s="1"/>
  <c r="CK56" i="4" s="1"/>
  <c r="BL56" i="4"/>
  <c r="BM56" i="4"/>
  <c r="BN56" i="4"/>
  <c r="BO56" i="4"/>
  <c r="BP56" i="4"/>
  <c r="BQ56" i="4"/>
  <c r="BR56" i="4"/>
  <c r="BS56" i="4"/>
  <c r="BT56" i="4"/>
  <c r="BU56" i="4"/>
  <c r="BV56" i="4"/>
  <c r="BW56" i="4"/>
  <c r="Q5" i="4"/>
  <c r="P5" i="4"/>
  <c r="BW5" i="4"/>
  <c r="BV5" i="4"/>
  <c r="BU5" i="4"/>
  <c r="BT5" i="4"/>
  <c r="BS5" i="4"/>
  <c r="BR5" i="4"/>
  <c r="BQ5" i="4"/>
  <c r="BP5" i="4"/>
  <c r="BO5" i="4"/>
  <c r="BN5" i="4"/>
  <c r="BM5" i="4"/>
  <c r="BL5" i="4"/>
  <c r="AA5" i="4"/>
  <c r="AD5" i="4" s="1"/>
  <c r="CM5" i="4" s="1"/>
  <c r="Z5" i="4"/>
  <c r="Y5" i="4"/>
  <c r="X5" i="4"/>
  <c r="W5" i="4"/>
  <c r="V5" i="4"/>
  <c r="U5" i="4"/>
  <c r="T5" i="4"/>
  <c r="S5" i="4"/>
  <c r="AF5" i="4" s="1"/>
  <c r="CO5" i="4" s="1"/>
  <c r="R5" i="4"/>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 i="5"/>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 i="3"/>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 i="2"/>
  <c r="AH5" i="4" l="1"/>
  <c r="CQ5" i="4" s="1"/>
  <c r="BZ41" i="4"/>
  <c r="CB41" i="4"/>
  <c r="CB35" i="4"/>
  <c r="CF33" i="4"/>
  <c r="AL26" i="4"/>
  <c r="CU26" i="4" s="1"/>
  <c r="AD26" i="4"/>
  <c r="CM26" i="4" s="1"/>
  <c r="CC9" i="4"/>
  <c r="L2" i="6"/>
  <c r="AH53" i="4"/>
  <c r="CQ53" i="4" s="1"/>
  <c r="CB47" i="4"/>
  <c r="AH42" i="4"/>
  <c r="CQ42" i="4" s="1"/>
  <c r="AK41" i="4"/>
  <c r="CT41" i="4" s="1"/>
  <c r="AL40" i="4"/>
  <c r="CU40" i="4" s="1"/>
  <c r="AD40" i="4"/>
  <c r="CM40" i="4" s="1"/>
  <c r="CF37" i="4"/>
  <c r="CB36" i="4"/>
  <c r="AI36" i="4"/>
  <c r="CR36" i="4" s="1"/>
  <c r="AC33" i="4"/>
  <c r="CL33" i="4" s="1"/>
  <c r="AG33" i="4"/>
  <c r="CP33" i="4" s="1"/>
  <c r="CC29" i="4"/>
  <c r="AH28" i="4"/>
  <c r="CQ28" i="4" s="1"/>
  <c r="AK23" i="4"/>
  <c r="CT23" i="4" s="1"/>
  <c r="CF20" i="4"/>
  <c r="CD14" i="4"/>
  <c r="CF10" i="4"/>
  <c r="BY9" i="4"/>
  <c r="CB9" i="4"/>
  <c r="AL6" i="4"/>
  <c r="CU6" i="4" s="1"/>
  <c r="AD6" i="4"/>
  <c r="CM6" i="4" s="1"/>
  <c r="AE41" i="4"/>
  <c r="CN41" i="4" s="1"/>
  <c r="CB39" i="4"/>
  <c r="BZ36" i="4"/>
  <c r="CB18" i="4"/>
  <c r="CF12" i="4"/>
  <c r="CD10" i="4"/>
  <c r="CH9" i="4"/>
  <c r="BZ9" i="4"/>
  <c r="CG6" i="4"/>
  <c r="BY6" i="4"/>
  <c r="AJ6" i="4"/>
  <c r="CS6" i="4" s="1"/>
  <c r="CH41" i="4"/>
  <c r="AJ5" i="4"/>
  <c r="CS5" i="4" s="1"/>
  <c r="CB25" i="4"/>
  <c r="CH47" i="4"/>
  <c r="AI41" i="4"/>
  <c r="CR41" i="4" s="1"/>
  <c r="AM33" i="4"/>
  <c r="CV33" i="4" s="1"/>
  <c r="AL5" i="4"/>
  <c r="CU5" i="4" s="1"/>
  <c r="CD50" i="4"/>
  <c r="CF41" i="4"/>
  <c r="BZ33" i="4"/>
  <c r="CB33" i="4"/>
  <c r="AH29" i="4"/>
  <c r="CQ29" i="4" s="1"/>
  <c r="CD23" i="4"/>
  <c r="CA11" i="4"/>
  <c r="AI6" i="4"/>
  <c r="CR6" i="4" s="1"/>
  <c r="CJ6" i="4" s="1"/>
  <c r="CW6" i="4" s="1"/>
  <c r="AM41" i="4"/>
  <c r="CV41" i="4" s="1"/>
  <c r="CE34" i="4"/>
  <c r="CD33" i="4"/>
  <c r="CA19" i="4"/>
  <c r="CC13" i="4"/>
  <c r="CH36" i="4"/>
  <c r="CH33" i="4"/>
  <c r="AE33" i="4"/>
  <c r="CN33" i="4" s="1"/>
  <c r="CF31" i="4"/>
  <c r="BZ18" i="4"/>
  <c r="CD54" i="4"/>
  <c r="CF47" i="4"/>
  <c r="AG41" i="4"/>
  <c r="CP41" i="4" s="1"/>
  <c r="BZ37" i="4"/>
  <c r="CB37" i="4"/>
  <c r="CF36" i="4"/>
  <c r="AM36" i="4"/>
  <c r="CV36" i="4" s="1"/>
  <c r="AE36" i="4"/>
  <c r="CN36" i="4" s="1"/>
  <c r="AH34" i="4"/>
  <c r="CQ34" i="4" s="1"/>
  <c r="AK33" i="4"/>
  <c r="CT33" i="4" s="1"/>
  <c r="AL32" i="4"/>
  <c r="CU32" i="4" s="1"/>
  <c r="AD32" i="4"/>
  <c r="CM32" i="4" s="1"/>
  <c r="CJ32" i="4" s="1"/>
  <c r="CW32" i="4" s="1"/>
  <c r="AH26" i="4"/>
  <c r="CQ26" i="4" s="1"/>
  <c r="AH13" i="4"/>
  <c r="CQ13" i="4" s="1"/>
  <c r="BZ10" i="4"/>
  <c r="CB10" i="4"/>
  <c r="CF9" i="4"/>
  <c r="K2" i="6"/>
  <c r="CB56" i="4"/>
  <c r="CE55" i="4"/>
  <c r="AK54" i="4"/>
  <c r="CT54" i="4" s="1"/>
  <c r="AL49" i="4"/>
  <c r="CU49" i="4" s="1"/>
  <c r="AD49" i="4"/>
  <c r="CM49" i="4" s="1"/>
  <c r="AC47" i="4"/>
  <c r="CL47" i="4" s="1"/>
  <c r="CC40" i="4"/>
  <c r="AE39" i="4"/>
  <c r="CN39" i="4" s="1"/>
  <c r="AM39" i="4"/>
  <c r="CV39" i="4" s="1"/>
  <c r="AI39" i="4"/>
  <c r="CR39" i="4" s="1"/>
  <c r="CA38" i="4"/>
  <c r="CC32" i="4"/>
  <c r="AE31" i="4"/>
  <c r="CN31" i="4" s="1"/>
  <c r="AM31" i="4"/>
  <c r="CV31" i="4" s="1"/>
  <c r="AI31" i="4"/>
  <c r="CR31" i="4" s="1"/>
  <c r="AK30" i="4"/>
  <c r="CT30" i="4" s="1"/>
  <c r="BY28" i="4"/>
  <c r="CH28" i="4"/>
  <c r="CF28" i="4"/>
  <c r="CD28" i="4"/>
  <c r="CB28" i="4"/>
  <c r="BZ28" i="4"/>
  <c r="AM28" i="4"/>
  <c r="CV28" i="4" s="1"/>
  <c r="AK28" i="4"/>
  <c r="CT28" i="4" s="1"/>
  <c r="AI28" i="4"/>
  <c r="CR28" i="4" s="1"/>
  <c r="AG28" i="4"/>
  <c r="CP28" i="4" s="1"/>
  <c r="AE28" i="4"/>
  <c r="CN28" i="4" s="1"/>
  <c r="AK27" i="4"/>
  <c r="CT27" i="4" s="1"/>
  <c r="CG26" i="4"/>
  <c r="AM25" i="4"/>
  <c r="CV25" i="4" s="1"/>
  <c r="AI25" i="4"/>
  <c r="CR25" i="4" s="1"/>
  <c r="AM20" i="4"/>
  <c r="CV20" i="4" s="1"/>
  <c r="AH19" i="4"/>
  <c r="CQ19" i="4" s="1"/>
  <c r="CH18" i="4"/>
  <c r="AG18" i="4"/>
  <c r="CP18" i="4" s="1"/>
  <c r="AJ17" i="4"/>
  <c r="CS17" i="4" s="1"/>
  <c r="AF17" i="4"/>
  <c r="CO17" i="4" s="1"/>
  <c r="CB16" i="4"/>
  <c r="CE15" i="4"/>
  <c r="AK14" i="4"/>
  <c r="CT14" i="4" s="1"/>
  <c r="AM12" i="4"/>
  <c r="CV12" i="4" s="1"/>
  <c r="AH11" i="4"/>
  <c r="CQ11" i="4" s="1"/>
  <c r="AG10" i="4"/>
  <c r="CP10" i="4" s="1"/>
  <c r="AH55" i="4"/>
  <c r="CQ55" i="4" s="1"/>
  <c r="AL53" i="4"/>
  <c r="CU53" i="4" s="1"/>
  <c r="AD53" i="4"/>
  <c r="CM53" i="4" s="1"/>
  <c r="CE51" i="4"/>
  <c r="AH46" i="4"/>
  <c r="CQ46" i="4" s="1"/>
  <c r="AJ44" i="4"/>
  <c r="CS44" i="4" s="1"/>
  <c r="AF44" i="4"/>
  <c r="CO44" i="4" s="1"/>
  <c r="AL42" i="4"/>
  <c r="CU42" i="4" s="1"/>
  <c r="AD42" i="4"/>
  <c r="CM42" i="4" s="1"/>
  <c r="AL34" i="4"/>
  <c r="CU34" i="4" s="1"/>
  <c r="AD34" i="4"/>
  <c r="CM34" i="4" s="1"/>
  <c r="AL29" i="4"/>
  <c r="CU29" i="4" s="1"/>
  <c r="AD29" i="4"/>
  <c r="CM29" i="4" s="1"/>
  <c r="CI24" i="4"/>
  <c r="AJ22" i="4"/>
  <c r="CS22" i="4" s="1"/>
  <c r="AF22" i="4"/>
  <c r="CO22" i="4" s="1"/>
  <c r="AL21" i="4"/>
  <c r="CU21" i="4" s="1"/>
  <c r="AD21" i="4"/>
  <c r="CM21" i="4" s="1"/>
  <c r="AL13" i="4"/>
  <c r="CU13" i="4" s="1"/>
  <c r="AD13" i="4"/>
  <c r="CM13" i="4" s="1"/>
  <c r="AF9" i="4"/>
  <c r="CO9" i="4" s="1"/>
  <c r="CA55" i="4"/>
  <c r="AJ53" i="4"/>
  <c r="CS53" i="4" s="1"/>
  <c r="CI51" i="4"/>
  <c r="CA51" i="4"/>
  <c r="AJ49" i="4"/>
  <c r="CS49" i="4" s="1"/>
  <c r="AF49" i="4"/>
  <c r="CO49" i="4" s="1"/>
  <c r="AL46" i="4"/>
  <c r="CU46" i="4" s="1"/>
  <c r="AD46" i="4"/>
  <c r="CM46" i="4" s="1"/>
  <c r="AJ29" i="4"/>
  <c r="CS29" i="4" s="1"/>
  <c r="AF29" i="4"/>
  <c r="CO29" i="4" s="1"/>
  <c r="CA24" i="4"/>
  <c r="AJ21" i="4"/>
  <c r="CS21" i="4" s="1"/>
  <c r="AF21" i="4"/>
  <c r="CO21" i="4" s="1"/>
  <c r="AL19" i="4"/>
  <c r="CU19" i="4" s="1"/>
  <c r="AD19" i="4"/>
  <c r="CM19" i="4" s="1"/>
  <c r="CI15" i="4"/>
  <c r="CA15" i="4"/>
  <c r="AJ13" i="4"/>
  <c r="CS13" i="4" s="1"/>
  <c r="AF13" i="4"/>
  <c r="CO13" i="4" s="1"/>
  <c r="AL11" i="4"/>
  <c r="CU11" i="4" s="1"/>
  <c r="AD11" i="4"/>
  <c r="CM11" i="4" s="1"/>
  <c r="CI55" i="4"/>
  <c r="AF53" i="4"/>
  <c r="CO53" i="4" s="1"/>
  <c r="AI56" i="4"/>
  <c r="CR56" i="4" s="1"/>
  <c r="CH54" i="4"/>
  <c r="BZ54" i="4"/>
  <c r="CF54" i="4"/>
  <c r="CB54" i="4"/>
  <c r="AC54" i="4"/>
  <c r="CL54" i="4" s="1"/>
  <c r="AM54" i="4"/>
  <c r="CV54" i="4" s="1"/>
  <c r="AI54" i="4"/>
  <c r="CR54" i="4" s="1"/>
  <c r="AG54" i="4"/>
  <c r="CP54" i="4" s="1"/>
  <c r="AE54" i="4"/>
  <c r="CN54" i="4" s="1"/>
  <c r="AM52" i="4"/>
  <c r="CV52" i="4" s="1"/>
  <c r="CH50" i="4"/>
  <c r="BZ50" i="4"/>
  <c r="CF50" i="4"/>
  <c r="CB50" i="4"/>
  <c r="AC50" i="4"/>
  <c r="CL50" i="4" s="1"/>
  <c r="AM50" i="4"/>
  <c r="CV50" i="4" s="1"/>
  <c r="AI50" i="4"/>
  <c r="CR50" i="4" s="1"/>
  <c r="AG50" i="4"/>
  <c r="CP50" i="4" s="1"/>
  <c r="AE50" i="4"/>
  <c r="CN50" i="4" s="1"/>
  <c r="CB48" i="4"/>
  <c r="AE48" i="4"/>
  <c r="CN48" i="4" s="1"/>
  <c r="AI48" i="4"/>
  <c r="CR48" i="4" s="1"/>
  <c r="CD47" i="4"/>
  <c r="AM47" i="4"/>
  <c r="CV47" i="4" s="1"/>
  <c r="AK47" i="4"/>
  <c r="CT47" i="4" s="1"/>
  <c r="AI47" i="4"/>
  <c r="CR47" i="4" s="1"/>
  <c r="AG47" i="4"/>
  <c r="CP47" i="4" s="1"/>
  <c r="AE47" i="4"/>
  <c r="CN47" i="4" s="1"/>
  <c r="BY44" i="4"/>
  <c r="CH44" i="4"/>
  <c r="CF44" i="4"/>
  <c r="CD44" i="4"/>
  <c r="CB44" i="4"/>
  <c r="BZ44" i="4"/>
  <c r="AM44" i="4"/>
  <c r="CV44" i="4" s="1"/>
  <c r="AK44" i="4"/>
  <c r="CT44" i="4" s="1"/>
  <c r="AI44" i="4"/>
  <c r="CR44" i="4" s="1"/>
  <c r="AE44" i="4"/>
  <c r="CN44" i="4" s="1"/>
  <c r="AC44" i="4"/>
  <c r="CL44" i="4" s="1"/>
  <c r="AI43" i="4"/>
  <c r="CR43" i="4" s="1"/>
  <c r="CA42" i="4"/>
  <c r="AJ40" i="4"/>
  <c r="CS40" i="4" s="1"/>
  <c r="AF40" i="4"/>
  <c r="CO40" i="4" s="1"/>
  <c r="AL38" i="4"/>
  <c r="CU38" i="4" s="1"/>
  <c r="AD38" i="4"/>
  <c r="CM38" i="4" s="1"/>
  <c r="CH37" i="4"/>
  <c r="AG37" i="4"/>
  <c r="CP37" i="4" s="1"/>
  <c r="CG36" i="4"/>
  <c r="CI34" i="4"/>
  <c r="CA34" i="4"/>
  <c r="AJ32" i="4"/>
  <c r="CS32" i="4" s="1"/>
  <c r="AF32" i="4"/>
  <c r="CO32" i="4" s="1"/>
  <c r="CH30" i="4"/>
  <c r="BZ30" i="4"/>
  <c r="CF30" i="4"/>
  <c r="CB30" i="4"/>
  <c r="AC30" i="4"/>
  <c r="CL30" i="4" s="1"/>
  <c r="AM30" i="4"/>
  <c r="CV30" i="4" s="1"/>
  <c r="AI30" i="4"/>
  <c r="CR30" i="4" s="1"/>
  <c r="AG30" i="4"/>
  <c r="CP30" i="4" s="1"/>
  <c r="AE30" i="4"/>
  <c r="CN30" i="4" s="1"/>
  <c r="CG28" i="4"/>
  <c r="BZ27" i="4"/>
  <c r="CF27" i="4"/>
  <c r="CD27" i="4"/>
  <c r="CB27" i="4"/>
  <c r="AC27" i="4"/>
  <c r="CL27" i="4" s="1"/>
  <c r="AM27" i="4"/>
  <c r="CV27" i="4" s="1"/>
  <c r="AI27" i="4"/>
  <c r="CR27" i="4" s="1"/>
  <c r="AG27" i="4"/>
  <c r="CP27" i="4" s="1"/>
  <c r="AE27" i="4"/>
  <c r="CN27" i="4" s="1"/>
  <c r="AJ26" i="4"/>
  <c r="CS26" i="4" s="1"/>
  <c r="AF26" i="4"/>
  <c r="CO26" i="4" s="1"/>
  <c r="CI25" i="4"/>
  <c r="BY22" i="4"/>
  <c r="CH22" i="4"/>
  <c r="CF22" i="4"/>
  <c r="CD22" i="4"/>
  <c r="CB22" i="4"/>
  <c r="BZ22" i="4"/>
  <c r="AM22" i="4"/>
  <c r="CV22" i="4" s="1"/>
  <c r="AK22" i="4"/>
  <c r="CT22" i="4" s="1"/>
  <c r="AI22" i="4"/>
  <c r="CR22" i="4" s="1"/>
  <c r="AG22" i="4"/>
  <c r="CP22" i="4" s="1"/>
  <c r="AE22" i="4"/>
  <c r="CN22" i="4" s="1"/>
  <c r="AC22" i="4"/>
  <c r="CL22" i="4" s="1"/>
  <c r="CB20" i="4"/>
  <c r="AI20" i="4"/>
  <c r="CR20" i="4" s="1"/>
  <c r="CI19" i="4"/>
  <c r="BY17" i="4"/>
  <c r="CH17" i="4"/>
  <c r="CF17" i="4"/>
  <c r="CD17" i="4"/>
  <c r="CB17" i="4"/>
  <c r="BZ17" i="4"/>
  <c r="AM17" i="4"/>
  <c r="CV17" i="4" s="1"/>
  <c r="AK17" i="4"/>
  <c r="CT17" i="4" s="1"/>
  <c r="AI17" i="4"/>
  <c r="CR17" i="4" s="1"/>
  <c r="AG17" i="4"/>
  <c r="CP17" i="4" s="1"/>
  <c r="AE17" i="4"/>
  <c r="CN17" i="4" s="1"/>
  <c r="CJ17" i="4" s="1"/>
  <c r="CW17" i="4" s="1"/>
  <c r="AC17" i="4"/>
  <c r="CL17" i="4" s="1"/>
  <c r="AI16" i="4"/>
  <c r="CR16" i="4" s="1"/>
  <c r="CH14" i="4"/>
  <c r="BZ14" i="4"/>
  <c r="CF14" i="4"/>
  <c r="CB14" i="4"/>
  <c r="AC14" i="4"/>
  <c r="CL14" i="4" s="1"/>
  <c r="AM14" i="4"/>
  <c r="CV14" i="4" s="1"/>
  <c r="AI14" i="4"/>
  <c r="CR14" i="4" s="1"/>
  <c r="AG14" i="4"/>
  <c r="CP14" i="4" s="1"/>
  <c r="AE14" i="4"/>
  <c r="CN14" i="4" s="1"/>
  <c r="CB12" i="4"/>
  <c r="AE12" i="4"/>
  <c r="CN12" i="4" s="1"/>
  <c r="AI12" i="4"/>
  <c r="CR12" i="4" s="1"/>
  <c r="CI11" i="4"/>
  <c r="AL9" i="4"/>
  <c r="CU9" i="4" s="1"/>
  <c r="AH9" i="4"/>
  <c r="CQ9" i="4" s="1"/>
  <c r="AD9" i="4"/>
  <c r="CM9" i="4" s="1"/>
  <c r="AB46" i="4"/>
  <c r="CK46" i="4" s="1"/>
  <c r="CJ46" i="4" s="1"/>
  <c r="CW46" i="4" s="1"/>
  <c r="BY46" i="4"/>
  <c r="CG46" i="4"/>
  <c r="AE45" i="4"/>
  <c r="CN45" i="4" s="1"/>
  <c r="CB45" i="4"/>
  <c r="AG44" i="4"/>
  <c r="CP44" i="4" s="1"/>
  <c r="CJ44" i="4" s="1"/>
  <c r="CW44" i="4" s="1"/>
  <c r="CC44" i="4"/>
  <c r="CH5" i="4"/>
  <c r="AJ46" i="4"/>
  <c r="CS46" i="4" s="1"/>
  <c r="AF46" i="4"/>
  <c r="CO46" i="4" s="1"/>
  <c r="AB43" i="4"/>
  <c r="CK43" i="4" s="1"/>
  <c r="AE43" i="4"/>
  <c r="CN43" i="4" s="1"/>
  <c r="AM43" i="4"/>
  <c r="CV43" i="4" s="1"/>
  <c r="CF43" i="4"/>
  <c r="CF56" i="4"/>
  <c r="AM56" i="4"/>
  <c r="CV56" i="4" s="1"/>
  <c r="AE56" i="4"/>
  <c r="CN56" i="4" s="1"/>
  <c r="AJ55" i="4"/>
  <c r="CS55" i="4" s="1"/>
  <c r="AF55" i="4"/>
  <c r="CO55" i="4" s="1"/>
  <c r="CG53" i="4"/>
  <c r="BY53" i="4"/>
  <c r="CH53" i="4"/>
  <c r="CF53" i="4"/>
  <c r="CD53" i="4"/>
  <c r="CB53" i="4"/>
  <c r="BZ53" i="4"/>
  <c r="AM53" i="4"/>
  <c r="CV53" i="4" s="1"/>
  <c r="AK53" i="4"/>
  <c r="CT53" i="4" s="1"/>
  <c r="AI53" i="4"/>
  <c r="CR53" i="4" s="1"/>
  <c r="AG53" i="4"/>
  <c r="CP53" i="4" s="1"/>
  <c r="AE53" i="4"/>
  <c r="CN53" i="4" s="1"/>
  <c r="AC53" i="4"/>
  <c r="CL53" i="4" s="1"/>
  <c r="CB52" i="4"/>
  <c r="AI52" i="4"/>
  <c r="CR52" i="4" s="1"/>
  <c r="AJ51" i="4"/>
  <c r="CS51" i="4" s="1"/>
  <c r="AF51" i="4"/>
  <c r="CO51" i="4" s="1"/>
  <c r="CG49" i="4"/>
  <c r="BY49" i="4"/>
  <c r="CH49" i="4"/>
  <c r="CF49" i="4"/>
  <c r="CD49" i="4"/>
  <c r="CB49" i="4"/>
  <c r="BZ49" i="4"/>
  <c r="AM49" i="4"/>
  <c r="CV49" i="4" s="1"/>
  <c r="AK49" i="4"/>
  <c r="CT49" i="4" s="1"/>
  <c r="AI49" i="4"/>
  <c r="CR49" i="4" s="1"/>
  <c r="CJ49" i="4" s="1"/>
  <c r="CW49" i="4" s="1"/>
  <c r="AG49" i="4"/>
  <c r="CP49" i="4" s="1"/>
  <c r="AE49" i="4"/>
  <c r="CN49" i="4" s="1"/>
  <c r="AC49" i="4"/>
  <c r="CL49" i="4" s="1"/>
  <c r="AM45" i="4"/>
  <c r="CV45" i="4" s="1"/>
  <c r="CI42" i="4"/>
  <c r="CH46" i="4"/>
  <c r="CF46" i="4"/>
  <c r="CD46" i="4"/>
  <c r="CB46" i="4"/>
  <c r="BZ46" i="4"/>
  <c r="AM46" i="4"/>
  <c r="CV46" i="4" s="1"/>
  <c r="AK46" i="4"/>
  <c r="CT46" i="4" s="1"/>
  <c r="AI46" i="4"/>
  <c r="CR46" i="4" s="1"/>
  <c r="AG46" i="4"/>
  <c r="CP46" i="4" s="1"/>
  <c r="AE46" i="4"/>
  <c r="CN46" i="4" s="1"/>
  <c r="AC46" i="4"/>
  <c r="CL46" i="4" s="1"/>
  <c r="AI45" i="4"/>
  <c r="CR45" i="4" s="1"/>
  <c r="AJ42" i="4"/>
  <c r="CS42" i="4" s="1"/>
  <c r="AF42" i="4"/>
  <c r="CO42" i="4" s="1"/>
  <c r="CG40" i="4"/>
  <c r="BY40" i="4"/>
  <c r="CH40" i="4"/>
  <c r="CF40" i="4"/>
  <c r="CD40" i="4"/>
  <c r="CB40" i="4"/>
  <c r="BZ40" i="4"/>
  <c r="AM40" i="4"/>
  <c r="CV40" i="4" s="1"/>
  <c r="AK40" i="4"/>
  <c r="CT40" i="4" s="1"/>
  <c r="AI40" i="4"/>
  <c r="CR40" i="4" s="1"/>
  <c r="AG40" i="4"/>
  <c r="CP40" i="4" s="1"/>
  <c r="AE40" i="4"/>
  <c r="CN40" i="4" s="1"/>
  <c r="AC40" i="4"/>
  <c r="CL40" i="4" s="1"/>
  <c r="CJ40" i="4" s="1"/>
  <c r="CW40" i="4" s="1"/>
  <c r="CE38" i="4"/>
  <c r="CD37" i="4"/>
  <c r="AK37" i="4"/>
  <c r="CT37" i="4" s="1"/>
  <c r="AC37" i="4"/>
  <c r="CL37" i="4" s="1"/>
  <c r="AM37" i="4"/>
  <c r="CV37" i="4" s="1"/>
  <c r="AI37" i="4"/>
  <c r="CR37" i="4" s="1"/>
  <c r="AE37" i="4"/>
  <c r="CN37" i="4" s="1"/>
  <c r="CC36" i="4"/>
  <c r="CF35" i="4"/>
  <c r="AM35" i="4"/>
  <c r="CV35" i="4" s="1"/>
  <c r="AE35" i="4"/>
  <c r="CN35" i="4" s="1"/>
  <c r="AJ34" i="4"/>
  <c r="CS34" i="4" s="1"/>
  <c r="AF34" i="4"/>
  <c r="CO34" i="4" s="1"/>
  <c r="CG32" i="4"/>
  <c r="BY32" i="4"/>
  <c r="CH32" i="4"/>
  <c r="CF32" i="4"/>
  <c r="CD32" i="4"/>
  <c r="CB32" i="4"/>
  <c r="BZ32" i="4"/>
  <c r="AM32" i="4"/>
  <c r="CV32" i="4" s="1"/>
  <c r="AK32" i="4"/>
  <c r="CT32" i="4" s="1"/>
  <c r="AI32" i="4"/>
  <c r="CR32" i="4" s="1"/>
  <c r="AG32" i="4"/>
  <c r="CP32" i="4" s="1"/>
  <c r="AE32" i="4"/>
  <c r="CN32" i="4" s="1"/>
  <c r="AC32" i="4"/>
  <c r="CL32" i="4" s="1"/>
  <c r="CG29" i="4"/>
  <c r="BY29" i="4"/>
  <c r="CH29" i="4"/>
  <c r="CF29" i="4"/>
  <c r="CD29" i="4"/>
  <c r="CB29" i="4"/>
  <c r="BZ29" i="4"/>
  <c r="AM29" i="4"/>
  <c r="CV29" i="4" s="1"/>
  <c r="AK29" i="4"/>
  <c r="CT29" i="4" s="1"/>
  <c r="AI29" i="4"/>
  <c r="CR29" i="4" s="1"/>
  <c r="AG29" i="4"/>
  <c r="CP29" i="4" s="1"/>
  <c r="AE29" i="4"/>
  <c r="CN29" i="4" s="1"/>
  <c r="AC29" i="4"/>
  <c r="CL29" i="4" s="1"/>
  <c r="CC28" i="4"/>
  <c r="BY26" i="4"/>
  <c r="CH26" i="4"/>
  <c r="CF26" i="4"/>
  <c r="CD26" i="4"/>
  <c r="CB26" i="4"/>
  <c r="BZ26" i="4"/>
  <c r="AK26" i="4"/>
  <c r="CT26" i="4" s="1"/>
  <c r="AG26" i="4"/>
  <c r="CP26" i="4" s="1"/>
  <c r="AC26" i="4"/>
  <c r="CL26" i="4" s="1"/>
  <c r="AL24" i="4"/>
  <c r="CU24" i="4" s="1"/>
  <c r="AD24" i="4"/>
  <c r="CM24" i="4" s="1"/>
  <c r="CH23" i="4"/>
  <c r="BZ23" i="4"/>
  <c r="CF23" i="4"/>
  <c r="CB23" i="4"/>
  <c r="AC23" i="4"/>
  <c r="CL23" i="4" s="1"/>
  <c r="AM23" i="4"/>
  <c r="CV23" i="4" s="1"/>
  <c r="AI23" i="4"/>
  <c r="CR23" i="4" s="1"/>
  <c r="AG23" i="4"/>
  <c r="CP23" i="4" s="1"/>
  <c r="AE23" i="4"/>
  <c r="CN23" i="4" s="1"/>
  <c r="CC22" i="4"/>
  <c r="CG21" i="4"/>
  <c r="BY21" i="4"/>
  <c r="CH21" i="4"/>
  <c r="CF21" i="4"/>
  <c r="CD21" i="4"/>
  <c r="CB21" i="4"/>
  <c r="BZ21" i="4"/>
  <c r="AM21" i="4"/>
  <c r="CV21" i="4" s="1"/>
  <c r="AK21" i="4"/>
  <c r="CT21" i="4" s="1"/>
  <c r="AI21" i="4"/>
  <c r="CR21" i="4" s="1"/>
  <c r="AG21" i="4"/>
  <c r="CP21" i="4" s="1"/>
  <c r="CJ21" i="4" s="1"/>
  <c r="CW21" i="4" s="1"/>
  <c r="AE21" i="4"/>
  <c r="CN21" i="4" s="1"/>
  <c r="AC21" i="4"/>
  <c r="CL21" i="4" s="1"/>
  <c r="AC20" i="4"/>
  <c r="CL20" i="4" s="1"/>
  <c r="CE19" i="4"/>
  <c r="CD18" i="4"/>
  <c r="AK18" i="4"/>
  <c r="CT18" i="4" s="1"/>
  <c r="AC18" i="4"/>
  <c r="CL18" i="4" s="1"/>
  <c r="AM18" i="4"/>
  <c r="CV18" i="4" s="1"/>
  <c r="AI18" i="4"/>
  <c r="CR18" i="4" s="1"/>
  <c r="AE18" i="4"/>
  <c r="CN18" i="4" s="1"/>
  <c r="CC17" i="4"/>
  <c r="CF16" i="4"/>
  <c r="AM16" i="4"/>
  <c r="CV16" i="4" s="1"/>
  <c r="AE16" i="4"/>
  <c r="CN16" i="4" s="1"/>
  <c r="AJ15" i="4"/>
  <c r="CS15" i="4" s="1"/>
  <c r="AF15" i="4"/>
  <c r="CO15" i="4" s="1"/>
  <c r="CG13" i="4"/>
  <c r="BY13" i="4"/>
  <c r="CH13" i="4"/>
  <c r="CF13" i="4"/>
  <c r="CD13" i="4"/>
  <c r="CB13" i="4"/>
  <c r="BZ13" i="4"/>
  <c r="AM13" i="4"/>
  <c r="CV13" i="4" s="1"/>
  <c r="AK13" i="4"/>
  <c r="CT13" i="4" s="1"/>
  <c r="AI13" i="4"/>
  <c r="CR13" i="4" s="1"/>
  <c r="AG13" i="4"/>
  <c r="CP13" i="4" s="1"/>
  <c r="AE13" i="4"/>
  <c r="CN13" i="4" s="1"/>
  <c r="AC13" i="4"/>
  <c r="CL13" i="4" s="1"/>
  <c r="CE11" i="4"/>
  <c r="AK10" i="4"/>
  <c r="CT10" i="4" s="1"/>
  <c r="AC10" i="4"/>
  <c r="CL10" i="4" s="1"/>
  <c r="AM10" i="4"/>
  <c r="CV10" i="4" s="1"/>
  <c r="AI10" i="4"/>
  <c r="CR10" i="4" s="1"/>
  <c r="AE10" i="4"/>
  <c r="CN10" i="4" s="1"/>
  <c r="AJ7" i="4"/>
  <c r="CS7" i="4" s="1"/>
  <c r="AF7" i="4"/>
  <c r="CO7" i="4" s="1"/>
  <c r="AJ38" i="4"/>
  <c r="CS38" i="4" s="1"/>
  <c r="AF38" i="4"/>
  <c r="CO38" i="4" s="1"/>
  <c r="AJ19" i="4"/>
  <c r="CS19" i="4" s="1"/>
  <c r="AF19" i="4"/>
  <c r="CO19" i="4" s="1"/>
  <c r="AJ11" i="4"/>
  <c r="CS11" i="4" s="1"/>
  <c r="AF11" i="4"/>
  <c r="CO11" i="4" s="1"/>
  <c r="AM9" i="4"/>
  <c r="CV9" i="4" s="1"/>
  <c r="AK9" i="4"/>
  <c r="CT9" i="4" s="1"/>
  <c r="AI9" i="4"/>
  <c r="CR9" i="4" s="1"/>
  <c r="AG9" i="4"/>
  <c r="CP9" i="4" s="1"/>
  <c r="AE9" i="4"/>
  <c r="CN9" i="4" s="1"/>
  <c r="CJ9" i="4" s="1"/>
  <c r="CW9" i="4" s="1"/>
  <c r="AC9" i="4"/>
  <c r="CL9" i="4" s="1"/>
  <c r="AL7" i="4"/>
  <c r="CU7" i="4" s="1"/>
  <c r="AD7" i="4"/>
  <c r="CM7" i="4" s="1"/>
  <c r="AM26" i="4"/>
  <c r="CV26" i="4" s="1"/>
  <c r="CI26" i="4"/>
  <c r="AI26" i="4"/>
  <c r="CR26" i="4" s="1"/>
  <c r="CE26" i="4"/>
  <c r="AE26" i="4"/>
  <c r="CN26" i="4" s="1"/>
  <c r="CJ26" i="4" s="1"/>
  <c r="CA26" i="4"/>
  <c r="AB24" i="4"/>
  <c r="CK24" i="4" s="1"/>
  <c r="BY24" i="4"/>
  <c r="CC24" i="4"/>
  <c r="CG24" i="4"/>
  <c r="AL56" i="4"/>
  <c r="CU56" i="4" s="1"/>
  <c r="AH56" i="4"/>
  <c r="CQ56" i="4" s="1"/>
  <c r="AD56" i="4"/>
  <c r="CM56" i="4" s="1"/>
  <c r="AJ52" i="4"/>
  <c r="CS52" i="4" s="1"/>
  <c r="AF52" i="4"/>
  <c r="CO52" i="4" s="1"/>
  <c r="AL48" i="4"/>
  <c r="CU48" i="4" s="1"/>
  <c r="AJ48" i="4"/>
  <c r="CS48" i="4" s="1"/>
  <c r="AH48" i="4"/>
  <c r="CQ48" i="4" s="1"/>
  <c r="AF48" i="4"/>
  <c r="CO48" i="4" s="1"/>
  <c r="AD48" i="4"/>
  <c r="CM48" i="4" s="1"/>
  <c r="AL43" i="4"/>
  <c r="CU43" i="4" s="1"/>
  <c r="AJ43" i="4"/>
  <c r="CS43" i="4" s="1"/>
  <c r="AH43" i="4"/>
  <c r="CQ43" i="4" s="1"/>
  <c r="AF43" i="4"/>
  <c r="CO43" i="4" s="1"/>
  <c r="AD43" i="4"/>
  <c r="CM43" i="4" s="1"/>
  <c r="AL39" i="4"/>
  <c r="CU39" i="4" s="1"/>
  <c r="AJ39" i="4"/>
  <c r="CS39" i="4" s="1"/>
  <c r="AH39" i="4"/>
  <c r="CQ39" i="4" s="1"/>
  <c r="AF39" i="4"/>
  <c r="CO39" i="4" s="1"/>
  <c r="AD39" i="4"/>
  <c r="CM39" i="4" s="1"/>
  <c r="CJ36" i="4"/>
  <c r="CW36" i="4" s="1"/>
  <c r="AL35" i="4"/>
  <c r="CU35" i="4" s="1"/>
  <c r="AJ35" i="4"/>
  <c r="CS35" i="4" s="1"/>
  <c r="AH35" i="4"/>
  <c r="CQ35" i="4" s="1"/>
  <c r="AF35" i="4"/>
  <c r="CO35" i="4" s="1"/>
  <c r="AD35" i="4"/>
  <c r="CM35" i="4" s="1"/>
  <c r="AL31" i="4"/>
  <c r="CU31" i="4" s="1"/>
  <c r="AJ31" i="4"/>
  <c r="CS31" i="4" s="1"/>
  <c r="AH31" i="4"/>
  <c r="CQ31" i="4" s="1"/>
  <c r="AF31" i="4"/>
  <c r="CO31" i="4" s="1"/>
  <c r="AD31" i="4"/>
  <c r="CM31" i="4" s="1"/>
  <c r="CJ29" i="4"/>
  <c r="CW29" i="4" s="1"/>
  <c r="AJ24" i="4"/>
  <c r="CS24" i="4" s="1"/>
  <c r="AF24" i="4"/>
  <c r="CO24" i="4" s="1"/>
  <c r="AB25" i="4"/>
  <c r="CK25" i="4" s="1"/>
  <c r="AC25" i="4"/>
  <c r="CL25" i="4" s="1"/>
  <c r="AG25" i="4"/>
  <c r="CP25" i="4" s="1"/>
  <c r="AK25" i="4"/>
  <c r="CT25" i="4" s="1"/>
  <c r="BZ25" i="4"/>
  <c r="CD25" i="4"/>
  <c r="CH25" i="4"/>
  <c r="AJ56" i="4"/>
  <c r="CS56" i="4" s="1"/>
  <c r="AF56" i="4"/>
  <c r="CO56" i="4" s="1"/>
  <c r="AE52" i="4"/>
  <c r="CN52" i="4" s="1"/>
  <c r="AL52" i="4"/>
  <c r="CU52" i="4" s="1"/>
  <c r="AH52" i="4"/>
  <c r="CQ52" i="4" s="1"/>
  <c r="AD52" i="4"/>
  <c r="CM52" i="4" s="1"/>
  <c r="CH56" i="4"/>
  <c r="CD56" i="4"/>
  <c r="BZ56" i="4"/>
  <c r="AK56" i="4"/>
  <c r="CT56" i="4" s="1"/>
  <c r="AG56" i="4"/>
  <c r="CP56" i="4" s="1"/>
  <c r="AC56" i="4"/>
  <c r="CL56" i="4" s="1"/>
  <c r="CG55" i="4"/>
  <c r="CC55" i="4"/>
  <c r="BY55" i="4"/>
  <c r="CH55" i="4"/>
  <c r="CF55" i="4"/>
  <c r="CD55" i="4"/>
  <c r="CB55" i="4"/>
  <c r="BZ55" i="4"/>
  <c r="AM55" i="4"/>
  <c r="CV55" i="4" s="1"/>
  <c r="AK55" i="4"/>
  <c r="CT55" i="4" s="1"/>
  <c r="AI55" i="4"/>
  <c r="CR55" i="4" s="1"/>
  <c r="AG55" i="4"/>
  <c r="CP55" i="4" s="1"/>
  <c r="AE55" i="4"/>
  <c r="CN55" i="4" s="1"/>
  <c r="AC55" i="4"/>
  <c r="CL55" i="4" s="1"/>
  <c r="AL54" i="4"/>
  <c r="CU54" i="4" s="1"/>
  <c r="AJ54" i="4"/>
  <c r="CS54" i="4" s="1"/>
  <c r="AH54" i="4"/>
  <c r="CQ54" i="4" s="1"/>
  <c r="AF54" i="4"/>
  <c r="CO54" i="4" s="1"/>
  <c r="AD54" i="4"/>
  <c r="CM54" i="4" s="1"/>
  <c r="CI53" i="4"/>
  <c r="CE53" i="4"/>
  <c r="CA53" i="4"/>
  <c r="CH52" i="4"/>
  <c r="CD52" i="4"/>
  <c r="BZ52" i="4"/>
  <c r="AK52" i="4"/>
  <c r="CT52" i="4" s="1"/>
  <c r="AG52" i="4"/>
  <c r="CP52" i="4" s="1"/>
  <c r="AC52" i="4"/>
  <c r="CL52" i="4" s="1"/>
  <c r="CG51" i="4"/>
  <c r="CC51" i="4"/>
  <c r="BY51" i="4"/>
  <c r="CH51" i="4"/>
  <c r="CF51" i="4"/>
  <c r="CD51" i="4"/>
  <c r="CB51" i="4"/>
  <c r="BZ51" i="4"/>
  <c r="AM51" i="4"/>
  <c r="CV51" i="4" s="1"/>
  <c r="AK51" i="4"/>
  <c r="CT51" i="4" s="1"/>
  <c r="AI51" i="4"/>
  <c r="CR51" i="4" s="1"/>
  <c r="AG51" i="4"/>
  <c r="CP51" i="4" s="1"/>
  <c r="AE51" i="4"/>
  <c r="CN51" i="4" s="1"/>
  <c r="AC51" i="4"/>
  <c r="CL51" i="4" s="1"/>
  <c r="AL50" i="4"/>
  <c r="CU50" i="4" s="1"/>
  <c r="AJ50" i="4"/>
  <c r="CS50" i="4" s="1"/>
  <c r="AH50" i="4"/>
  <c r="CQ50" i="4" s="1"/>
  <c r="AF50" i="4"/>
  <c r="CO50" i="4" s="1"/>
  <c r="AD50" i="4"/>
  <c r="CM50" i="4" s="1"/>
  <c r="CI49" i="4"/>
  <c r="CE49" i="4"/>
  <c r="CA49" i="4"/>
  <c r="CH48" i="4"/>
  <c r="CD48" i="4"/>
  <c r="BZ48" i="4"/>
  <c r="AK48" i="4"/>
  <c r="CT48" i="4" s="1"/>
  <c r="AG48" i="4"/>
  <c r="CP48" i="4" s="1"/>
  <c r="AC48" i="4"/>
  <c r="CL48" i="4" s="1"/>
  <c r="CI46" i="4"/>
  <c r="CE46" i="4"/>
  <c r="CA46" i="4"/>
  <c r="CI44" i="4"/>
  <c r="CE44" i="4"/>
  <c r="CA44" i="4"/>
  <c r="CH43" i="4"/>
  <c r="CD43" i="4"/>
  <c r="BZ43" i="4"/>
  <c r="AK43" i="4"/>
  <c r="CT43" i="4" s="1"/>
  <c r="AG43" i="4"/>
  <c r="CP43" i="4" s="1"/>
  <c r="AC43" i="4"/>
  <c r="CL43" i="4" s="1"/>
  <c r="CG42" i="4"/>
  <c r="CC42" i="4"/>
  <c r="BY42" i="4"/>
  <c r="CH42" i="4"/>
  <c r="CF42" i="4"/>
  <c r="CD42" i="4"/>
  <c r="CB42" i="4"/>
  <c r="BZ42" i="4"/>
  <c r="AM42" i="4"/>
  <c r="CV42" i="4" s="1"/>
  <c r="AK42" i="4"/>
  <c r="CT42" i="4" s="1"/>
  <c r="AI42" i="4"/>
  <c r="CR42" i="4" s="1"/>
  <c r="AG42" i="4"/>
  <c r="CP42" i="4" s="1"/>
  <c r="AE42" i="4"/>
  <c r="CN42" i="4" s="1"/>
  <c r="AC42" i="4"/>
  <c r="CL42" i="4" s="1"/>
  <c r="AL41" i="4"/>
  <c r="CU41" i="4" s="1"/>
  <c r="AJ41" i="4"/>
  <c r="CS41" i="4" s="1"/>
  <c r="AH41" i="4"/>
  <c r="CQ41" i="4" s="1"/>
  <c r="AF41" i="4"/>
  <c r="CO41" i="4" s="1"/>
  <c r="AD41" i="4"/>
  <c r="CM41" i="4" s="1"/>
  <c r="CI40" i="4"/>
  <c r="CE40" i="4"/>
  <c r="CA40" i="4"/>
  <c r="CH39" i="4"/>
  <c r="CD39" i="4"/>
  <c r="BZ39" i="4"/>
  <c r="AK39" i="4"/>
  <c r="CT39" i="4" s="1"/>
  <c r="AG39" i="4"/>
  <c r="CP39" i="4" s="1"/>
  <c r="AC39" i="4"/>
  <c r="CL39" i="4" s="1"/>
  <c r="CG38" i="4"/>
  <c r="CC38" i="4"/>
  <c r="BY38" i="4"/>
  <c r="CH38" i="4"/>
  <c r="CF38" i="4"/>
  <c r="CD38" i="4"/>
  <c r="CB38" i="4"/>
  <c r="BZ38" i="4"/>
  <c r="AM38" i="4"/>
  <c r="CV38" i="4" s="1"/>
  <c r="AK38" i="4"/>
  <c r="CT38" i="4" s="1"/>
  <c r="AI38" i="4"/>
  <c r="CR38" i="4" s="1"/>
  <c r="AG38" i="4"/>
  <c r="CP38" i="4" s="1"/>
  <c r="AE38" i="4"/>
  <c r="CN38" i="4" s="1"/>
  <c r="AC38" i="4"/>
  <c r="CL38" i="4" s="1"/>
  <c r="AL37" i="4"/>
  <c r="CU37" i="4" s="1"/>
  <c r="AJ37" i="4"/>
  <c r="CS37" i="4" s="1"/>
  <c r="AH37" i="4"/>
  <c r="CQ37" i="4" s="1"/>
  <c r="AF37" i="4"/>
  <c r="CO37" i="4" s="1"/>
  <c r="AD37" i="4"/>
  <c r="CM37" i="4" s="1"/>
  <c r="CI36" i="4"/>
  <c r="CE36" i="4"/>
  <c r="CA36" i="4"/>
  <c r="CH35" i="4"/>
  <c r="CD35" i="4"/>
  <c r="BZ35" i="4"/>
  <c r="AK35" i="4"/>
  <c r="CT35" i="4" s="1"/>
  <c r="AG35" i="4"/>
  <c r="CP35" i="4" s="1"/>
  <c r="AC35" i="4"/>
  <c r="CL35" i="4" s="1"/>
  <c r="CG34" i="4"/>
  <c r="CC34" i="4"/>
  <c r="BY34" i="4"/>
  <c r="CH34" i="4"/>
  <c r="CF34" i="4"/>
  <c r="CD34" i="4"/>
  <c r="CB34" i="4"/>
  <c r="BZ34" i="4"/>
  <c r="AM34" i="4"/>
  <c r="CV34" i="4" s="1"/>
  <c r="AK34" i="4"/>
  <c r="CT34" i="4" s="1"/>
  <c r="AI34" i="4"/>
  <c r="CR34" i="4" s="1"/>
  <c r="AG34" i="4"/>
  <c r="CP34" i="4" s="1"/>
  <c r="AE34" i="4"/>
  <c r="CN34" i="4" s="1"/>
  <c r="AC34" i="4"/>
  <c r="CL34" i="4" s="1"/>
  <c r="AL33" i="4"/>
  <c r="CU33" i="4" s="1"/>
  <c r="AJ33" i="4"/>
  <c r="CS33" i="4" s="1"/>
  <c r="AH33" i="4"/>
  <c r="CQ33" i="4" s="1"/>
  <c r="AF33" i="4"/>
  <c r="CO33" i="4" s="1"/>
  <c r="AD33" i="4"/>
  <c r="CM33" i="4" s="1"/>
  <c r="CI32" i="4"/>
  <c r="CE32" i="4"/>
  <c r="CA32" i="4"/>
  <c r="CH31" i="4"/>
  <c r="CD31" i="4"/>
  <c r="BZ31" i="4"/>
  <c r="AK31" i="4"/>
  <c r="CT31" i="4" s="1"/>
  <c r="AG31" i="4"/>
  <c r="CP31" i="4" s="1"/>
  <c r="AC31" i="4"/>
  <c r="CL31" i="4" s="1"/>
  <c r="AL30" i="4"/>
  <c r="CU30" i="4" s="1"/>
  <c r="AJ30" i="4"/>
  <c r="CS30" i="4" s="1"/>
  <c r="AH30" i="4"/>
  <c r="CQ30" i="4" s="1"/>
  <c r="AF30" i="4"/>
  <c r="CO30" i="4" s="1"/>
  <c r="AD30" i="4"/>
  <c r="CM30" i="4" s="1"/>
  <c r="CI29" i="4"/>
  <c r="CE29" i="4"/>
  <c r="CA29" i="4"/>
  <c r="CI28" i="4"/>
  <c r="CE28" i="4"/>
  <c r="CA28" i="4"/>
  <c r="CC26" i="4"/>
  <c r="AL25" i="4"/>
  <c r="CU25" i="4" s="1"/>
  <c r="AJ25" i="4"/>
  <c r="CS25" i="4" s="1"/>
  <c r="AH25" i="4"/>
  <c r="CQ25" i="4" s="1"/>
  <c r="AF25" i="4"/>
  <c r="CO25" i="4" s="1"/>
  <c r="AD25" i="4"/>
  <c r="CM25" i="4" s="1"/>
  <c r="CE24" i="4"/>
  <c r="CJ22" i="4"/>
  <c r="CW22" i="4" s="1"/>
  <c r="AL16" i="4"/>
  <c r="CU16" i="4" s="1"/>
  <c r="AJ16" i="4"/>
  <c r="CS16" i="4" s="1"/>
  <c r="AH16" i="4"/>
  <c r="CQ16" i="4" s="1"/>
  <c r="AF16" i="4"/>
  <c r="CO16" i="4" s="1"/>
  <c r="AD16" i="4"/>
  <c r="CM16" i="4" s="1"/>
  <c r="CJ13" i="4"/>
  <c r="CW13" i="4" s="1"/>
  <c r="AL12" i="4"/>
  <c r="CU12" i="4" s="1"/>
  <c r="AJ12" i="4"/>
  <c r="CS12" i="4" s="1"/>
  <c r="AH12" i="4"/>
  <c r="CQ12" i="4" s="1"/>
  <c r="AF12" i="4"/>
  <c r="CO12" i="4" s="1"/>
  <c r="AD12" i="4"/>
  <c r="CM12" i="4" s="1"/>
  <c r="AL8" i="4"/>
  <c r="CU8" i="4" s="1"/>
  <c r="AJ8" i="4"/>
  <c r="CS8" i="4" s="1"/>
  <c r="AH8" i="4"/>
  <c r="CQ8" i="4" s="1"/>
  <c r="AF8" i="4"/>
  <c r="CO8" i="4" s="1"/>
  <c r="AD8" i="4"/>
  <c r="CM8" i="4" s="1"/>
  <c r="AC28" i="4"/>
  <c r="CL28" i="4" s="1"/>
  <c r="AL27" i="4"/>
  <c r="CU27" i="4" s="1"/>
  <c r="AJ27" i="4"/>
  <c r="CS27" i="4" s="1"/>
  <c r="AH27" i="4"/>
  <c r="CQ27" i="4" s="1"/>
  <c r="AF27" i="4"/>
  <c r="CO27" i="4" s="1"/>
  <c r="AD27" i="4"/>
  <c r="CM27" i="4" s="1"/>
  <c r="CH24" i="4"/>
  <c r="CF24" i="4"/>
  <c r="CD24" i="4"/>
  <c r="CB24" i="4"/>
  <c r="BZ24" i="4"/>
  <c r="AM24" i="4"/>
  <c r="CV24" i="4" s="1"/>
  <c r="AK24" i="4"/>
  <c r="CT24" i="4" s="1"/>
  <c r="AI24" i="4"/>
  <c r="CR24" i="4" s="1"/>
  <c r="AG24" i="4"/>
  <c r="CP24" i="4" s="1"/>
  <c r="AE24" i="4"/>
  <c r="CN24" i="4" s="1"/>
  <c r="AC24" i="4"/>
  <c r="CL24" i="4" s="1"/>
  <c r="CI23" i="4"/>
  <c r="CG23" i="4"/>
  <c r="CE23" i="4"/>
  <c r="AL23" i="4"/>
  <c r="CU23" i="4" s="1"/>
  <c r="AJ23" i="4"/>
  <c r="CS23" i="4" s="1"/>
  <c r="AH23" i="4"/>
  <c r="CQ23" i="4" s="1"/>
  <c r="AF23" i="4"/>
  <c r="CO23" i="4" s="1"/>
  <c r="AD23" i="4"/>
  <c r="CM23" i="4" s="1"/>
  <c r="CI22" i="4"/>
  <c r="CE22" i="4"/>
  <c r="CA22" i="4"/>
  <c r="CI21" i="4"/>
  <c r="CE21" i="4"/>
  <c r="CA21" i="4"/>
  <c r="CH20" i="4"/>
  <c r="CD20" i="4"/>
  <c r="BZ20" i="4"/>
  <c r="AK20" i="4"/>
  <c r="CT20" i="4" s="1"/>
  <c r="AG20" i="4"/>
  <c r="CP20" i="4" s="1"/>
  <c r="CG19" i="4"/>
  <c r="CC19" i="4"/>
  <c r="BY19" i="4"/>
  <c r="CH19" i="4"/>
  <c r="CF19" i="4"/>
  <c r="CD19" i="4"/>
  <c r="CB19" i="4"/>
  <c r="BZ19" i="4"/>
  <c r="AM19" i="4"/>
  <c r="CV19" i="4" s="1"/>
  <c r="AK19" i="4"/>
  <c r="CT19" i="4" s="1"/>
  <c r="AI19" i="4"/>
  <c r="CR19" i="4" s="1"/>
  <c r="AG19" i="4"/>
  <c r="CP19" i="4" s="1"/>
  <c r="AE19" i="4"/>
  <c r="CN19" i="4" s="1"/>
  <c r="AC19" i="4"/>
  <c r="CL19" i="4" s="1"/>
  <c r="CJ19" i="4" s="1"/>
  <c r="CW19" i="4" s="1"/>
  <c r="AL18" i="4"/>
  <c r="CU18" i="4" s="1"/>
  <c r="AJ18" i="4"/>
  <c r="CS18" i="4" s="1"/>
  <c r="AH18" i="4"/>
  <c r="CQ18" i="4" s="1"/>
  <c r="AF18" i="4"/>
  <c r="CO18" i="4" s="1"/>
  <c r="AD18" i="4"/>
  <c r="CM18" i="4" s="1"/>
  <c r="CI17" i="4"/>
  <c r="CE17" i="4"/>
  <c r="CA17" i="4"/>
  <c r="CH16" i="4"/>
  <c r="CD16" i="4"/>
  <c r="BZ16" i="4"/>
  <c r="AK16" i="4"/>
  <c r="CT16" i="4" s="1"/>
  <c r="AG16" i="4"/>
  <c r="CP16" i="4" s="1"/>
  <c r="AC16" i="4"/>
  <c r="CL16" i="4" s="1"/>
  <c r="CG15" i="4"/>
  <c r="CC15" i="4"/>
  <c r="BY15" i="4"/>
  <c r="CH15" i="4"/>
  <c r="CF15" i="4"/>
  <c r="CD15" i="4"/>
  <c r="CB15" i="4"/>
  <c r="BZ15" i="4"/>
  <c r="AM15" i="4"/>
  <c r="CV15" i="4" s="1"/>
  <c r="AK15" i="4"/>
  <c r="CT15" i="4" s="1"/>
  <c r="AI15" i="4"/>
  <c r="CR15" i="4" s="1"/>
  <c r="AG15" i="4"/>
  <c r="CP15" i="4" s="1"/>
  <c r="AE15" i="4"/>
  <c r="CN15" i="4" s="1"/>
  <c r="AC15" i="4"/>
  <c r="CL15" i="4" s="1"/>
  <c r="AL14" i="4"/>
  <c r="CU14" i="4" s="1"/>
  <c r="AJ14" i="4"/>
  <c r="CS14" i="4" s="1"/>
  <c r="AH14" i="4"/>
  <c r="CQ14" i="4" s="1"/>
  <c r="AF14" i="4"/>
  <c r="CO14" i="4" s="1"/>
  <c r="AD14" i="4"/>
  <c r="CM14" i="4" s="1"/>
  <c r="CI13" i="4"/>
  <c r="CE13" i="4"/>
  <c r="CA13" i="4"/>
  <c r="CH12" i="4"/>
  <c r="CD12" i="4"/>
  <c r="BZ12" i="4"/>
  <c r="AK12" i="4"/>
  <c r="CT12" i="4" s="1"/>
  <c r="AG12" i="4"/>
  <c r="CP12" i="4" s="1"/>
  <c r="AC12" i="4"/>
  <c r="CL12" i="4" s="1"/>
  <c r="CG11" i="4"/>
  <c r="CC11" i="4"/>
  <c r="BY11" i="4"/>
  <c r="CH11" i="4"/>
  <c r="CF11" i="4"/>
  <c r="CD11" i="4"/>
  <c r="CB11" i="4"/>
  <c r="BZ11" i="4"/>
  <c r="AM11" i="4"/>
  <c r="CV11" i="4" s="1"/>
  <c r="AK11" i="4"/>
  <c r="CT11" i="4" s="1"/>
  <c r="AI11" i="4"/>
  <c r="CR11" i="4" s="1"/>
  <c r="AG11" i="4"/>
  <c r="CP11" i="4" s="1"/>
  <c r="AE11" i="4"/>
  <c r="CN11" i="4" s="1"/>
  <c r="AC11" i="4"/>
  <c r="CL11" i="4" s="1"/>
  <c r="AL10" i="4"/>
  <c r="CU10" i="4" s="1"/>
  <c r="AJ10" i="4"/>
  <c r="CS10" i="4" s="1"/>
  <c r="AH10" i="4"/>
  <c r="CQ10" i="4" s="1"/>
  <c r="AF10" i="4"/>
  <c r="CO10" i="4" s="1"/>
  <c r="AD10" i="4"/>
  <c r="CM10" i="4" s="1"/>
  <c r="CI9" i="4"/>
  <c r="CE9" i="4"/>
  <c r="CA9" i="4"/>
  <c r="CH8" i="4"/>
  <c r="CD8" i="4"/>
  <c r="BZ8" i="4"/>
  <c r="AK8" i="4"/>
  <c r="CT8" i="4" s="1"/>
  <c r="AG8" i="4"/>
  <c r="CP8" i="4" s="1"/>
  <c r="AC8" i="4"/>
  <c r="CL8" i="4" s="1"/>
  <c r="CG7" i="4"/>
  <c r="CC7" i="4"/>
  <c r="BY7" i="4"/>
  <c r="CH7" i="4"/>
  <c r="CF7" i="4"/>
  <c r="CD7" i="4"/>
  <c r="CB7" i="4"/>
  <c r="BZ7" i="4"/>
  <c r="AM7" i="4"/>
  <c r="CV7" i="4" s="1"/>
  <c r="AK7" i="4"/>
  <c r="CT7" i="4" s="1"/>
  <c r="AI7" i="4"/>
  <c r="CR7" i="4" s="1"/>
  <c r="AG7" i="4"/>
  <c r="CP7" i="4" s="1"/>
  <c r="AE7" i="4"/>
  <c r="CN7" i="4" s="1"/>
  <c r="AC7" i="4"/>
  <c r="CL7" i="4" s="1"/>
  <c r="AB45" i="4"/>
  <c r="CK45" i="4" s="1"/>
  <c r="BY45" i="4"/>
  <c r="CA45" i="4"/>
  <c r="CC45" i="4"/>
  <c r="CE45" i="4"/>
  <c r="CG45" i="4"/>
  <c r="CI45" i="4"/>
  <c r="AL45" i="4"/>
  <c r="CU45" i="4" s="1"/>
  <c r="AJ45" i="4"/>
  <c r="CS45" i="4" s="1"/>
  <c r="AH45" i="4"/>
  <c r="CQ45" i="4" s="1"/>
  <c r="AF45" i="4"/>
  <c r="CO45" i="4" s="1"/>
  <c r="AD45" i="4"/>
  <c r="CM45" i="4" s="1"/>
  <c r="AB47" i="4"/>
  <c r="CK47" i="4" s="1"/>
  <c r="BY47" i="4"/>
  <c r="CA47" i="4"/>
  <c r="CC47" i="4"/>
  <c r="CE47" i="4"/>
  <c r="CG47" i="4"/>
  <c r="CI47" i="4"/>
  <c r="CI56" i="4"/>
  <c r="CG56" i="4"/>
  <c r="CE56" i="4"/>
  <c r="CC56" i="4"/>
  <c r="CA56" i="4"/>
  <c r="BY56" i="4"/>
  <c r="CI54" i="4"/>
  <c r="CG54" i="4"/>
  <c r="CE54" i="4"/>
  <c r="CC54" i="4"/>
  <c r="CA54" i="4"/>
  <c r="BY54" i="4"/>
  <c r="CI52" i="4"/>
  <c r="CG52" i="4"/>
  <c r="CE52" i="4"/>
  <c r="CC52" i="4"/>
  <c r="CA52" i="4"/>
  <c r="BY52" i="4"/>
  <c r="CI50" i="4"/>
  <c r="CG50" i="4"/>
  <c r="CE50" i="4"/>
  <c r="CC50" i="4"/>
  <c r="CA50" i="4"/>
  <c r="BY50" i="4"/>
  <c r="CI48" i="4"/>
  <c r="CG48" i="4"/>
  <c r="CE48" i="4"/>
  <c r="CC48" i="4"/>
  <c r="CA48" i="4"/>
  <c r="BY48" i="4"/>
  <c r="AL47" i="4"/>
  <c r="CU47" i="4" s="1"/>
  <c r="AJ47" i="4"/>
  <c r="CS47" i="4" s="1"/>
  <c r="AH47" i="4"/>
  <c r="CQ47" i="4" s="1"/>
  <c r="AF47" i="4"/>
  <c r="CO47" i="4" s="1"/>
  <c r="AD47" i="4"/>
  <c r="CM47" i="4" s="1"/>
  <c r="CH45" i="4"/>
  <c r="CD45" i="4"/>
  <c r="BZ45" i="4"/>
  <c r="AK45" i="4"/>
  <c r="CT45" i="4" s="1"/>
  <c r="AG45" i="4"/>
  <c r="CP45" i="4" s="1"/>
  <c r="AC45" i="4"/>
  <c r="CL45" i="4" s="1"/>
  <c r="CI43" i="4"/>
  <c r="CG43" i="4"/>
  <c r="CE43" i="4"/>
  <c r="CC43" i="4"/>
  <c r="CA43" i="4"/>
  <c r="BY43" i="4"/>
  <c r="CI41" i="4"/>
  <c r="CG41" i="4"/>
  <c r="CE41" i="4"/>
  <c r="CC41" i="4"/>
  <c r="CA41" i="4"/>
  <c r="BY41" i="4"/>
  <c r="CI39" i="4"/>
  <c r="CG39" i="4"/>
  <c r="CE39" i="4"/>
  <c r="CC39" i="4"/>
  <c r="CA39" i="4"/>
  <c r="BY39" i="4"/>
  <c r="CI37" i="4"/>
  <c r="CG37" i="4"/>
  <c r="CE37" i="4"/>
  <c r="CC37" i="4"/>
  <c r="CA37" i="4"/>
  <c r="BY37" i="4"/>
  <c r="CI35" i="4"/>
  <c r="CG35" i="4"/>
  <c r="CE35" i="4"/>
  <c r="CC35" i="4"/>
  <c r="CA35" i="4"/>
  <c r="BY35" i="4"/>
  <c r="CI33" i="4"/>
  <c r="CG33" i="4"/>
  <c r="CE33" i="4"/>
  <c r="CC33" i="4"/>
  <c r="CA33" i="4"/>
  <c r="BY33" i="4"/>
  <c r="CI31" i="4"/>
  <c r="CG31" i="4"/>
  <c r="CE31" i="4"/>
  <c r="CC31" i="4"/>
  <c r="CA31" i="4"/>
  <c r="BY31" i="4"/>
  <c r="CI30" i="4"/>
  <c r="CG30" i="4"/>
  <c r="CE30" i="4"/>
  <c r="CC30" i="4"/>
  <c r="CA30" i="4"/>
  <c r="BY30" i="4"/>
  <c r="CI27" i="4"/>
  <c r="CG27" i="4"/>
  <c r="CE27" i="4"/>
  <c r="CC27" i="4"/>
  <c r="CA27" i="4"/>
  <c r="BY27" i="4"/>
  <c r="CG25" i="4"/>
  <c r="CE25" i="4"/>
  <c r="CC25" i="4"/>
  <c r="CA25" i="4"/>
  <c r="BY25" i="4"/>
  <c r="CC23" i="4"/>
  <c r="CA23" i="4"/>
  <c r="BY23" i="4"/>
  <c r="AB20" i="4"/>
  <c r="CK20" i="4" s="1"/>
  <c r="BY20" i="4"/>
  <c r="CA20" i="4"/>
  <c r="CC20" i="4"/>
  <c r="CE20" i="4"/>
  <c r="CG20" i="4"/>
  <c r="CI20" i="4"/>
  <c r="AL20" i="4"/>
  <c r="CU20" i="4" s="1"/>
  <c r="AJ20" i="4"/>
  <c r="CS20" i="4" s="1"/>
  <c r="AH20" i="4"/>
  <c r="CQ20" i="4" s="1"/>
  <c r="AF20" i="4"/>
  <c r="CO20" i="4" s="1"/>
  <c r="AD20" i="4"/>
  <c r="CM20" i="4" s="1"/>
  <c r="CI18" i="4"/>
  <c r="CG18" i="4"/>
  <c r="CE18" i="4"/>
  <c r="CC18" i="4"/>
  <c r="CA18" i="4"/>
  <c r="BY18" i="4"/>
  <c r="CI16" i="4"/>
  <c r="CG16" i="4"/>
  <c r="CE16" i="4"/>
  <c r="CC16" i="4"/>
  <c r="CA16" i="4"/>
  <c r="BY16" i="4"/>
  <c r="CI14" i="4"/>
  <c r="CG14" i="4"/>
  <c r="CE14" i="4"/>
  <c r="CC14" i="4"/>
  <c r="CA14" i="4"/>
  <c r="BY14" i="4"/>
  <c r="CI12" i="4"/>
  <c r="CG12" i="4"/>
  <c r="CE12" i="4"/>
  <c r="CC12" i="4"/>
  <c r="CA12" i="4"/>
  <c r="BY12" i="4"/>
  <c r="CI10" i="4"/>
  <c r="CG10" i="4"/>
  <c r="CE10" i="4"/>
  <c r="CC10" i="4"/>
  <c r="CA10" i="4"/>
  <c r="BY10" i="4"/>
  <c r="CE8" i="4"/>
  <c r="CC8" i="4"/>
  <c r="CA8" i="4"/>
  <c r="BY8" i="4"/>
  <c r="AB5" i="4"/>
  <c r="CK5" i="4" s="1"/>
  <c r="BY5" i="4"/>
  <c r="CA5" i="4"/>
  <c r="CC5" i="4"/>
  <c r="CE5" i="4"/>
  <c r="CG5" i="4"/>
  <c r="CI5" i="4"/>
  <c r="AC5" i="4"/>
  <c r="CL5" i="4" s="1"/>
  <c r="AE5" i="4"/>
  <c r="CN5" i="4" s="1"/>
  <c r="AG5" i="4"/>
  <c r="CP5" i="4" s="1"/>
  <c r="AI5" i="4"/>
  <c r="CR5" i="4" s="1"/>
  <c r="AK5" i="4"/>
  <c r="CT5" i="4" s="1"/>
  <c r="AM5" i="4"/>
  <c r="CV5" i="4" s="1"/>
  <c r="BZ5" i="4"/>
  <c r="CB5" i="4"/>
  <c r="CD5" i="4"/>
  <c r="CF5" i="4"/>
  <c r="CJ28" i="4" l="1"/>
  <c r="CW28" i="4" s="1"/>
  <c r="CJ53" i="4"/>
  <c r="CW53" i="4" s="1"/>
  <c r="CJ7" i="4"/>
  <c r="CW7" i="4" s="1"/>
  <c r="CJ8" i="4"/>
  <c r="CW8" i="4" s="1"/>
  <c r="CJ10" i="4"/>
  <c r="CJ11" i="4"/>
  <c r="CW11" i="4" s="1"/>
  <c r="CJ12" i="4"/>
  <c r="CW12" i="4" s="1"/>
  <c r="CJ15" i="4"/>
  <c r="CW15" i="4" s="1"/>
  <c r="CJ16" i="4"/>
  <c r="CW16" i="4" s="1"/>
  <c r="CJ18" i="4"/>
  <c r="CW18" i="4" s="1"/>
  <c r="CJ27" i="4"/>
  <c r="CJ30" i="4"/>
  <c r="CW30" i="4" s="1"/>
  <c r="CJ31" i="4"/>
  <c r="CJ34" i="4"/>
  <c r="CW34" i="4" s="1"/>
  <c r="CJ35" i="4"/>
  <c r="CW35" i="4" s="1"/>
  <c r="CJ37" i="4"/>
  <c r="CW37" i="4" s="1"/>
  <c r="CJ38" i="4"/>
  <c r="CW38" i="4" s="1"/>
  <c r="CJ39" i="4"/>
  <c r="CJ42" i="4"/>
  <c r="CW42" i="4" s="1"/>
  <c r="CJ43" i="4"/>
  <c r="CW43" i="4" s="1"/>
  <c r="CJ48" i="4"/>
  <c r="CJ50" i="4"/>
  <c r="CW50" i="4" s="1"/>
  <c r="CJ51" i="4"/>
  <c r="CW51" i="4" s="1"/>
  <c r="CJ52" i="4"/>
  <c r="CW52" i="4" s="1"/>
  <c r="CJ55" i="4"/>
  <c r="CW55" i="4" s="1"/>
  <c r="CJ56" i="4"/>
  <c r="CW56" i="4" s="1"/>
  <c r="CJ14" i="4"/>
  <c r="CW14" i="4" s="1"/>
  <c r="CJ23" i="4"/>
  <c r="CW23" i="4" s="1"/>
  <c r="CJ33" i="4"/>
  <c r="CJ41" i="4"/>
  <c r="CJ54" i="4"/>
  <c r="CW54" i="4" s="1"/>
  <c r="CW26" i="4"/>
  <c r="CW10" i="4"/>
  <c r="CW27" i="4"/>
  <c r="CW31" i="4"/>
  <c r="CW48" i="4"/>
  <c r="CJ25" i="4"/>
  <c r="CW25" i="4" s="1"/>
  <c r="CW33" i="4"/>
  <c r="CW39" i="4"/>
  <c r="CW41" i="4"/>
  <c r="CJ24" i="4"/>
  <c r="CW24" i="4" s="1"/>
  <c r="CJ20" i="4"/>
  <c r="CW20" i="4" s="1"/>
  <c r="CJ45" i="4"/>
  <c r="CW45" i="4" s="1"/>
  <c r="CJ47" i="4"/>
  <c r="CW47" i="4" s="1"/>
  <c r="CJ5" i="4"/>
  <c r="CW5" i="4" s="1"/>
</calcChain>
</file>

<file path=xl/sharedStrings.xml><?xml version="1.0" encoding="utf-8"?>
<sst xmlns="http://schemas.openxmlformats.org/spreadsheetml/2006/main" count="689" uniqueCount="227">
  <si>
    <t>Broadmeadows</t>
  </si>
  <si>
    <t>Albert Park</t>
  </si>
  <si>
    <t>Altona</t>
  </si>
  <si>
    <t>Bayswater</t>
  </si>
  <si>
    <t>Bentliegh</t>
  </si>
  <si>
    <t>Box Hill</t>
  </si>
  <si>
    <t>Brighton</t>
  </si>
  <si>
    <t>Brunswick</t>
  </si>
  <si>
    <t>Bulleen</t>
  </si>
  <si>
    <t>Bundoora</t>
  </si>
  <si>
    <t>Burwood</t>
  </si>
  <si>
    <t>Carrum</t>
  </si>
  <si>
    <t>Caulfield</t>
  </si>
  <si>
    <t>Clarinda</t>
  </si>
  <si>
    <t>Cranbourne</t>
  </si>
  <si>
    <t>Croydon</t>
  </si>
  <si>
    <t>Dandenong</t>
  </si>
  <si>
    <t>Eltham</t>
  </si>
  <si>
    <t>Essendon</t>
  </si>
  <si>
    <t>Ferntree Gully</t>
  </si>
  <si>
    <t>Footscray</t>
  </si>
  <si>
    <t>Forest Hill</t>
  </si>
  <si>
    <t>Frankston</t>
  </si>
  <si>
    <t>Gembrook</t>
  </si>
  <si>
    <t>Hastings</t>
  </si>
  <si>
    <t>Hawthorn</t>
  </si>
  <si>
    <t>Ivanhoe</t>
  </si>
  <si>
    <t>Keysborough</t>
  </si>
  <si>
    <t>Kew</t>
  </si>
  <si>
    <t>Malvern</t>
  </si>
  <si>
    <t>Melbourne</t>
  </si>
  <si>
    <t>Melton</t>
  </si>
  <si>
    <t>Mill Park</t>
  </si>
  <si>
    <t>Monbulk</t>
  </si>
  <si>
    <t>Mordialloc</t>
  </si>
  <si>
    <t>Mornington</t>
  </si>
  <si>
    <t>Mount Waverley</t>
  </si>
  <si>
    <t>Mulgrave</t>
  </si>
  <si>
    <t>Narre Warren North</t>
  </si>
  <si>
    <t>Narre Warren South</t>
  </si>
  <si>
    <t>Niddre</t>
  </si>
  <si>
    <t>Northcote</t>
  </si>
  <si>
    <t>Oakleigh</t>
  </si>
  <si>
    <t>Pascoe Vale</t>
  </si>
  <si>
    <t>Prahran</t>
  </si>
  <si>
    <t>Preston</t>
  </si>
  <si>
    <t>Richmond</t>
  </si>
  <si>
    <t>Ringwood</t>
  </si>
  <si>
    <t>Rowville</t>
  </si>
  <si>
    <t>Sandringham</t>
  </si>
  <si>
    <t>St Albans</t>
  </si>
  <si>
    <t>Sunbury</t>
  </si>
  <si>
    <t>Sydenham</t>
  </si>
  <si>
    <t>Tarneit</t>
  </si>
  <si>
    <t>Thomastown</t>
  </si>
  <si>
    <t>Warrandyte</t>
  </si>
  <si>
    <t>Werribee</t>
  </si>
  <si>
    <t>Williamstown</t>
  </si>
  <si>
    <t>District</t>
  </si>
  <si>
    <t>Informal Vote</t>
  </si>
  <si>
    <t>Alphabetical List</t>
  </si>
  <si>
    <t>In order of Informal Vote</t>
  </si>
  <si>
    <r>
      <rPr>
        <b/>
        <sz val="14"/>
        <color theme="0"/>
        <rFont val="Garamond"/>
        <family val="1"/>
      </rPr>
      <t>2014 State Election Districts</t>
    </r>
    <r>
      <rPr>
        <sz val="14"/>
        <color theme="0"/>
        <rFont val="Garamond"/>
        <family val="1"/>
      </rPr>
      <t>: per cent of votes informal</t>
    </r>
  </si>
  <si>
    <t>Bentleigh</t>
  </si>
  <si>
    <t>Koroit</t>
  </si>
  <si>
    <t>Kororoit</t>
  </si>
  <si>
    <t>Yan Yean</t>
  </si>
  <si>
    <t>Yuroke</t>
  </si>
  <si>
    <t>SED by LFSP Labour Force Status</t>
  </si>
  <si>
    <t>Counting: Persons, Place of Usual Residence</t>
  </si>
  <si>
    <t>Unemployed</t>
  </si>
  <si>
    <t>Not in Labor force</t>
  </si>
  <si>
    <t>Employed</t>
  </si>
  <si>
    <t>Not applicable</t>
  </si>
  <si>
    <t>Total</t>
  </si>
  <si>
    <t>Albert Park (Southern Metropolitan)</t>
  </si>
  <si>
    <t>Altona (Western Metropolitan)</t>
  </si>
  <si>
    <t>Bayswater (Eastern Metropolitan)</t>
  </si>
  <si>
    <t>Bentleigh (Southern Metropolitan)</t>
  </si>
  <si>
    <t>Box Hill (Eastern Metropolitan)</t>
  </si>
  <si>
    <t>Brighton (Southern Metropolitan)</t>
  </si>
  <si>
    <t>Broadmeadows (Northern Metropolitan)</t>
  </si>
  <si>
    <t>Brunswick (Northern Metropolitan)</t>
  </si>
  <si>
    <t>Bulleen (Eastern Metropolitan)</t>
  </si>
  <si>
    <t>Bundoora (Northern Metropolitan)</t>
  </si>
  <si>
    <t>Burwood (Southern Metropolitan)</t>
  </si>
  <si>
    <t>Carrum (South Eastern Metropolitan)</t>
  </si>
  <si>
    <t>Caulfield (Southern Metropolitan)</t>
  </si>
  <si>
    <t>Clayton (South Eastern Metropolitan)</t>
  </si>
  <si>
    <t>Cranbourne (South Eastern Metropolitan)</t>
  </si>
  <si>
    <t>Dandenong (South Eastern Metropolitan)</t>
  </si>
  <si>
    <t>Eltham (Eastern Metropolitan)</t>
  </si>
  <si>
    <t>Essendon (Western Metropolitan)</t>
  </si>
  <si>
    <t>Ferntree Gully (Eastern Metropolitan)</t>
  </si>
  <si>
    <t>Footscray (Western Metropolitan)</t>
  </si>
  <si>
    <t>Forest Hill (Eastern Metropolitan)</t>
  </si>
  <si>
    <t>Frankston (South Eastern Metropolitan)</t>
  </si>
  <si>
    <t>Hastings (Eastern Victoria)</t>
  </si>
  <si>
    <t>Hawthorn (Southern Metropolitan)</t>
  </si>
  <si>
    <t>Ivanhoe (Northern Metropolitan)</t>
  </si>
  <si>
    <t>Kew (Southern Metropolitan)</t>
  </si>
  <si>
    <t>Kororoit (Western Metropolitan)</t>
  </si>
  <si>
    <t>Malvern (Southern Metropolitan)</t>
  </si>
  <si>
    <t>Melbourne (Northern Metropolitan)</t>
  </si>
  <si>
    <t>Melton (Western Victoria)</t>
  </si>
  <si>
    <t>Mill Park (Northern Metropolitan)</t>
  </si>
  <si>
    <t>Monbulk (Eastern Victoria)</t>
  </si>
  <si>
    <t>Mordialloc (South Eastern Metropolitan)</t>
  </si>
  <si>
    <t>Mornington (Eastern Victoria)</t>
  </si>
  <si>
    <t>Mount Waverley (South Eastern Metropolitan)</t>
  </si>
  <si>
    <t>Mulgrave (South Eastern Metropolitan)</t>
  </si>
  <si>
    <t>Narre Warren North (South Eastern Metropolitan)</t>
  </si>
  <si>
    <t>Narre Warren South (South Eastern Metropolitan)</t>
  </si>
  <si>
    <t>Niddrie (Western Metropolitan)</t>
  </si>
  <si>
    <t>Northcote (Northern Metropolitan)</t>
  </si>
  <si>
    <t>Oakleigh (Southern Metropolitan)</t>
  </si>
  <si>
    <t>Pascoe Vale (Western Metropolitan)</t>
  </si>
  <si>
    <t>Prahran (Southern Metropolitan)</t>
  </si>
  <si>
    <t>Preston (Northern Metropolitan)</t>
  </si>
  <si>
    <t>Richmond (Northern Metropolitan)</t>
  </si>
  <si>
    <t>Sandringham (Southern Metropolitan)</t>
  </si>
  <si>
    <t>Tarneit (Western Metropolitan)</t>
  </si>
  <si>
    <t>Thomastown (Northern Metropolitan)</t>
  </si>
  <si>
    <t>Warrandyte (Eastern Metropolitan)</t>
  </si>
  <si>
    <t>Williamstown (Western Metropolitan)</t>
  </si>
  <si>
    <t>Yan Yean (Northern Metropolitan)</t>
  </si>
  <si>
    <t>Yuroke (Western Metropolitan)</t>
  </si>
  <si>
    <t>SED by ENGLP Proficiency in Spoken English/Language</t>
  </si>
  <si>
    <t>ENGLP Proficiency in Spoken English/Language</t>
  </si>
  <si>
    <t>English not well not at all</t>
  </si>
  <si>
    <t>English well very well</t>
  </si>
  <si>
    <t>English only</t>
  </si>
  <si>
    <t>SED by INCP</t>
  </si>
  <si>
    <t>Negative income</t>
  </si>
  <si>
    <t>Nil income</t>
  </si>
  <si>
    <t>$1-$199</t>
  </si>
  <si>
    <t>$200-$299</t>
  </si>
  <si>
    <t>$300-$399</t>
  </si>
  <si>
    <t>$400-$599</t>
  </si>
  <si>
    <t>$600-$799</t>
  </si>
  <si>
    <t>$800-$999</t>
  </si>
  <si>
    <t>$1,000-$1,249</t>
  </si>
  <si>
    <t>$1,250-$1,499</t>
  </si>
  <si>
    <t>$1,500-$1,999</t>
  </si>
  <si>
    <t>$2,000+</t>
  </si>
  <si>
    <t>SED by HSCP Highest Year of School Completed</t>
  </si>
  <si>
    <t>HSCP Highest Year of School Completed</t>
  </si>
  <si>
    <t>Year 11 and 12</t>
  </si>
  <si>
    <t>Year 10 or less</t>
  </si>
  <si>
    <t>UE Rate</t>
  </si>
  <si>
    <t>Limited Fluency</t>
  </si>
  <si>
    <t>Early School Leaving</t>
  </si>
  <si>
    <t>Read median</t>
  </si>
  <si>
    <t>Median Income</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</si>
  <si>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</si>
  <si>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</si>
  <si>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</si>
  <si>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</si>
  <si>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</si>
  <si>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</si>
  <si>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</si>
  <si>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</si>
  <si>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</si>
  <si>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</si>
  <si>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</si>
  <si>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</si>
  <si>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</si>
  <si>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</si>
  <si>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</si>
  <si>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</si>
  <si>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</si>
  <si>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</si>
  <si>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</si>
  <si>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</si>
  <si>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</si>
  <si>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</si>
  <si>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</si>
  <si>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Correlations with informal votes</t>
  </si>
  <si>
    <t>y=0.131*Education + 0.000413*income +1.48</t>
  </si>
  <si>
    <t>Predicted informal votes</t>
  </si>
  <si>
    <t>y=1.4*School_0.0044*Incomes+0.028*Fluency+0.38*UE-3.758</t>
  </si>
  <si>
    <t>y=0.14*School_0.0044*Incomes+0.028*Fluency+0.38*UE-3.758</t>
  </si>
  <si>
    <t xml:space="preserve">Banyule </t>
  </si>
  <si>
    <t xml:space="preserve">Bayside </t>
  </si>
  <si>
    <t xml:space="preserve">Boroondara </t>
  </si>
  <si>
    <t xml:space="preserve">Brimbank </t>
  </si>
  <si>
    <t xml:space="preserve">Cardinia </t>
  </si>
  <si>
    <t xml:space="preserve">Casey </t>
  </si>
  <si>
    <t xml:space="preserve">Darebin </t>
  </si>
  <si>
    <t xml:space="preserve">Frankston </t>
  </si>
  <si>
    <t xml:space="preserve">Glen Eira </t>
  </si>
  <si>
    <t xml:space="preserve">Greater Dandenong </t>
  </si>
  <si>
    <t xml:space="preserve">Hobsons Bay </t>
  </si>
  <si>
    <t xml:space="preserve">Hume </t>
  </si>
  <si>
    <t xml:space="preserve">Kingston </t>
  </si>
  <si>
    <t xml:space="preserve">Knox </t>
  </si>
  <si>
    <t xml:space="preserve">Manningham </t>
  </si>
  <si>
    <t xml:space="preserve">Maribyrnong </t>
  </si>
  <si>
    <t xml:space="preserve">Maroondah </t>
  </si>
  <si>
    <t xml:space="preserve">Melbourne </t>
  </si>
  <si>
    <t xml:space="preserve">Melton </t>
  </si>
  <si>
    <t xml:space="preserve">Monash </t>
  </si>
  <si>
    <t xml:space="preserve">Moonee Valley </t>
  </si>
  <si>
    <t xml:space="preserve">Moreland </t>
  </si>
  <si>
    <t xml:space="preserve">Mornington Peninsula </t>
  </si>
  <si>
    <t xml:space="preserve">Nillumbik </t>
  </si>
  <si>
    <t xml:space="preserve">Port Phillip </t>
  </si>
  <si>
    <t xml:space="preserve">Stonnington </t>
  </si>
  <si>
    <t xml:space="preserve">Whitehorse </t>
  </si>
  <si>
    <t xml:space="preserve">Whittlesea </t>
  </si>
  <si>
    <t xml:space="preserve">Wyndham </t>
  </si>
  <si>
    <t xml:space="preserve">Yarra </t>
  </si>
  <si>
    <t xml:space="preserve">Yarra Ranges </t>
  </si>
  <si>
    <t>Measures from Census for the various metropolitan electoral districts</t>
  </si>
  <si>
    <t>Electoral district</t>
  </si>
  <si>
    <t>Informal Votes 2014</t>
  </si>
  <si>
    <t>Census data to assist in prediction of informal voting rate, by municipality, using formula in col. K</t>
  </si>
  <si>
    <t>Volunteering</t>
  </si>
  <si>
    <t>y=0.088*School Leaving + 0.186*UE - 0.059*Volunteering</t>
  </si>
  <si>
    <t>y=0.088*School Leaving + 0.186*UE - 0.059*Volunteering+2.87</t>
  </si>
  <si>
    <t>y=0.14*School+0.0044*Incomes+0.028*Fluency+0.38*UE-3.758</t>
  </si>
  <si>
    <t>Mornington Pen.</t>
  </si>
  <si>
    <r>
      <rPr>
        <b/>
        <sz val="14"/>
        <color theme="0"/>
        <rFont val="Garamond"/>
        <family val="1"/>
      </rPr>
      <t>Metropolitan Municipal Districts</t>
    </r>
    <r>
      <rPr>
        <sz val="14"/>
        <color theme="0"/>
        <rFont val="Garamond"/>
        <family val="1"/>
      </rPr>
      <t>: estimated per cent of votes informal</t>
    </r>
  </si>
  <si>
    <t>Source of these data: Victorian Electoral Commission, 2015</t>
  </si>
  <si>
    <t>Informal Votes:</t>
  </si>
  <si>
    <t xml:space="preserve">   Voting patterns provide a glimpse of citizen engagement in the democratic process – itself an aspect of the wider involvement of residents in events which shape their community. 
   Measures of the prevalence of informal voting in Victorian electoral districts are presented here, accompanied by estimates of the rate of informal voting in metropolitan municipalities.</t>
  </si>
  <si>
    <t>Source of these data: Estimates prepared from VEC data and Census 2011 profiles of residents of Victorian election districts. 
Formula used to estimate the informal voting rate for each municipality: Estimated informal voting rate = 0.14 x [per cent of residents who left school before completing year 11] + 0.0044 x [median individual weekly gross income] + 0.028 x [per cent of residents who speak English 'not well' or 'not at all'] + 0.38 x [unemployment rate] - 3.758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</si>
</sst>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
  </numFmts>
  <fonts count="28" x14ac:knownFonts="1">
    <font>
      <sz val="11"/>
      <color theme="1"/>
      <name val="Calibri"/>
      <family val="2"/>
      <scheme val="minor"/>
    </font>
    <font>
      <sz val="11"/>
      <color theme="1"/>
      <name val="Garamond"/>
      <family val="1"/>
    </font>
    <font>
      <sz val="14"/>
      <color theme="0"/>
      <name val="Garamond"/>
      <family val="1"/>
    </font>
    <font>
      <b/>
      <sz val="14"/>
      <color theme="0"/>
      <name val="Garamond"/>
      <family val="1"/>
    </font>
    <font>
      <sz val="10"/>
      <color theme="0"/>
      <name val="Garamond"/>
      <family val="1"/>
    </font>
    <font>
      <sz val="11"/>
      <color theme="0"/>
      <name val="Garamond"/>
      <family val="1"/>
    </font>
    <font>
      <sz val="8"/>
      <color theme="1"/>
      <name val="Garamond"/>
      <family val="1"/>
    </font>
    <font>
      <sz val="7"/>
      <color theme="1"/>
      <name val="Garamond"/>
      <family val="1"/>
    </font>
    <font>
      <b/>
      <sz val="11"/>
      <color theme="1"/>
      <name val="Calibri"/>
      <family val="2"/>
      <scheme val="minor"/>
    </font>
    <font>
      <b/>
      <sz val="14"/>
      <name val="Arial"/>
      <family val="2"/>
    </font>
    <font>
      <b/>
      <sz val="8"/>
      <name val="Calibri"/>
      <family val="2"/>
      <scheme val="minor"/>
    </font>
    <font>
      <sz val="10"/>
      <name val="Arial"/>
      <family val="2"/>
    </font>
    <font>
      <sz val="8"/>
      <name val="Calibri"/>
      <family val="2"/>
      <scheme val="minor"/>
    </font>
    <font>
      <b/>
      <sz val="10"/>
      <name val="Arial"/>
      <family val="2"/>
    </font>
    <font>
      <u/>
      <sz val="8"/>
      <color theme="10"/>
      <name val="Calibri"/>
      <family val="2"/>
      <scheme val="minor"/>
    </font>
    <font>
      <b/>
      <sz val="12"/>
      <name val="Arial"/>
      <family val="2"/>
    </font>
    <font>
      <sz val="8"/>
      <color indexed="8"/>
      <name val="Calibri"/>
      <family val="2"/>
      <scheme val="minor"/>
    </font>
    <font>
      <b/>
      <sz val="8"/>
      <color indexed="8"/>
      <name val="Calibri"/>
      <family val="2"/>
      <scheme val="minor"/>
    </font>
    <font>
      <b/>
      <sz val="11"/>
      <color indexed="9"/>
      <name val="Calibri"/>
      <family val="2"/>
      <scheme val="minor"/>
    </font>
    <font>
      <b/>
      <sz val="8"/>
      <color theme="1"/>
      <name val="Garamond"/>
      <family val="1"/>
    </font>
    <font>
      <i/>
      <sz val="11"/>
      <color theme="1"/>
      <name val="Calibri"/>
      <family val="2"/>
      <scheme val="minor"/>
    </font>
    <font>
      <sz val="8"/>
      <color theme="1"/>
      <name val="Calibri"/>
      <family val="2"/>
      <scheme val="minor"/>
    </font>
    <font>
      <b/>
      <sz val="8"/>
      <color theme="1"/>
      <name val="Calibri"/>
      <family val="2"/>
      <scheme val="minor"/>
    </font>
    <font>
      <sz val="7"/>
      <color theme="1"/>
      <name val="Calibri"/>
      <family val="2"/>
      <scheme val="minor"/>
    </font>
    <font>
      <sz val="10"/>
      <color theme="1"/>
      <name val="Calibri"/>
      <family val="2"/>
      <scheme val="minor"/>
    </font>
    <font>
      <sz val="8"/>
      <name val="Garamond"/>
      <family val="1"/>
    </font>
    <font>
      <sz val="17"/>
      <color rgb="FFFFFFCC"/>
      <name val="Garamond"/>
      <family val="1"/>
    </font>
    <font>
      <sz val="11"/>
      <color rgb="FFFFFFCC"/>
      <name val="Garamond"/>
      <family val="1"/>
    </font>
  </fonts>
  <fills count="24">
    <fill>
      <patternFill patternType="none"/>
    </fill>
    <fill>
      <patternFill patternType="gray125"/>
    </fill>
    <fill>
      <patternFill patternType="solid">
        <fgColor theme="8"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indexed="44"/>
        <bgColor indexed="64"/>
      </patternFill>
    </fill>
    <fill>
      <patternFill patternType="solid">
        <fgColor theme="0"/>
        <bgColor indexed="64"/>
      </patternFill>
    </fill>
    <fill>
      <patternFill patternType="solid">
        <fgColor theme="8" tint="0.59996337778862885"/>
        <bgColor indexed="64"/>
      </patternFill>
    </fill>
    <fill>
      <patternFill patternType="solid">
        <fgColor indexed="43"/>
        <bgColor indexed="64"/>
      </patternFill>
    </fill>
    <fill>
      <patternFill patternType="solid">
        <fgColor indexed="20"/>
        <bgColor indexed="64"/>
      </patternFill>
    </fill>
    <fill>
      <patternFill patternType="solid">
        <fgColor theme="5" tint="0.599963377788628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18"/>
        <bgColor indexed="64"/>
      </patternFill>
    </fill>
    <fill>
      <patternFill patternType="solid">
        <fgColor theme="9" tint="0.39997558519241921"/>
        <bgColor indexed="64"/>
      </patternFill>
    </fill>
    <fill>
      <patternFill patternType="solid">
        <fgColor rgb="FFFFFFCC"/>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theme="1"/>
        <bgColor indexed="64"/>
      </patternFill>
    </fill>
  </fills>
  <borders count="10">
    <border>
      <left/>
      <right/>
      <top/>
      <bottom/>
      <diagonal/>
    </border>
    <border>
      <left/>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style="hair">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s>
  <cellStyleXfs count="12">
    <xf numFmtId="0" fontId="0" fillId="0" borderId="0"/>
    <xf numFmtId="0" fontId="9" fillId="0" borderId="0">
      <protection locked="0"/>
    </xf>
    <xf numFmtId="0" fontId="11" fillId="0" borderId="0">
      <protection locked="0"/>
    </xf>
    <xf numFmtId="0" fontId="13" fillId="6" borderId="0">
      <alignment vertical="center"/>
      <protection locked="0"/>
    </xf>
    <xf numFmtId="0" fontId="11" fillId="6" borderId="3">
      <alignment horizontal="center" vertical="center"/>
      <protection locked="0"/>
    </xf>
    <xf numFmtId="0" fontId="11" fillId="6" borderId="4">
      <alignment vertical="center"/>
      <protection locked="0"/>
    </xf>
    <xf numFmtId="0" fontId="11" fillId="9" borderId="0">
      <protection locked="0"/>
    </xf>
    <xf numFmtId="0" fontId="13" fillId="0" borderId="0">
      <protection locked="0"/>
    </xf>
    <xf numFmtId="0" fontId="11" fillId="9" borderId="0">
      <protection locked="0"/>
    </xf>
    <xf numFmtId="164" fontId="11" fillId="0" borderId="0" applyFont="0" applyFill="0" applyBorder="0" applyAlignment="0" applyProtection="0"/>
    <xf numFmtId="0" fontId="11" fillId="10" borderId="0">
      <protection locked="0"/>
    </xf>
    <xf numFmtId="0" fontId="15" fillId="0" borderId="0">
      <protection locked="0"/>
    </xf>
  </cellStyleXfs>
  <cellXfs count="71">
    <xf numFmtId="0" fontId="0" fillId="0" borderId="0" xfId="0"/>
    <xf numFmtId="0" fontId="0" fillId="0" borderId="0" xfId="0" applyAlignment="1">
      <alignment horizontal="center"/>
    </xf>
    <xf numFmtId="0" fontId="1" fillId="0" borderId="0" xfId="0" applyFont="1"/>
    <xf numFmtId="0" fontId="5" fillId="4" borderId="0" xfId="0" applyFont="1" applyFill="1" applyAlignment="1">
      <alignment horizontal="center"/>
    </xf>
    <xf numFmtId="0" fontId="6" fillId="0" borderId="0" xfId="0" applyFont="1"/>
    <xf numFmtId="0" fontId="7" fillId="0" borderId="0" xfId="0" applyFont="1" applyAlignment="1">
      <alignment horizontal="center"/>
    </xf>
    <xf numFmtId="0" fontId="6" fillId="0" borderId="1" xfId="0" applyFont="1" applyBorder="1"/>
    <xf numFmtId="0" fontId="6" fillId="2" borderId="1" xfId="0" applyFont="1" applyFill="1" applyBorder="1" applyAlignment="1">
      <alignment horizontal="center"/>
    </xf>
    <xf numFmtId="0" fontId="6" fillId="5" borderId="1" xfId="0" applyFont="1" applyFill="1" applyBorder="1" applyAlignment="1">
      <alignment horizontal="center"/>
    </xf>
    <xf numFmtId="0" fontId="7" fillId="0" borderId="1" xfId="0" applyFont="1" applyBorder="1"/>
    <xf numFmtId="0" fontId="10" fillId="0" borderId="0" xfId="1" applyFont="1" applyAlignment="1">
      <protection locked="0"/>
    </xf>
    <xf numFmtId="0" fontId="12" fillId="0" borderId="0" xfId="2" applyFont="1" applyAlignment="1">
      <protection locked="0"/>
    </xf>
    <xf numFmtId="0" fontId="10" fillId="7" borderId="0" xfId="3" applyFont="1" applyFill="1" applyAlignment="1">
      <alignment vertical="center"/>
      <protection locked="0"/>
    </xf>
    <xf numFmtId="0" fontId="12" fillId="8" borderId="2" xfId="2" applyFont="1" applyFill="1" applyBorder="1" applyAlignment="1">
      <protection locked="0"/>
    </xf>
    <xf numFmtId="0" fontId="12" fillId="8" borderId="2" xfId="4" applyFont="1" applyFill="1" applyBorder="1" applyAlignment="1">
      <alignment horizontal="center" vertical="center" wrapText="1"/>
      <protection locked="0"/>
    </xf>
    <xf numFmtId="0" fontId="12" fillId="7" borderId="1" xfId="5" applyFont="1" applyFill="1" applyBorder="1" applyAlignment="1">
      <alignment vertical="center"/>
      <protection locked="0"/>
    </xf>
    <xf numFmtId="0" fontId="12" fillId="7" borderId="1" xfId="6" applyNumberFormat="1" applyFont="1" applyFill="1" applyBorder="1" applyAlignment="1">
      <protection locked="0"/>
    </xf>
    <xf numFmtId="0" fontId="12" fillId="0" borderId="0" xfId="7" applyFont="1" applyAlignment="1">
      <protection locked="0"/>
    </xf>
    <xf numFmtId="0" fontId="14" fillId="0" borderId="0" xfId="8" applyFont="1" applyFill="1" applyAlignment="1">
      <protection locked="0"/>
    </xf>
    <xf numFmtId="165" fontId="12" fillId="0" borderId="0" xfId="9" applyNumberFormat="1" applyFont="1" applyAlignment="1">
      <alignment horizontal="right"/>
    </xf>
    <xf numFmtId="0" fontId="12" fillId="11" borderId="2" xfId="2" applyFont="1" applyFill="1" applyBorder="1" applyAlignment="1">
      <protection locked="0"/>
    </xf>
    <xf numFmtId="0" fontId="12" fillId="11" borderId="2" xfId="4" applyFont="1" applyFill="1" applyBorder="1" applyAlignment="1">
      <alignment horizontal="center" vertical="center" wrapText="1"/>
      <protection locked="0"/>
    </xf>
    <xf numFmtId="0" fontId="11" fillId="0" borderId="0" xfId="2">
      <protection locked="0"/>
    </xf>
    <xf numFmtId="0" fontId="12" fillId="12" borderId="2" xfId="2" applyFont="1" applyFill="1" applyBorder="1" applyAlignment="1">
      <protection locked="0"/>
    </xf>
    <xf numFmtId="0" fontId="12" fillId="12" borderId="2" xfId="4" applyFont="1" applyFill="1" applyBorder="1" applyAlignment="1">
      <alignment horizontal="center" vertical="center" wrapText="1"/>
      <protection locked="0"/>
    </xf>
    <xf numFmtId="0" fontId="12" fillId="13" borderId="2" xfId="2" applyFont="1" applyFill="1" applyBorder="1" applyAlignment="1">
      <protection locked="0"/>
    </xf>
    <xf numFmtId="0" fontId="12" fillId="13" borderId="2" xfId="4" applyFont="1" applyFill="1" applyBorder="1" applyAlignment="1">
      <alignment horizontal="center" vertical="center" wrapText="1"/>
      <protection locked="0"/>
    </xf>
    <xf numFmtId="166" fontId="12" fillId="0" borderId="1" xfId="2" applyNumberFormat="1" applyFont="1" applyBorder="1" applyAlignment="1">
      <alignment horizontal="center"/>
      <protection locked="0"/>
    </xf>
    <xf numFmtId="166" fontId="12" fillId="7" borderId="1" xfId="6" applyNumberFormat="1" applyFont="1" applyFill="1" applyBorder="1" applyAlignment="1">
      <alignment horizontal="center"/>
      <protection locked="0"/>
    </xf>
    <xf numFmtId="3" fontId="16" fillId="14" borderId="1" xfId="0" applyNumberFormat="1" applyFont="1" applyFill="1" applyBorder="1" applyAlignment="1" applyProtection="1">
      <alignment horizontal="center" vertical="center"/>
    </xf>
    <xf numFmtId="3" fontId="17" fillId="0" borderId="1" xfId="0" applyNumberFormat="1" applyFont="1" applyFill="1" applyBorder="1" applyAlignment="1" applyProtection="1">
      <alignment horizontal="center" vertical="center"/>
    </xf>
    <xf numFmtId="166" fontId="16" fillId="15" borderId="1" xfId="0" applyNumberFormat="1" applyFont="1" applyFill="1" applyBorder="1" applyAlignment="1" applyProtection="1">
      <alignment horizontal="center" vertical="center"/>
    </xf>
    <xf numFmtId="3" fontId="16" fillId="5" borderId="5" xfId="0" applyNumberFormat="1" applyFont="1" applyFill="1" applyBorder="1" applyAlignment="1" applyProtection="1">
      <alignment horizontal="center" vertical="center"/>
    </xf>
    <xf numFmtId="3" fontId="16" fillId="5" borderId="1" xfId="0" applyNumberFormat="1"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16" borderId="5" xfId="0" applyFont="1" applyFill="1" applyBorder="1" applyAlignment="1" applyProtection="1">
      <alignment horizontal="center" vertical="center"/>
    </xf>
    <xf numFmtId="0" fontId="16" fillId="16" borderId="1"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3" fontId="16" fillId="17" borderId="1" xfId="0" applyNumberFormat="1"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6" fillId="2" borderId="6" xfId="0" applyFont="1" applyFill="1" applyBorder="1" applyAlignment="1" applyProtection="1">
      <alignment horizontal="center" vertical="center"/>
    </xf>
    <xf numFmtId="3" fontId="18" fillId="18" borderId="7" xfId="0" applyNumberFormat="1" applyFont="1" applyFill="1" applyBorder="1" applyAlignment="1" applyProtection="1">
      <alignment horizontal="center" vertical="center"/>
    </xf>
    <xf numFmtId="0" fontId="19" fillId="0" borderId="1" xfId="0" applyFont="1" applyBorder="1"/>
    <xf numFmtId="0" fontId="19" fillId="2" borderId="1" xfId="0" applyFont="1" applyFill="1" applyBorder="1" applyAlignment="1">
      <alignment horizontal="center"/>
    </xf>
    <xf numFmtId="0" fontId="12" fillId="19" borderId="2" xfId="4" applyFont="1" applyFill="1" applyBorder="1" applyAlignment="1">
      <alignment horizontal="center" vertical="center" wrapText="1"/>
      <protection locked="0"/>
    </xf>
    <xf numFmtId="0" fontId="0" fillId="0" borderId="0" xfId="0" applyFill="1" applyBorder="1" applyAlignment="1"/>
    <xf numFmtId="0" fontId="0" fillId="0" borderId="8" xfId="0" applyFill="1" applyBorder="1" applyAlignment="1"/>
    <xf numFmtId="0" fontId="20" fillId="0" borderId="9" xfId="0" applyFont="1" applyFill="1" applyBorder="1" applyAlignment="1">
      <alignment horizontal="center"/>
    </xf>
    <xf numFmtId="0" fontId="20" fillId="0" borderId="9" xfId="0" applyFont="1" applyFill="1" applyBorder="1" applyAlignment="1">
      <alignment horizontal="centerContinuous"/>
    </xf>
    <xf numFmtId="0" fontId="21" fillId="0" borderId="0" xfId="0" applyFont="1"/>
    <xf numFmtId="0" fontId="21" fillId="0" borderId="0" xfId="0" applyFont="1" applyAlignment="1">
      <alignment vertical="center" wrapText="1"/>
    </xf>
    <xf numFmtId="0" fontId="23" fillId="20" borderId="0" xfId="0" applyFont="1" applyFill="1" applyAlignment="1"/>
    <xf numFmtId="2" fontId="22" fillId="20" borderId="0" xfId="0" applyNumberFormat="1" applyFont="1" applyFill="1" applyAlignment="1">
      <alignment horizontal="center"/>
    </xf>
    <xf numFmtId="0" fontId="8" fillId="20" borderId="0" xfId="0" applyFont="1" applyFill="1"/>
    <xf numFmtId="0" fontId="24" fillId="0" borderId="0" xfId="0" applyFont="1" applyAlignment="1">
      <alignment horizontal="center" vertical="center" wrapText="1"/>
    </xf>
    <xf numFmtId="0" fontId="24" fillId="0" borderId="0" xfId="0" applyFont="1" applyAlignment="1">
      <alignment vertical="center" wrapText="1"/>
    </xf>
    <xf numFmtId="166" fontId="25" fillId="0" borderId="1" xfId="2" applyNumberFormat="1" applyFont="1" applyBorder="1" applyAlignment="1">
      <alignment horizontal="center"/>
      <protection locked="0"/>
    </xf>
    <xf numFmtId="0" fontId="6" fillId="0" borderId="0" xfId="0" applyFont="1" applyAlignment="1">
      <alignment vertical="center"/>
    </xf>
    <xf numFmtId="0" fontId="4" fillId="4" borderId="0" xfId="0" applyFont="1" applyFill="1" applyAlignment="1">
      <alignment vertical="center"/>
    </xf>
    <xf numFmtId="0" fontId="27" fillId="23" borderId="0" xfId="0" applyFont="1" applyFill="1" applyAlignment="1">
      <alignment horizontal="center"/>
    </xf>
    <xf numFmtId="0" fontId="27" fillId="23" borderId="0" xfId="0" applyFont="1" applyFill="1"/>
    <xf numFmtId="0" fontId="26" fillId="23" borderId="0" xfId="0" applyFont="1" applyFill="1" applyAlignment="1">
      <alignment vertical="center"/>
    </xf>
    <xf numFmtId="0" fontId="27" fillId="23" borderId="0" xfId="0" applyFont="1" applyFill="1" applyAlignment="1">
      <alignment horizontal="left" vertical="center" wrapText="1"/>
    </xf>
    <xf numFmtId="0" fontId="2" fillId="22" borderId="0" xfId="0" applyFont="1" applyFill="1" applyAlignment="1">
      <alignment horizontal="center"/>
    </xf>
    <xf numFmtId="0" fontId="4" fillId="3" borderId="0" xfId="0" applyFont="1" applyFill="1" applyAlignment="1">
      <alignment horizontal="center" vertical="center"/>
    </xf>
    <xf numFmtId="0" fontId="12" fillId="8" borderId="0" xfId="4" applyFont="1" applyFill="1" applyBorder="1" applyAlignment="1">
      <alignment horizontal="center" vertical="center" wrapText="1"/>
      <protection locked="0"/>
    </xf>
    <xf numFmtId="0" fontId="12" fillId="8" borderId="2" xfId="4" applyFont="1" applyFill="1" applyBorder="1" applyAlignment="1">
      <alignment horizontal="center" vertical="center" wrapText="1"/>
      <protection locked="0"/>
    </xf>
    <xf numFmtId="0" fontId="2" fillId="21" borderId="0" xfId="0" applyFont="1" applyFill="1" applyAlignment="1">
      <alignment horizontal="center"/>
    </xf>
    <xf numFmtId="0" fontId="6" fillId="0" borderId="0" xfId="0" applyFont="1" applyAlignment="1">
      <alignment horizontal="left" vertical="center" wrapText="1"/>
    </xf>
    <xf numFmtId="0" fontId="24" fillId="0" borderId="0" xfId="0" applyFont="1" applyAlignment="1">
      <alignment horizontal="center" vertical="center" wrapText="1"/>
    </xf>
  </cellXfs>
  <cellStyles count="12">
    <cellStyle name="cells" xfId="6" xr:uid="{00000000-0005-0000-0000-000000000000}"/>
    <cellStyle name="column field" xfId="4" xr:uid="{00000000-0005-0000-0000-000001000000}"/>
    <cellStyle name="Comma 2" xfId="9" xr:uid="{00000000-0005-0000-0000-000002000000}"/>
    <cellStyle name="field" xfId="10" xr:uid="{00000000-0005-0000-0000-000003000000}"/>
    <cellStyle name="field names" xfId="3" xr:uid="{00000000-0005-0000-0000-000004000000}"/>
    <cellStyle name="footer" xfId="7" xr:uid="{00000000-0005-0000-0000-000005000000}"/>
    <cellStyle name="heading" xfId="1" xr:uid="{00000000-0005-0000-0000-000006000000}"/>
    <cellStyle name="Hyperlink" xfId="8" builtinId="8"/>
    <cellStyle name="Normal" xfId="0" builtinId="0"/>
    <cellStyle name="Normal 2" xfId="2" xr:uid="{00000000-0005-0000-0000-000009000000}"/>
    <cellStyle name="rowfield" xfId="5" xr:uid="{00000000-0005-0000-0000-00000A000000}"/>
    <cellStyle name="Test" xfId="11"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xml" Id="R2bfb0377672d4cd8"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21759836581521"/>
          <c:y val="3.5225072039712112E-2"/>
          <c:w val="0.77298155603852703"/>
          <c:h val="0.94618207346064953"/>
        </c:manualLayout>
      </c:layout>
      <c:barChart>
        <c:barDir val="bar"/>
        <c:grouping val="clustered"/>
        <c:varyColors val="0"/>
        <c:ser>
          <c:idx val="0"/>
          <c:order val="0"/>
          <c:spPr>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Votes!$E$5:$E$65</c:f>
              <c:strCache>
                <c:ptCount val="61"/>
                <c:pt idx="0">
                  <c:v>Frankston</c:v>
                </c:pt>
                <c:pt idx="1">
                  <c:v>Broadmeadows</c:v>
                </c:pt>
                <c:pt idx="2">
                  <c:v>Dandenong</c:v>
                </c:pt>
                <c:pt idx="3">
                  <c:v>Melton</c:v>
                </c:pt>
                <c:pt idx="4">
                  <c:v>Tarneit</c:v>
                </c:pt>
                <c:pt idx="5">
                  <c:v>St Albans</c:v>
                </c:pt>
                <c:pt idx="6">
                  <c:v>Thomastown</c:v>
                </c:pt>
                <c:pt idx="7">
                  <c:v>Narre Warren North</c:v>
                </c:pt>
                <c:pt idx="8">
                  <c:v>Cranbourne</c:v>
                </c:pt>
                <c:pt idx="9">
                  <c:v>Kororoit</c:v>
                </c:pt>
                <c:pt idx="10">
                  <c:v>Sydenham</c:v>
                </c:pt>
                <c:pt idx="11">
                  <c:v>Yuroke</c:v>
                </c:pt>
                <c:pt idx="12">
                  <c:v>Mordialloc</c:v>
                </c:pt>
                <c:pt idx="13">
                  <c:v>Niddre</c:v>
                </c:pt>
                <c:pt idx="14">
                  <c:v>Pascoe Vale</c:v>
                </c:pt>
                <c:pt idx="15">
                  <c:v>Werribee</c:v>
                </c:pt>
                <c:pt idx="16">
                  <c:v>Clarinda</c:v>
                </c:pt>
                <c:pt idx="17">
                  <c:v>Keysborough</c:v>
                </c:pt>
                <c:pt idx="18">
                  <c:v>Footscray</c:v>
                </c:pt>
                <c:pt idx="19">
                  <c:v>Hastings</c:v>
                </c:pt>
                <c:pt idx="20">
                  <c:v>Mill Park</c:v>
                </c:pt>
                <c:pt idx="21">
                  <c:v>Sunbury</c:v>
                </c:pt>
                <c:pt idx="22">
                  <c:v>Narre Warren South</c:v>
                </c:pt>
                <c:pt idx="23">
                  <c:v>Altona</c:v>
                </c:pt>
                <c:pt idx="24">
                  <c:v>Rowville</c:v>
                </c:pt>
                <c:pt idx="25">
                  <c:v>Gembrook</c:v>
                </c:pt>
                <c:pt idx="26">
                  <c:v>Preston</c:v>
                </c:pt>
                <c:pt idx="27">
                  <c:v>Bentliegh</c:v>
                </c:pt>
                <c:pt idx="28">
                  <c:v>Monbulk</c:v>
                </c:pt>
                <c:pt idx="29">
                  <c:v>Mulgrave</c:v>
                </c:pt>
                <c:pt idx="30">
                  <c:v>Bayswater</c:v>
                </c:pt>
                <c:pt idx="31">
                  <c:v>Carrum</c:v>
                </c:pt>
                <c:pt idx="32">
                  <c:v>Prahran</c:v>
                </c:pt>
                <c:pt idx="33">
                  <c:v>Yan Yean</c:v>
                </c:pt>
                <c:pt idx="34">
                  <c:v>Williamstown</c:v>
                </c:pt>
                <c:pt idx="35">
                  <c:v>Brunswick</c:v>
                </c:pt>
                <c:pt idx="36">
                  <c:v>Bulleen</c:v>
                </c:pt>
                <c:pt idx="37">
                  <c:v>Ferntree Gully</c:v>
                </c:pt>
                <c:pt idx="38">
                  <c:v>Warrandyte</c:v>
                </c:pt>
                <c:pt idx="39">
                  <c:v>Ivanhoe</c:v>
                </c:pt>
                <c:pt idx="40">
                  <c:v>Oakleigh</c:v>
                </c:pt>
                <c:pt idx="41">
                  <c:v>Bundoora</c:v>
                </c:pt>
                <c:pt idx="42">
                  <c:v>Croydon</c:v>
                </c:pt>
                <c:pt idx="43">
                  <c:v>Eltham</c:v>
                </c:pt>
                <c:pt idx="44">
                  <c:v>Forest Hill</c:v>
                </c:pt>
                <c:pt idx="45">
                  <c:v>Ringwood</c:v>
                </c:pt>
                <c:pt idx="46">
                  <c:v>Caulfield</c:v>
                </c:pt>
                <c:pt idx="47">
                  <c:v>Northcote</c:v>
                </c:pt>
                <c:pt idx="48">
                  <c:v>Albert Park</c:v>
                </c:pt>
                <c:pt idx="49">
                  <c:v>Kew</c:v>
                </c:pt>
                <c:pt idx="50">
                  <c:v>Malvern</c:v>
                </c:pt>
                <c:pt idx="51">
                  <c:v>Mornington</c:v>
                </c:pt>
                <c:pt idx="52">
                  <c:v>Essendon</c:v>
                </c:pt>
                <c:pt idx="53">
                  <c:v>Box Hill</c:v>
                </c:pt>
                <c:pt idx="54">
                  <c:v>Hawthorn</c:v>
                </c:pt>
                <c:pt idx="55">
                  <c:v>Mount Waverley</c:v>
                </c:pt>
                <c:pt idx="56">
                  <c:v>Richmond</c:v>
                </c:pt>
                <c:pt idx="57">
                  <c:v>Brighton</c:v>
                </c:pt>
                <c:pt idx="58">
                  <c:v>Burwood</c:v>
                </c:pt>
                <c:pt idx="59">
                  <c:v>Melbourne</c:v>
                </c:pt>
                <c:pt idx="60">
                  <c:v>Sandringham</c:v>
                </c:pt>
              </c:strCache>
            </c:strRef>
          </c:cat>
          <c:val>
            <c:numRef>
              <c:f>Votes!$F$5:$F$65</c:f>
              <c:numCache>
                <c:formatCode>General</c:formatCode>
                <c:ptCount val="61"/>
                <c:pt idx="0">
                  <c:v>8.9</c:v>
                </c:pt>
                <c:pt idx="1">
                  <c:v>8.52</c:v>
                </c:pt>
                <c:pt idx="2">
                  <c:v>8.3000000000000007</c:v>
                </c:pt>
                <c:pt idx="3">
                  <c:v>8.1</c:v>
                </c:pt>
                <c:pt idx="4">
                  <c:v>8.1</c:v>
                </c:pt>
                <c:pt idx="5">
                  <c:v>7.8</c:v>
                </c:pt>
                <c:pt idx="6">
                  <c:v>7</c:v>
                </c:pt>
                <c:pt idx="7">
                  <c:v>6.8</c:v>
                </c:pt>
                <c:pt idx="8">
                  <c:v>6.7</c:v>
                </c:pt>
                <c:pt idx="9">
                  <c:v>6.7</c:v>
                </c:pt>
                <c:pt idx="10">
                  <c:v>6.6</c:v>
                </c:pt>
                <c:pt idx="11">
                  <c:v>6.5</c:v>
                </c:pt>
                <c:pt idx="12">
                  <c:v>6.4</c:v>
                </c:pt>
                <c:pt idx="13">
                  <c:v>6.4</c:v>
                </c:pt>
                <c:pt idx="14">
                  <c:v>6.4</c:v>
                </c:pt>
                <c:pt idx="15">
                  <c:v>6.4</c:v>
                </c:pt>
                <c:pt idx="16">
                  <c:v>6.1</c:v>
                </c:pt>
                <c:pt idx="17">
                  <c:v>6.1</c:v>
                </c:pt>
                <c:pt idx="18">
                  <c:v>5.9</c:v>
                </c:pt>
                <c:pt idx="19">
                  <c:v>5.9</c:v>
                </c:pt>
                <c:pt idx="20">
                  <c:v>5.7</c:v>
                </c:pt>
                <c:pt idx="21">
                  <c:v>5.7</c:v>
                </c:pt>
                <c:pt idx="22">
                  <c:v>5.6</c:v>
                </c:pt>
                <c:pt idx="23">
                  <c:v>5.5</c:v>
                </c:pt>
                <c:pt idx="24">
                  <c:v>5.5</c:v>
                </c:pt>
                <c:pt idx="25">
                  <c:v>5.3</c:v>
                </c:pt>
                <c:pt idx="26">
                  <c:v>5.3</c:v>
                </c:pt>
                <c:pt idx="27">
                  <c:v>5.2</c:v>
                </c:pt>
                <c:pt idx="28">
                  <c:v>5.2</c:v>
                </c:pt>
                <c:pt idx="29">
                  <c:v>5.2</c:v>
                </c:pt>
                <c:pt idx="30">
                  <c:v>5.0999999999999996</c:v>
                </c:pt>
                <c:pt idx="31">
                  <c:v>5.0999999999999996</c:v>
                </c:pt>
                <c:pt idx="32">
                  <c:v>5.0999999999999996</c:v>
                </c:pt>
                <c:pt idx="33">
                  <c:v>5.0999999999999996</c:v>
                </c:pt>
                <c:pt idx="34">
                  <c:v>5</c:v>
                </c:pt>
                <c:pt idx="35">
                  <c:v>4.9000000000000004</c:v>
                </c:pt>
                <c:pt idx="36">
                  <c:v>4.9000000000000004</c:v>
                </c:pt>
                <c:pt idx="37">
                  <c:v>4.7</c:v>
                </c:pt>
                <c:pt idx="38">
                  <c:v>4.7</c:v>
                </c:pt>
                <c:pt idx="39">
                  <c:v>4.5999999999999996</c:v>
                </c:pt>
                <c:pt idx="40">
                  <c:v>4.5999999999999996</c:v>
                </c:pt>
                <c:pt idx="41">
                  <c:v>4.5</c:v>
                </c:pt>
                <c:pt idx="42">
                  <c:v>4.4000000000000004</c:v>
                </c:pt>
                <c:pt idx="43">
                  <c:v>4.3</c:v>
                </c:pt>
                <c:pt idx="44">
                  <c:v>4.3</c:v>
                </c:pt>
                <c:pt idx="45">
                  <c:v>4.3</c:v>
                </c:pt>
                <c:pt idx="46">
                  <c:v>4.2</c:v>
                </c:pt>
                <c:pt idx="47">
                  <c:v>4.2</c:v>
                </c:pt>
                <c:pt idx="48">
                  <c:v>4.0999999999999996</c:v>
                </c:pt>
                <c:pt idx="49">
                  <c:v>4.0999999999999996</c:v>
                </c:pt>
                <c:pt idx="50">
                  <c:v>4</c:v>
                </c:pt>
                <c:pt idx="51">
                  <c:v>4</c:v>
                </c:pt>
                <c:pt idx="52">
                  <c:v>3.9</c:v>
                </c:pt>
                <c:pt idx="53">
                  <c:v>3.8</c:v>
                </c:pt>
                <c:pt idx="54">
                  <c:v>3.8</c:v>
                </c:pt>
                <c:pt idx="55">
                  <c:v>3.8</c:v>
                </c:pt>
                <c:pt idx="56">
                  <c:v>3.7</c:v>
                </c:pt>
                <c:pt idx="57">
                  <c:v>3.6</c:v>
                </c:pt>
                <c:pt idx="58">
                  <c:v>3.5</c:v>
                </c:pt>
                <c:pt idx="59">
                  <c:v>3.5</c:v>
                </c:pt>
                <c:pt idx="60">
                  <c:v>3.5</c:v>
                </c:pt>
              </c:numCache>
            </c:numRef>
          </c:val>
          <c:extLst>
            <c:ext xmlns:c16="http://schemas.microsoft.com/office/drawing/2014/chart" uri="{C3380CC4-5D6E-409C-BE32-E72D297353CC}">
              <c16:uniqueId val="{00000000-5059-47BE-BF3D-60BE562A49EC}"/>
            </c:ext>
          </c:extLst>
        </c:ser>
        <c:dLbls>
          <c:showLegendKey val="0"/>
          <c:showVal val="0"/>
          <c:showCatName val="0"/>
          <c:showSerName val="0"/>
          <c:showPercent val="0"/>
          <c:showBubbleSize val="0"/>
        </c:dLbls>
        <c:gapWidth val="66"/>
        <c:axId val="104728448"/>
        <c:axId val="104729984"/>
      </c:barChart>
      <c:catAx>
        <c:axId val="104728448"/>
        <c:scaling>
          <c:orientation val="maxMin"/>
        </c:scaling>
        <c:delete val="0"/>
        <c:axPos val="l"/>
        <c:numFmt formatCode="General" sourceLinked="0"/>
        <c:majorTickMark val="none"/>
        <c:minorTickMark val="none"/>
        <c:tickLblPos val="nextTo"/>
        <c:txPr>
          <a:bodyPr/>
          <a:lstStyle/>
          <a:p>
            <a:pPr>
              <a:defRPr sz="700"/>
            </a:pPr>
            <a:endParaRPr lang="en-US"/>
          </a:p>
        </c:txPr>
        <c:crossAx val="104729984"/>
        <c:crosses val="autoZero"/>
        <c:auto val="1"/>
        <c:lblAlgn val="ctr"/>
        <c:lblOffset val="100"/>
        <c:noMultiLvlLbl val="0"/>
      </c:catAx>
      <c:valAx>
        <c:axId val="104729984"/>
        <c:scaling>
          <c:orientation val="minMax"/>
        </c:scaling>
        <c:delete val="0"/>
        <c:axPos val="t"/>
        <c:title>
          <c:tx>
            <c:rich>
              <a:bodyPr/>
              <a:lstStyle/>
              <a:p>
                <a:pPr>
                  <a:defRPr sz="900"/>
                </a:pPr>
                <a:r>
                  <a:rPr lang="en-US" sz="900"/>
                  <a:t>Per cent of Votes Informal</a:t>
                </a:r>
              </a:p>
            </c:rich>
          </c:tx>
          <c:layout>
            <c:manualLayout>
              <c:xMode val="edge"/>
              <c:yMode val="edge"/>
              <c:x val="0.40003277870809134"/>
              <c:y val="9.8856671878331777E-4"/>
            </c:manualLayout>
          </c:layout>
          <c:overlay val="0"/>
        </c:title>
        <c:numFmt formatCode="General" sourceLinked="1"/>
        <c:majorTickMark val="none"/>
        <c:minorTickMark val="none"/>
        <c:tickLblPos val="nextTo"/>
        <c:crossAx val="104728448"/>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98983747721196"/>
          <c:y val="1.5707661892178985E-2"/>
          <c:w val="0.69164733718630012"/>
          <c:h val="0.92253385866913151"/>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Votes!$P$5:$P$35</c:f>
              <c:strCache>
                <c:ptCount val="31"/>
                <c:pt idx="0">
                  <c:v>Boroondara </c:v>
                </c:pt>
                <c:pt idx="1">
                  <c:v>Bayside </c:v>
                </c:pt>
                <c:pt idx="2">
                  <c:v>Glen Eira </c:v>
                </c:pt>
                <c:pt idx="3">
                  <c:v>Stonnington </c:v>
                </c:pt>
                <c:pt idx="4">
                  <c:v>Melbourne </c:v>
                </c:pt>
                <c:pt idx="5">
                  <c:v>Whitehorse </c:v>
                </c:pt>
                <c:pt idx="6">
                  <c:v>Nillumbik </c:v>
                </c:pt>
                <c:pt idx="7">
                  <c:v>Port Phillip </c:v>
                </c:pt>
                <c:pt idx="8">
                  <c:v>Yarra </c:v>
                </c:pt>
                <c:pt idx="9">
                  <c:v>Manningham </c:v>
                </c:pt>
                <c:pt idx="10">
                  <c:v>Monash </c:v>
                </c:pt>
                <c:pt idx="11">
                  <c:v>Banyule </c:v>
                </c:pt>
                <c:pt idx="12">
                  <c:v>Moonee Valley </c:v>
                </c:pt>
                <c:pt idx="13">
                  <c:v>Kingston </c:v>
                </c:pt>
                <c:pt idx="14">
                  <c:v>Maroondah </c:v>
                </c:pt>
                <c:pt idx="15">
                  <c:v>Knox </c:v>
                </c:pt>
                <c:pt idx="16">
                  <c:v>Moreland </c:v>
                </c:pt>
                <c:pt idx="17">
                  <c:v>Darebin </c:v>
                </c:pt>
                <c:pt idx="18">
                  <c:v>Maribyrnong </c:v>
                </c:pt>
                <c:pt idx="19">
                  <c:v>Yarra Ranges </c:v>
                </c:pt>
                <c:pt idx="20">
                  <c:v>Mornington Peninsula </c:v>
                </c:pt>
                <c:pt idx="21">
                  <c:v>Hobsons Bay </c:v>
                </c:pt>
                <c:pt idx="22">
                  <c:v>Whittlesea </c:v>
                </c:pt>
                <c:pt idx="23">
                  <c:v>Wyndham </c:v>
                </c:pt>
                <c:pt idx="24">
                  <c:v>Casey </c:v>
                </c:pt>
                <c:pt idx="25">
                  <c:v>Melton </c:v>
                </c:pt>
                <c:pt idx="26">
                  <c:v>Frankston </c:v>
                </c:pt>
                <c:pt idx="27">
                  <c:v>Cardinia </c:v>
                </c:pt>
                <c:pt idx="28">
                  <c:v>Hume </c:v>
                </c:pt>
                <c:pt idx="29">
                  <c:v>Brimbank </c:v>
                </c:pt>
                <c:pt idx="30">
                  <c:v>Greater Dandenong </c:v>
                </c:pt>
              </c:strCache>
            </c:strRef>
          </c:cat>
          <c:val>
            <c:numRef>
              <c:f>Votes!$Q$5:$Q$35</c:f>
              <c:numCache>
                <c:formatCode>0.0</c:formatCode>
                <c:ptCount val="31"/>
                <c:pt idx="0">
                  <c:v>3.4666516609079947</c:v>
                </c:pt>
                <c:pt idx="1">
                  <c:v>3.6491638327349118</c:v>
                </c:pt>
                <c:pt idx="2">
                  <c:v>3.6751700582450928</c:v>
                </c:pt>
                <c:pt idx="3">
                  <c:v>3.7100831799318872</c:v>
                </c:pt>
                <c:pt idx="4">
                  <c:v>3.8490807563519907</c:v>
                </c:pt>
                <c:pt idx="5">
                  <c:v>4.0572813372814203</c:v>
                </c:pt>
                <c:pt idx="6">
                  <c:v>4.1087207341775009</c:v>
                </c:pt>
                <c:pt idx="7">
                  <c:v>4.1559457657190491</c:v>
                </c:pt>
                <c:pt idx="8">
                  <c:v>4.188545805842673</c:v>
                </c:pt>
                <c:pt idx="9">
                  <c:v>4.2365382849502824</c:v>
                </c:pt>
                <c:pt idx="10">
                  <c:v>4.2856989997752679</c:v>
                </c:pt>
                <c:pt idx="11">
                  <c:v>4.4885902321931193</c:v>
                </c:pt>
                <c:pt idx="12">
                  <c:v>4.7480148054138445</c:v>
                </c:pt>
                <c:pt idx="13">
                  <c:v>4.7779407428735245</c:v>
                </c:pt>
                <c:pt idx="14">
                  <c:v>4.8175975988162909</c:v>
                </c:pt>
                <c:pt idx="15">
                  <c:v>5.0092884587525104</c:v>
                </c:pt>
                <c:pt idx="16">
                  <c:v>5.0313125192301724</c:v>
                </c:pt>
                <c:pt idx="17">
                  <c:v>5.1090888511190569</c:v>
                </c:pt>
                <c:pt idx="18">
                  <c:v>5.1565098630503732</c:v>
                </c:pt>
                <c:pt idx="19">
                  <c:v>5.2540077507870224</c:v>
                </c:pt>
                <c:pt idx="20">
                  <c:v>5.45436703559088</c:v>
                </c:pt>
                <c:pt idx="21">
                  <c:v>5.608935581366576</c:v>
                </c:pt>
                <c:pt idx="22">
                  <c:v>5.7412495900478921</c:v>
                </c:pt>
                <c:pt idx="23">
                  <c:v>5.8441913243860801</c:v>
                </c:pt>
                <c:pt idx="24">
                  <c:v>5.9634287706886022</c:v>
                </c:pt>
                <c:pt idx="25">
                  <c:v>6.0301467826910367</c:v>
                </c:pt>
                <c:pt idx="26">
                  <c:v>6.1090428329341817</c:v>
                </c:pt>
                <c:pt idx="27">
                  <c:v>6.1353852146496868</c:v>
                </c:pt>
                <c:pt idx="28">
                  <c:v>6.3843149993966888</c:v>
                </c:pt>
                <c:pt idx="29">
                  <c:v>6.6063323037521178</c:v>
                </c:pt>
                <c:pt idx="30">
                  <c:v>6.8905728287293089</c:v>
                </c:pt>
              </c:numCache>
            </c:numRef>
          </c:val>
          <c:extLst>
            <c:ext xmlns:c16="http://schemas.microsoft.com/office/drawing/2014/chart" uri="{C3380CC4-5D6E-409C-BE32-E72D297353CC}">
              <c16:uniqueId val="{00000000-B9D3-48F7-89AD-C74FFE7664E6}"/>
            </c:ext>
          </c:extLst>
        </c:ser>
        <c:dLbls>
          <c:showLegendKey val="0"/>
          <c:showVal val="0"/>
          <c:showCatName val="0"/>
          <c:showSerName val="0"/>
          <c:showPercent val="0"/>
          <c:showBubbleSize val="0"/>
        </c:dLbls>
        <c:gapWidth val="70"/>
        <c:axId val="161154560"/>
        <c:axId val="161156480"/>
      </c:barChart>
      <c:catAx>
        <c:axId val="161154560"/>
        <c:scaling>
          <c:orientation val="minMax"/>
        </c:scaling>
        <c:delete val="0"/>
        <c:axPos val="l"/>
        <c:numFmt formatCode="General" sourceLinked="0"/>
        <c:majorTickMark val="none"/>
        <c:minorTickMark val="none"/>
        <c:tickLblPos val="nextTo"/>
        <c:crossAx val="161156480"/>
        <c:crosses val="autoZero"/>
        <c:auto val="1"/>
        <c:lblAlgn val="ctr"/>
        <c:lblOffset val="100"/>
        <c:noMultiLvlLbl val="0"/>
      </c:catAx>
      <c:valAx>
        <c:axId val="161156480"/>
        <c:scaling>
          <c:orientation val="minMax"/>
        </c:scaling>
        <c:delete val="0"/>
        <c:axPos val="b"/>
        <c:title>
          <c:tx>
            <c:rich>
              <a:bodyPr/>
              <a:lstStyle/>
              <a:p>
                <a:pPr>
                  <a:defRPr sz="900"/>
                </a:pPr>
                <a:r>
                  <a:rPr lang="en-US" sz="900"/>
                  <a:t>Per cent of Votes Informal</a:t>
                </a:r>
              </a:p>
            </c:rich>
          </c:tx>
          <c:layout>
            <c:manualLayout>
              <c:xMode val="edge"/>
              <c:yMode val="edge"/>
              <c:x val="0.37658197897676604"/>
              <c:y val="0.96899225310915782"/>
            </c:manualLayout>
          </c:layout>
          <c:overlay val="0"/>
        </c:title>
        <c:numFmt formatCode="0" sourceLinked="0"/>
        <c:majorTickMark val="none"/>
        <c:minorTickMark val="none"/>
        <c:tickLblPos val="nextTo"/>
        <c:crossAx val="16115456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19051</xdr:colOff>
      <xdr:row>4</xdr:row>
      <xdr:rowOff>66672</xdr:rowOff>
    </xdr:from>
    <xdr:to>
      <xdr:col>12</xdr:col>
      <xdr:colOff>571501</xdr:colOff>
      <xdr:row>64</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9525</xdr:colOff>
      <xdr:row>4</xdr:row>
      <xdr:rowOff>38099</xdr:rowOff>
    </xdr:from>
    <xdr:to>
      <xdr:col>20</xdr:col>
      <xdr:colOff>828675</xdr:colOff>
      <xdr:row>42</xdr:row>
      <xdr:rowOff>28575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U65"/>
  <sheetViews>
    <sheetView showGridLines="0" showRowColHeaders="0" tabSelected="1" workbookViewId="0">
      <pane xSplit="21" ySplit="4" topLeftCell="V5" activePane="bottomRight" state="frozen"/>
      <selection pane="topRight" activeCell="V1" sqref="V1"/>
      <selection pane="bottomLeft" activeCell="A4" sqref="A4"/>
      <selection pane="bottomRight" activeCell="F10" sqref="F10"/>
    </sheetView>
  </sheetViews>
  <sheetFormatPr defaultRowHeight="14.25" x14ac:dyDescent="0.45"/>
  <cols>
    <col min="1" max="1" width="1.265625" customWidth="1"/>
    <col min="2" max="2" width="12.3984375" customWidth="1"/>
    <col min="3" max="3" width="8" style="1" customWidth="1"/>
    <col min="4" max="4" width="1.265625" customWidth="1"/>
    <col min="5" max="5" width="12.3984375" customWidth="1"/>
    <col min="6" max="6" width="8" style="1" customWidth="1"/>
    <col min="14" max="14" width="13.3984375" customWidth="1"/>
    <col min="15" max="15" width="10.73046875" customWidth="1"/>
    <col min="21" max="21" width="13.265625" customWidth="1"/>
  </cols>
  <sheetData>
    <row r="1" spans="1:21" s="2" customFormat="1" ht="33" customHeight="1" x14ac:dyDescent="0.45">
      <c r="B1" s="62" t="s">
        <v>224</v>
      </c>
      <c r="C1" s="60"/>
      <c r="D1" s="61"/>
      <c r="E1" s="63" t="s">
        <v>225</v>
      </c>
      <c r="F1" s="63"/>
      <c r="G1" s="63"/>
      <c r="H1" s="63"/>
      <c r="I1" s="63"/>
      <c r="J1" s="63"/>
      <c r="K1" s="63"/>
      <c r="L1" s="63"/>
      <c r="M1" s="63"/>
      <c r="N1" s="63"/>
      <c r="O1" s="63"/>
      <c r="P1" s="63"/>
      <c r="Q1" s="63"/>
      <c r="R1" s="63"/>
      <c r="S1" s="63"/>
      <c r="T1" s="63"/>
      <c r="U1" s="63"/>
    </row>
    <row r="2" spans="1:21" ht="18" x14ac:dyDescent="0.55000000000000004">
      <c r="A2" s="2"/>
      <c r="B2" s="64" t="s">
        <v>62</v>
      </c>
      <c r="C2" s="64"/>
      <c r="D2" s="64"/>
      <c r="E2" s="64"/>
      <c r="F2" s="64"/>
      <c r="G2" s="64"/>
      <c r="H2" s="64"/>
      <c r="I2" s="64"/>
      <c r="J2" s="64"/>
      <c r="K2" s="64"/>
      <c r="L2" s="64"/>
      <c r="M2" s="64"/>
      <c r="N2" s="68" t="s">
        <v>222</v>
      </c>
      <c r="O2" s="68"/>
      <c r="P2" s="68"/>
      <c r="Q2" s="68"/>
      <c r="R2" s="68"/>
      <c r="S2" s="68"/>
      <c r="T2" s="68"/>
      <c r="U2" s="68"/>
    </row>
    <row r="3" spans="1:21" ht="29.25" customHeight="1" x14ac:dyDescent="0.45">
      <c r="A3" s="2"/>
      <c r="B3" s="65" t="s">
        <v>60</v>
      </c>
      <c r="C3" s="65"/>
      <c r="D3" s="2"/>
      <c r="E3" s="59" t="s">
        <v>61</v>
      </c>
      <c r="F3" s="3"/>
      <c r="G3" s="58" t="s">
        <v>223</v>
      </c>
      <c r="H3" s="2"/>
      <c r="I3" s="2"/>
      <c r="J3" s="2"/>
      <c r="K3" s="2"/>
      <c r="L3" s="2"/>
      <c r="M3" s="2"/>
      <c r="O3" s="66" t="s">
        <v>179</v>
      </c>
      <c r="P3" s="69" t="s">
        <v>226</v>
      </c>
      <c r="Q3" s="69"/>
      <c r="R3" s="69"/>
      <c r="S3" s="69"/>
      <c r="T3" s="69"/>
      <c r="U3" s="69"/>
    </row>
    <row r="4" spans="1:21" ht="37.5" customHeight="1" x14ac:dyDescent="0.45">
      <c r="A4" s="2"/>
      <c r="B4" s="4" t="s">
        <v>58</v>
      </c>
      <c r="C4" s="5" t="s">
        <v>59</v>
      </c>
      <c r="D4" s="4"/>
      <c r="E4" s="4" t="s">
        <v>58</v>
      </c>
      <c r="F4" s="5" t="s">
        <v>59</v>
      </c>
      <c r="G4" s="2"/>
      <c r="H4" s="2"/>
      <c r="I4" s="2"/>
      <c r="J4" s="2"/>
      <c r="K4" s="2"/>
      <c r="L4" s="2"/>
      <c r="M4" s="2"/>
      <c r="O4" s="67"/>
      <c r="P4" s="69"/>
      <c r="Q4" s="69"/>
      <c r="R4" s="69"/>
      <c r="S4" s="69"/>
      <c r="T4" s="69"/>
      <c r="U4" s="69"/>
    </row>
    <row r="5" spans="1:21" ht="12.75" customHeight="1" x14ac:dyDescent="0.45">
      <c r="A5" s="2"/>
      <c r="B5" s="6" t="s">
        <v>1</v>
      </c>
      <c r="C5" s="7">
        <v>4.0999999999999996</v>
      </c>
      <c r="D5" s="4"/>
      <c r="E5" s="6" t="s">
        <v>22</v>
      </c>
      <c r="F5" s="8">
        <v>8.9</v>
      </c>
      <c r="G5" s="2"/>
      <c r="H5" s="2"/>
      <c r="I5" s="2"/>
      <c r="J5" s="2"/>
      <c r="K5" s="2"/>
      <c r="L5" s="2"/>
      <c r="M5" s="2"/>
      <c r="N5" s="6" t="s">
        <v>182</v>
      </c>
      <c r="O5" s="57">
        <v>4.4885902321931193</v>
      </c>
      <c r="P5" s="6" t="s">
        <v>184</v>
      </c>
      <c r="Q5" s="27">
        <v>3.4666516609079947</v>
      </c>
    </row>
    <row r="6" spans="1:21" ht="12.75" customHeight="1" x14ac:dyDescent="0.45">
      <c r="A6" s="2"/>
      <c r="B6" s="6" t="s">
        <v>2</v>
      </c>
      <c r="C6" s="7">
        <v>5.5</v>
      </c>
      <c r="D6" s="4"/>
      <c r="E6" s="6" t="s">
        <v>0</v>
      </c>
      <c r="F6" s="8">
        <v>8.52</v>
      </c>
      <c r="G6" s="2"/>
      <c r="H6" s="2"/>
      <c r="I6" s="2"/>
      <c r="J6" s="2"/>
      <c r="K6" s="2"/>
      <c r="L6" s="2"/>
      <c r="M6" s="2"/>
      <c r="N6" s="6" t="s">
        <v>183</v>
      </c>
      <c r="O6" s="57">
        <v>3.6491638327349118</v>
      </c>
      <c r="P6" s="6" t="s">
        <v>183</v>
      </c>
      <c r="Q6" s="27">
        <v>3.6491638327349118</v>
      </c>
    </row>
    <row r="7" spans="1:21" ht="12.75" customHeight="1" x14ac:dyDescent="0.45">
      <c r="A7" s="2"/>
      <c r="B7" s="6" t="s">
        <v>3</v>
      </c>
      <c r="C7" s="7">
        <v>5.0999999999999996</v>
      </c>
      <c r="D7" s="4"/>
      <c r="E7" s="6" t="s">
        <v>16</v>
      </c>
      <c r="F7" s="8">
        <v>8.3000000000000007</v>
      </c>
      <c r="G7" s="2"/>
      <c r="H7" s="2"/>
      <c r="I7" s="2"/>
      <c r="J7" s="2"/>
      <c r="K7" s="2"/>
      <c r="L7" s="2"/>
      <c r="M7" s="2"/>
      <c r="N7" s="6" t="s">
        <v>184</v>
      </c>
      <c r="O7" s="57">
        <v>3.4666516609079947</v>
      </c>
      <c r="P7" s="6" t="s">
        <v>190</v>
      </c>
      <c r="Q7" s="27">
        <v>3.6751700582450928</v>
      </c>
    </row>
    <row r="8" spans="1:21" ht="12.75" customHeight="1" x14ac:dyDescent="0.45">
      <c r="A8" s="2"/>
      <c r="B8" s="6" t="s">
        <v>63</v>
      </c>
      <c r="C8" s="7">
        <v>5.2</v>
      </c>
      <c r="D8" s="4"/>
      <c r="E8" s="6" t="s">
        <v>31</v>
      </c>
      <c r="F8" s="8">
        <v>8.1</v>
      </c>
      <c r="G8" s="2"/>
      <c r="H8" s="2"/>
      <c r="I8" s="2"/>
      <c r="J8" s="2"/>
      <c r="K8" s="2"/>
      <c r="L8" s="2"/>
      <c r="M8" s="2"/>
      <c r="N8" s="6" t="s">
        <v>185</v>
      </c>
      <c r="O8" s="57">
        <v>6.6063323037521178</v>
      </c>
      <c r="P8" s="6" t="s">
        <v>207</v>
      </c>
      <c r="Q8" s="27">
        <v>3.7100831799318872</v>
      </c>
    </row>
    <row r="9" spans="1:21" ht="12.75" customHeight="1" x14ac:dyDescent="0.45">
      <c r="A9" s="2"/>
      <c r="B9" s="6" t="s">
        <v>5</v>
      </c>
      <c r="C9" s="7">
        <v>3.8</v>
      </c>
      <c r="D9" s="4"/>
      <c r="E9" s="6" t="s">
        <v>53</v>
      </c>
      <c r="F9" s="8">
        <v>8.1</v>
      </c>
      <c r="G9" s="2"/>
      <c r="H9" s="2"/>
      <c r="I9" s="2"/>
      <c r="J9" s="2"/>
      <c r="K9" s="2"/>
      <c r="L9" s="2"/>
      <c r="M9" s="2"/>
      <c r="N9" s="6" t="s">
        <v>186</v>
      </c>
      <c r="O9" s="57">
        <v>6.1353852146496868</v>
      </c>
      <c r="P9" s="6" t="s">
        <v>199</v>
      </c>
      <c r="Q9" s="27">
        <v>3.8490807563519907</v>
      </c>
    </row>
    <row r="10" spans="1:21" ht="12.75" customHeight="1" x14ac:dyDescent="0.45">
      <c r="A10" s="2"/>
      <c r="B10" s="6" t="s">
        <v>6</v>
      </c>
      <c r="C10" s="7">
        <v>3.6</v>
      </c>
      <c r="D10" s="4"/>
      <c r="E10" s="6" t="s">
        <v>50</v>
      </c>
      <c r="F10" s="8">
        <v>7.8</v>
      </c>
      <c r="G10" s="2"/>
      <c r="H10" s="2"/>
      <c r="I10" s="2"/>
      <c r="J10" s="2"/>
      <c r="K10" s="2"/>
      <c r="L10" s="2"/>
      <c r="M10" s="2"/>
      <c r="N10" s="6" t="s">
        <v>187</v>
      </c>
      <c r="O10" s="57">
        <v>5.9634287706886022</v>
      </c>
      <c r="P10" s="6" t="s">
        <v>208</v>
      </c>
      <c r="Q10" s="27">
        <v>4.0572813372814203</v>
      </c>
    </row>
    <row r="11" spans="1:21" ht="12.75" customHeight="1" x14ac:dyDescent="0.45">
      <c r="A11" s="2"/>
      <c r="B11" s="6" t="s">
        <v>0</v>
      </c>
      <c r="C11" s="7">
        <v>8.52</v>
      </c>
      <c r="D11" s="4"/>
      <c r="E11" s="6" t="s">
        <v>54</v>
      </c>
      <c r="F11" s="8">
        <v>7</v>
      </c>
      <c r="G11" s="2"/>
      <c r="H11" s="2"/>
      <c r="I11" s="2"/>
      <c r="J11" s="2"/>
      <c r="K11" s="2"/>
      <c r="L11" s="2"/>
      <c r="M11" s="2"/>
      <c r="N11" s="6" t="s">
        <v>188</v>
      </c>
      <c r="O11" s="57">
        <v>5.1090888511190569</v>
      </c>
      <c r="P11" s="6" t="s">
        <v>205</v>
      </c>
      <c r="Q11" s="27">
        <v>4.1087207341775009</v>
      </c>
    </row>
    <row r="12" spans="1:21" ht="12.75" customHeight="1" x14ac:dyDescent="0.45">
      <c r="A12" s="2"/>
      <c r="B12" s="6" t="s">
        <v>7</v>
      </c>
      <c r="C12" s="7">
        <v>4.9000000000000004</v>
      </c>
      <c r="D12" s="4"/>
      <c r="E12" s="9" t="s">
        <v>38</v>
      </c>
      <c r="F12" s="8">
        <v>6.8</v>
      </c>
      <c r="G12" s="2"/>
      <c r="H12" s="2"/>
      <c r="I12" s="2"/>
      <c r="J12" s="2"/>
      <c r="K12" s="2"/>
      <c r="L12" s="2"/>
      <c r="M12" s="2"/>
      <c r="N12" s="6" t="s">
        <v>189</v>
      </c>
      <c r="O12" s="57">
        <v>6.1090428329341817</v>
      </c>
      <c r="P12" s="6" t="s">
        <v>206</v>
      </c>
      <c r="Q12" s="27">
        <v>4.1559457657190491</v>
      </c>
    </row>
    <row r="13" spans="1:21" ht="12.75" customHeight="1" x14ac:dyDescent="0.45">
      <c r="A13" s="2"/>
      <c r="B13" s="6" t="s">
        <v>8</v>
      </c>
      <c r="C13" s="7">
        <v>4.9000000000000004</v>
      </c>
      <c r="D13" s="4"/>
      <c r="E13" s="6" t="s">
        <v>14</v>
      </c>
      <c r="F13" s="8">
        <v>6.7</v>
      </c>
      <c r="G13" s="2"/>
      <c r="H13" s="2"/>
      <c r="I13" s="2"/>
      <c r="J13" s="2"/>
      <c r="K13" s="2"/>
      <c r="L13" s="2"/>
      <c r="M13" s="2"/>
      <c r="N13" s="6" t="s">
        <v>190</v>
      </c>
      <c r="O13" s="57">
        <v>3.6751700582450928</v>
      </c>
      <c r="P13" s="6" t="s">
        <v>211</v>
      </c>
      <c r="Q13" s="27">
        <v>4.188545805842673</v>
      </c>
    </row>
    <row r="14" spans="1:21" ht="12.75" customHeight="1" x14ac:dyDescent="0.45">
      <c r="A14" s="2"/>
      <c r="B14" s="6" t="s">
        <v>9</v>
      </c>
      <c r="C14" s="7">
        <v>4.5</v>
      </c>
      <c r="D14" s="4"/>
      <c r="E14" s="6" t="s">
        <v>65</v>
      </c>
      <c r="F14" s="8">
        <v>6.7</v>
      </c>
      <c r="G14" s="2"/>
      <c r="H14" s="2"/>
      <c r="I14" s="2"/>
      <c r="J14" s="2"/>
      <c r="K14" s="2"/>
      <c r="L14" s="2"/>
      <c r="M14" s="2"/>
      <c r="N14" s="6" t="s">
        <v>191</v>
      </c>
      <c r="O14" s="57">
        <v>6.8905728287293089</v>
      </c>
      <c r="P14" s="6" t="s">
        <v>196</v>
      </c>
      <c r="Q14" s="27">
        <v>4.2365382849502824</v>
      </c>
    </row>
    <row r="15" spans="1:21" ht="12.75" customHeight="1" x14ac:dyDescent="0.45">
      <c r="A15" s="2"/>
      <c r="B15" s="6" t="s">
        <v>10</v>
      </c>
      <c r="C15" s="7">
        <v>3.5</v>
      </c>
      <c r="D15" s="4"/>
      <c r="E15" s="6" t="s">
        <v>52</v>
      </c>
      <c r="F15" s="8">
        <v>6.6</v>
      </c>
      <c r="G15" s="2"/>
      <c r="H15" s="2"/>
      <c r="I15" s="2"/>
      <c r="J15" s="2"/>
      <c r="K15" s="2"/>
      <c r="L15" s="2"/>
      <c r="M15" s="2"/>
      <c r="N15" s="6" t="s">
        <v>192</v>
      </c>
      <c r="O15" s="57">
        <v>5.608935581366576</v>
      </c>
      <c r="P15" s="6" t="s">
        <v>201</v>
      </c>
      <c r="Q15" s="27">
        <v>4.2856989997752679</v>
      </c>
    </row>
    <row r="16" spans="1:21" ht="12.75" customHeight="1" x14ac:dyDescent="0.45">
      <c r="A16" s="2"/>
      <c r="B16" s="6" t="s">
        <v>11</v>
      </c>
      <c r="C16" s="7">
        <v>5.0999999999999996</v>
      </c>
      <c r="D16" s="4"/>
      <c r="E16" s="6" t="s">
        <v>67</v>
      </c>
      <c r="F16" s="8">
        <v>6.5</v>
      </c>
      <c r="G16" s="2"/>
      <c r="H16" s="2"/>
      <c r="I16" s="2"/>
      <c r="J16" s="2"/>
      <c r="K16" s="2"/>
      <c r="L16" s="2"/>
      <c r="M16" s="2"/>
      <c r="N16" s="6" t="s">
        <v>193</v>
      </c>
      <c r="O16" s="57">
        <v>6.3843149993966888</v>
      </c>
      <c r="P16" s="6" t="s">
        <v>182</v>
      </c>
      <c r="Q16" s="27">
        <v>4.4885902321931193</v>
      </c>
    </row>
    <row r="17" spans="1:17" ht="12.75" customHeight="1" x14ac:dyDescent="0.45">
      <c r="A17" s="2"/>
      <c r="B17" s="6" t="s">
        <v>12</v>
      </c>
      <c r="C17" s="7">
        <v>4.2</v>
      </c>
      <c r="D17" s="4"/>
      <c r="E17" s="6" t="s">
        <v>34</v>
      </c>
      <c r="F17" s="8">
        <v>6.4</v>
      </c>
      <c r="G17" s="2"/>
      <c r="H17" s="2"/>
      <c r="I17" s="2"/>
      <c r="J17" s="2"/>
      <c r="K17" s="2"/>
      <c r="L17" s="2"/>
      <c r="M17" s="2"/>
      <c r="N17" s="6" t="s">
        <v>194</v>
      </c>
      <c r="O17" s="57">
        <v>4.7779407428735245</v>
      </c>
      <c r="P17" s="43" t="s">
        <v>202</v>
      </c>
      <c r="Q17" s="27">
        <v>4.7480148054138445</v>
      </c>
    </row>
    <row r="18" spans="1:17" ht="12.75" customHeight="1" x14ac:dyDescent="0.45">
      <c r="A18" s="2"/>
      <c r="B18" s="6" t="s">
        <v>13</v>
      </c>
      <c r="C18" s="7">
        <v>6.1</v>
      </c>
      <c r="D18" s="4"/>
      <c r="E18" s="6" t="s">
        <v>40</v>
      </c>
      <c r="F18" s="8">
        <v>6.4</v>
      </c>
      <c r="G18" s="2"/>
      <c r="H18" s="2"/>
      <c r="I18" s="2"/>
      <c r="J18" s="2"/>
      <c r="K18" s="2"/>
      <c r="L18" s="2"/>
      <c r="M18" s="2"/>
      <c r="N18" s="6" t="s">
        <v>195</v>
      </c>
      <c r="O18" s="57">
        <v>5.0092884587525104</v>
      </c>
      <c r="P18" s="6" t="s">
        <v>194</v>
      </c>
      <c r="Q18" s="27">
        <v>4.7779407428735245</v>
      </c>
    </row>
    <row r="19" spans="1:17" ht="12.75" customHeight="1" x14ac:dyDescent="0.45">
      <c r="A19" s="2"/>
      <c r="B19" s="6" t="s">
        <v>14</v>
      </c>
      <c r="C19" s="7">
        <v>6.7</v>
      </c>
      <c r="D19" s="4"/>
      <c r="E19" s="6" t="s">
        <v>43</v>
      </c>
      <c r="F19" s="8">
        <v>6.4</v>
      </c>
      <c r="G19" s="2"/>
      <c r="H19" s="2"/>
      <c r="I19" s="2"/>
      <c r="J19" s="2"/>
      <c r="K19" s="2"/>
      <c r="L19" s="2"/>
      <c r="M19" s="2"/>
      <c r="N19" s="6" t="s">
        <v>196</v>
      </c>
      <c r="O19" s="57">
        <v>4.2365382849502824</v>
      </c>
      <c r="P19" s="6" t="s">
        <v>198</v>
      </c>
      <c r="Q19" s="27">
        <v>4.8175975988162909</v>
      </c>
    </row>
    <row r="20" spans="1:17" ht="12.75" customHeight="1" x14ac:dyDescent="0.45">
      <c r="A20" s="2"/>
      <c r="B20" s="6" t="s">
        <v>15</v>
      </c>
      <c r="C20" s="7">
        <v>4.4000000000000004</v>
      </c>
      <c r="D20" s="4"/>
      <c r="E20" s="6" t="s">
        <v>56</v>
      </c>
      <c r="F20" s="8">
        <v>6.4</v>
      </c>
      <c r="G20" s="2"/>
      <c r="H20" s="2"/>
      <c r="I20" s="2"/>
      <c r="J20" s="2"/>
      <c r="K20" s="2"/>
      <c r="L20" s="2"/>
      <c r="M20" s="2"/>
      <c r="N20" s="6" t="s">
        <v>197</v>
      </c>
      <c r="O20" s="57">
        <v>5.1565098630503732</v>
      </c>
      <c r="P20" s="6" t="s">
        <v>195</v>
      </c>
      <c r="Q20" s="27">
        <v>5.0092884587525104</v>
      </c>
    </row>
    <row r="21" spans="1:17" ht="12.75" customHeight="1" x14ac:dyDescent="0.45">
      <c r="A21" s="2"/>
      <c r="B21" s="6" t="s">
        <v>16</v>
      </c>
      <c r="C21" s="7">
        <v>8.3000000000000007</v>
      </c>
      <c r="D21" s="4"/>
      <c r="E21" s="6" t="s">
        <v>13</v>
      </c>
      <c r="F21" s="8">
        <v>6.1</v>
      </c>
      <c r="G21" s="2"/>
      <c r="H21" s="2"/>
      <c r="I21" s="2"/>
      <c r="J21" s="2"/>
      <c r="K21" s="2"/>
      <c r="L21" s="2"/>
      <c r="M21" s="2"/>
      <c r="N21" s="6" t="s">
        <v>198</v>
      </c>
      <c r="O21" s="57">
        <v>4.8175975988162909</v>
      </c>
      <c r="P21" s="6" t="s">
        <v>203</v>
      </c>
      <c r="Q21" s="27">
        <v>5.0313125192301724</v>
      </c>
    </row>
    <row r="22" spans="1:17" ht="12.75" customHeight="1" x14ac:dyDescent="0.45">
      <c r="A22" s="2"/>
      <c r="B22" s="6" t="s">
        <v>17</v>
      </c>
      <c r="C22" s="7">
        <v>4.3</v>
      </c>
      <c r="D22" s="4"/>
      <c r="E22" s="6" t="s">
        <v>27</v>
      </c>
      <c r="F22" s="8">
        <v>6.1</v>
      </c>
      <c r="G22" s="2"/>
      <c r="H22" s="2"/>
      <c r="I22" s="2"/>
      <c r="J22" s="2"/>
      <c r="K22" s="2"/>
      <c r="L22" s="2"/>
      <c r="M22" s="2"/>
      <c r="N22" s="6" t="s">
        <v>199</v>
      </c>
      <c r="O22" s="57">
        <v>3.8490807563519907</v>
      </c>
      <c r="P22" s="6" t="s">
        <v>188</v>
      </c>
      <c r="Q22" s="27">
        <v>5.1090888511190569</v>
      </c>
    </row>
    <row r="23" spans="1:17" ht="12.75" customHeight="1" x14ac:dyDescent="0.45">
      <c r="A23" s="2"/>
      <c r="B23" s="6" t="s">
        <v>18</v>
      </c>
      <c r="C23" s="7">
        <v>3.9</v>
      </c>
      <c r="D23" s="4"/>
      <c r="E23" s="6" t="s">
        <v>20</v>
      </c>
      <c r="F23" s="8">
        <v>5.9</v>
      </c>
      <c r="G23" s="2"/>
      <c r="H23" s="2"/>
      <c r="I23" s="2"/>
      <c r="J23" s="2"/>
      <c r="K23" s="2"/>
      <c r="L23" s="2"/>
      <c r="M23" s="2"/>
      <c r="N23" s="6" t="s">
        <v>200</v>
      </c>
      <c r="O23" s="57">
        <v>6.0301467826910367</v>
      </c>
      <c r="P23" s="6" t="s">
        <v>197</v>
      </c>
      <c r="Q23" s="27">
        <v>5.1565098630503732</v>
      </c>
    </row>
    <row r="24" spans="1:17" ht="12.75" customHeight="1" x14ac:dyDescent="0.45">
      <c r="A24" s="2"/>
      <c r="B24" s="6" t="s">
        <v>19</v>
      </c>
      <c r="C24" s="7">
        <v>4.7</v>
      </c>
      <c r="D24" s="4"/>
      <c r="E24" s="6" t="s">
        <v>24</v>
      </c>
      <c r="F24" s="8">
        <v>5.9</v>
      </c>
      <c r="G24" s="2"/>
      <c r="H24" s="2"/>
      <c r="I24" s="2"/>
      <c r="J24" s="2"/>
      <c r="K24" s="2"/>
      <c r="L24" s="2"/>
      <c r="M24" s="2"/>
      <c r="N24" s="6" t="s">
        <v>201</v>
      </c>
      <c r="O24" s="57">
        <v>4.2856989997752679</v>
      </c>
      <c r="P24" s="6" t="s">
        <v>212</v>
      </c>
      <c r="Q24" s="27">
        <v>5.2540077507870224</v>
      </c>
    </row>
    <row r="25" spans="1:17" ht="12.75" customHeight="1" x14ac:dyDescent="0.45">
      <c r="A25" s="2"/>
      <c r="B25" s="6" t="s">
        <v>20</v>
      </c>
      <c r="C25" s="7">
        <v>5.9</v>
      </c>
      <c r="D25" s="4"/>
      <c r="E25" s="6" t="s">
        <v>32</v>
      </c>
      <c r="F25" s="8">
        <v>5.7</v>
      </c>
      <c r="G25" s="2"/>
      <c r="H25" s="2"/>
      <c r="I25" s="2"/>
      <c r="J25" s="2"/>
      <c r="K25" s="2"/>
      <c r="L25" s="2"/>
      <c r="M25" s="2"/>
      <c r="N25" s="6" t="s">
        <v>202</v>
      </c>
      <c r="O25" s="57">
        <v>4.7480148054138445</v>
      </c>
      <c r="P25" s="6" t="s">
        <v>204</v>
      </c>
      <c r="Q25" s="27">
        <v>5.45436703559088</v>
      </c>
    </row>
    <row r="26" spans="1:17" ht="12.75" customHeight="1" x14ac:dyDescent="0.45">
      <c r="A26" s="2"/>
      <c r="B26" s="6" t="s">
        <v>21</v>
      </c>
      <c r="C26" s="7">
        <v>4.3</v>
      </c>
      <c r="D26" s="4"/>
      <c r="E26" s="6" t="s">
        <v>51</v>
      </c>
      <c r="F26" s="8">
        <v>5.7</v>
      </c>
      <c r="G26" s="2"/>
      <c r="H26" s="2"/>
      <c r="I26" s="2"/>
      <c r="J26" s="2"/>
      <c r="K26" s="2"/>
      <c r="L26" s="2"/>
      <c r="M26" s="2"/>
      <c r="N26" s="6" t="s">
        <v>203</v>
      </c>
      <c r="O26" s="57">
        <v>5.0313125192301724</v>
      </c>
      <c r="P26" s="6" t="s">
        <v>192</v>
      </c>
      <c r="Q26" s="27">
        <v>5.608935581366576</v>
      </c>
    </row>
    <row r="27" spans="1:17" ht="12.75" customHeight="1" x14ac:dyDescent="0.45">
      <c r="A27" s="2"/>
      <c r="B27" s="6" t="s">
        <v>22</v>
      </c>
      <c r="C27" s="7">
        <v>8.9</v>
      </c>
      <c r="D27" s="4"/>
      <c r="E27" s="9" t="s">
        <v>39</v>
      </c>
      <c r="F27" s="8">
        <v>5.6</v>
      </c>
      <c r="G27" s="2"/>
      <c r="H27" s="2"/>
      <c r="I27" s="2"/>
      <c r="J27" s="2"/>
      <c r="K27" s="2"/>
      <c r="L27" s="2"/>
      <c r="M27" s="2"/>
      <c r="N27" s="6" t="s">
        <v>221</v>
      </c>
      <c r="O27" s="57">
        <v>5.45436703559088</v>
      </c>
      <c r="P27" s="6" t="s">
        <v>209</v>
      </c>
      <c r="Q27" s="27">
        <v>5.7412495900478921</v>
      </c>
    </row>
    <row r="28" spans="1:17" ht="12.75" customHeight="1" x14ac:dyDescent="0.45">
      <c r="A28" s="2"/>
      <c r="B28" s="6" t="s">
        <v>23</v>
      </c>
      <c r="C28" s="7">
        <v>5.3</v>
      </c>
      <c r="D28" s="4"/>
      <c r="E28" s="6" t="s">
        <v>2</v>
      </c>
      <c r="F28" s="8">
        <v>5.5</v>
      </c>
      <c r="G28" s="2"/>
      <c r="H28" s="2"/>
      <c r="I28" s="2"/>
      <c r="J28" s="2"/>
      <c r="K28" s="2"/>
      <c r="L28" s="2"/>
      <c r="M28" s="2"/>
      <c r="N28" s="6" t="s">
        <v>205</v>
      </c>
      <c r="O28" s="57">
        <v>4.1087207341775009</v>
      </c>
      <c r="P28" s="6" t="s">
        <v>210</v>
      </c>
      <c r="Q28" s="27">
        <v>5.8441913243860801</v>
      </c>
    </row>
    <row r="29" spans="1:17" ht="12.75" customHeight="1" x14ac:dyDescent="0.45">
      <c r="A29" s="2"/>
      <c r="B29" s="6" t="s">
        <v>24</v>
      </c>
      <c r="C29" s="7">
        <v>5.9</v>
      </c>
      <c r="D29" s="4"/>
      <c r="E29" s="6" t="s">
        <v>48</v>
      </c>
      <c r="F29" s="8">
        <v>5.5</v>
      </c>
      <c r="G29" s="2"/>
      <c r="H29" s="2"/>
      <c r="I29" s="2"/>
      <c r="J29" s="2"/>
      <c r="K29" s="2"/>
      <c r="L29" s="2"/>
      <c r="M29" s="2"/>
      <c r="N29" s="6" t="s">
        <v>206</v>
      </c>
      <c r="O29" s="57">
        <v>4.1559457657190491</v>
      </c>
      <c r="P29" s="6" t="s">
        <v>187</v>
      </c>
      <c r="Q29" s="27">
        <v>5.9634287706886022</v>
      </c>
    </row>
    <row r="30" spans="1:17" ht="12.75" customHeight="1" x14ac:dyDescent="0.45">
      <c r="A30" s="2"/>
      <c r="B30" s="6" t="s">
        <v>25</v>
      </c>
      <c r="C30" s="7">
        <v>3.8</v>
      </c>
      <c r="D30" s="4"/>
      <c r="E30" s="6" t="s">
        <v>23</v>
      </c>
      <c r="F30" s="8">
        <v>5.3</v>
      </c>
      <c r="G30" s="2"/>
      <c r="H30" s="2"/>
      <c r="I30" s="2"/>
      <c r="J30" s="2"/>
      <c r="K30" s="2"/>
      <c r="L30" s="2"/>
      <c r="M30" s="2"/>
      <c r="N30" s="6" t="s">
        <v>207</v>
      </c>
      <c r="O30" s="57">
        <v>3.7100831799318872</v>
      </c>
      <c r="P30" s="6" t="s">
        <v>200</v>
      </c>
      <c r="Q30" s="27">
        <v>6.0301467826910367</v>
      </c>
    </row>
    <row r="31" spans="1:17" ht="12.75" customHeight="1" x14ac:dyDescent="0.45">
      <c r="A31" s="2"/>
      <c r="B31" s="6" t="s">
        <v>26</v>
      </c>
      <c r="C31" s="7">
        <v>4.5999999999999996</v>
      </c>
      <c r="D31" s="4"/>
      <c r="E31" s="6" t="s">
        <v>45</v>
      </c>
      <c r="F31" s="8">
        <v>5.3</v>
      </c>
      <c r="G31" s="2"/>
      <c r="H31" s="2"/>
      <c r="I31" s="2"/>
      <c r="J31" s="2"/>
      <c r="K31" s="2"/>
      <c r="L31" s="2"/>
      <c r="M31" s="2"/>
      <c r="N31" s="6" t="s">
        <v>208</v>
      </c>
      <c r="O31" s="57">
        <v>4.0572813372814203</v>
      </c>
      <c r="P31" s="6" t="s">
        <v>189</v>
      </c>
      <c r="Q31" s="27">
        <v>6.1090428329341817</v>
      </c>
    </row>
    <row r="32" spans="1:17" ht="12.75" customHeight="1" x14ac:dyDescent="0.45">
      <c r="A32" s="2"/>
      <c r="B32" s="6" t="s">
        <v>28</v>
      </c>
      <c r="C32" s="7">
        <v>4.0999999999999996</v>
      </c>
      <c r="D32" s="4"/>
      <c r="E32" s="6" t="s">
        <v>4</v>
      </c>
      <c r="F32" s="8">
        <v>5.2</v>
      </c>
      <c r="G32" s="2"/>
      <c r="H32" s="2"/>
      <c r="I32" s="2"/>
      <c r="J32" s="2"/>
      <c r="K32" s="2"/>
      <c r="L32" s="2"/>
      <c r="M32" s="2"/>
      <c r="N32" s="6" t="s">
        <v>209</v>
      </c>
      <c r="O32" s="57">
        <v>5.7412495900478921</v>
      </c>
      <c r="P32" s="6" t="s">
        <v>186</v>
      </c>
      <c r="Q32" s="27">
        <v>6.1353852146496868</v>
      </c>
    </row>
    <row r="33" spans="1:17" ht="12.75" customHeight="1" x14ac:dyDescent="0.45">
      <c r="A33" s="2"/>
      <c r="B33" s="6" t="s">
        <v>27</v>
      </c>
      <c r="C33" s="7">
        <v>6.1</v>
      </c>
      <c r="D33" s="4"/>
      <c r="E33" s="6" t="s">
        <v>33</v>
      </c>
      <c r="F33" s="8">
        <v>5.2</v>
      </c>
      <c r="G33" s="2"/>
      <c r="H33" s="2"/>
      <c r="I33" s="2"/>
      <c r="J33" s="2"/>
      <c r="K33" s="2"/>
      <c r="L33" s="2"/>
      <c r="M33" s="2"/>
      <c r="N33" s="6" t="s">
        <v>210</v>
      </c>
      <c r="O33" s="57">
        <v>5.8441913243860801</v>
      </c>
      <c r="P33" s="6" t="s">
        <v>193</v>
      </c>
      <c r="Q33" s="27">
        <v>6.3843149993966888</v>
      </c>
    </row>
    <row r="34" spans="1:17" ht="12.75" customHeight="1" x14ac:dyDescent="0.45">
      <c r="A34" s="2"/>
      <c r="B34" s="6" t="s">
        <v>64</v>
      </c>
      <c r="C34" s="7">
        <v>6.7</v>
      </c>
      <c r="D34" s="4"/>
      <c r="E34" s="6" t="s">
        <v>37</v>
      </c>
      <c r="F34" s="8">
        <v>5.2</v>
      </c>
      <c r="G34" s="2"/>
      <c r="H34" s="2"/>
      <c r="I34" s="2"/>
      <c r="J34" s="2"/>
      <c r="K34" s="2"/>
      <c r="L34" s="2"/>
      <c r="M34" s="2"/>
      <c r="N34" s="6" t="s">
        <v>211</v>
      </c>
      <c r="O34" s="57">
        <v>4.188545805842673</v>
      </c>
      <c r="P34" s="6" t="s">
        <v>185</v>
      </c>
      <c r="Q34" s="27">
        <v>6.6063323037521178</v>
      </c>
    </row>
    <row r="35" spans="1:17" ht="12.75" customHeight="1" x14ac:dyDescent="0.45">
      <c r="A35" s="2"/>
      <c r="B35" s="6" t="s">
        <v>29</v>
      </c>
      <c r="C35" s="7">
        <v>4</v>
      </c>
      <c r="D35" s="4"/>
      <c r="E35" s="6" t="s">
        <v>3</v>
      </c>
      <c r="F35" s="8">
        <v>5.0999999999999996</v>
      </c>
      <c r="G35" s="2"/>
      <c r="H35" s="2"/>
      <c r="I35" s="2"/>
      <c r="J35" s="2"/>
      <c r="K35" s="2"/>
      <c r="L35" s="2"/>
      <c r="M35" s="2"/>
      <c r="N35" s="6" t="s">
        <v>212</v>
      </c>
      <c r="O35" s="57">
        <v>5.2540077507870224</v>
      </c>
      <c r="P35" s="6" t="s">
        <v>191</v>
      </c>
      <c r="Q35" s="27">
        <v>6.8905728287293089</v>
      </c>
    </row>
    <row r="36" spans="1:17" ht="12.75" customHeight="1" x14ac:dyDescent="0.45">
      <c r="A36" s="2"/>
      <c r="B36" s="6" t="s">
        <v>30</v>
      </c>
      <c r="C36" s="7">
        <v>3.5</v>
      </c>
      <c r="D36" s="4"/>
      <c r="E36" s="6" t="s">
        <v>11</v>
      </c>
      <c r="F36" s="8">
        <v>5.0999999999999996</v>
      </c>
      <c r="G36" s="2"/>
      <c r="H36" s="2"/>
      <c r="I36" s="2"/>
      <c r="J36" s="2"/>
      <c r="K36" s="2"/>
      <c r="L36" s="2"/>
      <c r="M36" s="2"/>
    </row>
    <row r="37" spans="1:17" ht="12.75" customHeight="1" x14ac:dyDescent="0.45">
      <c r="A37" s="2"/>
      <c r="B37" s="6" t="s">
        <v>31</v>
      </c>
      <c r="C37" s="7">
        <v>8.1</v>
      </c>
      <c r="D37" s="4"/>
      <c r="E37" s="6" t="s">
        <v>44</v>
      </c>
      <c r="F37" s="8">
        <v>5.0999999999999996</v>
      </c>
      <c r="G37" s="2"/>
      <c r="H37" s="2"/>
      <c r="I37" s="2"/>
      <c r="J37" s="2"/>
      <c r="K37" s="2"/>
      <c r="L37" s="2"/>
      <c r="M37" s="2"/>
    </row>
    <row r="38" spans="1:17" ht="12.75" customHeight="1" x14ac:dyDescent="0.45">
      <c r="A38" s="2"/>
      <c r="B38" s="6" t="s">
        <v>32</v>
      </c>
      <c r="C38" s="7">
        <v>5.7</v>
      </c>
      <c r="D38" s="4"/>
      <c r="E38" s="6" t="s">
        <v>66</v>
      </c>
      <c r="F38" s="8">
        <v>5.0999999999999996</v>
      </c>
      <c r="G38" s="2"/>
      <c r="H38" s="2"/>
      <c r="I38" s="2"/>
      <c r="J38" s="2"/>
      <c r="K38" s="2"/>
      <c r="L38" s="2"/>
      <c r="M38" s="2"/>
    </row>
    <row r="39" spans="1:17" ht="12.75" customHeight="1" x14ac:dyDescent="0.45">
      <c r="A39" s="2"/>
      <c r="B39" s="6" t="s">
        <v>33</v>
      </c>
      <c r="C39" s="7">
        <v>5.2</v>
      </c>
      <c r="D39" s="4"/>
      <c r="E39" s="6" t="s">
        <v>57</v>
      </c>
      <c r="F39" s="8">
        <v>5</v>
      </c>
      <c r="G39" s="2"/>
      <c r="H39" s="2"/>
      <c r="I39" s="2"/>
      <c r="J39" s="2"/>
      <c r="K39" s="2"/>
      <c r="L39" s="2"/>
      <c r="M39" s="2"/>
    </row>
    <row r="40" spans="1:17" ht="12.75" customHeight="1" x14ac:dyDescent="0.45">
      <c r="A40" s="2"/>
      <c r="B40" s="6" t="s">
        <v>34</v>
      </c>
      <c r="C40" s="7">
        <v>6.4</v>
      </c>
      <c r="D40" s="4"/>
      <c r="E40" s="6" t="s">
        <v>7</v>
      </c>
      <c r="F40" s="8">
        <v>4.9000000000000004</v>
      </c>
      <c r="G40" s="2"/>
      <c r="H40" s="2"/>
      <c r="I40" s="2"/>
      <c r="J40" s="2"/>
      <c r="K40" s="2"/>
      <c r="L40" s="2"/>
      <c r="M40" s="2"/>
    </row>
    <row r="41" spans="1:17" ht="12.75" customHeight="1" x14ac:dyDescent="0.45">
      <c r="A41" s="2"/>
      <c r="B41" s="6" t="s">
        <v>35</v>
      </c>
      <c r="C41" s="7">
        <v>4</v>
      </c>
      <c r="D41" s="4"/>
      <c r="E41" s="6" t="s">
        <v>8</v>
      </c>
      <c r="F41" s="8">
        <v>4.9000000000000004</v>
      </c>
      <c r="G41" s="2"/>
      <c r="H41" s="2"/>
      <c r="I41" s="2"/>
      <c r="J41" s="2"/>
      <c r="K41" s="2"/>
      <c r="L41" s="2"/>
      <c r="M41" s="2"/>
    </row>
    <row r="42" spans="1:17" ht="12.75" customHeight="1" x14ac:dyDescent="0.45">
      <c r="A42" s="2"/>
      <c r="B42" s="6" t="s">
        <v>36</v>
      </c>
      <c r="C42" s="7">
        <v>3.8</v>
      </c>
      <c r="D42" s="4"/>
      <c r="E42" s="6" t="s">
        <v>19</v>
      </c>
      <c r="F42" s="8">
        <v>4.7</v>
      </c>
      <c r="G42" s="2"/>
      <c r="H42" s="2"/>
      <c r="I42" s="2"/>
      <c r="J42" s="2"/>
      <c r="K42" s="2"/>
      <c r="L42" s="2"/>
      <c r="M42" s="2"/>
    </row>
    <row r="43" spans="1:17" ht="12.75" customHeight="1" x14ac:dyDescent="0.45">
      <c r="A43" s="2"/>
      <c r="B43" s="6" t="s">
        <v>37</v>
      </c>
      <c r="C43" s="7">
        <v>5.2</v>
      </c>
      <c r="D43" s="4"/>
      <c r="E43" s="6" t="s">
        <v>55</v>
      </c>
      <c r="F43" s="8">
        <v>4.7</v>
      </c>
      <c r="G43" s="2"/>
      <c r="H43" s="2"/>
      <c r="I43" s="2"/>
      <c r="J43" s="2"/>
      <c r="K43" s="2"/>
      <c r="L43" s="2"/>
      <c r="M43" s="2"/>
    </row>
    <row r="44" spans="1:17" ht="12.75" customHeight="1" x14ac:dyDescent="0.45">
      <c r="A44" s="2"/>
      <c r="B44" s="9" t="s">
        <v>38</v>
      </c>
      <c r="C44" s="7">
        <v>6.8</v>
      </c>
      <c r="D44" s="4"/>
      <c r="E44" s="6" t="s">
        <v>26</v>
      </c>
      <c r="F44" s="8">
        <v>4.5999999999999996</v>
      </c>
      <c r="G44" s="2"/>
      <c r="H44" s="2"/>
      <c r="I44" s="2"/>
      <c r="J44" s="2"/>
      <c r="K44" s="2"/>
      <c r="L44" s="2"/>
      <c r="M44" s="2"/>
    </row>
    <row r="45" spans="1:17" ht="12.75" customHeight="1" x14ac:dyDescent="0.45">
      <c r="A45" s="2"/>
      <c r="B45" s="9" t="s">
        <v>39</v>
      </c>
      <c r="C45" s="7">
        <v>5.6</v>
      </c>
      <c r="D45" s="4"/>
      <c r="E45" s="6" t="s">
        <v>42</v>
      </c>
      <c r="F45" s="8">
        <v>4.5999999999999996</v>
      </c>
      <c r="G45" s="2"/>
      <c r="H45" s="2"/>
      <c r="I45" s="2"/>
      <c r="J45" s="2"/>
      <c r="K45" s="2"/>
      <c r="L45" s="2"/>
      <c r="M45" s="2"/>
    </row>
    <row r="46" spans="1:17" ht="12.75" customHeight="1" x14ac:dyDescent="0.45">
      <c r="A46" s="2"/>
      <c r="B46" s="6" t="s">
        <v>40</v>
      </c>
      <c r="C46" s="7">
        <v>6.4</v>
      </c>
      <c r="D46" s="4"/>
      <c r="E46" s="6" t="s">
        <v>9</v>
      </c>
      <c r="F46" s="8">
        <v>4.5</v>
      </c>
      <c r="G46" s="2"/>
      <c r="H46" s="2"/>
      <c r="I46" s="2"/>
      <c r="J46" s="2"/>
      <c r="K46" s="2"/>
      <c r="L46" s="2"/>
      <c r="M46" s="2"/>
    </row>
    <row r="47" spans="1:17" ht="12.75" customHeight="1" x14ac:dyDescent="0.45">
      <c r="A47" s="2"/>
      <c r="B47" s="6" t="s">
        <v>41</v>
      </c>
      <c r="C47" s="7">
        <v>4.2</v>
      </c>
      <c r="D47" s="4"/>
      <c r="E47" s="6" t="s">
        <v>15</v>
      </c>
      <c r="F47" s="8">
        <v>4.4000000000000004</v>
      </c>
      <c r="G47" s="2"/>
      <c r="H47" s="2"/>
      <c r="I47" s="2"/>
      <c r="J47" s="2"/>
      <c r="K47" s="2"/>
      <c r="L47" s="2"/>
      <c r="M47" s="2"/>
    </row>
    <row r="48" spans="1:17" ht="12.75" customHeight="1" x14ac:dyDescent="0.45">
      <c r="A48" s="2"/>
      <c r="B48" s="6" t="s">
        <v>42</v>
      </c>
      <c r="C48" s="7">
        <v>4.5999999999999996</v>
      </c>
      <c r="D48" s="4"/>
      <c r="E48" s="6" t="s">
        <v>17</v>
      </c>
      <c r="F48" s="8">
        <v>4.3</v>
      </c>
      <c r="G48" s="2"/>
      <c r="H48" s="2"/>
      <c r="I48" s="2"/>
      <c r="J48" s="2"/>
      <c r="K48" s="2"/>
      <c r="L48" s="2"/>
      <c r="M48" s="2"/>
    </row>
    <row r="49" spans="1:13" ht="12.75" customHeight="1" x14ac:dyDescent="0.45">
      <c r="A49" s="2"/>
      <c r="B49" s="6" t="s">
        <v>43</v>
      </c>
      <c r="C49" s="7">
        <v>6.4</v>
      </c>
      <c r="D49" s="4"/>
      <c r="E49" s="6" t="s">
        <v>21</v>
      </c>
      <c r="F49" s="8">
        <v>4.3</v>
      </c>
      <c r="G49" s="2"/>
      <c r="H49" s="2"/>
      <c r="I49" s="2"/>
      <c r="J49" s="2"/>
      <c r="K49" s="2"/>
      <c r="L49" s="2"/>
      <c r="M49" s="2"/>
    </row>
    <row r="50" spans="1:13" ht="12.75" customHeight="1" x14ac:dyDescent="0.45">
      <c r="A50" s="2"/>
      <c r="B50" s="6" t="s">
        <v>44</v>
      </c>
      <c r="C50" s="7">
        <v>5.0999999999999996</v>
      </c>
      <c r="D50" s="4"/>
      <c r="E50" s="6" t="s">
        <v>47</v>
      </c>
      <c r="F50" s="8">
        <v>4.3</v>
      </c>
      <c r="G50" s="2"/>
      <c r="H50" s="2"/>
      <c r="I50" s="2"/>
      <c r="J50" s="2"/>
      <c r="K50" s="2"/>
      <c r="L50" s="2"/>
      <c r="M50" s="2"/>
    </row>
    <row r="51" spans="1:13" ht="12.75" customHeight="1" x14ac:dyDescent="0.45">
      <c r="A51" s="2"/>
      <c r="B51" s="6" t="s">
        <v>45</v>
      </c>
      <c r="C51" s="7">
        <v>5.3</v>
      </c>
      <c r="D51" s="4"/>
      <c r="E51" s="6" t="s">
        <v>12</v>
      </c>
      <c r="F51" s="8">
        <v>4.2</v>
      </c>
      <c r="G51" s="2"/>
      <c r="H51" s="2"/>
      <c r="I51" s="2"/>
      <c r="J51" s="2"/>
      <c r="K51" s="2"/>
      <c r="L51" s="2"/>
      <c r="M51" s="2"/>
    </row>
    <row r="52" spans="1:13" ht="12.75" customHeight="1" x14ac:dyDescent="0.45">
      <c r="A52" s="2"/>
      <c r="B52" s="6" t="s">
        <v>46</v>
      </c>
      <c r="C52" s="7">
        <v>3.7</v>
      </c>
      <c r="D52" s="4"/>
      <c r="E52" s="6" t="s">
        <v>41</v>
      </c>
      <c r="F52" s="8">
        <v>4.2</v>
      </c>
      <c r="G52" s="2"/>
      <c r="H52" s="2"/>
      <c r="I52" s="2"/>
      <c r="J52" s="2"/>
      <c r="K52" s="2"/>
      <c r="L52" s="2"/>
      <c r="M52" s="2"/>
    </row>
    <row r="53" spans="1:13" ht="12.75" customHeight="1" x14ac:dyDescent="0.45">
      <c r="A53" s="2"/>
      <c r="B53" s="6" t="s">
        <v>47</v>
      </c>
      <c r="C53" s="7">
        <v>4.3</v>
      </c>
      <c r="D53" s="4"/>
      <c r="E53" s="6" t="s">
        <v>1</v>
      </c>
      <c r="F53" s="8">
        <v>4.0999999999999996</v>
      </c>
      <c r="G53" s="2"/>
      <c r="H53" s="2"/>
      <c r="I53" s="2"/>
      <c r="J53" s="2"/>
      <c r="K53" s="2"/>
      <c r="L53" s="2"/>
      <c r="M53" s="2"/>
    </row>
    <row r="54" spans="1:13" ht="12.75" customHeight="1" x14ac:dyDescent="0.45">
      <c r="A54" s="2"/>
      <c r="B54" s="6" t="s">
        <v>48</v>
      </c>
      <c r="C54" s="7">
        <v>5.5</v>
      </c>
      <c r="D54" s="4"/>
      <c r="E54" s="6" t="s">
        <v>28</v>
      </c>
      <c r="F54" s="8">
        <v>4.0999999999999996</v>
      </c>
      <c r="G54" s="2"/>
      <c r="H54" s="2"/>
      <c r="I54" s="2"/>
      <c r="J54" s="2"/>
      <c r="K54" s="2"/>
      <c r="L54" s="2"/>
      <c r="M54" s="2"/>
    </row>
    <row r="55" spans="1:13" ht="12.75" customHeight="1" x14ac:dyDescent="0.45">
      <c r="A55" s="2"/>
      <c r="B55" s="6" t="s">
        <v>49</v>
      </c>
      <c r="C55" s="7">
        <v>3.5</v>
      </c>
      <c r="D55" s="4"/>
      <c r="E55" s="6" t="s">
        <v>29</v>
      </c>
      <c r="F55" s="8">
        <v>4</v>
      </c>
      <c r="G55" s="2"/>
      <c r="H55" s="2"/>
      <c r="I55" s="2"/>
      <c r="J55" s="2"/>
      <c r="K55" s="2"/>
      <c r="L55" s="2"/>
      <c r="M55" s="2"/>
    </row>
    <row r="56" spans="1:13" ht="12.75" customHeight="1" x14ac:dyDescent="0.45">
      <c r="A56" s="2"/>
      <c r="B56" s="6" t="s">
        <v>50</v>
      </c>
      <c r="C56" s="7">
        <v>7.8</v>
      </c>
      <c r="D56" s="4"/>
      <c r="E56" s="6" t="s">
        <v>35</v>
      </c>
      <c r="F56" s="8">
        <v>4</v>
      </c>
      <c r="G56" s="2"/>
      <c r="H56" s="2"/>
      <c r="I56" s="2"/>
      <c r="J56" s="2"/>
      <c r="K56" s="2"/>
      <c r="L56" s="2"/>
      <c r="M56" s="2"/>
    </row>
    <row r="57" spans="1:13" ht="12.75" customHeight="1" x14ac:dyDescent="0.45">
      <c r="A57" s="2"/>
      <c r="B57" s="6" t="s">
        <v>51</v>
      </c>
      <c r="C57" s="7">
        <v>5.7</v>
      </c>
      <c r="D57" s="4"/>
      <c r="E57" s="6" t="s">
        <v>18</v>
      </c>
      <c r="F57" s="8">
        <v>3.9</v>
      </c>
      <c r="G57" s="2"/>
      <c r="H57" s="2"/>
      <c r="I57" s="2"/>
      <c r="J57" s="2"/>
      <c r="K57" s="2"/>
      <c r="L57" s="2"/>
      <c r="M57" s="2"/>
    </row>
    <row r="58" spans="1:13" ht="12.75" customHeight="1" x14ac:dyDescent="0.45">
      <c r="A58" s="2"/>
      <c r="B58" s="6" t="s">
        <v>52</v>
      </c>
      <c r="C58" s="7">
        <v>6.6</v>
      </c>
      <c r="D58" s="4"/>
      <c r="E58" s="6" t="s">
        <v>5</v>
      </c>
      <c r="F58" s="8">
        <v>3.8</v>
      </c>
      <c r="G58" s="2"/>
      <c r="H58" s="2"/>
      <c r="I58" s="2"/>
      <c r="J58" s="2"/>
      <c r="K58" s="2"/>
      <c r="L58" s="2"/>
      <c r="M58" s="2"/>
    </row>
    <row r="59" spans="1:13" ht="12.75" customHeight="1" x14ac:dyDescent="0.45">
      <c r="A59" s="2"/>
      <c r="B59" s="6" t="s">
        <v>53</v>
      </c>
      <c r="C59" s="7">
        <v>8.1</v>
      </c>
      <c r="D59" s="4"/>
      <c r="E59" s="6" t="s">
        <v>25</v>
      </c>
      <c r="F59" s="8">
        <v>3.8</v>
      </c>
      <c r="G59" s="2"/>
      <c r="H59" s="2"/>
      <c r="I59" s="2"/>
      <c r="J59" s="2"/>
      <c r="K59" s="2"/>
      <c r="L59" s="2"/>
      <c r="M59" s="2"/>
    </row>
    <row r="60" spans="1:13" ht="12.75" customHeight="1" x14ac:dyDescent="0.45">
      <c r="A60" s="2"/>
      <c r="B60" s="6" t="s">
        <v>54</v>
      </c>
      <c r="C60" s="7">
        <v>7</v>
      </c>
      <c r="D60" s="4"/>
      <c r="E60" s="6" t="s">
        <v>36</v>
      </c>
      <c r="F60" s="8">
        <v>3.8</v>
      </c>
      <c r="G60" s="2"/>
      <c r="H60" s="2"/>
      <c r="I60" s="2"/>
      <c r="J60" s="2"/>
      <c r="K60" s="2"/>
      <c r="L60" s="2"/>
      <c r="M60" s="2"/>
    </row>
    <row r="61" spans="1:13" ht="12.75" customHeight="1" x14ac:dyDescent="0.45">
      <c r="A61" s="2"/>
      <c r="B61" s="6" t="s">
        <v>55</v>
      </c>
      <c r="C61" s="7">
        <v>4.7</v>
      </c>
      <c r="D61" s="4"/>
      <c r="E61" s="6" t="s">
        <v>46</v>
      </c>
      <c r="F61" s="8">
        <v>3.7</v>
      </c>
      <c r="G61" s="2"/>
      <c r="H61" s="2"/>
      <c r="I61" s="2"/>
      <c r="J61" s="2"/>
      <c r="K61" s="2"/>
      <c r="L61" s="2"/>
      <c r="M61" s="2"/>
    </row>
    <row r="62" spans="1:13" ht="12.75" customHeight="1" x14ac:dyDescent="0.45">
      <c r="A62" s="2"/>
      <c r="B62" s="6" t="s">
        <v>56</v>
      </c>
      <c r="C62" s="7">
        <v>6.4</v>
      </c>
      <c r="D62" s="4"/>
      <c r="E62" s="6" t="s">
        <v>6</v>
      </c>
      <c r="F62" s="8">
        <v>3.6</v>
      </c>
      <c r="G62" s="2"/>
      <c r="H62" s="2"/>
      <c r="I62" s="2"/>
      <c r="J62" s="2"/>
      <c r="K62" s="2"/>
      <c r="L62" s="2"/>
      <c r="M62" s="2"/>
    </row>
    <row r="63" spans="1:13" x14ac:dyDescent="0.45">
      <c r="B63" s="6" t="s">
        <v>57</v>
      </c>
      <c r="C63" s="7">
        <v>5</v>
      </c>
      <c r="E63" s="6" t="s">
        <v>10</v>
      </c>
      <c r="F63" s="8">
        <v>3.5</v>
      </c>
    </row>
    <row r="64" spans="1:13" x14ac:dyDescent="0.45">
      <c r="B64" s="6" t="s">
        <v>66</v>
      </c>
      <c r="C64" s="7">
        <v>5.0999999999999996</v>
      </c>
      <c r="E64" s="6" t="s">
        <v>30</v>
      </c>
      <c r="F64" s="8">
        <v>3.5</v>
      </c>
    </row>
    <row r="65" spans="2:6" x14ac:dyDescent="0.45">
      <c r="B65" s="6" t="s">
        <v>67</v>
      </c>
      <c r="C65" s="7">
        <v>6.5</v>
      </c>
      <c r="E65" s="6" t="s">
        <v>49</v>
      </c>
      <c r="F65" s="8">
        <v>3.5</v>
      </c>
    </row>
  </sheetData>
  <sheetProtection password="CF21" sheet="1" objects="1" scenarios="1"/>
  <sortState xmlns:xlrd2="http://schemas.microsoft.com/office/spreadsheetml/2017/richdata2" ref="P4:Q34">
    <sortCondition ref="Q4:Q34"/>
  </sortState>
  <mergeCells count="6">
    <mergeCell ref="E1:U1"/>
    <mergeCell ref="B2:M2"/>
    <mergeCell ref="B3:C3"/>
    <mergeCell ref="O3:O4"/>
    <mergeCell ref="N2:U2"/>
    <mergeCell ref="P3:U4"/>
  </mergeCells>
  <pageMargins left="0.39370078740157483" right="0.39370078740157483" top="0.39370078740157483" bottom="0.39370078740157483" header="0.31496062992125984" footer="0.31496062992125984"/>
  <pageSetup paperSize="9" scale="6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workbookViewId="0">
      <pane xSplit="8" ySplit="4" topLeftCell="I5" activePane="bottomRight" state="frozen"/>
      <selection pane="topRight" activeCell="I1" sqref="I1"/>
      <selection pane="bottomLeft" activeCell="A5" sqref="A5"/>
      <selection pane="bottomRight" activeCell="H55" sqref="H5:H55"/>
    </sheetView>
  </sheetViews>
  <sheetFormatPr defaultColWidth="15.73046875" defaultRowHeight="10.5" x14ac:dyDescent="0.35"/>
  <cols>
    <col min="1" max="1" width="5.73046875" style="11" customWidth="1"/>
    <col min="2" max="2" width="28.86328125" style="11" customWidth="1"/>
    <col min="3" max="7" width="8.265625" style="11" customWidth="1"/>
    <col min="8" max="8" width="9.59765625" style="11" customWidth="1"/>
    <col min="9" max="16384" width="15.73046875" style="11"/>
  </cols>
  <sheetData>
    <row r="1" spans="1:8" x14ac:dyDescent="0.35">
      <c r="A1" s="10" t="s">
        <v>68</v>
      </c>
    </row>
    <row r="2" spans="1:8" x14ac:dyDescent="0.35">
      <c r="A2" s="10" t="s">
        <v>69</v>
      </c>
    </row>
    <row r="4" spans="1:8" ht="26.25" customHeight="1" x14ac:dyDescent="0.35">
      <c r="A4" s="12"/>
      <c r="B4" s="13"/>
      <c r="C4" s="14" t="s">
        <v>70</v>
      </c>
      <c r="D4" s="14" t="s">
        <v>71</v>
      </c>
      <c r="E4" s="14" t="s">
        <v>72</v>
      </c>
      <c r="F4" s="14" t="s">
        <v>73</v>
      </c>
      <c r="G4" s="14" t="s">
        <v>74</v>
      </c>
      <c r="H4" s="14" t="s">
        <v>149</v>
      </c>
    </row>
    <row r="5" spans="1:8" x14ac:dyDescent="0.35">
      <c r="B5" s="15" t="s">
        <v>75</v>
      </c>
      <c r="C5" s="16">
        <v>2075</v>
      </c>
      <c r="D5" s="16">
        <v>14950</v>
      </c>
      <c r="E5" s="16">
        <v>44821</v>
      </c>
      <c r="F5" s="16">
        <v>7751</v>
      </c>
      <c r="G5" s="16">
        <v>69597</v>
      </c>
      <c r="H5" s="27">
        <f>C5/SUM(C5,E5)*100</f>
        <v>4.424684408051859</v>
      </c>
    </row>
    <row r="6" spans="1:8" x14ac:dyDescent="0.35">
      <c r="B6" s="15" t="s">
        <v>76</v>
      </c>
      <c r="C6" s="16">
        <v>2930</v>
      </c>
      <c r="D6" s="16">
        <v>21113</v>
      </c>
      <c r="E6" s="16">
        <v>46644</v>
      </c>
      <c r="F6" s="16">
        <v>21551</v>
      </c>
      <c r="G6" s="16">
        <v>92238</v>
      </c>
      <c r="H6" s="27">
        <f t="shared" ref="H6:H56" si="0">C6/SUM(C6,E6)*100</f>
        <v>5.9103562351232499</v>
      </c>
    </row>
    <row r="7" spans="1:8" x14ac:dyDescent="0.35">
      <c r="B7" s="15" t="s">
        <v>77</v>
      </c>
      <c r="C7" s="16">
        <v>1332</v>
      </c>
      <c r="D7" s="16">
        <v>14202</v>
      </c>
      <c r="E7" s="16">
        <v>26154</v>
      </c>
      <c r="F7" s="16">
        <v>8733</v>
      </c>
      <c r="G7" s="16">
        <v>50421</v>
      </c>
      <c r="H7" s="27">
        <f t="shared" si="0"/>
        <v>4.8461034708578907</v>
      </c>
    </row>
    <row r="8" spans="1:8" x14ac:dyDescent="0.35">
      <c r="B8" s="15" t="s">
        <v>78</v>
      </c>
      <c r="C8" s="16">
        <v>1254</v>
      </c>
      <c r="D8" s="16">
        <v>14604</v>
      </c>
      <c r="E8" s="16">
        <v>27150</v>
      </c>
      <c r="F8" s="16">
        <v>10907</v>
      </c>
      <c r="G8" s="16">
        <v>53915</v>
      </c>
      <c r="H8" s="27">
        <f t="shared" si="0"/>
        <v>4.4148711449091671</v>
      </c>
    </row>
    <row r="9" spans="1:8" x14ac:dyDescent="0.35">
      <c r="B9" s="15" t="s">
        <v>79</v>
      </c>
      <c r="C9" s="16">
        <v>1623</v>
      </c>
      <c r="D9" s="16">
        <v>16660</v>
      </c>
      <c r="E9" s="16">
        <v>28021</v>
      </c>
      <c r="F9" s="16">
        <v>10121</v>
      </c>
      <c r="G9" s="16">
        <v>56425</v>
      </c>
      <c r="H9" s="27">
        <f t="shared" si="0"/>
        <v>5.4749696397247334</v>
      </c>
    </row>
    <row r="10" spans="1:8" x14ac:dyDescent="0.35">
      <c r="B10" s="15" t="s">
        <v>80</v>
      </c>
      <c r="C10" s="16">
        <v>1139</v>
      </c>
      <c r="D10" s="16">
        <v>14463</v>
      </c>
      <c r="E10" s="16">
        <v>26826</v>
      </c>
      <c r="F10" s="16">
        <v>10397</v>
      </c>
      <c r="G10" s="16">
        <v>52825</v>
      </c>
      <c r="H10" s="27">
        <f t="shared" si="0"/>
        <v>4.0729483282674765</v>
      </c>
    </row>
    <row r="11" spans="1:8" x14ac:dyDescent="0.35">
      <c r="B11" s="15" t="s">
        <v>81</v>
      </c>
      <c r="C11" s="16">
        <v>2358</v>
      </c>
      <c r="D11" s="16">
        <v>23387</v>
      </c>
      <c r="E11" s="16">
        <v>19407</v>
      </c>
      <c r="F11" s="16">
        <v>14667</v>
      </c>
      <c r="G11" s="16">
        <v>59819</v>
      </c>
      <c r="H11" s="27">
        <f t="shared" si="0"/>
        <v>10.833907649896624</v>
      </c>
    </row>
    <row r="12" spans="1:8" x14ac:dyDescent="0.35">
      <c r="B12" s="15" t="s">
        <v>82</v>
      </c>
      <c r="C12" s="16">
        <v>2002</v>
      </c>
      <c r="D12" s="16">
        <v>14634</v>
      </c>
      <c r="E12" s="16">
        <v>34167</v>
      </c>
      <c r="F12" s="16">
        <v>8501</v>
      </c>
      <c r="G12" s="16">
        <v>59304</v>
      </c>
      <c r="H12" s="27">
        <f t="shared" si="0"/>
        <v>5.5351267660150958</v>
      </c>
    </row>
    <row r="13" spans="1:8" x14ac:dyDescent="0.35">
      <c r="B13" s="15" t="s">
        <v>83</v>
      </c>
      <c r="C13" s="16">
        <v>1047</v>
      </c>
      <c r="D13" s="16">
        <v>14502</v>
      </c>
      <c r="E13" s="16">
        <v>22316</v>
      </c>
      <c r="F13" s="16">
        <v>7347</v>
      </c>
      <c r="G13" s="16">
        <v>45212</v>
      </c>
      <c r="H13" s="27">
        <f t="shared" si="0"/>
        <v>4.4814450199032656</v>
      </c>
    </row>
    <row r="14" spans="1:8" x14ac:dyDescent="0.35">
      <c r="B14" s="15" t="s">
        <v>84</v>
      </c>
      <c r="C14" s="16">
        <v>1495</v>
      </c>
      <c r="D14" s="16">
        <v>15611</v>
      </c>
      <c r="E14" s="16">
        <v>25382</v>
      </c>
      <c r="F14" s="16">
        <v>9191</v>
      </c>
      <c r="G14" s="16">
        <v>51679</v>
      </c>
      <c r="H14" s="27">
        <f t="shared" si="0"/>
        <v>5.5623767533578894</v>
      </c>
    </row>
    <row r="15" spans="1:8" x14ac:dyDescent="0.35">
      <c r="B15" s="15" t="s">
        <v>85</v>
      </c>
      <c r="C15" s="16">
        <v>1734</v>
      </c>
      <c r="D15" s="16">
        <v>17189</v>
      </c>
      <c r="E15" s="16">
        <v>27896</v>
      </c>
      <c r="F15" s="16">
        <v>10564</v>
      </c>
      <c r="G15" s="16">
        <v>57383</v>
      </c>
      <c r="H15" s="27">
        <f t="shared" si="0"/>
        <v>5.8521768477894023</v>
      </c>
    </row>
    <row r="16" spans="1:8" x14ac:dyDescent="0.35">
      <c r="B16" s="15" t="s">
        <v>86</v>
      </c>
      <c r="C16" s="16">
        <v>1536</v>
      </c>
      <c r="D16" s="16">
        <v>15451</v>
      </c>
      <c r="E16" s="16">
        <v>29815</v>
      </c>
      <c r="F16" s="16">
        <v>10887</v>
      </c>
      <c r="G16" s="16">
        <v>57689</v>
      </c>
      <c r="H16" s="27">
        <f t="shared" si="0"/>
        <v>4.8993652515071293</v>
      </c>
    </row>
    <row r="17" spans="2:8" x14ac:dyDescent="0.35">
      <c r="B17" s="15" t="s">
        <v>87</v>
      </c>
      <c r="C17" s="16">
        <v>1323</v>
      </c>
      <c r="D17" s="16">
        <v>13378</v>
      </c>
      <c r="E17" s="16">
        <v>28900</v>
      </c>
      <c r="F17" s="16">
        <v>9865</v>
      </c>
      <c r="G17" s="16">
        <v>53466</v>
      </c>
      <c r="H17" s="27">
        <f t="shared" si="0"/>
        <v>4.3774608741686798</v>
      </c>
    </row>
    <row r="18" spans="2:8" x14ac:dyDescent="0.35">
      <c r="B18" s="15" t="s">
        <v>88</v>
      </c>
      <c r="C18" s="16">
        <v>2505</v>
      </c>
      <c r="D18" s="16">
        <v>20680</v>
      </c>
      <c r="E18" s="16">
        <v>25330</v>
      </c>
      <c r="F18" s="16">
        <v>8397</v>
      </c>
      <c r="G18" s="16">
        <v>56912</v>
      </c>
      <c r="H18" s="27">
        <f t="shared" si="0"/>
        <v>8.9994611101131667</v>
      </c>
    </row>
    <row r="19" spans="2:8" x14ac:dyDescent="0.35">
      <c r="B19" s="15" t="s">
        <v>89</v>
      </c>
      <c r="C19" s="16">
        <v>2547</v>
      </c>
      <c r="D19" s="16">
        <v>19075</v>
      </c>
      <c r="E19" s="16">
        <v>39310</v>
      </c>
      <c r="F19" s="16">
        <v>18537</v>
      </c>
      <c r="G19" s="16">
        <v>79469</v>
      </c>
      <c r="H19" s="27">
        <f t="shared" si="0"/>
        <v>6.0850037030843112</v>
      </c>
    </row>
    <row r="20" spans="2:8" x14ac:dyDescent="0.35">
      <c r="B20" s="15" t="s">
        <v>90</v>
      </c>
      <c r="C20" s="16">
        <v>2392</v>
      </c>
      <c r="D20" s="16">
        <v>20064</v>
      </c>
      <c r="E20" s="16">
        <v>22974</v>
      </c>
      <c r="F20" s="16">
        <v>11361</v>
      </c>
      <c r="G20" s="16">
        <v>56791</v>
      </c>
      <c r="H20" s="27">
        <f t="shared" si="0"/>
        <v>9.4299455964677126</v>
      </c>
    </row>
    <row r="21" spans="2:8" x14ac:dyDescent="0.35">
      <c r="B21" s="15" t="s">
        <v>92</v>
      </c>
      <c r="C21" s="16">
        <v>1384</v>
      </c>
      <c r="D21" s="16">
        <v>12940</v>
      </c>
      <c r="E21" s="16">
        <v>29524</v>
      </c>
      <c r="F21" s="16">
        <v>9915</v>
      </c>
      <c r="G21" s="16">
        <v>53763</v>
      </c>
      <c r="H21" s="27">
        <f t="shared" si="0"/>
        <v>4.4778050990034943</v>
      </c>
    </row>
    <row r="22" spans="2:8" x14ac:dyDescent="0.35">
      <c r="B22" s="15" t="s">
        <v>93</v>
      </c>
      <c r="C22" s="16">
        <v>1534</v>
      </c>
      <c r="D22" s="16">
        <v>14243</v>
      </c>
      <c r="E22" s="16">
        <v>33529</v>
      </c>
      <c r="F22" s="16">
        <v>13053</v>
      </c>
      <c r="G22" s="16">
        <v>62359</v>
      </c>
      <c r="H22" s="27">
        <f t="shared" si="0"/>
        <v>4.3749821749422466</v>
      </c>
    </row>
    <row r="23" spans="2:8" x14ac:dyDescent="0.35">
      <c r="B23" s="15" t="s">
        <v>94</v>
      </c>
      <c r="C23" s="16">
        <v>2688</v>
      </c>
      <c r="D23" s="16">
        <v>17903</v>
      </c>
      <c r="E23" s="16">
        <v>32169</v>
      </c>
      <c r="F23" s="16">
        <v>11229</v>
      </c>
      <c r="G23" s="16">
        <v>63989</v>
      </c>
      <c r="H23" s="27">
        <f t="shared" si="0"/>
        <v>7.7115070143730087</v>
      </c>
    </row>
    <row r="24" spans="2:8" x14ac:dyDescent="0.35">
      <c r="B24" s="15" t="s">
        <v>95</v>
      </c>
      <c r="C24" s="16">
        <v>1231</v>
      </c>
      <c r="D24" s="16">
        <v>15934</v>
      </c>
      <c r="E24" s="16">
        <v>23507</v>
      </c>
      <c r="F24" s="16">
        <v>8399</v>
      </c>
      <c r="G24" s="16">
        <v>49071</v>
      </c>
      <c r="H24" s="27">
        <f t="shared" si="0"/>
        <v>4.9761500525507323</v>
      </c>
    </row>
    <row r="25" spans="2:8" x14ac:dyDescent="0.35">
      <c r="B25" s="15" t="s">
        <v>96</v>
      </c>
      <c r="C25" s="16">
        <v>1571</v>
      </c>
      <c r="D25" s="16">
        <v>15111</v>
      </c>
      <c r="E25" s="16">
        <v>24176</v>
      </c>
      <c r="F25" s="16">
        <v>9205</v>
      </c>
      <c r="G25" s="16">
        <v>50063</v>
      </c>
      <c r="H25" s="27">
        <f t="shared" si="0"/>
        <v>6.1016817493300195</v>
      </c>
    </row>
    <row r="26" spans="2:8" x14ac:dyDescent="0.35">
      <c r="B26" s="15" t="s">
        <v>97</v>
      </c>
      <c r="C26" s="16">
        <v>1470</v>
      </c>
      <c r="D26" s="16">
        <v>15870</v>
      </c>
      <c r="E26" s="16">
        <v>33388</v>
      </c>
      <c r="F26" s="16">
        <v>13274</v>
      </c>
      <c r="G26" s="16">
        <v>64002</v>
      </c>
      <c r="H26" s="27">
        <f t="shared" si="0"/>
        <v>4.2171094153422457</v>
      </c>
    </row>
    <row r="27" spans="2:8" x14ac:dyDescent="0.35">
      <c r="B27" s="15" t="s">
        <v>98</v>
      </c>
      <c r="C27" s="16">
        <v>1470</v>
      </c>
      <c r="D27" s="16">
        <v>13738</v>
      </c>
      <c r="E27" s="16">
        <v>30766</v>
      </c>
      <c r="F27" s="16">
        <v>9137</v>
      </c>
      <c r="G27" s="16">
        <v>55111</v>
      </c>
      <c r="H27" s="27">
        <f t="shared" si="0"/>
        <v>4.5601191214790919</v>
      </c>
    </row>
    <row r="28" spans="2:8" x14ac:dyDescent="0.35">
      <c r="B28" s="15" t="s">
        <v>99</v>
      </c>
      <c r="C28" s="16">
        <v>1342</v>
      </c>
      <c r="D28" s="16">
        <v>15122</v>
      </c>
      <c r="E28" s="16">
        <v>26104</v>
      </c>
      <c r="F28" s="16">
        <v>9670</v>
      </c>
      <c r="G28" s="16">
        <v>52238</v>
      </c>
      <c r="H28" s="27">
        <f t="shared" si="0"/>
        <v>4.8896013991109815</v>
      </c>
    </row>
    <row r="29" spans="2:8" x14ac:dyDescent="0.35">
      <c r="B29" s="15" t="s">
        <v>100</v>
      </c>
      <c r="C29" s="16">
        <v>1135</v>
      </c>
      <c r="D29" s="16">
        <v>14584</v>
      </c>
      <c r="E29" s="16">
        <v>25466</v>
      </c>
      <c r="F29" s="16">
        <v>9005</v>
      </c>
      <c r="G29" s="16">
        <v>50190</v>
      </c>
      <c r="H29" s="27">
        <f t="shared" si="0"/>
        <v>4.2667568888387661</v>
      </c>
    </row>
    <row r="30" spans="2:8" x14ac:dyDescent="0.35">
      <c r="B30" s="15" t="s">
        <v>101</v>
      </c>
      <c r="C30" s="16">
        <v>2712</v>
      </c>
      <c r="D30" s="16">
        <v>20831</v>
      </c>
      <c r="E30" s="16">
        <v>28904</v>
      </c>
      <c r="F30" s="16">
        <v>15302</v>
      </c>
      <c r="G30" s="16">
        <v>67749</v>
      </c>
      <c r="H30" s="27">
        <f t="shared" si="0"/>
        <v>8.577935222672064</v>
      </c>
    </row>
    <row r="31" spans="2:8" x14ac:dyDescent="0.35">
      <c r="B31" s="15" t="s">
        <v>102</v>
      </c>
      <c r="C31" s="16">
        <v>1321</v>
      </c>
      <c r="D31" s="16">
        <v>14041</v>
      </c>
      <c r="E31" s="16">
        <v>28264</v>
      </c>
      <c r="F31" s="16">
        <v>8921</v>
      </c>
      <c r="G31" s="16">
        <v>52547</v>
      </c>
      <c r="H31" s="27">
        <f t="shared" si="0"/>
        <v>4.4651005577150586</v>
      </c>
    </row>
    <row r="32" spans="2:8" x14ac:dyDescent="0.35">
      <c r="B32" s="15" t="s">
        <v>103</v>
      </c>
      <c r="C32" s="16">
        <v>4368</v>
      </c>
      <c r="D32" s="16">
        <v>24500</v>
      </c>
      <c r="E32" s="16">
        <v>46869</v>
      </c>
      <c r="F32" s="16">
        <v>7977</v>
      </c>
      <c r="G32" s="16">
        <v>83714</v>
      </c>
      <c r="H32" s="27">
        <f t="shared" si="0"/>
        <v>8.525089290942093</v>
      </c>
    </row>
    <row r="33" spans="2:8" x14ac:dyDescent="0.35">
      <c r="B33" s="15" t="s">
        <v>104</v>
      </c>
      <c r="C33" s="16">
        <v>2206</v>
      </c>
      <c r="D33" s="16">
        <v>17600</v>
      </c>
      <c r="E33" s="16">
        <v>32621</v>
      </c>
      <c r="F33" s="16">
        <v>15508</v>
      </c>
      <c r="G33" s="16">
        <v>67935</v>
      </c>
      <c r="H33" s="27">
        <f t="shared" si="0"/>
        <v>6.3341660206161885</v>
      </c>
    </row>
    <row r="34" spans="2:8" x14ac:dyDescent="0.35">
      <c r="B34" s="15" t="s">
        <v>105</v>
      </c>
      <c r="C34" s="16">
        <v>1787</v>
      </c>
      <c r="D34" s="16">
        <v>15810</v>
      </c>
      <c r="E34" s="16">
        <v>28633</v>
      </c>
      <c r="F34" s="16">
        <v>11674</v>
      </c>
      <c r="G34" s="16">
        <v>57904</v>
      </c>
      <c r="H34" s="27">
        <f t="shared" si="0"/>
        <v>5.8744247205785669</v>
      </c>
    </row>
    <row r="35" spans="2:8" x14ac:dyDescent="0.35">
      <c r="B35" s="15" t="s">
        <v>106</v>
      </c>
      <c r="C35" s="16">
        <v>1180</v>
      </c>
      <c r="D35" s="16">
        <v>11488</v>
      </c>
      <c r="E35" s="16">
        <v>28033</v>
      </c>
      <c r="F35" s="16">
        <v>10347</v>
      </c>
      <c r="G35" s="16">
        <v>51048</v>
      </c>
      <c r="H35" s="27">
        <f t="shared" si="0"/>
        <v>4.039297572998322</v>
      </c>
    </row>
    <row r="36" spans="2:8" x14ac:dyDescent="0.35">
      <c r="B36" s="15" t="s">
        <v>107</v>
      </c>
      <c r="C36" s="16">
        <v>1265</v>
      </c>
      <c r="D36" s="16">
        <v>15591</v>
      </c>
      <c r="E36" s="16">
        <v>29335</v>
      </c>
      <c r="F36" s="16">
        <v>10993</v>
      </c>
      <c r="G36" s="16">
        <v>57184</v>
      </c>
      <c r="H36" s="27">
        <f t="shared" si="0"/>
        <v>4.1339869281045747</v>
      </c>
    </row>
    <row r="37" spans="2:8" x14ac:dyDescent="0.35">
      <c r="B37" s="15" t="s">
        <v>108</v>
      </c>
      <c r="C37" s="16">
        <v>1043</v>
      </c>
      <c r="D37" s="16">
        <v>16165</v>
      </c>
      <c r="E37" s="16">
        <v>25865</v>
      </c>
      <c r="F37" s="16">
        <v>11340</v>
      </c>
      <c r="G37" s="16">
        <v>54413</v>
      </c>
      <c r="H37" s="27">
        <f t="shared" si="0"/>
        <v>3.8761706555671176</v>
      </c>
    </row>
    <row r="38" spans="2:8" x14ac:dyDescent="0.35">
      <c r="B38" s="15" t="s">
        <v>109</v>
      </c>
      <c r="C38" s="16">
        <v>1548</v>
      </c>
      <c r="D38" s="16">
        <v>18039</v>
      </c>
      <c r="E38" s="16">
        <v>24729</v>
      </c>
      <c r="F38" s="16">
        <v>8792</v>
      </c>
      <c r="G38" s="16">
        <v>53108</v>
      </c>
      <c r="H38" s="27">
        <f t="shared" si="0"/>
        <v>5.8910834570156414</v>
      </c>
    </row>
    <row r="39" spans="2:8" x14ac:dyDescent="0.35">
      <c r="B39" s="15" t="s">
        <v>110</v>
      </c>
      <c r="C39" s="16">
        <v>1691</v>
      </c>
      <c r="D39" s="16">
        <v>16185</v>
      </c>
      <c r="E39" s="16">
        <v>23702</v>
      </c>
      <c r="F39" s="16">
        <v>8691</v>
      </c>
      <c r="G39" s="16">
        <v>50269</v>
      </c>
      <c r="H39" s="27">
        <f t="shared" si="0"/>
        <v>6.659315559406136</v>
      </c>
    </row>
    <row r="40" spans="2:8" x14ac:dyDescent="0.35">
      <c r="B40" s="15" t="s">
        <v>111</v>
      </c>
      <c r="C40" s="16">
        <v>1781</v>
      </c>
      <c r="D40" s="16">
        <v>15026</v>
      </c>
      <c r="E40" s="16">
        <v>29208</v>
      </c>
      <c r="F40" s="16">
        <v>12391</v>
      </c>
      <c r="G40" s="16">
        <v>58406</v>
      </c>
      <c r="H40" s="27">
        <f t="shared" si="0"/>
        <v>5.7472006195746879</v>
      </c>
    </row>
    <row r="41" spans="2:8" x14ac:dyDescent="0.35">
      <c r="B41" s="15" t="s">
        <v>112</v>
      </c>
      <c r="C41" s="16">
        <v>2774</v>
      </c>
      <c r="D41" s="16">
        <v>19625</v>
      </c>
      <c r="E41" s="16">
        <v>43936</v>
      </c>
      <c r="F41" s="16">
        <v>23520</v>
      </c>
      <c r="G41" s="16">
        <v>89855</v>
      </c>
      <c r="H41" s="27">
        <f t="shared" si="0"/>
        <v>5.9387711410832802</v>
      </c>
    </row>
    <row r="42" spans="2:8" x14ac:dyDescent="0.35">
      <c r="B42" s="15" t="s">
        <v>113</v>
      </c>
      <c r="C42" s="16">
        <v>1083</v>
      </c>
      <c r="D42" s="16">
        <v>15387</v>
      </c>
      <c r="E42" s="16">
        <v>23077</v>
      </c>
      <c r="F42" s="16">
        <v>8103</v>
      </c>
      <c r="G42" s="16">
        <v>47650</v>
      </c>
      <c r="H42" s="27">
        <f t="shared" si="0"/>
        <v>4.4826158940397347</v>
      </c>
    </row>
    <row r="43" spans="2:8" x14ac:dyDescent="0.35">
      <c r="B43" s="15" t="s">
        <v>114</v>
      </c>
      <c r="C43" s="16">
        <v>1550</v>
      </c>
      <c r="D43" s="16">
        <v>13979</v>
      </c>
      <c r="E43" s="16">
        <v>30419</v>
      </c>
      <c r="F43" s="16">
        <v>9506</v>
      </c>
      <c r="G43" s="16">
        <v>55454</v>
      </c>
      <c r="H43" s="27">
        <f t="shared" si="0"/>
        <v>4.8484469329663114</v>
      </c>
    </row>
    <row r="44" spans="2:8" x14ac:dyDescent="0.35">
      <c r="B44" s="15" t="s">
        <v>115</v>
      </c>
      <c r="C44" s="16">
        <v>1692</v>
      </c>
      <c r="D44" s="16">
        <v>14746</v>
      </c>
      <c r="E44" s="16">
        <v>29484</v>
      </c>
      <c r="F44" s="16">
        <v>9187</v>
      </c>
      <c r="G44" s="16">
        <v>55109</v>
      </c>
      <c r="H44" s="27">
        <f t="shared" si="0"/>
        <v>5.4272517321016167</v>
      </c>
    </row>
    <row r="45" spans="2:8" x14ac:dyDescent="0.35">
      <c r="B45" s="15" t="s">
        <v>116</v>
      </c>
      <c r="C45" s="16">
        <v>1648</v>
      </c>
      <c r="D45" s="16">
        <v>17850</v>
      </c>
      <c r="E45" s="16">
        <v>28927</v>
      </c>
      <c r="F45" s="16">
        <v>10984</v>
      </c>
      <c r="G45" s="16">
        <v>59409</v>
      </c>
      <c r="H45" s="27">
        <f t="shared" si="0"/>
        <v>5.3900245298446441</v>
      </c>
    </row>
    <row r="46" spans="2:8" x14ac:dyDescent="0.35">
      <c r="B46" s="15" t="s">
        <v>117</v>
      </c>
      <c r="C46" s="16">
        <v>1666</v>
      </c>
      <c r="D46" s="16">
        <v>12082</v>
      </c>
      <c r="E46" s="16">
        <v>36277</v>
      </c>
      <c r="F46" s="16">
        <v>4987</v>
      </c>
      <c r="G46" s="16">
        <v>55012</v>
      </c>
      <c r="H46" s="27">
        <f t="shared" si="0"/>
        <v>4.3907967213978862</v>
      </c>
    </row>
    <row r="47" spans="2:8" x14ac:dyDescent="0.35">
      <c r="B47" s="15" t="s">
        <v>118</v>
      </c>
      <c r="C47" s="16">
        <v>1977</v>
      </c>
      <c r="D47" s="16">
        <v>18142</v>
      </c>
      <c r="E47" s="16">
        <v>26505</v>
      </c>
      <c r="F47" s="16">
        <v>9928</v>
      </c>
      <c r="G47" s="16">
        <v>56552</v>
      </c>
      <c r="H47" s="27">
        <f t="shared" si="0"/>
        <v>6.9412260374973664</v>
      </c>
    </row>
    <row r="48" spans="2:8" x14ac:dyDescent="0.35">
      <c r="B48" s="15" t="s">
        <v>119</v>
      </c>
      <c r="C48" s="16">
        <v>1760</v>
      </c>
      <c r="D48" s="16">
        <v>12200</v>
      </c>
      <c r="E48" s="16">
        <v>34742</v>
      </c>
      <c r="F48" s="16">
        <v>7018</v>
      </c>
      <c r="G48" s="16">
        <v>55720</v>
      </c>
      <c r="H48" s="27">
        <f t="shared" si="0"/>
        <v>4.821653608021478</v>
      </c>
    </row>
    <row r="49" spans="1:8" x14ac:dyDescent="0.35">
      <c r="B49" s="15" t="s">
        <v>120</v>
      </c>
      <c r="C49" s="16">
        <v>952</v>
      </c>
      <c r="D49" s="16">
        <v>13750</v>
      </c>
      <c r="E49" s="16">
        <v>25447</v>
      </c>
      <c r="F49" s="16">
        <v>9730</v>
      </c>
      <c r="G49" s="16">
        <v>49879</v>
      </c>
      <c r="H49" s="27">
        <f t="shared" si="0"/>
        <v>3.6061972044395625</v>
      </c>
    </row>
    <row r="50" spans="1:8" x14ac:dyDescent="0.35">
      <c r="B50" s="15" t="s">
        <v>121</v>
      </c>
      <c r="C50" s="16">
        <v>2743</v>
      </c>
      <c r="D50" s="16">
        <v>19455</v>
      </c>
      <c r="E50" s="16">
        <v>37407</v>
      </c>
      <c r="F50" s="16">
        <v>17424</v>
      </c>
      <c r="G50" s="16">
        <v>77029</v>
      </c>
      <c r="H50" s="27">
        <f t="shared" si="0"/>
        <v>6.8318804483188043</v>
      </c>
    </row>
    <row r="51" spans="1:8" x14ac:dyDescent="0.35">
      <c r="B51" s="15" t="s">
        <v>122</v>
      </c>
      <c r="C51" s="16">
        <v>1623</v>
      </c>
      <c r="D51" s="16">
        <v>21036</v>
      </c>
      <c r="E51" s="16">
        <v>19392</v>
      </c>
      <c r="F51" s="16">
        <v>9433</v>
      </c>
      <c r="G51" s="16">
        <v>51484</v>
      </c>
      <c r="H51" s="27">
        <f t="shared" si="0"/>
        <v>7.7230549607423278</v>
      </c>
    </row>
    <row r="52" spans="1:8" x14ac:dyDescent="0.35">
      <c r="B52" s="15" t="s">
        <v>123</v>
      </c>
      <c r="C52" s="16">
        <v>1223</v>
      </c>
      <c r="D52" s="16">
        <v>14124</v>
      </c>
      <c r="E52" s="16">
        <v>29931</v>
      </c>
      <c r="F52" s="16">
        <v>11294</v>
      </c>
      <c r="G52" s="16">
        <v>56572</v>
      </c>
      <c r="H52" s="27">
        <f t="shared" si="0"/>
        <v>3.9256596263722154</v>
      </c>
    </row>
    <row r="53" spans="1:8" x14ac:dyDescent="0.35">
      <c r="B53" s="15" t="s">
        <v>124</v>
      </c>
      <c r="C53" s="16">
        <v>1407</v>
      </c>
      <c r="D53" s="16">
        <v>14638</v>
      </c>
      <c r="E53" s="16">
        <v>27676</v>
      </c>
      <c r="F53" s="16">
        <v>10707</v>
      </c>
      <c r="G53" s="16">
        <v>54428</v>
      </c>
      <c r="H53" s="27">
        <f t="shared" si="0"/>
        <v>4.8378777980263381</v>
      </c>
    </row>
    <row r="54" spans="1:8" x14ac:dyDescent="0.35">
      <c r="B54" s="15" t="s">
        <v>125</v>
      </c>
      <c r="C54" s="16">
        <v>1918</v>
      </c>
      <c r="D54" s="16">
        <v>17801</v>
      </c>
      <c r="E54" s="16">
        <v>47342</v>
      </c>
      <c r="F54" s="16">
        <v>21557</v>
      </c>
      <c r="G54" s="16">
        <v>88618</v>
      </c>
      <c r="H54" s="27">
        <f t="shared" si="0"/>
        <v>3.8936256597645151</v>
      </c>
    </row>
    <row r="55" spans="1:8" x14ac:dyDescent="0.35">
      <c r="B55" s="15" t="s">
        <v>126</v>
      </c>
      <c r="C55" s="16">
        <v>2397</v>
      </c>
      <c r="D55" s="16">
        <v>19743</v>
      </c>
      <c r="E55" s="16">
        <v>38104</v>
      </c>
      <c r="F55" s="16">
        <v>18354</v>
      </c>
      <c r="G55" s="16">
        <v>78598</v>
      </c>
      <c r="H55" s="27">
        <f t="shared" si="0"/>
        <v>5.9183723858670154</v>
      </c>
    </row>
    <row r="56" spans="1:8" x14ac:dyDescent="0.35">
      <c r="B56" s="15" t="s">
        <v>74</v>
      </c>
      <c r="C56" s="16">
        <v>96478</v>
      </c>
      <c r="D56" s="16">
        <v>896519</v>
      </c>
      <c r="E56" s="16">
        <v>1664923</v>
      </c>
      <c r="F56" s="16">
        <v>626524</v>
      </c>
      <c r="G56" s="16">
        <v>3284444</v>
      </c>
      <c r="H56" s="27">
        <f t="shared" si="0"/>
        <v>5.4773444547834362</v>
      </c>
    </row>
    <row r="57" spans="1:8" x14ac:dyDescent="0.35">
      <c r="A57" s="17"/>
    </row>
    <row r="59" spans="1:8" x14ac:dyDescent="0.35">
      <c r="A59" s="17"/>
      <c r="B59" s="17"/>
    </row>
    <row r="61" spans="1:8" x14ac:dyDescent="0.35">
      <c r="A61" s="17"/>
      <c r="B61" s="17"/>
    </row>
    <row r="62" spans="1:8" x14ac:dyDescent="0.35">
      <c r="A62" s="17"/>
      <c r="B62" s="17"/>
    </row>
    <row r="63" spans="1:8" x14ac:dyDescent="0.35">
      <c r="A63" s="17"/>
      <c r="B63" s="17"/>
    </row>
    <row r="64" spans="1:8" x14ac:dyDescent="0.35">
      <c r="A64" s="17"/>
      <c r="B64" s="17"/>
    </row>
    <row r="70" spans="1:4" s="19" customFormat="1" x14ac:dyDescent="0.35">
      <c r="A70" s="18"/>
      <c r="D70" s="11"/>
    </row>
    <row r="71" spans="1:4" x14ac:dyDescent="0.35">
      <c r="D71" s="19"/>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1"/>
  <sheetViews>
    <sheetView workbookViewId="0">
      <pane xSplit="7" ySplit="4" topLeftCell="H26" activePane="bottomRight" state="frozen"/>
      <selection activeCell="H55" sqref="H5:H55"/>
      <selection pane="topRight" activeCell="H55" sqref="H5:H55"/>
      <selection pane="bottomLeft" activeCell="H55" sqref="H5:H55"/>
      <selection pane="bottomRight" activeCell="H55" sqref="H5:H55"/>
    </sheetView>
  </sheetViews>
  <sheetFormatPr defaultColWidth="15.73046875" defaultRowHeight="10.5" x14ac:dyDescent="0.35"/>
  <cols>
    <col min="1" max="1" width="5.59765625" style="11" customWidth="1"/>
    <col min="2" max="2" width="30.3984375" style="11" customWidth="1"/>
    <col min="3" max="7" width="11" style="11" customWidth="1"/>
    <col min="8" max="16384" width="15.73046875" style="11"/>
  </cols>
  <sheetData>
    <row r="1" spans="1:7" x14ac:dyDescent="0.35">
      <c r="A1" s="10" t="s">
        <v>127</v>
      </c>
    </row>
    <row r="2" spans="1:7" x14ac:dyDescent="0.35">
      <c r="A2" s="10" t="s">
        <v>69</v>
      </c>
    </row>
    <row r="4" spans="1:7" ht="26.25" customHeight="1" x14ac:dyDescent="0.35">
      <c r="A4" s="12" t="s">
        <v>128</v>
      </c>
      <c r="B4" s="20"/>
      <c r="C4" s="21" t="s">
        <v>129</v>
      </c>
      <c r="D4" s="21" t="s">
        <v>130</v>
      </c>
      <c r="E4" s="21" t="s">
        <v>131</v>
      </c>
      <c r="F4" s="21" t="s">
        <v>74</v>
      </c>
      <c r="G4" s="21" t="s">
        <v>150</v>
      </c>
    </row>
    <row r="5" spans="1:7" x14ac:dyDescent="0.35">
      <c r="B5" s="15" t="s">
        <v>75</v>
      </c>
      <c r="C5" s="16">
        <v>2157</v>
      </c>
      <c r="D5" s="16">
        <v>14454</v>
      </c>
      <c r="E5" s="16">
        <v>52601</v>
      </c>
      <c r="F5" s="16">
        <v>69212</v>
      </c>
      <c r="G5" s="28">
        <f>C5/F5*100</f>
        <v>3.1165115875859675</v>
      </c>
    </row>
    <row r="6" spans="1:7" x14ac:dyDescent="0.35">
      <c r="B6" s="15" t="s">
        <v>76</v>
      </c>
      <c r="C6" s="16">
        <v>4763</v>
      </c>
      <c r="D6" s="16">
        <v>29093</v>
      </c>
      <c r="E6" s="16">
        <v>56963</v>
      </c>
      <c r="F6" s="16">
        <v>90819</v>
      </c>
      <c r="G6" s="28">
        <f t="shared" ref="G6:G57" si="0">C6/F6*100</f>
        <v>5.2444972968211498</v>
      </c>
    </row>
    <row r="7" spans="1:7" x14ac:dyDescent="0.35">
      <c r="B7" s="15" t="s">
        <v>77</v>
      </c>
      <c r="C7" s="16">
        <v>1969</v>
      </c>
      <c r="D7" s="16">
        <v>9196</v>
      </c>
      <c r="E7" s="16">
        <v>39326</v>
      </c>
      <c r="F7" s="16">
        <v>50491</v>
      </c>
      <c r="G7" s="28">
        <f t="shared" si="0"/>
        <v>3.8997048979025966</v>
      </c>
    </row>
    <row r="8" spans="1:7" x14ac:dyDescent="0.35">
      <c r="B8" s="15" t="s">
        <v>78</v>
      </c>
      <c r="C8" s="16">
        <v>2143</v>
      </c>
      <c r="D8" s="16">
        <v>13143</v>
      </c>
      <c r="E8" s="16">
        <v>38596</v>
      </c>
      <c r="F8" s="16">
        <v>53882</v>
      </c>
      <c r="G8" s="28">
        <f t="shared" si="0"/>
        <v>3.9772094577038715</v>
      </c>
    </row>
    <row r="9" spans="1:7" x14ac:dyDescent="0.35">
      <c r="B9" s="15" t="s">
        <v>79</v>
      </c>
      <c r="C9" s="16">
        <v>3358</v>
      </c>
      <c r="D9" s="16">
        <v>14665</v>
      </c>
      <c r="E9" s="16">
        <v>38351</v>
      </c>
      <c r="F9" s="16">
        <v>56374</v>
      </c>
      <c r="G9" s="28">
        <f t="shared" si="0"/>
        <v>5.9566466810941217</v>
      </c>
    </row>
    <row r="10" spans="1:7" x14ac:dyDescent="0.35">
      <c r="B10" s="15" t="s">
        <v>80</v>
      </c>
      <c r="C10" s="16">
        <v>996</v>
      </c>
      <c r="D10" s="16">
        <v>7647</v>
      </c>
      <c r="E10" s="16">
        <v>43924</v>
      </c>
      <c r="F10" s="16">
        <v>52567</v>
      </c>
      <c r="G10" s="28">
        <f t="shared" si="0"/>
        <v>1.8947248273631745</v>
      </c>
    </row>
    <row r="11" spans="1:7" x14ac:dyDescent="0.35">
      <c r="B11" s="15" t="s">
        <v>81</v>
      </c>
      <c r="C11" s="16">
        <v>8871</v>
      </c>
      <c r="D11" s="16">
        <v>29318</v>
      </c>
      <c r="E11" s="16">
        <v>20891</v>
      </c>
      <c r="F11" s="16">
        <v>59080</v>
      </c>
      <c r="G11" s="28">
        <f t="shared" si="0"/>
        <v>15.015233581584292</v>
      </c>
    </row>
    <row r="12" spans="1:7" x14ac:dyDescent="0.35">
      <c r="B12" s="15" t="s">
        <v>82</v>
      </c>
      <c r="C12" s="16">
        <v>3909</v>
      </c>
      <c r="D12" s="16">
        <v>16322</v>
      </c>
      <c r="E12" s="16">
        <v>38988</v>
      </c>
      <c r="F12" s="16">
        <v>59219</v>
      </c>
      <c r="G12" s="28">
        <f t="shared" si="0"/>
        <v>6.6009220013846903</v>
      </c>
    </row>
    <row r="13" spans="1:7" x14ac:dyDescent="0.35">
      <c r="B13" s="15" t="s">
        <v>83</v>
      </c>
      <c r="C13" s="16">
        <v>2841</v>
      </c>
      <c r="D13" s="16">
        <v>17082</v>
      </c>
      <c r="E13" s="16">
        <v>25343</v>
      </c>
      <c r="F13" s="16">
        <v>45266</v>
      </c>
      <c r="G13" s="28">
        <f t="shared" si="0"/>
        <v>6.2762338178765518</v>
      </c>
    </row>
    <row r="14" spans="1:7" x14ac:dyDescent="0.35">
      <c r="B14" s="15" t="s">
        <v>84</v>
      </c>
      <c r="C14" s="16">
        <v>2126</v>
      </c>
      <c r="D14" s="16">
        <v>12647</v>
      </c>
      <c r="E14" s="16">
        <v>36861</v>
      </c>
      <c r="F14" s="16">
        <v>51634</v>
      </c>
      <c r="G14" s="28">
        <f t="shared" si="0"/>
        <v>4.1174419955843051</v>
      </c>
    </row>
    <row r="15" spans="1:7" x14ac:dyDescent="0.35">
      <c r="B15" s="15" t="s">
        <v>85</v>
      </c>
      <c r="C15" s="16">
        <v>2474</v>
      </c>
      <c r="D15" s="16">
        <v>14157</v>
      </c>
      <c r="E15" s="16">
        <v>40619</v>
      </c>
      <c r="F15" s="16">
        <v>57250</v>
      </c>
      <c r="G15" s="28">
        <f t="shared" si="0"/>
        <v>4.3213973799126633</v>
      </c>
    </row>
    <row r="16" spans="1:7" x14ac:dyDescent="0.35">
      <c r="B16" s="15" t="s">
        <v>86</v>
      </c>
      <c r="C16" s="16">
        <v>1021</v>
      </c>
      <c r="D16" s="16">
        <v>7397</v>
      </c>
      <c r="E16" s="16">
        <v>49224</v>
      </c>
      <c r="F16" s="16">
        <v>57642</v>
      </c>
      <c r="G16" s="28">
        <f t="shared" si="0"/>
        <v>1.7712778876513653</v>
      </c>
    </row>
    <row r="17" spans="2:7" x14ac:dyDescent="0.35">
      <c r="B17" s="15" t="s">
        <v>87</v>
      </c>
      <c r="C17" s="16">
        <v>1635</v>
      </c>
      <c r="D17" s="16">
        <v>13037</v>
      </c>
      <c r="E17" s="16">
        <v>38563</v>
      </c>
      <c r="F17" s="16">
        <v>53235</v>
      </c>
      <c r="G17" s="28">
        <f t="shared" si="0"/>
        <v>3.071287686672302</v>
      </c>
    </row>
    <row r="18" spans="2:7" x14ac:dyDescent="0.35">
      <c r="B18" s="15" t="s">
        <v>88</v>
      </c>
      <c r="C18" s="16">
        <v>7670</v>
      </c>
      <c r="D18" s="16">
        <v>28239</v>
      </c>
      <c r="E18" s="16">
        <v>20898</v>
      </c>
      <c r="F18" s="16">
        <v>56807</v>
      </c>
      <c r="G18" s="28">
        <f t="shared" si="0"/>
        <v>13.501857165490168</v>
      </c>
    </row>
    <row r="19" spans="2:7" x14ac:dyDescent="0.35">
      <c r="B19" s="15" t="s">
        <v>89</v>
      </c>
      <c r="C19" s="16">
        <v>1705</v>
      </c>
      <c r="D19" s="16">
        <v>11495</v>
      </c>
      <c r="E19" s="16">
        <v>65951</v>
      </c>
      <c r="F19" s="16">
        <v>79151</v>
      </c>
      <c r="G19" s="28">
        <f t="shared" si="0"/>
        <v>2.1541104976563785</v>
      </c>
    </row>
    <row r="20" spans="2:7" x14ac:dyDescent="0.35">
      <c r="B20" s="15" t="s">
        <v>90</v>
      </c>
      <c r="C20" s="16">
        <v>7417</v>
      </c>
      <c r="D20" s="16">
        <v>26199</v>
      </c>
      <c r="E20" s="16">
        <v>22917</v>
      </c>
      <c r="F20" s="16">
        <v>56533</v>
      </c>
      <c r="G20" s="28">
        <f t="shared" si="0"/>
        <v>13.119770753365293</v>
      </c>
    </row>
    <row r="21" spans="2:7" x14ac:dyDescent="0.35">
      <c r="B21" s="15" t="s">
        <v>91</v>
      </c>
      <c r="C21" s="16">
        <v>356</v>
      </c>
      <c r="D21" s="16">
        <v>4214</v>
      </c>
      <c r="E21" s="16">
        <v>45932</v>
      </c>
      <c r="F21" s="16">
        <v>50502</v>
      </c>
      <c r="G21" s="28">
        <f t="shared" si="0"/>
        <v>0.70492257732367025</v>
      </c>
    </row>
    <row r="22" spans="2:7" x14ac:dyDescent="0.35">
      <c r="B22" s="15" t="s">
        <v>92</v>
      </c>
      <c r="C22" s="16">
        <v>1979</v>
      </c>
      <c r="D22" s="16">
        <v>10800</v>
      </c>
      <c r="E22" s="16">
        <v>40773</v>
      </c>
      <c r="F22" s="16">
        <v>53552</v>
      </c>
      <c r="G22" s="28">
        <f t="shared" si="0"/>
        <v>3.6954735584105167</v>
      </c>
    </row>
    <row r="23" spans="2:7" x14ac:dyDescent="0.35">
      <c r="B23" s="15" t="s">
        <v>93</v>
      </c>
      <c r="C23" s="16">
        <v>1318</v>
      </c>
      <c r="D23" s="16">
        <v>10372</v>
      </c>
      <c r="E23" s="16">
        <v>50686</v>
      </c>
      <c r="F23" s="16">
        <v>62376</v>
      </c>
      <c r="G23" s="28">
        <f t="shared" si="0"/>
        <v>2.1129921764781323</v>
      </c>
    </row>
    <row r="24" spans="2:7" x14ac:dyDescent="0.35">
      <c r="B24" s="15" t="s">
        <v>94</v>
      </c>
      <c r="C24" s="16">
        <v>7627</v>
      </c>
      <c r="D24" s="16">
        <v>24607</v>
      </c>
      <c r="E24" s="16">
        <v>31082</v>
      </c>
      <c r="F24" s="16">
        <v>63316</v>
      </c>
      <c r="G24" s="28">
        <f t="shared" si="0"/>
        <v>12.045928359340451</v>
      </c>
    </row>
    <row r="25" spans="2:7" x14ac:dyDescent="0.35">
      <c r="B25" s="15" t="s">
        <v>95</v>
      </c>
      <c r="C25" s="16">
        <v>3068</v>
      </c>
      <c r="D25" s="16">
        <v>15237</v>
      </c>
      <c r="E25" s="16">
        <v>30758</v>
      </c>
      <c r="F25" s="16">
        <v>49063</v>
      </c>
      <c r="G25" s="28">
        <f t="shared" si="0"/>
        <v>6.2531846809204499</v>
      </c>
    </row>
    <row r="26" spans="2:7" x14ac:dyDescent="0.35">
      <c r="B26" s="15" t="s">
        <v>96</v>
      </c>
      <c r="C26" s="16">
        <v>699</v>
      </c>
      <c r="D26" s="16">
        <v>4787</v>
      </c>
      <c r="E26" s="16">
        <v>44574</v>
      </c>
      <c r="F26" s="16">
        <v>50060</v>
      </c>
      <c r="G26" s="28">
        <f t="shared" si="0"/>
        <v>1.3963244107071515</v>
      </c>
    </row>
    <row r="27" spans="2:7" x14ac:dyDescent="0.35">
      <c r="B27" s="15" t="s">
        <v>97</v>
      </c>
      <c r="C27" s="16">
        <v>293</v>
      </c>
      <c r="D27" s="16">
        <v>2638</v>
      </c>
      <c r="E27" s="16">
        <v>61111</v>
      </c>
      <c r="F27" s="16">
        <v>64042</v>
      </c>
      <c r="G27" s="28">
        <f t="shared" si="0"/>
        <v>0.45751225758096248</v>
      </c>
    </row>
    <row r="28" spans="2:7" x14ac:dyDescent="0.35">
      <c r="B28" s="15" t="s">
        <v>98</v>
      </c>
      <c r="C28" s="16">
        <v>1291</v>
      </c>
      <c r="D28" s="16">
        <v>10502</v>
      </c>
      <c r="E28" s="16">
        <v>43188</v>
      </c>
      <c r="F28" s="16">
        <v>54981</v>
      </c>
      <c r="G28" s="28">
        <f t="shared" si="0"/>
        <v>2.3480838835233988</v>
      </c>
    </row>
    <row r="29" spans="2:7" x14ac:dyDescent="0.35">
      <c r="B29" s="15" t="s">
        <v>99</v>
      </c>
      <c r="C29" s="16">
        <v>1955</v>
      </c>
      <c r="D29" s="16">
        <v>11364</v>
      </c>
      <c r="E29" s="16">
        <v>38865</v>
      </c>
      <c r="F29" s="16">
        <v>52184</v>
      </c>
      <c r="G29" s="28">
        <f t="shared" si="0"/>
        <v>3.7463590372527977</v>
      </c>
    </row>
    <row r="30" spans="2:7" x14ac:dyDescent="0.35">
      <c r="B30" s="15" t="s">
        <v>100</v>
      </c>
      <c r="C30" s="16">
        <v>2061</v>
      </c>
      <c r="D30" s="16">
        <v>12465</v>
      </c>
      <c r="E30" s="16">
        <v>35689</v>
      </c>
      <c r="F30" s="16">
        <v>50215</v>
      </c>
      <c r="G30" s="28">
        <f t="shared" si="0"/>
        <v>4.1043512894553418</v>
      </c>
    </row>
    <row r="31" spans="2:7" x14ac:dyDescent="0.35">
      <c r="B31" s="15" t="s">
        <v>101</v>
      </c>
      <c r="C31" s="16">
        <v>8071</v>
      </c>
      <c r="D31" s="16">
        <v>30424</v>
      </c>
      <c r="E31" s="16">
        <v>27824</v>
      </c>
      <c r="F31" s="16">
        <v>66319</v>
      </c>
      <c r="G31" s="28">
        <f t="shared" si="0"/>
        <v>12.169966374643767</v>
      </c>
    </row>
    <row r="32" spans="2:7" x14ac:dyDescent="0.35">
      <c r="B32" s="15" t="s">
        <v>102</v>
      </c>
      <c r="C32" s="16">
        <v>1313</v>
      </c>
      <c r="D32" s="16">
        <v>10315</v>
      </c>
      <c r="E32" s="16">
        <v>40835</v>
      </c>
      <c r="F32" s="16">
        <v>52463</v>
      </c>
      <c r="G32" s="28">
        <f t="shared" si="0"/>
        <v>2.5027161999885634</v>
      </c>
    </row>
    <row r="33" spans="2:7" x14ac:dyDescent="0.35">
      <c r="B33" s="15" t="s">
        <v>103</v>
      </c>
      <c r="C33" s="16">
        <v>5101</v>
      </c>
      <c r="D33" s="16">
        <v>30154</v>
      </c>
      <c r="E33" s="16">
        <v>47575</v>
      </c>
      <c r="F33" s="16">
        <v>82830</v>
      </c>
      <c r="G33" s="28">
        <f t="shared" si="0"/>
        <v>6.1583967161656403</v>
      </c>
    </row>
    <row r="34" spans="2:7" x14ac:dyDescent="0.35">
      <c r="B34" s="15" t="s">
        <v>104</v>
      </c>
      <c r="C34" s="16">
        <v>1109</v>
      </c>
      <c r="D34" s="16">
        <v>7444</v>
      </c>
      <c r="E34" s="16">
        <v>59052</v>
      </c>
      <c r="F34" s="16">
        <v>67605</v>
      </c>
      <c r="G34" s="28">
        <f t="shared" si="0"/>
        <v>1.6404112121884478</v>
      </c>
    </row>
    <row r="35" spans="2:7" x14ac:dyDescent="0.35">
      <c r="B35" s="15" t="s">
        <v>105</v>
      </c>
      <c r="C35" s="16">
        <v>4033</v>
      </c>
      <c r="D35" s="16">
        <v>21666</v>
      </c>
      <c r="E35" s="16">
        <v>32218</v>
      </c>
      <c r="F35" s="16">
        <v>57917</v>
      </c>
      <c r="G35" s="28">
        <f t="shared" si="0"/>
        <v>6.9634131602120268</v>
      </c>
    </row>
    <row r="36" spans="2:7" x14ac:dyDescent="0.35">
      <c r="B36" s="15" t="s">
        <v>106</v>
      </c>
      <c r="C36" s="16">
        <v>342</v>
      </c>
      <c r="D36" s="16">
        <v>3094</v>
      </c>
      <c r="E36" s="16">
        <v>47595</v>
      </c>
      <c r="F36" s="16">
        <v>51031</v>
      </c>
      <c r="G36" s="28">
        <f t="shared" si="0"/>
        <v>0.67018087045129426</v>
      </c>
    </row>
    <row r="37" spans="2:7" x14ac:dyDescent="0.35">
      <c r="B37" s="15" t="s">
        <v>107</v>
      </c>
      <c r="C37" s="16">
        <v>2376</v>
      </c>
      <c r="D37" s="16">
        <v>11309</v>
      </c>
      <c r="E37" s="16">
        <v>43476</v>
      </c>
      <c r="F37" s="16">
        <v>57161</v>
      </c>
      <c r="G37" s="28">
        <f t="shared" si="0"/>
        <v>4.1566802540193484</v>
      </c>
    </row>
    <row r="38" spans="2:7" x14ac:dyDescent="0.35">
      <c r="B38" s="15" t="s">
        <v>108</v>
      </c>
      <c r="C38" s="16">
        <v>258</v>
      </c>
      <c r="D38" s="16">
        <v>2786</v>
      </c>
      <c r="E38" s="16">
        <v>51266</v>
      </c>
      <c r="F38" s="16">
        <v>54310</v>
      </c>
      <c r="G38" s="28">
        <f t="shared" si="0"/>
        <v>0.47505063524212854</v>
      </c>
    </row>
    <row r="39" spans="2:7" x14ac:dyDescent="0.35">
      <c r="B39" s="15" t="s">
        <v>109</v>
      </c>
      <c r="C39" s="16">
        <v>3716</v>
      </c>
      <c r="D39" s="16">
        <v>19650</v>
      </c>
      <c r="E39" s="16">
        <v>29721</v>
      </c>
      <c r="F39" s="16">
        <v>53087</v>
      </c>
      <c r="G39" s="28">
        <f t="shared" si="0"/>
        <v>6.9998304669693141</v>
      </c>
    </row>
    <row r="40" spans="2:7" x14ac:dyDescent="0.35">
      <c r="B40" s="15" t="s">
        <v>110</v>
      </c>
      <c r="C40" s="16">
        <v>5207</v>
      </c>
      <c r="D40" s="16">
        <v>22190</v>
      </c>
      <c r="E40" s="16">
        <v>22980</v>
      </c>
      <c r="F40" s="16">
        <v>50377</v>
      </c>
      <c r="G40" s="28">
        <f t="shared" si="0"/>
        <v>10.336066061893325</v>
      </c>
    </row>
    <row r="41" spans="2:7" x14ac:dyDescent="0.35">
      <c r="B41" s="15" t="s">
        <v>111</v>
      </c>
      <c r="C41" s="16">
        <v>2870</v>
      </c>
      <c r="D41" s="16">
        <v>17718</v>
      </c>
      <c r="E41" s="16">
        <v>37686</v>
      </c>
      <c r="F41" s="16">
        <v>58274</v>
      </c>
      <c r="G41" s="28">
        <f t="shared" si="0"/>
        <v>4.9250094381713971</v>
      </c>
    </row>
    <row r="42" spans="2:7" x14ac:dyDescent="0.35">
      <c r="B42" s="15" t="s">
        <v>112</v>
      </c>
      <c r="C42" s="16">
        <v>4104</v>
      </c>
      <c r="D42" s="16">
        <v>24013</v>
      </c>
      <c r="E42" s="16">
        <v>61175</v>
      </c>
      <c r="F42" s="16">
        <v>89292</v>
      </c>
      <c r="G42" s="28">
        <f t="shared" si="0"/>
        <v>4.5961564305872864</v>
      </c>
    </row>
    <row r="43" spans="2:7" x14ac:dyDescent="0.35">
      <c r="B43" s="15" t="s">
        <v>113</v>
      </c>
      <c r="C43" s="16">
        <v>3001</v>
      </c>
      <c r="D43" s="16">
        <v>15018</v>
      </c>
      <c r="E43" s="16">
        <v>29682</v>
      </c>
      <c r="F43" s="16">
        <v>47701</v>
      </c>
      <c r="G43" s="28">
        <f t="shared" si="0"/>
        <v>6.2912727196494833</v>
      </c>
    </row>
    <row r="44" spans="2:7" x14ac:dyDescent="0.35">
      <c r="B44" s="15" t="s">
        <v>114</v>
      </c>
      <c r="C44" s="16">
        <v>3500</v>
      </c>
      <c r="D44" s="16">
        <v>13426</v>
      </c>
      <c r="E44" s="16">
        <v>38407</v>
      </c>
      <c r="F44" s="16">
        <v>55333</v>
      </c>
      <c r="G44" s="28">
        <f t="shared" si="0"/>
        <v>6.3253393092729464</v>
      </c>
    </row>
    <row r="45" spans="2:7" x14ac:dyDescent="0.35">
      <c r="B45" s="15" t="s">
        <v>115</v>
      </c>
      <c r="C45" s="16">
        <v>3492</v>
      </c>
      <c r="D45" s="16">
        <v>19509</v>
      </c>
      <c r="E45" s="16">
        <v>31941</v>
      </c>
      <c r="F45" s="16">
        <v>54942</v>
      </c>
      <c r="G45" s="28">
        <f t="shared" si="0"/>
        <v>6.3557933821120463</v>
      </c>
    </row>
    <row r="46" spans="2:7" x14ac:dyDescent="0.35">
      <c r="B46" s="15" t="s">
        <v>116</v>
      </c>
      <c r="C46" s="16">
        <v>4156</v>
      </c>
      <c r="D46" s="16">
        <v>20132</v>
      </c>
      <c r="E46" s="16">
        <v>35131</v>
      </c>
      <c r="F46" s="16">
        <v>59419</v>
      </c>
      <c r="G46" s="28">
        <f t="shared" si="0"/>
        <v>6.9943957320049144</v>
      </c>
    </row>
    <row r="47" spans="2:7" x14ac:dyDescent="0.35">
      <c r="B47" s="15" t="s">
        <v>117</v>
      </c>
      <c r="C47" s="16">
        <v>1973</v>
      </c>
      <c r="D47" s="16">
        <v>10862</v>
      </c>
      <c r="E47" s="16">
        <v>41952</v>
      </c>
      <c r="F47" s="16">
        <v>54787</v>
      </c>
      <c r="G47" s="28">
        <f t="shared" si="0"/>
        <v>3.601219267344443</v>
      </c>
    </row>
    <row r="48" spans="2:7" x14ac:dyDescent="0.35">
      <c r="B48" s="15" t="s">
        <v>118</v>
      </c>
      <c r="C48" s="16">
        <v>5236</v>
      </c>
      <c r="D48" s="16">
        <v>20259</v>
      </c>
      <c r="E48" s="16">
        <v>30999</v>
      </c>
      <c r="F48" s="16">
        <v>56494</v>
      </c>
      <c r="G48" s="28">
        <f t="shared" si="0"/>
        <v>9.2682408751371828</v>
      </c>
    </row>
    <row r="49" spans="1:7" x14ac:dyDescent="0.35">
      <c r="B49" s="15" t="s">
        <v>119</v>
      </c>
      <c r="C49" s="16">
        <v>4199</v>
      </c>
      <c r="D49" s="16">
        <v>10527</v>
      </c>
      <c r="E49" s="16">
        <v>40641</v>
      </c>
      <c r="F49" s="16">
        <v>55367</v>
      </c>
      <c r="G49" s="28">
        <f t="shared" si="0"/>
        <v>7.5839398919934258</v>
      </c>
    </row>
    <row r="50" spans="1:7" x14ac:dyDescent="0.35">
      <c r="B50" s="15" t="s">
        <v>120</v>
      </c>
      <c r="C50" s="16">
        <v>706</v>
      </c>
      <c r="D50" s="16">
        <v>5283</v>
      </c>
      <c r="E50" s="16">
        <v>43739</v>
      </c>
      <c r="F50" s="16">
        <v>49728</v>
      </c>
      <c r="G50" s="28">
        <f t="shared" si="0"/>
        <v>1.4197232947232947</v>
      </c>
    </row>
    <row r="51" spans="1:7" x14ac:dyDescent="0.35">
      <c r="B51" s="15" t="s">
        <v>121</v>
      </c>
      <c r="C51" s="16">
        <v>3671</v>
      </c>
      <c r="D51" s="16">
        <v>19796</v>
      </c>
      <c r="E51" s="16">
        <v>52970</v>
      </c>
      <c r="F51" s="16">
        <v>76437</v>
      </c>
      <c r="G51" s="28">
        <f t="shared" si="0"/>
        <v>4.8026479322841036</v>
      </c>
    </row>
    <row r="52" spans="1:7" x14ac:dyDescent="0.35">
      <c r="B52" s="15" t="s">
        <v>122</v>
      </c>
      <c r="C52" s="16">
        <v>8306</v>
      </c>
      <c r="D52" s="16">
        <v>26969</v>
      </c>
      <c r="E52" s="16">
        <v>16156</v>
      </c>
      <c r="F52" s="16">
        <v>51431</v>
      </c>
      <c r="G52" s="28">
        <f t="shared" si="0"/>
        <v>16.149792926445137</v>
      </c>
    </row>
    <row r="53" spans="1:7" x14ac:dyDescent="0.35">
      <c r="B53" s="15" t="s">
        <v>123</v>
      </c>
      <c r="C53" s="16">
        <v>1116</v>
      </c>
      <c r="D53" s="16">
        <v>5967</v>
      </c>
      <c r="E53" s="16">
        <v>49462</v>
      </c>
      <c r="F53" s="16">
        <v>56545</v>
      </c>
      <c r="G53" s="28">
        <f t="shared" si="0"/>
        <v>1.9736493058625872</v>
      </c>
    </row>
    <row r="54" spans="1:7" x14ac:dyDescent="0.35">
      <c r="B54" s="15" t="s">
        <v>124</v>
      </c>
      <c r="C54" s="16">
        <v>3042</v>
      </c>
      <c r="D54" s="16">
        <v>12245</v>
      </c>
      <c r="E54" s="16">
        <v>39178</v>
      </c>
      <c r="F54" s="16">
        <v>54465</v>
      </c>
      <c r="G54" s="28">
        <f t="shared" si="0"/>
        <v>5.5852382263839164</v>
      </c>
    </row>
    <row r="55" spans="1:7" x14ac:dyDescent="0.35">
      <c r="B55" s="15" t="s">
        <v>125</v>
      </c>
      <c r="C55" s="16">
        <v>2080</v>
      </c>
      <c r="D55" s="16">
        <v>16754</v>
      </c>
      <c r="E55" s="16">
        <v>69448</v>
      </c>
      <c r="F55" s="16">
        <v>88282</v>
      </c>
      <c r="G55" s="28">
        <f t="shared" si="0"/>
        <v>2.3560861783829092</v>
      </c>
    </row>
    <row r="56" spans="1:7" x14ac:dyDescent="0.35">
      <c r="B56" s="15" t="s">
        <v>126</v>
      </c>
      <c r="C56" s="16">
        <v>4834</v>
      </c>
      <c r="D56" s="16">
        <v>28872</v>
      </c>
      <c r="E56" s="16">
        <v>44410</v>
      </c>
      <c r="F56" s="16">
        <v>78116</v>
      </c>
      <c r="G56" s="28">
        <f t="shared" si="0"/>
        <v>6.1882328844282863</v>
      </c>
    </row>
    <row r="57" spans="1:7" x14ac:dyDescent="0.35">
      <c r="B57" s="15" t="s">
        <v>74</v>
      </c>
      <c r="C57" s="16">
        <v>172282</v>
      </c>
      <c r="D57" s="16">
        <v>850249</v>
      </c>
      <c r="E57" s="16">
        <v>2250608</v>
      </c>
      <c r="F57" s="16">
        <v>3273139</v>
      </c>
      <c r="G57" s="28">
        <f t="shared" si="0"/>
        <v>5.2635100434170381</v>
      </c>
    </row>
    <row r="58" spans="1:7" x14ac:dyDescent="0.35">
      <c r="A58" s="17"/>
    </row>
    <row r="60" spans="1:7" x14ac:dyDescent="0.35">
      <c r="A60" s="17"/>
      <c r="B60" s="17"/>
    </row>
    <row r="62" spans="1:7" x14ac:dyDescent="0.35">
      <c r="A62" s="17"/>
      <c r="B62" s="17"/>
    </row>
    <row r="63" spans="1:7" x14ac:dyDescent="0.35">
      <c r="A63" s="17"/>
      <c r="B63" s="17"/>
    </row>
    <row r="64" spans="1:7" x14ac:dyDescent="0.35">
      <c r="A64" s="17"/>
      <c r="B64" s="17"/>
    </row>
    <row r="70" spans="1:4" s="19" customFormat="1" x14ac:dyDescent="0.35">
      <c r="A70" s="18"/>
      <c r="D70" s="11"/>
    </row>
    <row r="71" spans="1:4" x14ac:dyDescent="0.35">
      <c r="D71" s="19"/>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70"/>
  <sheetViews>
    <sheetView topLeftCell="B1" workbookViewId="0">
      <pane xSplit="1" ySplit="4" topLeftCell="CJ5" activePane="bottomRight" state="frozen"/>
      <selection activeCell="H55" sqref="H5:H55"/>
      <selection pane="topRight" activeCell="H55" sqref="H5:H55"/>
      <selection pane="bottomLeft" activeCell="H55" sqref="H5:H55"/>
      <selection pane="bottomRight" activeCell="H55" sqref="H5:H55"/>
    </sheetView>
  </sheetViews>
  <sheetFormatPr defaultColWidth="11" defaultRowHeight="12.75" x14ac:dyDescent="0.35"/>
  <cols>
    <col min="1" max="1" width="4.86328125" style="11" customWidth="1"/>
    <col min="2" max="2" width="27.265625" style="11" customWidth="1"/>
    <col min="3" max="14" width="8.86328125" style="11" customWidth="1"/>
    <col min="15" max="17" width="11" style="22"/>
    <col min="18" max="16384" width="11" style="11"/>
  </cols>
  <sheetData>
    <row r="1" spans="1:101" x14ac:dyDescent="0.35">
      <c r="A1" s="10" t="s">
        <v>132</v>
      </c>
    </row>
    <row r="2" spans="1:101" x14ac:dyDescent="0.35">
      <c r="A2" s="10" t="s">
        <v>69</v>
      </c>
    </row>
    <row r="4" spans="1:101" ht="21" x14ac:dyDescent="0.35">
      <c r="A4" s="12"/>
      <c r="B4" s="23"/>
      <c r="C4" s="24" t="s">
        <v>133</v>
      </c>
      <c r="D4" s="24" t="s">
        <v>134</v>
      </c>
      <c r="E4" s="24" t="s">
        <v>135</v>
      </c>
      <c r="F4" s="24" t="s">
        <v>136</v>
      </c>
      <c r="G4" s="24" t="s">
        <v>137</v>
      </c>
      <c r="H4" s="24" t="s">
        <v>138</v>
      </c>
      <c r="I4" s="24" t="s">
        <v>139</v>
      </c>
      <c r="J4" s="24" t="s">
        <v>140</v>
      </c>
      <c r="K4" s="24" t="s">
        <v>141</v>
      </c>
      <c r="L4" s="24" t="s">
        <v>142</v>
      </c>
      <c r="M4" s="24" t="s">
        <v>143</v>
      </c>
      <c r="N4" s="24" t="s">
        <v>144</v>
      </c>
    </row>
    <row r="5" spans="1:101" ht="14.25" x14ac:dyDescent="0.35">
      <c r="B5" s="15" t="s">
        <v>75</v>
      </c>
      <c r="C5" s="16">
        <v>343</v>
      </c>
      <c r="D5" s="16">
        <v>4566</v>
      </c>
      <c r="E5" s="16">
        <v>2694</v>
      </c>
      <c r="F5" s="16">
        <v>3628</v>
      </c>
      <c r="G5" s="16">
        <v>3678</v>
      </c>
      <c r="H5" s="16">
        <v>4576</v>
      </c>
      <c r="I5" s="16">
        <v>5018</v>
      </c>
      <c r="J5" s="16">
        <v>5329</v>
      </c>
      <c r="K5" s="16">
        <v>6391</v>
      </c>
      <c r="L5" s="16">
        <v>5489</v>
      </c>
      <c r="M5" s="16">
        <v>7292</v>
      </c>
      <c r="N5" s="16">
        <v>11927</v>
      </c>
      <c r="O5" s="29">
        <v>0</v>
      </c>
      <c r="P5" s="29">
        <f>SUM(C5:C5)</f>
        <v>343</v>
      </c>
      <c r="Q5" s="29">
        <f>SUM(C5:D5)</f>
        <v>4909</v>
      </c>
      <c r="R5" s="29">
        <f>SUM(C5:E5)</f>
        <v>7603</v>
      </c>
      <c r="S5" s="29">
        <f>SUM(C5:F5)</f>
        <v>11231</v>
      </c>
      <c r="T5" s="29">
        <f>SUM(C5:G5)</f>
        <v>14909</v>
      </c>
      <c r="U5" s="29">
        <f>SUM(C5:H5)</f>
        <v>19485</v>
      </c>
      <c r="V5" s="29">
        <f>SUM(C5:I5)</f>
        <v>24503</v>
      </c>
      <c r="W5" s="29">
        <f>SUM(C5:J5)</f>
        <v>29832</v>
      </c>
      <c r="X5" s="29">
        <f>SUM(C5:K5)</f>
        <v>36223</v>
      </c>
      <c r="Y5" s="29">
        <f>SUM(C5:L5)</f>
        <v>41712</v>
      </c>
      <c r="Z5" s="29">
        <f>SUM(C5:M5)</f>
        <v>49004</v>
      </c>
      <c r="AA5" s="30">
        <f>SUM(C5:N5)</f>
        <v>60931</v>
      </c>
      <c r="AB5" s="31">
        <f>O5/AA5*100</f>
        <v>0</v>
      </c>
      <c r="AC5" s="31">
        <f>P5/AA5*100</f>
        <v>0.56293184093482795</v>
      </c>
      <c r="AD5" s="31">
        <f>Q5/AA5*100</f>
        <v>8.0566542482480195</v>
      </c>
      <c r="AE5" s="31">
        <f>R5/AA5*100</f>
        <v>12.478048940604946</v>
      </c>
      <c r="AF5" s="31">
        <f>S5/AA5*100</f>
        <v>18.432325089035135</v>
      </c>
      <c r="AG5" s="31">
        <f>T5/AA5*100</f>
        <v>24.468661272587024</v>
      </c>
      <c r="AH5" s="31">
        <f>U5/AA5*100</f>
        <v>31.978795686924556</v>
      </c>
      <c r="AI5" s="31">
        <f>V5/AA5*100</f>
        <v>40.21434081173787</v>
      </c>
      <c r="AJ5" s="31">
        <f>W5/AA5*100</f>
        <v>48.960299355008125</v>
      </c>
      <c r="AK5" s="31">
        <f>X5/AA5*100</f>
        <v>59.449213044263182</v>
      </c>
      <c r="AL5" s="31">
        <f>Y5/AA5*100</f>
        <v>68.457763699922864</v>
      </c>
      <c r="AM5" s="31">
        <f>Z5/AA5*100</f>
        <v>80.425399222070865</v>
      </c>
      <c r="AN5" s="32">
        <v>1</v>
      </c>
      <c r="AO5" s="33">
        <v>1</v>
      </c>
      <c r="AP5" s="33">
        <v>1</v>
      </c>
      <c r="AQ5" s="33">
        <v>200</v>
      </c>
      <c r="AR5" s="33">
        <v>300</v>
      </c>
      <c r="AS5" s="33">
        <v>400</v>
      </c>
      <c r="AT5" s="33">
        <v>600</v>
      </c>
      <c r="AU5" s="33">
        <v>800</v>
      </c>
      <c r="AV5" s="33">
        <v>1000</v>
      </c>
      <c r="AW5" s="33">
        <v>1250</v>
      </c>
      <c r="AX5" s="33">
        <v>1500</v>
      </c>
      <c r="AY5" s="33">
        <v>2000</v>
      </c>
      <c r="AZ5" s="34">
        <v>1</v>
      </c>
      <c r="BA5" s="35">
        <v>1</v>
      </c>
      <c r="BB5" s="35">
        <v>199</v>
      </c>
      <c r="BC5" s="35">
        <v>100</v>
      </c>
      <c r="BD5" s="35">
        <v>100</v>
      </c>
      <c r="BE5" s="35">
        <v>200</v>
      </c>
      <c r="BF5" s="35">
        <v>200</v>
      </c>
      <c r="BG5" s="35">
        <v>200</v>
      </c>
      <c r="BH5" s="35">
        <v>250</v>
      </c>
      <c r="BI5" s="35">
        <v>250</v>
      </c>
      <c r="BJ5" s="35">
        <v>500</v>
      </c>
      <c r="BK5" s="35">
        <v>1000</v>
      </c>
      <c r="BL5" s="36">
        <f t="shared" ref="BL5:BW5" si="0">C5</f>
        <v>343</v>
      </c>
      <c r="BM5" s="37">
        <f t="shared" si="0"/>
        <v>4566</v>
      </c>
      <c r="BN5" s="37">
        <f t="shared" si="0"/>
        <v>2694</v>
      </c>
      <c r="BO5" s="37">
        <f t="shared" si="0"/>
        <v>3628</v>
      </c>
      <c r="BP5" s="37">
        <f t="shared" si="0"/>
        <v>3678</v>
      </c>
      <c r="BQ5" s="37">
        <f t="shared" si="0"/>
        <v>4576</v>
      </c>
      <c r="BR5" s="37">
        <f t="shared" si="0"/>
        <v>5018</v>
      </c>
      <c r="BS5" s="37">
        <f t="shared" si="0"/>
        <v>5329</v>
      </c>
      <c r="BT5" s="37">
        <f t="shared" si="0"/>
        <v>6391</v>
      </c>
      <c r="BU5" s="37">
        <f t="shared" si="0"/>
        <v>5489</v>
      </c>
      <c r="BV5" s="37">
        <f t="shared" si="0"/>
        <v>7292</v>
      </c>
      <c r="BW5" s="37">
        <f t="shared" si="0"/>
        <v>11927</v>
      </c>
      <c r="BX5" s="38" t="s">
        <v>152</v>
      </c>
      <c r="BY5" s="39">
        <f>AO5+((AA5/2-P5)/BM5)*BA5</f>
        <v>7.5971309680245289</v>
      </c>
      <c r="BZ5" s="39">
        <f>AP5+((AA5/2-Q5)/BN5)*BB5</f>
        <v>1888.8038233110617</v>
      </c>
      <c r="CA5" s="39">
        <f>AQ5+((AA5/2-R5)/BO5)*BC5</f>
        <v>830.16813671444322</v>
      </c>
      <c r="CB5" s="39">
        <f>AR5+((AA5/2-S5)/BP5)*BD5</f>
        <v>822.96084828711264</v>
      </c>
      <c r="CC5" s="39">
        <f>AS5+((AA5/2-T5)/BQ5)*BE5</f>
        <v>1079.916958041958</v>
      </c>
      <c r="CD5" s="39">
        <f>AT5+((AA5/2-U5)/BR5)*BF5</f>
        <v>1037.6444798724592</v>
      </c>
      <c r="CE5" s="39">
        <f>AU5+((AA5/2-V5)/BS5)*BG5</f>
        <v>1023.7755676487145</v>
      </c>
      <c r="CF5" s="39">
        <f>AV5+((AA5/2-W5)/BT5)*BH5</f>
        <v>1024.7809419496166</v>
      </c>
      <c r="CG5" s="39">
        <f>AW5+((AA5/2-X5)/BU5)*BI5</f>
        <v>987.77099653853156</v>
      </c>
      <c r="CH5" s="39">
        <f>AX5+((AA5/2-Y5)/BV5)*BJ5</f>
        <v>728.84668129456941</v>
      </c>
      <c r="CI5" s="39">
        <f>AY5+((AA5/2-Z5)/BW5)*BK5</f>
        <v>445.66948939381246</v>
      </c>
      <c r="CJ5" s="40">
        <f>MATCH(1,CK5:CV5,0)</f>
        <v>10</v>
      </c>
      <c r="CK5" s="41">
        <f t="shared" ref="CK5:CV5" si="1">IF(AB5&gt;50,1,0)</f>
        <v>0</v>
      </c>
      <c r="CL5" s="41">
        <f t="shared" si="1"/>
        <v>0</v>
      </c>
      <c r="CM5" s="41">
        <f t="shared" si="1"/>
        <v>0</v>
      </c>
      <c r="CN5" s="41">
        <f t="shared" si="1"/>
        <v>0</v>
      </c>
      <c r="CO5" s="41">
        <f t="shared" si="1"/>
        <v>0</v>
      </c>
      <c r="CP5" s="41">
        <f t="shared" si="1"/>
        <v>0</v>
      </c>
      <c r="CQ5" s="41">
        <f t="shared" si="1"/>
        <v>0</v>
      </c>
      <c r="CR5" s="41">
        <f t="shared" si="1"/>
        <v>0</v>
      </c>
      <c r="CS5" s="41">
        <f t="shared" si="1"/>
        <v>0</v>
      </c>
      <c r="CT5" s="41">
        <f t="shared" si="1"/>
        <v>1</v>
      </c>
      <c r="CU5" s="41">
        <f t="shared" si="1"/>
        <v>1</v>
      </c>
      <c r="CV5" s="41">
        <f t="shared" si="1"/>
        <v>1</v>
      </c>
      <c r="CW5" s="42">
        <f>INDEX(BY5:CI5,CJ5-2)</f>
        <v>1024.7809419496166</v>
      </c>
    </row>
    <row r="6" spans="1:101" ht="14.25" x14ac:dyDescent="0.35">
      <c r="B6" s="15" t="s">
        <v>76</v>
      </c>
      <c r="C6" s="16">
        <v>516</v>
      </c>
      <c r="D6" s="16">
        <v>7329</v>
      </c>
      <c r="E6" s="16">
        <v>5691</v>
      </c>
      <c r="F6" s="16">
        <v>6346</v>
      </c>
      <c r="G6" s="16">
        <v>5448</v>
      </c>
      <c r="H6" s="16">
        <v>6934</v>
      </c>
      <c r="I6" s="16">
        <v>7626</v>
      </c>
      <c r="J6" s="16">
        <v>7149</v>
      </c>
      <c r="K6" s="16">
        <v>6911</v>
      </c>
      <c r="L6" s="16">
        <v>4939</v>
      </c>
      <c r="M6" s="16">
        <v>5403</v>
      </c>
      <c r="N6" s="16">
        <v>4161</v>
      </c>
      <c r="O6" s="29">
        <v>1</v>
      </c>
      <c r="P6" s="29">
        <f t="shared" ref="P6:P56" si="2">SUM(C6:C6)</f>
        <v>516</v>
      </c>
      <c r="Q6" s="29">
        <f t="shared" ref="Q6:Q56" si="3">SUM(C6:D6)</f>
        <v>7845</v>
      </c>
      <c r="R6" s="29">
        <f t="shared" ref="R6:R56" si="4">SUM(C6:E6)</f>
        <v>13536</v>
      </c>
      <c r="S6" s="29">
        <f t="shared" ref="S6:S56" si="5">SUM(C6:F6)</f>
        <v>19882</v>
      </c>
      <c r="T6" s="29">
        <f t="shared" ref="T6:T56" si="6">SUM(C6:G6)</f>
        <v>25330</v>
      </c>
      <c r="U6" s="29">
        <f t="shared" ref="U6:U56" si="7">SUM(C6:H6)</f>
        <v>32264</v>
      </c>
      <c r="V6" s="29">
        <f t="shared" ref="V6:V56" si="8">SUM(C6:I6)</f>
        <v>39890</v>
      </c>
      <c r="W6" s="29">
        <f t="shared" ref="W6:W56" si="9">SUM(C6:J6)</f>
        <v>47039</v>
      </c>
      <c r="X6" s="29">
        <f t="shared" ref="X6:X56" si="10">SUM(C6:K6)</f>
        <v>53950</v>
      </c>
      <c r="Y6" s="29">
        <f t="shared" ref="Y6:Y56" si="11">SUM(C6:L6)</f>
        <v>58889</v>
      </c>
      <c r="Z6" s="29">
        <f t="shared" ref="Z6:Z56" si="12">SUM(C6:M6)</f>
        <v>64292</v>
      </c>
      <c r="AA6" s="30">
        <f t="shared" ref="AA6:AA56" si="13">SUM(C6:N6)</f>
        <v>68453</v>
      </c>
      <c r="AB6" s="31">
        <f t="shared" ref="AB6:AB56" si="14">O6/AA6*100</f>
        <v>1.4608563539947118E-3</v>
      </c>
      <c r="AC6" s="31">
        <f t="shared" ref="AC6:AC56" si="15">P6/AA6*100</f>
        <v>0.75380187866127124</v>
      </c>
      <c r="AD6" s="31">
        <f t="shared" ref="AD6:AD56" si="16">Q6/AA6*100</f>
        <v>11.460418097088514</v>
      </c>
      <c r="AE6" s="31">
        <f t="shared" ref="AE6:AE56" si="17">R6/AA6*100</f>
        <v>19.774151607672419</v>
      </c>
      <c r="AF6" s="31">
        <f t="shared" ref="AF6:AF56" si="18">S6/AA6*100</f>
        <v>29.044746030122859</v>
      </c>
      <c r="AG6" s="31">
        <f t="shared" ref="AG6:AG56" si="19">T6/AA6*100</f>
        <v>37.003491446686049</v>
      </c>
      <c r="AH6" s="31">
        <f t="shared" ref="AH6:AH56" si="20">U6/AA6*100</f>
        <v>47.133069405285376</v>
      </c>
      <c r="AI6" s="31">
        <f t="shared" ref="AI6:AI56" si="21">V6/AA6*100</f>
        <v>58.273559960849056</v>
      </c>
      <c r="AJ6" s="31">
        <f t="shared" ref="AJ6:AJ56" si="22">W6/AA6*100</f>
        <v>68.717222035557242</v>
      </c>
      <c r="AK6" s="31">
        <f t="shared" ref="AK6:AK56" si="23">X6/AA6*100</f>
        <v>78.813200298014692</v>
      </c>
      <c r="AL6" s="31">
        <f t="shared" ref="AL6:AL56" si="24">Y6/AA6*100</f>
        <v>86.028369830394581</v>
      </c>
      <c r="AM6" s="31">
        <f t="shared" ref="AM6:AM56" si="25">Z6/AA6*100</f>
        <v>93.921376711028003</v>
      </c>
      <c r="AN6" s="32">
        <v>1</v>
      </c>
      <c r="AO6" s="33">
        <v>1</v>
      </c>
      <c r="AP6" s="33">
        <v>1</v>
      </c>
      <c r="AQ6" s="33">
        <v>200</v>
      </c>
      <c r="AR6" s="33">
        <v>300</v>
      </c>
      <c r="AS6" s="33">
        <v>400</v>
      </c>
      <c r="AT6" s="33">
        <v>600</v>
      </c>
      <c r="AU6" s="33">
        <v>800</v>
      </c>
      <c r="AV6" s="33">
        <v>1000</v>
      </c>
      <c r="AW6" s="33">
        <v>1250</v>
      </c>
      <c r="AX6" s="33">
        <v>1500</v>
      </c>
      <c r="AY6" s="33">
        <v>2000</v>
      </c>
      <c r="AZ6" s="34">
        <v>1</v>
      </c>
      <c r="BA6" s="35">
        <v>1</v>
      </c>
      <c r="BB6" s="35">
        <v>199</v>
      </c>
      <c r="BC6" s="35">
        <v>100</v>
      </c>
      <c r="BD6" s="35">
        <v>100</v>
      </c>
      <c r="BE6" s="35">
        <v>200</v>
      </c>
      <c r="BF6" s="35">
        <v>200</v>
      </c>
      <c r="BG6" s="35">
        <v>200</v>
      </c>
      <c r="BH6" s="35">
        <v>250</v>
      </c>
      <c r="BI6" s="35">
        <v>250</v>
      </c>
      <c r="BJ6" s="35">
        <v>500</v>
      </c>
      <c r="BK6" s="35">
        <v>1000</v>
      </c>
      <c r="BL6" s="36">
        <f t="shared" ref="BL6:BL56" si="26">C6</f>
        <v>516</v>
      </c>
      <c r="BM6" s="37">
        <f t="shared" ref="BM6:BM56" si="27">D6</f>
        <v>7329</v>
      </c>
      <c r="BN6" s="37">
        <f t="shared" ref="BN6:BN56" si="28">E6</f>
        <v>5691</v>
      </c>
      <c r="BO6" s="37">
        <f t="shared" ref="BO6:BO56" si="29">F6</f>
        <v>6346</v>
      </c>
      <c r="BP6" s="37">
        <f t="shared" ref="BP6:BP56" si="30">G6</f>
        <v>5448</v>
      </c>
      <c r="BQ6" s="37">
        <f t="shared" ref="BQ6:BQ56" si="31">H6</f>
        <v>6934</v>
      </c>
      <c r="BR6" s="37">
        <f t="shared" ref="BR6:BR56" si="32">I6</f>
        <v>7626</v>
      </c>
      <c r="BS6" s="37">
        <f t="shared" ref="BS6:BS56" si="33">J6</f>
        <v>7149</v>
      </c>
      <c r="BT6" s="37">
        <f t="shared" ref="BT6:BT56" si="34">K6</f>
        <v>6911</v>
      </c>
      <c r="BU6" s="37">
        <f t="shared" ref="BU6:BU56" si="35">L6</f>
        <v>4939</v>
      </c>
      <c r="BV6" s="37">
        <f t="shared" ref="BV6:BV56" si="36">M6</f>
        <v>5403</v>
      </c>
      <c r="BW6" s="37">
        <f t="shared" ref="BW6:BW56" si="37">N6</f>
        <v>4161</v>
      </c>
      <c r="BX6" s="38" t="s">
        <v>152</v>
      </c>
      <c r="BY6" s="39">
        <f t="shared" ref="BY6:BY56" si="38">AO6+((AA6/2-P6)/BM6)*BA6</f>
        <v>5.5996043116386955</v>
      </c>
      <c r="BZ6" s="39">
        <f t="shared" ref="BZ6:BZ56" si="39">AP6+((AA6/2-Q6)/BN6)*BB6</f>
        <v>923.49490423475652</v>
      </c>
      <c r="CA6" s="39">
        <f t="shared" ref="CA6:CA56" si="40">AQ6+((AA6/2-R6)/BO6)*BC6</f>
        <v>526.04002521273242</v>
      </c>
      <c r="CB6" s="39">
        <f t="shared" ref="CB6:CB56" si="41">AR6+((AA6/2-S6)/BP6)*BD6</f>
        <v>563.29845814977966</v>
      </c>
      <c r="CC6" s="39">
        <f t="shared" ref="CC6:CC56" si="42">AS6+((AA6/2-T6)/BQ6)*BE6</f>
        <v>656.60513412171906</v>
      </c>
      <c r="CD6" s="39">
        <f t="shared" ref="CD6:CD56" si="43">AT6+((AA6/2-U6)/BR6)*BF6</f>
        <v>651.46865984788883</v>
      </c>
      <c r="CE6" s="39">
        <f t="shared" ref="CE6:CE56" si="44">AU6+((AA6/2-V6)/BS6)*BG6</f>
        <v>641.55825989648906</v>
      </c>
      <c r="CF6" s="39">
        <f t="shared" ref="CF6:CF56" si="45">AV6+((AA6/2-W6)/BT6)*BH6</f>
        <v>536.51787006221957</v>
      </c>
      <c r="CG6" s="39">
        <f t="shared" ref="CG6:CG56" si="46">AW6+((AA6/2-X6)/BU6)*BI6</f>
        <v>251.6450698521968</v>
      </c>
      <c r="CH6" s="39">
        <f t="shared" ref="CH6:CH56" si="47">AX6+((AA6/2-Y6)/BV6)*BJ6</f>
        <v>-782.29687210808788</v>
      </c>
      <c r="CI6" s="39">
        <f t="shared" ref="CI6:CI56" si="48">AY6+((AA6/2-Z6)/BW6)*BK6</f>
        <v>-5225.5467435712562</v>
      </c>
      <c r="CJ6" s="40">
        <f t="shared" ref="CJ6:CJ56" si="49">MATCH(1,CK6:CV6,0)</f>
        <v>8</v>
      </c>
      <c r="CK6" s="41">
        <f t="shared" ref="CK6:CK56" si="50">IF(AB6&gt;50,1,0)</f>
        <v>0</v>
      </c>
      <c r="CL6" s="41">
        <f t="shared" ref="CL6:CL56" si="51">IF(AC6&gt;50,1,0)</f>
        <v>0</v>
      </c>
      <c r="CM6" s="41">
        <f t="shared" ref="CM6:CM56" si="52">IF(AD6&gt;50,1,0)</f>
        <v>0</v>
      </c>
      <c r="CN6" s="41">
        <f t="shared" ref="CN6:CN56" si="53">IF(AE6&gt;50,1,0)</f>
        <v>0</v>
      </c>
      <c r="CO6" s="41">
        <f t="shared" ref="CO6:CO56" si="54">IF(AF6&gt;50,1,0)</f>
        <v>0</v>
      </c>
      <c r="CP6" s="41">
        <f t="shared" ref="CP6:CP56" si="55">IF(AG6&gt;50,1,0)</f>
        <v>0</v>
      </c>
      <c r="CQ6" s="41">
        <f t="shared" ref="CQ6:CQ56" si="56">IF(AH6&gt;50,1,0)</f>
        <v>0</v>
      </c>
      <c r="CR6" s="41">
        <f t="shared" ref="CR6:CR56" si="57">IF(AI6&gt;50,1,0)</f>
        <v>1</v>
      </c>
      <c r="CS6" s="41">
        <f t="shared" ref="CS6:CS56" si="58">IF(AJ6&gt;50,1,0)</f>
        <v>1</v>
      </c>
      <c r="CT6" s="41">
        <f t="shared" ref="CT6:CT56" si="59">IF(AK6&gt;50,1,0)</f>
        <v>1</v>
      </c>
      <c r="CU6" s="41">
        <f t="shared" ref="CU6:CU56" si="60">IF(AL6&gt;50,1,0)</f>
        <v>1</v>
      </c>
      <c r="CV6" s="41">
        <f t="shared" ref="CV6:CV56" si="61">IF(AM6&gt;50,1,0)</f>
        <v>1</v>
      </c>
      <c r="CW6" s="42">
        <f t="shared" ref="CW6:CW56" si="62">INDEX(BY6:CI6,CJ6-2)</f>
        <v>651.46865984788883</v>
      </c>
    </row>
    <row r="7" spans="1:101" ht="14.25" x14ac:dyDescent="0.35">
      <c r="B7" s="15" t="s">
        <v>77</v>
      </c>
      <c r="C7" s="16">
        <v>184</v>
      </c>
      <c r="D7" s="16">
        <v>3288</v>
      </c>
      <c r="E7" s="16">
        <v>3409</v>
      </c>
      <c r="F7" s="16">
        <v>4198</v>
      </c>
      <c r="G7" s="16">
        <v>4366</v>
      </c>
      <c r="H7" s="16">
        <v>5171</v>
      </c>
      <c r="I7" s="16">
        <v>4849</v>
      </c>
      <c r="J7" s="16">
        <v>4158</v>
      </c>
      <c r="K7" s="16">
        <v>3896</v>
      </c>
      <c r="L7" s="16">
        <v>2522</v>
      </c>
      <c r="M7" s="16">
        <v>2663</v>
      </c>
      <c r="N7" s="16">
        <v>1756</v>
      </c>
      <c r="O7" s="29">
        <v>2</v>
      </c>
      <c r="P7" s="29">
        <f t="shared" si="2"/>
        <v>184</v>
      </c>
      <c r="Q7" s="29">
        <f t="shared" si="3"/>
        <v>3472</v>
      </c>
      <c r="R7" s="29">
        <f t="shared" si="4"/>
        <v>6881</v>
      </c>
      <c r="S7" s="29">
        <f t="shared" si="5"/>
        <v>11079</v>
      </c>
      <c r="T7" s="29">
        <f t="shared" si="6"/>
        <v>15445</v>
      </c>
      <c r="U7" s="29">
        <f t="shared" si="7"/>
        <v>20616</v>
      </c>
      <c r="V7" s="29">
        <f t="shared" si="8"/>
        <v>25465</v>
      </c>
      <c r="W7" s="29">
        <f t="shared" si="9"/>
        <v>29623</v>
      </c>
      <c r="X7" s="29">
        <f t="shared" si="10"/>
        <v>33519</v>
      </c>
      <c r="Y7" s="29">
        <f t="shared" si="11"/>
        <v>36041</v>
      </c>
      <c r="Z7" s="29">
        <f t="shared" si="12"/>
        <v>38704</v>
      </c>
      <c r="AA7" s="30">
        <f t="shared" si="13"/>
        <v>40460</v>
      </c>
      <c r="AB7" s="31">
        <f t="shared" si="14"/>
        <v>4.9431537320810673E-3</v>
      </c>
      <c r="AC7" s="31">
        <f t="shared" si="15"/>
        <v>0.45477014335145821</v>
      </c>
      <c r="AD7" s="31">
        <f t="shared" si="16"/>
        <v>8.5813148788927336</v>
      </c>
      <c r="AE7" s="31">
        <f t="shared" si="17"/>
        <v>17.006920415224911</v>
      </c>
      <c r="AF7" s="31">
        <f t="shared" si="18"/>
        <v>27.382600098863076</v>
      </c>
      <c r="AG7" s="31">
        <f t="shared" si="19"/>
        <v>38.173504695996044</v>
      </c>
      <c r="AH7" s="31">
        <f t="shared" si="20"/>
        <v>50.954028670291649</v>
      </c>
      <c r="AI7" s="31">
        <f t="shared" si="21"/>
        <v>62.938704893722196</v>
      </c>
      <c r="AJ7" s="31">
        <f t="shared" si="22"/>
        <v>73.215521502718744</v>
      </c>
      <c r="AK7" s="31">
        <f t="shared" si="23"/>
        <v>82.844784972812661</v>
      </c>
      <c r="AL7" s="31">
        <f t="shared" si="24"/>
        <v>89.078101828966879</v>
      </c>
      <c r="AM7" s="31">
        <f t="shared" si="25"/>
        <v>95.659911023232823</v>
      </c>
      <c r="AN7" s="32">
        <v>1</v>
      </c>
      <c r="AO7" s="33">
        <v>1</v>
      </c>
      <c r="AP7" s="33">
        <v>1</v>
      </c>
      <c r="AQ7" s="33">
        <v>200</v>
      </c>
      <c r="AR7" s="33">
        <v>300</v>
      </c>
      <c r="AS7" s="33">
        <v>400</v>
      </c>
      <c r="AT7" s="33">
        <v>600</v>
      </c>
      <c r="AU7" s="33">
        <v>800</v>
      </c>
      <c r="AV7" s="33">
        <v>1000</v>
      </c>
      <c r="AW7" s="33">
        <v>1250</v>
      </c>
      <c r="AX7" s="33">
        <v>1500</v>
      </c>
      <c r="AY7" s="33">
        <v>2000</v>
      </c>
      <c r="AZ7" s="34">
        <v>1</v>
      </c>
      <c r="BA7" s="35">
        <v>1</v>
      </c>
      <c r="BB7" s="35">
        <v>199</v>
      </c>
      <c r="BC7" s="35">
        <v>100</v>
      </c>
      <c r="BD7" s="35">
        <v>100</v>
      </c>
      <c r="BE7" s="35">
        <v>200</v>
      </c>
      <c r="BF7" s="35">
        <v>200</v>
      </c>
      <c r="BG7" s="35">
        <v>200</v>
      </c>
      <c r="BH7" s="35">
        <v>250</v>
      </c>
      <c r="BI7" s="35">
        <v>250</v>
      </c>
      <c r="BJ7" s="35">
        <v>500</v>
      </c>
      <c r="BK7" s="35">
        <v>1000</v>
      </c>
      <c r="BL7" s="36">
        <f t="shared" si="26"/>
        <v>184</v>
      </c>
      <c r="BM7" s="37">
        <f t="shared" si="27"/>
        <v>3288</v>
      </c>
      <c r="BN7" s="37">
        <f t="shared" si="28"/>
        <v>3409</v>
      </c>
      <c r="BO7" s="37">
        <f t="shared" si="29"/>
        <v>4198</v>
      </c>
      <c r="BP7" s="37">
        <f t="shared" si="30"/>
        <v>4366</v>
      </c>
      <c r="BQ7" s="37">
        <f t="shared" si="31"/>
        <v>5171</v>
      </c>
      <c r="BR7" s="37">
        <f t="shared" si="32"/>
        <v>4849</v>
      </c>
      <c r="BS7" s="37">
        <f t="shared" si="33"/>
        <v>4158</v>
      </c>
      <c r="BT7" s="37">
        <f t="shared" si="34"/>
        <v>3896</v>
      </c>
      <c r="BU7" s="37">
        <f t="shared" si="35"/>
        <v>2522</v>
      </c>
      <c r="BV7" s="37">
        <f t="shared" si="36"/>
        <v>2663</v>
      </c>
      <c r="BW7" s="37">
        <f t="shared" si="37"/>
        <v>1756</v>
      </c>
      <c r="BX7" s="38" t="s">
        <v>152</v>
      </c>
      <c r="BY7" s="39">
        <f t="shared" si="38"/>
        <v>7.0967153284671536</v>
      </c>
      <c r="BZ7" s="39">
        <f t="shared" si="39"/>
        <v>979.24640657084183</v>
      </c>
      <c r="CA7" s="39">
        <f t="shared" si="40"/>
        <v>517.98475464506907</v>
      </c>
      <c r="CB7" s="39">
        <f t="shared" si="41"/>
        <v>509.59688502061385</v>
      </c>
      <c r="CC7" s="39">
        <f t="shared" si="42"/>
        <v>585.07058596016248</v>
      </c>
      <c r="CD7" s="39">
        <f t="shared" si="43"/>
        <v>584.07919158589402</v>
      </c>
      <c r="CE7" s="39">
        <f t="shared" si="44"/>
        <v>548.19624819624823</v>
      </c>
      <c r="CF7" s="39">
        <f t="shared" si="45"/>
        <v>397.26642710472277</v>
      </c>
      <c r="CG7" s="39">
        <f t="shared" si="46"/>
        <v>-67.307692307692378</v>
      </c>
      <c r="CH7" s="39">
        <f t="shared" si="47"/>
        <v>-1468.6443860307927</v>
      </c>
      <c r="CI7" s="39">
        <f t="shared" si="48"/>
        <v>-8520.5011389521642</v>
      </c>
      <c r="CJ7" s="40">
        <f t="shared" si="49"/>
        <v>7</v>
      </c>
      <c r="CK7" s="41">
        <f t="shared" si="50"/>
        <v>0</v>
      </c>
      <c r="CL7" s="41">
        <f t="shared" si="51"/>
        <v>0</v>
      </c>
      <c r="CM7" s="41">
        <f t="shared" si="52"/>
        <v>0</v>
      </c>
      <c r="CN7" s="41">
        <f t="shared" si="53"/>
        <v>0</v>
      </c>
      <c r="CO7" s="41">
        <f t="shared" si="54"/>
        <v>0</v>
      </c>
      <c r="CP7" s="41">
        <f t="shared" si="55"/>
        <v>0</v>
      </c>
      <c r="CQ7" s="41">
        <f t="shared" si="56"/>
        <v>1</v>
      </c>
      <c r="CR7" s="41">
        <f t="shared" si="57"/>
        <v>1</v>
      </c>
      <c r="CS7" s="41">
        <f t="shared" si="58"/>
        <v>1</v>
      </c>
      <c r="CT7" s="41">
        <f t="shared" si="59"/>
        <v>1</v>
      </c>
      <c r="CU7" s="41">
        <f t="shared" si="60"/>
        <v>1</v>
      </c>
      <c r="CV7" s="41">
        <f t="shared" si="61"/>
        <v>1</v>
      </c>
      <c r="CW7" s="42">
        <f t="shared" si="62"/>
        <v>585.07058596016248</v>
      </c>
    </row>
    <row r="8" spans="1:101" ht="14.25" x14ac:dyDescent="0.35">
      <c r="B8" s="15" t="s">
        <v>78</v>
      </c>
      <c r="C8" s="16">
        <v>228</v>
      </c>
      <c r="D8" s="16">
        <v>3817</v>
      </c>
      <c r="E8" s="16">
        <v>3497</v>
      </c>
      <c r="F8" s="16">
        <v>4073</v>
      </c>
      <c r="G8" s="16">
        <v>4117</v>
      </c>
      <c r="H8" s="16">
        <v>4882</v>
      </c>
      <c r="I8" s="16">
        <v>4192</v>
      </c>
      <c r="J8" s="16">
        <v>3493</v>
      </c>
      <c r="K8" s="16">
        <v>3555</v>
      </c>
      <c r="L8" s="16">
        <v>2718</v>
      </c>
      <c r="M8" s="16">
        <v>3440</v>
      </c>
      <c r="N8" s="16">
        <v>4033</v>
      </c>
      <c r="O8" s="29">
        <v>3</v>
      </c>
      <c r="P8" s="29">
        <f t="shared" si="2"/>
        <v>228</v>
      </c>
      <c r="Q8" s="29">
        <f t="shared" si="3"/>
        <v>4045</v>
      </c>
      <c r="R8" s="29">
        <f t="shared" si="4"/>
        <v>7542</v>
      </c>
      <c r="S8" s="29">
        <f t="shared" si="5"/>
        <v>11615</v>
      </c>
      <c r="T8" s="29">
        <f t="shared" si="6"/>
        <v>15732</v>
      </c>
      <c r="U8" s="29">
        <f t="shared" si="7"/>
        <v>20614</v>
      </c>
      <c r="V8" s="29">
        <f t="shared" si="8"/>
        <v>24806</v>
      </c>
      <c r="W8" s="29">
        <f t="shared" si="9"/>
        <v>28299</v>
      </c>
      <c r="X8" s="29">
        <f t="shared" si="10"/>
        <v>31854</v>
      </c>
      <c r="Y8" s="29">
        <f t="shared" si="11"/>
        <v>34572</v>
      </c>
      <c r="Z8" s="29">
        <f t="shared" si="12"/>
        <v>38012</v>
      </c>
      <c r="AA8" s="30">
        <f t="shared" si="13"/>
        <v>42045</v>
      </c>
      <c r="AB8" s="31">
        <f t="shared" si="14"/>
        <v>7.1352122725651087E-3</v>
      </c>
      <c r="AC8" s="31">
        <f t="shared" si="15"/>
        <v>0.54227613271494823</v>
      </c>
      <c r="AD8" s="31">
        <f t="shared" si="16"/>
        <v>9.620644547508622</v>
      </c>
      <c r="AE8" s="31">
        <f t="shared" si="17"/>
        <v>17.937923653228683</v>
      </c>
      <c r="AF8" s="31">
        <f t="shared" si="18"/>
        <v>27.625163515281248</v>
      </c>
      <c r="AG8" s="31">
        <f t="shared" si="19"/>
        <v>37.417053157331431</v>
      </c>
      <c r="AH8" s="31">
        <f t="shared" si="20"/>
        <v>49.02842192888572</v>
      </c>
      <c r="AI8" s="31">
        <f t="shared" si="21"/>
        <v>58.998691877750034</v>
      </c>
      <c r="AJ8" s="31">
        <f t="shared" si="22"/>
        <v>67.306457367106674</v>
      </c>
      <c r="AK8" s="31">
        <f t="shared" si="23"/>
        <v>75.761683910096323</v>
      </c>
      <c r="AL8" s="31">
        <f t="shared" si="24"/>
        <v>82.226186229040309</v>
      </c>
      <c r="AM8" s="31">
        <f t="shared" si="25"/>
        <v>90.40789630158163</v>
      </c>
      <c r="AN8" s="32">
        <v>1</v>
      </c>
      <c r="AO8" s="33">
        <v>1</v>
      </c>
      <c r="AP8" s="33">
        <v>1</v>
      </c>
      <c r="AQ8" s="33">
        <v>200</v>
      </c>
      <c r="AR8" s="33">
        <v>300</v>
      </c>
      <c r="AS8" s="33">
        <v>400</v>
      </c>
      <c r="AT8" s="33">
        <v>600</v>
      </c>
      <c r="AU8" s="33">
        <v>800</v>
      </c>
      <c r="AV8" s="33">
        <v>1000</v>
      </c>
      <c r="AW8" s="33">
        <v>1250</v>
      </c>
      <c r="AX8" s="33">
        <v>1500</v>
      </c>
      <c r="AY8" s="33">
        <v>2000</v>
      </c>
      <c r="AZ8" s="34">
        <v>1</v>
      </c>
      <c r="BA8" s="35">
        <v>1</v>
      </c>
      <c r="BB8" s="35">
        <v>199</v>
      </c>
      <c r="BC8" s="35">
        <v>100</v>
      </c>
      <c r="BD8" s="35">
        <v>100</v>
      </c>
      <c r="BE8" s="35">
        <v>200</v>
      </c>
      <c r="BF8" s="35">
        <v>200</v>
      </c>
      <c r="BG8" s="35">
        <v>200</v>
      </c>
      <c r="BH8" s="35">
        <v>250</v>
      </c>
      <c r="BI8" s="35">
        <v>250</v>
      </c>
      <c r="BJ8" s="35">
        <v>500</v>
      </c>
      <c r="BK8" s="35">
        <v>1000</v>
      </c>
      <c r="BL8" s="36">
        <f t="shared" si="26"/>
        <v>228</v>
      </c>
      <c r="BM8" s="37">
        <f t="shared" si="27"/>
        <v>3817</v>
      </c>
      <c r="BN8" s="37">
        <f t="shared" si="28"/>
        <v>3497</v>
      </c>
      <c r="BO8" s="37">
        <f t="shared" si="29"/>
        <v>4073</v>
      </c>
      <c r="BP8" s="37">
        <f t="shared" si="30"/>
        <v>4117</v>
      </c>
      <c r="BQ8" s="37">
        <f t="shared" si="31"/>
        <v>4882</v>
      </c>
      <c r="BR8" s="37">
        <f t="shared" si="32"/>
        <v>4192</v>
      </c>
      <c r="BS8" s="37">
        <f t="shared" si="33"/>
        <v>3493</v>
      </c>
      <c r="BT8" s="37">
        <f t="shared" si="34"/>
        <v>3555</v>
      </c>
      <c r="BU8" s="37">
        <f t="shared" si="35"/>
        <v>2718</v>
      </c>
      <c r="BV8" s="37">
        <f t="shared" si="36"/>
        <v>3440</v>
      </c>
      <c r="BW8" s="37">
        <f t="shared" si="37"/>
        <v>4033</v>
      </c>
      <c r="BX8" s="38" t="s">
        <v>152</v>
      </c>
      <c r="BY8" s="39">
        <f t="shared" si="38"/>
        <v>6.4478648152999742</v>
      </c>
      <c r="BZ8" s="39">
        <f t="shared" si="39"/>
        <v>967.12024592507873</v>
      </c>
      <c r="CA8" s="39">
        <f t="shared" si="40"/>
        <v>530.97225632212132</v>
      </c>
      <c r="CB8" s="39">
        <f t="shared" si="41"/>
        <v>528.50376487733786</v>
      </c>
      <c r="CC8" s="39">
        <f t="shared" si="42"/>
        <v>616.73494469479715</v>
      </c>
      <c r="CD8" s="39">
        <f t="shared" si="43"/>
        <v>619.4895038167939</v>
      </c>
      <c r="CE8" s="39">
        <f t="shared" si="44"/>
        <v>583.36673346693385</v>
      </c>
      <c r="CF8" s="39">
        <f t="shared" si="45"/>
        <v>488.29113924050637</v>
      </c>
      <c r="CG8" s="39">
        <f t="shared" si="46"/>
        <v>253.72516556291396</v>
      </c>
      <c r="CH8" s="39">
        <f t="shared" si="47"/>
        <v>-469.4040697674418</v>
      </c>
      <c r="CI8" s="39">
        <f t="shared" si="48"/>
        <v>-2212.6208777584925</v>
      </c>
      <c r="CJ8" s="40">
        <f t="shared" si="49"/>
        <v>8</v>
      </c>
      <c r="CK8" s="41">
        <f t="shared" si="50"/>
        <v>0</v>
      </c>
      <c r="CL8" s="41">
        <f t="shared" si="51"/>
        <v>0</v>
      </c>
      <c r="CM8" s="41">
        <f t="shared" si="52"/>
        <v>0</v>
      </c>
      <c r="CN8" s="41">
        <f t="shared" si="53"/>
        <v>0</v>
      </c>
      <c r="CO8" s="41">
        <f t="shared" si="54"/>
        <v>0</v>
      </c>
      <c r="CP8" s="41">
        <f t="shared" si="55"/>
        <v>0</v>
      </c>
      <c r="CQ8" s="41">
        <f t="shared" si="56"/>
        <v>0</v>
      </c>
      <c r="CR8" s="41">
        <f t="shared" si="57"/>
        <v>1</v>
      </c>
      <c r="CS8" s="41">
        <f t="shared" si="58"/>
        <v>1</v>
      </c>
      <c r="CT8" s="41">
        <f t="shared" si="59"/>
        <v>1</v>
      </c>
      <c r="CU8" s="41">
        <f t="shared" si="60"/>
        <v>1</v>
      </c>
      <c r="CV8" s="41">
        <f t="shared" si="61"/>
        <v>1</v>
      </c>
      <c r="CW8" s="42">
        <f t="shared" si="62"/>
        <v>619.4895038167939</v>
      </c>
    </row>
    <row r="9" spans="1:101" ht="14.25" x14ac:dyDescent="0.35">
      <c r="B9" s="15" t="s">
        <v>79</v>
      </c>
      <c r="C9" s="16">
        <v>331</v>
      </c>
      <c r="D9" s="16">
        <v>5475</v>
      </c>
      <c r="E9" s="16">
        <v>4174</v>
      </c>
      <c r="F9" s="16">
        <v>3690</v>
      </c>
      <c r="G9" s="16">
        <v>3706</v>
      </c>
      <c r="H9" s="16">
        <v>4850</v>
      </c>
      <c r="I9" s="16">
        <v>4286</v>
      </c>
      <c r="J9" s="16">
        <v>3504</v>
      </c>
      <c r="K9" s="16">
        <v>3650</v>
      </c>
      <c r="L9" s="16">
        <v>2663</v>
      </c>
      <c r="M9" s="16">
        <v>3558</v>
      </c>
      <c r="N9" s="16">
        <v>5516</v>
      </c>
      <c r="O9" s="29">
        <v>4</v>
      </c>
      <c r="P9" s="29">
        <f t="shared" si="2"/>
        <v>331</v>
      </c>
      <c r="Q9" s="29">
        <f t="shared" si="3"/>
        <v>5806</v>
      </c>
      <c r="R9" s="29">
        <f t="shared" si="4"/>
        <v>9980</v>
      </c>
      <c r="S9" s="29">
        <f t="shared" si="5"/>
        <v>13670</v>
      </c>
      <c r="T9" s="29">
        <f t="shared" si="6"/>
        <v>17376</v>
      </c>
      <c r="U9" s="29">
        <f t="shared" si="7"/>
        <v>22226</v>
      </c>
      <c r="V9" s="29">
        <f t="shared" si="8"/>
        <v>26512</v>
      </c>
      <c r="W9" s="29">
        <f t="shared" si="9"/>
        <v>30016</v>
      </c>
      <c r="X9" s="29">
        <f t="shared" si="10"/>
        <v>33666</v>
      </c>
      <c r="Y9" s="29">
        <f t="shared" si="11"/>
        <v>36329</v>
      </c>
      <c r="Z9" s="29">
        <f t="shared" si="12"/>
        <v>39887</v>
      </c>
      <c r="AA9" s="30">
        <f t="shared" si="13"/>
        <v>45403</v>
      </c>
      <c r="AB9" s="31">
        <f t="shared" si="14"/>
        <v>8.809990529260181E-3</v>
      </c>
      <c r="AC9" s="31">
        <f t="shared" si="15"/>
        <v>0.72902671629628002</v>
      </c>
      <c r="AD9" s="31">
        <f t="shared" si="16"/>
        <v>12.787701253221154</v>
      </c>
      <c r="AE9" s="31">
        <f t="shared" si="17"/>
        <v>21.980926370504154</v>
      </c>
      <c r="AF9" s="31">
        <f t="shared" si="18"/>
        <v>30.10814263374667</v>
      </c>
      <c r="AG9" s="31">
        <f t="shared" si="19"/>
        <v>38.270598859106222</v>
      </c>
      <c r="AH9" s="31">
        <f t="shared" si="20"/>
        <v>48.952712375834196</v>
      </c>
      <c r="AI9" s="31">
        <f t="shared" si="21"/>
        <v>58.392617227936483</v>
      </c>
      <c r="AJ9" s="31">
        <f t="shared" si="22"/>
        <v>66.11016893156841</v>
      </c>
      <c r="AK9" s="31">
        <f t="shared" si="23"/>
        <v>74.149285289518318</v>
      </c>
      <c r="AL9" s="31">
        <f t="shared" si="24"/>
        <v>80.014536484373281</v>
      </c>
      <c r="AM9" s="31">
        <f t="shared" si="25"/>
        <v>87.851023060150212</v>
      </c>
      <c r="AN9" s="32">
        <v>1</v>
      </c>
      <c r="AO9" s="33">
        <v>1</v>
      </c>
      <c r="AP9" s="33">
        <v>1</v>
      </c>
      <c r="AQ9" s="33">
        <v>200</v>
      </c>
      <c r="AR9" s="33">
        <v>300</v>
      </c>
      <c r="AS9" s="33">
        <v>400</v>
      </c>
      <c r="AT9" s="33">
        <v>600</v>
      </c>
      <c r="AU9" s="33">
        <v>800</v>
      </c>
      <c r="AV9" s="33">
        <v>1000</v>
      </c>
      <c r="AW9" s="33">
        <v>1250</v>
      </c>
      <c r="AX9" s="33">
        <v>1500</v>
      </c>
      <c r="AY9" s="33">
        <v>2000</v>
      </c>
      <c r="AZ9" s="34">
        <v>1</v>
      </c>
      <c r="BA9" s="35">
        <v>1</v>
      </c>
      <c r="BB9" s="35">
        <v>199</v>
      </c>
      <c r="BC9" s="35">
        <v>100</v>
      </c>
      <c r="BD9" s="35">
        <v>100</v>
      </c>
      <c r="BE9" s="35">
        <v>200</v>
      </c>
      <c r="BF9" s="35">
        <v>200</v>
      </c>
      <c r="BG9" s="35">
        <v>200</v>
      </c>
      <c r="BH9" s="35">
        <v>250</v>
      </c>
      <c r="BI9" s="35">
        <v>250</v>
      </c>
      <c r="BJ9" s="35">
        <v>500</v>
      </c>
      <c r="BK9" s="35">
        <v>1000</v>
      </c>
      <c r="BL9" s="36">
        <f t="shared" si="26"/>
        <v>331</v>
      </c>
      <c r="BM9" s="37">
        <f t="shared" si="27"/>
        <v>5475</v>
      </c>
      <c r="BN9" s="37">
        <f t="shared" si="28"/>
        <v>4174</v>
      </c>
      <c r="BO9" s="37">
        <f t="shared" si="29"/>
        <v>3690</v>
      </c>
      <c r="BP9" s="37">
        <f t="shared" si="30"/>
        <v>3706</v>
      </c>
      <c r="BQ9" s="37">
        <f t="shared" si="31"/>
        <v>4850</v>
      </c>
      <c r="BR9" s="37">
        <f t="shared" si="32"/>
        <v>4286</v>
      </c>
      <c r="BS9" s="37">
        <f t="shared" si="33"/>
        <v>3504</v>
      </c>
      <c r="BT9" s="37">
        <f t="shared" si="34"/>
        <v>3650</v>
      </c>
      <c r="BU9" s="37">
        <f t="shared" si="35"/>
        <v>2663</v>
      </c>
      <c r="BV9" s="37">
        <f t="shared" si="36"/>
        <v>3558</v>
      </c>
      <c r="BW9" s="37">
        <f t="shared" si="37"/>
        <v>5516</v>
      </c>
      <c r="BX9" s="38" t="s">
        <v>152</v>
      </c>
      <c r="BY9" s="39">
        <f t="shared" si="38"/>
        <v>5.0859360730593606</v>
      </c>
      <c r="BZ9" s="39">
        <f t="shared" si="39"/>
        <v>806.51137997125068</v>
      </c>
      <c r="CA9" s="39">
        <f t="shared" si="40"/>
        <v>544.7560975609756</v>
      </c>
      <c r="CB9" s="39">
        <f t="shared" si="41"/>
        <v>543.69940636805177</v>
      </c>
      <c r="CC9" s="39">
        <f t="shared" si="42"/>
        <v>619.60824742268039</v>
      </c>
      <c r="CD9" s="39">
        <f t="shared" si="43"/>
        <v>622.18852076528231</v>
      </c>
      <c r="CE9" s="39">
        <f t="shared" si="44"/>
        <v>582.50570776255699</v>
      </c>
      <c r="CF9" s="39">
        <f t="shared" si="45"/>
        <v>499.00684931506845</v>
      </c>
      <c r="CG9" s="39">
        <f t="shared" si="46"/>
        <v>220.66278633120533</v>
      </c>
      <c r="CH9" s="39">
        <f t="shared" si="47"/>
        <v>-415.0505902192242</v>
      </c>
      <c r="CI9" s="39">
        <f t="shared" si="48"/>
        <v>-1115.5728788977522</v>
      </c>
      <c r="CJ9" s="40">
        <f t="shared" si="49"/>
        <v>8</v>
      </c>
      <c r="CK9" s="41">
        <f t="shared" si="50"/>
        <v>0</v>
      </c>
      <c r="CL9" s="41">
        <f t="shared" si="51"/>
        <v>0</v>
      </c>
      <c r="CM9" s="41">
        <f t="shared" si="52"/>
        <v>0</v>
      </c>
      <c r="CN9" s="41">
        <f t="shared" si="53"/>
        <v>0</v>
      </c>
      <c r="CO9" s="41">
        <f t="shared" si="54"/>
        <v>0</v>
      </c>
      <c r="CP9" s="41">
        <f t="shared" si="55"/>
        <v>0</v>
      </c>
      <c r="CQ9" s="41">
        <f t="shared" si="56"/>
        <v>0</v>
      </c>
      <c r="CR9" s="41">
        <f t="shared" si="57"/>
        <v>1</v>
      </c>
      <c r="CS9" s="41">
        <f t="shared" si="58"/>
        <v>1</v>
      </c>
      <c r="CT9" s="41">
        <f t="shared" si="59"/>
        <v>1</v>
      </c>
      <c r="CU9" s="41">
        <f t="shared" si="60"/>
        <v>1</v>
      </c>
      <c r="CV9" s="41">
        <f t="shared" si="61"/>
        <v>1</v>
      </c>
      <c r="CW9" s="42">
        <f t="shared" si="62"/>
        <v>622.18852076528231</v>
      </c>
    </row>
    <row r="10" spans="1:101" ht="14.25" x14ac:dyDescent="0.35">
      <c r="B10" s="15" t="s">
        <v>80</v>
      </c>
      <c r="C10" s="16">
        <v>220</v>
      </c>
      <c r="D10" s="16">
        <v>3853</v>
      </c>
      <c r="E10" s="16">
        <v>3143</v>
      </c>
      <c r="F10" s="16">
        <v>2697</v>
      </c>
      <c r="G10" s="16">
        <v>3051</v>
      </c>
      <c r="H10" s="16">
        <v>3895</v>
      </c>
      <c r="I10" s="16">
        <v>3417</v>
      </c>
      <c r="J10" s="16">
        <v>2954</v>
      </c>
      <c r="K10" s="16">
        <v>3425</v>
      </c>
      <c r="L10" s="16">
        <v>2737</v>
      </c>
      <c r="M10" s="16">
        <v>3687</v>
      </c>
      <c r="N10" s="16">
        <v>7988</v>
      </c>
      <c r="O10" s="29">
        <v>5</v>
      </c>
      <c r="P10" s="29">
        <f t="shared" si="2"/>
        <v>220</v>
      </c>
      <c r="Q10" s="29">
        <f t="shared" si="3"/>
        <v>4073</v>
      </c>
      <c r="R10" s="29">
        <f t="shared" si="4"/>
        <v>7216</v>
      </c>
      <c r="S10" s="29">
        <f t="shared" si="5"/>
        <v>9913</v>
      </c>
      <c r="T10" s="29">
        <f t="shared" si="6"/>
        <v>12964</v>
      </c>
      <c r="U10" s="29">
        <f t="shared" si="7"/>
        <v>16859</v>
      </c>
      <c r="V10" s="29">
        <f t="shared" si="8"/>
        <v>20276</v>
      </c>
      <c r="W10" s="29">
        <f t="shared" si="9"/>
        <v>23230</v>
      </c>
      <c r="X10" s="29">
        <f t="shared" si="10"/>
        <v>26655</v>
      </c>
      <c r="Y10" s="29">
        <f t="shared" si="11"/>
        <v>29392</v>
      </c>
      <c r="Z10" s="29">
        <f t="shared" si="12"/>
        <v>33079</v>
      </c>
      <c r="AA10" s="30">
        <f t="shared" si="13"/>
        <v>41067</v>
      </c>
      <c r="AB10" s="31">
        <f t="shared" si="14"/>
        <v>1.2175225850439526E-2</v>
      </c>
      <c r="AC10" s="31">
        <f t="shared" si="15"/>
        <v>0.53570993741933914</v>
      </c>
      <c r="AD10" s="31">
        <f t="shared" si="16"/>
        <v>9.9179389777680367</v>
      </c>
      <c r="AE10" s="31">
        <f t="shared" si="17"/>
        <v>17.571285947354323</v>
      </c>
      <c r="AF10" s="31">
        <f t="shared" si="18"/>
        <v>24.138602771081402</v>
      </c>
      <c r="AG10" s="31">
        <f t="shared" si="19"/>
        <v>31.567925585019601</v>
      </c>
      <c r="AH10" s="31">
        <f t="shared" si="20"/>
        <v>41.052426522511993</v>
      </c>
      <c r="AI10" s="31">
        <f t="shared" si="21"/>
        <v>49.372975868702362</v>
      </c>
      <c r="AJ10" s="31">
        <f t="shared" si="22"/>
        <v>56.566099301142039</v>
      </c>
      <c r="AK10" s="31">
        <f t="shared" si="23"/>
        <v>64.906129008693114</v>
      </c>
      <c r="AL10" s="31">
        <f t="shared" si="24"/>
        <v>71.570847639223715</v>
      </c>
      <c r="AM10" s="31">
        <f t="shared" si="25"/>
        <v>80.548859181337818</v>
      </c>
      <c r="AN10" s="32">
        <v>1</v>
      </c>
      <c r="AO10" s="33">
        <v>1</v>
      </c>
      <c r="AP10" s="33">
        <v>1</v>
      </c>
      <c r="AQ10" s="33">
        <v>200</v>
      </c>
      <c r="AR10" s="33">
        <v>300</v>
      </c>
      <c r="AS10" s="33">
        <v>400</v>
      </c>
      <c r="AT10" s="33">
        <v>600</v>
      </c>
      <c r="AU10" s="33">
        <v>800</v>
      </c>
      <c r="AV10" s="33">
        <v>1000</v>
      </c>
      <c r="AW10" s="33">
        <v>1250</v>
      </c>
      <c r="AX10" s="33">
        <v>1500</v>
      </c>
      <c r="AY10" s="33">
        <v>2000</v>
      </c>
      <c r="AZ10" s="34">
        <v>1</v>
      </c>
      <c r="BA10" s="35">
        <v>1</v>
      </c>
      <c r="BB10" s="35">
        <v>199</v>
      </c>
      <c r="BC10" s="35">
        <v>100</v>
      </c>
      <c r="BD10" s="35">
        <v>100</v>
      </c>
      <c r="BE10" s="35">
        <v>200</v>
      </c>
      <c r="BF10" s="35">
        <v>200</v>
      </c>
      <c r="BG10" s="35">
        <v>200</v>
      </c>
      <c r="BH10" s="35">
        <v>250</v>
      </c>
      <c r="BI10" s="35">
        <v>250</v>
      </c>
      <c r="BJ10" s="35">
        <v>500</v>
      </c>
      <c r="BK10" s="35">
        <v>1000</v>
      </c>
      <c r="BL10" s="36">
        <f t="shared" si="26"/>
        <v>220</v>
      </c>
      <c r="BM10" s="37">
        <f t="shared" si="27"/>
        <v>3853</v>
      </c>
      <c r="BN10" s="37">
        <f t="shared" si="28"/>
        <v>3143</v>
      </c>
      <c r="BO10" s="37">
        <f t="shared" si="29"/>
        <v>2697</v>
      </c>
      <c r="BP10" s="37">
        <f t="shared" si="30"/>
        <v>3051</v>
      </c>
      <c r="BQ10" s="37">
        <f t="shared" si="31"/>
        <v>3895</v>
      </c>
      <c r="BR10" s="37">
        <f t="shared" si="32"/>
        <v>3417</v>
      </c>
      <c r="BS10" s="37">
        <f t="shared" si="33"/>
        <v>2954</v>
      </c>
      <c r="BT10" s="37">
        <f t="shared" si="34"/>
        <v>3425</v>
      </c>
      <c r="BU10" s="37">
        <f t="shared" si="35"/>
        <v>2737</v>
      </c>
      <c r="BV10" s="37">
        <f t="shared" si="36"/>
        <v>3687</v>
      </c>
      <c r="BW10" s="37">
        <f t="shared" si="37"/>
        <v>7988</v>
      </c>
      <c r="BX10" s="38" t="s">
        <v>152</v>
      </c>
      <c r="BY10" s="39">
        <f t="shared" si="38"/>
        <v>6.2721256164028034</v>
      </c>
      <c r="BZ10" s="39">
        <f t="shared" si="39"/>
        <v>1043.2015590200447</v>
      </c>
      <c r="CA10" s="39">
        <f t="shared" si="40"/>
        <v>693.7893956247683</v>
      </c>
      <c r="CB10" s="39">
        <f t="shared" si="41"/>
        <v>648.09898393969195</v>
      </c>
      <c r="CC10" s="39">
        <f t="shared" si="42"/>
        <v>788.67779204107831</v>
      </c>
      <c r="CD10" s="39">
        <f t="shared" si="43"/>
        <v>815.07170032191982</v>
      </c>
      <c r="CE10" s="39">
        <f t="shared" si="44"/>
        <v>817.43398781313476</v>
      </c>
      <c r="CF10" s="39">
        <f t="shared" si="45"/>
        <v>803.17518248175179</v>
      </c>
      <c r="CG10" s="39">
        <f t="shared" si="46"/>
        <v>690.85677749360616</v>
      </c>
      <c r="CH10" s="39">
        <f t="shared" si="47"/>
        <v>298.68456739896942</v>
      </c>
      <c r="CI10" s="39">
        <f t="shared" si="48"/>
        <v>429.45668502754143</v>
      </c>
      <c r="CJ10" s="40">
        <f t="shared" si="49"/>
        <v>9</v>
      </c>
      <c r="CK10" s="41">
        <f t="shared" si="50"/>
        <v>0</v>
      </c>
      <c r="CL10" s="41">
        <f t="shared" si="51"/>
        <v>0</v>
      </c>
      <c r="CM10" s="41">
        <f t="shared" si="52"/>
        <v>0</v>
      </c>
      <c r="CN10" s="41">
        <f t="shared" si="53"/>
        <v>0</v>
      </c>
      <c r="CO10" s="41">
        <f t="shared" si="54"/>
        <v>0</v>
      </c>
      <c r="CP10" s="41">
        <f t="shared" si="55"/>
        <v>0</v>
      </c>
      <c r="CQ10" s="41">
        <f t="shared" si="56"/>
        <v>0</v>
      </c>
      <c r="CR10" s="41">
        <f t="shared" si="57"/>
        <v>0</v>
      </c>
      <c r="CS10" s="41">
        <f t="shared" si="58"/>
        <v>1</v>
      </c>
      <c r="CT10" s="41">
        <f t="shared" si="59"/>
        <v>1</v>
      </c>
      <c r="CU10" s="41">
        <f t="shared" si="60"/>
        <v>1</v>
      </c>
      <c r="CV10" s="41">
        <f t="shared" si="61"/>
        <v>1</v>
      </c>
      <c r="CW10" s="42">
        <f t="shared" si="62"/>
        <v>817.43398781313476</v>
      </c>
    </row>
    <row r="11" spans="1:101" ht="14.25" x14ac:dyDescent="0.35">
      <c r="B11" s="15" t="s">
        <v>81</v>
      </c>
      <c r="C11" s="16">
        <v>484</v>
      </c>
      <c r="D11" s="16">
        <v>4477</v>
      </c>
      <c r="E11" s="16">
        <v>5145</v>
      </c>
      <c r="F11" s="16">
        <v>9110</v>
      </c>
      <c r="G11" s="16">
        <v>5883</v>
      </c>
      <c r="H11" s="16">
        <v>5562</v>
      </c>
      <c r="I11" s="16">
        <v>4576</v>
      </c>
      <c r="J11" s="16">
        <v>3149</v>
      </c>
      <c r="K11" s="16">
        <v>2401</v>
      </c>
      <c r="L11" s="16">
        <v>1269</v>
      </c>
      <c r="M11" s="16">
        <v>1009</v>
      </c>
      <c r="N11" s="16">
        <v>482</v>
      </c>
      <c r="O11" s="29">
        <v>6</v>
      </c>
      <c r="P11" s="29">
        <f t="shared" si="2"/>
        <v>484</v>
      </c>
      <c r="Q11" s="29">
        <f t="shared" si="3"/>
        <v>4961</v>
      </c>
      <c r="R11" s="29">
        <f t="shared" si="4"/>
        <v>10106</v>
      </c>
      <c r="S11" s="29">
        <f t="shared" si="5"/>
        <v>19216</v>
      </c>
      <c r="T11" s="29">
        <f t="shared" si="6"/>
        <v>25099</v>
      </c>
      <c r="U11" s="29">
        <f t="shared" si="7"/>
        <v>30661</v>
      </c>
      <c r="V11" s="29">
        <f t="shared" si="8"/>
        <v>35237</v>
      </c>
      <c r="W11" s="29">
        <f t="shared" si="9"/>
        <v>38386</v>
      </c>
      <c r="X11" s="29">
        <f t="shared" si="10"/>
        <v>40787</v>
      </c>
      <c r="Y11" s="29">
        <f t="shared" si="11"/>
        <v>42056</v>
      </c>
      <c r="Z11" s="29">
        <f t="shared" si="12"/>
        <v>43065</v>
      </c>
      <c r="AA11" s="30">
        <f t="shared" si="13"/>
        <v>43547</v>
      </c>
      <c r="AB11" s="31">
        <f t="shared" si="14"/>
        <v>1.377821663949296E-2</v>
      </c>
      <c r="AC11" s="31">
        <f t="shared" si="15"/>
        <v>1.1114428089190989</v>
      </c>
      <c r="AD11" s="31">
        <f t="shared" si="16"/>
        <v>11.392288791420764</v>
      </c>
      <c r="AE11" s="31">
        <f t="shared" si="17"/>
        <v>23.20710955978598</v>
      </c>
      <c r="AF11" s="31">
        <f t="shared" si="18"/>
        <v>44.127035157416124</v>
      </c>
      <c r="AG11" s="31">
        <f t="shared" si="19"/>
        <v>57.636576572438969</v>
      </c>
      <c r="AH11" s="31">
        <f t="shared" si="20"/>
        <v>70.408983397248946</v>
      </c>
      <c r="AI11" s="31">
        <f t="shared" si="21"/>
        <v>80.917169954302253</v>
      </c>
      <c r="AJ11" s="31">
        <f t="shared" si="22"/>
        <v>88.148437320596145</v>
      </c>
      <c r="AK11" s="31">
        <f t="shared" si="23"/>
        <v>93.662020345833241</v>
      </c>
      <c r="AL11" s="31">
        <f t="shared" si="24"/>
        <v>96.576113165085999</v>
      </c>
      <c r="AM11" s="31">
        <f t="shared" si="25"/>
        <v>98.893149929960728</v>
      </c>
      <c r="AN11" s="32">
        <v>1</v>
      </c>
      <c r="AO11" s="33">
        <v>1</v>
      </c>
      <c r="AP11" s="33">
        <v>1</v>
      </c>
      <c r="AQ11" s="33">
        <v>200</v>
      </c>
      <c r="AR11" s="33">
        <v>300</v>
      </c>
      <c r="AS11" s="33">
        <v>400</v>
      </c>
      <c r="AT11" s="33">
        <v>600</v>
      </c>
      <c r="AU11" s="33">
        <v>800</v>
      </c>
      <c r="AV11" s="33">
        <v>1000</v>
      </c>
      <c r="AW11" s="33">
        <v>1250</v>
      </c>
      <c r="AX11" s="33">
        <v>1500</v>
      </c>
      <c r="AY11" s="33">
        <v>2000</v>
      </c>
      <c r="AZ11" s="34">
        <v>1</v>
      </c>
      <c r="BA11" s="35">
        <v>1</v>
      </c>
      <c r="BB11" s="35">
        <v>199</v>
      </c>
      <c r="BC11" s="35">
        <v>100</v>
      </c>
      <c r="BD11" s="35">
        <v>100</v>
      </c>
      <c r="BE11" s="35">
        <v>200</v>
      </c>
      <c r="BF11" s="35">
        <v>200</v>
      </c>
      <c r="BG11" s="35">
        <v>200</v>
      </c>
      <c r="BH11" s="35">
        <v>250</v>
      </c>
      <c r="BI11" s="35">
        <v>250</v>
      </c>
      <c r="BJ11" s="35">
        <v>500</v>
      </c>
      <c r="BK11" s="35">
        <v>1000</v>
      </c>
      <c r="BL11" s="36">
        <f t="shared" si="26"/>
        <v>484</v>
      </c>
      <c r="BM11" s="37">
        <f t="shared" si="27"/>
        <v>4477</v>
      </c>
      <c r="BN11" s="37">
        <f t="shared" si="28"/>
        <v>5145</v>
      </c>
      <c r="BO11" s="37">
        <f t="shared" si="29"/>
        <v>9110</v>
      </c>
      <c r="BP11" s="37">
        <f t="shared" si="30"/>
        <v>5883</v>
      </c>
      <c r="BQ11" s="37">
        <f t="shared" si="31"/>
        <v>5562</v>
      </c>
      <c r="BR11" s="37">
        <f t="shared" si="32"/>
        <v>4576</v>
      </c>
      <c r="BS11" s="37">
        <f t="shared" si="33"/>
        <v>3149</v>
      </c>
      <c r="BT11" s="37">
        <f t="shared" si="34"/>
        <v>2401</v>
      </c>
      <c r="BU11" s="37">
        <f t="shared" si="35"/>
        <v>1269</v>
      </c>
      <c r="BV11" s="37">
        <f t="shared" si="36"/>
        <v>1009</v>
      </c>
      <c r="BW11" s="37">
        <f t="shared" si="37"/>
        <v>482</v>
      </c>
      <c r="BX11" s="38" t="s">
        <v>152</v>
      </c>
      <c r="BY11" s="39">
        <f t="shared" si="38"/>
        <v>5.7553048916685281</v>
      </c>
      <c r="BZ11" s="39">
        <f t="shared" si="39"/>
        <v>651.27939747327503</v>
      </c>
      <c r="CA11" s="39">
        <f t="shared" si="40"/>
        <v>328.07354555433591</v>
      </c>
      <c r="CB11" s="39">
        <f t="shared" si="41"/>
        <v>343.47271800101987</v>
      </c>
      <c r="CC11" s="39">
        <f t="shared" si="42"/>
        <v>280.42071197411002</v>
      </c>
      <c r="CD11" s="39">
        <f t="shared" si="43"/>
        <v>211.56031468531467</v>
      </c>
      <c r="CE11" s="39">
        <f t="shared" si="44"/>
        <v>-55.096856144807816</v>
      </c>
      <c r="CF11" s="39">
        <f t="shared" si="45"/>
        <v>-729.74802165764254</v>
      </c>
      <c r="CG11" s="39">
        <f t="shared" si="46"/>
        <v>-2495.7643814026792</v>
      </c>
      <c r="CH11" s="39">
        <f t="shared" si="47"/>
        <v>-8550.7928642220013</v>
      </c>
      <c r="CI11" s="39">
        <f t="shared" si="48"/>
        <v>-42173.236514522818</v>
      </c>
      <c r="CJ11" s="40">
        <f t="shared" si="49"/>
        <v>6</v>
      </c>
      <c r="CK11" s="41">
        <f t="shared" si="50"/>
        <v>0</v>
      </c>
      <c r="CL11" s="41">
        <f t="shared" si="51"/>
        <v>0</v>
      </c>
      <c r="CM11" s="41">
        <f t="shared" si="52"/>
        <v>0</v>
      </c>
      <c r="CN11" s="41">
        <f t="shared" si="53"/>
        <v>0</v>
      </c>
      <c r="CO11" s="41">
        <f t="shared" si="54"/>
        <v>0</v>
      </c>
      <c r="CP11" s="41">
        <f t="shared" si="55"/>
        <v>1</v>
      </c>
      <c r="CQ11" s="41">
        <f t="shared" si="56"/>
        <v>1</v>
      </c>
      <c r="CR11" s="41">
        <f t="shared" si="57"/>
        <v>1</v>
      </c>
      <c r="CS11" s="41">
        <f t="shared" si="58"/>
        <v>1</v>
      </c>
      <c r="CT11" s="41">
        <f t="shared" si="59"/>
        <v>1</v>
      </c>
      <c r="CU11" s="41">
        <f t="shared" si="60"/>
        <v>1</v>
      </c>
      <c r="CV11" s="41">
        <f t="shared" si="61"/>
        <v>1</v>
      </c>
      <c r="CW11" s="42">
        <f t="shared" si="62"/>
        <v>343.47271800101987</v>
      </c>
    </row>
    <row r="12" spans="1:101" ht="14.25" x14ac:dyDescent="0.35">
      <c r="B12" s="15" t="s">
        <v>82</v>
      </c>
      <c r="C12" s="16">
        <v>299</v>
      </c>
      <c r="D12" s="16">
        <v>3315</v>
      </c>
      <c r="E12" s="16">
        <v>3299</v>
      </c>
      <c r="F12" s="16">
        <v>5830</v>
      </c>
      <c r="G12" s="16">
        <v>4948</v>
      </c>
      <c r="H12" s="16">
        <v>5552</v>
      </c>
      <c r="I12" s="16">
        <v>5235</v>
      </c>
      <c r="J12" s="16">
        <v>4467</v>
      </c>
      <c r="K12" s="16">
        <v>4953</v>
      </c>
      <c r="L12" s="16">
        <v>3889</v>
      </c>
      <c r="M12" s="16">
        <v>4244</v>
      </c>
      <c r="N12" s="16">
        <v>3970</v>
      </c>
      <c r="O12" s="29">
        <v>7</v>
      </c>
      <c r="P12" s="29">
        <f t="shared" si="2"/>
        <v>299</v>
      </c>
      <c r="Q12" s="29">
        <f t="shared" si="3"/>
        <v>3614</v>
      </c>
      <c r="R12" s="29">
        <f t="shared" si="4"/>
        <v>6913</v>
      </c>
      <c r="S12" s="29">
        <f t="shared" si="5"/>
        <v>12743</v>
      </c>
      <c r="T12" s="29">
        <f t="shared" si="6"/>
        <v>17691</v>
      </c>
      <c r="U12" s="29">
        <f t="shared" si="7"/>
        <v>23243</v>
      </c>
      <c r="V12" s="29">
        <f t="shared" si="8"/>
        <v>28478</v>
      </c>
      <c r="W12" s="29">
        <f t="shared" si="9"/>
        <v>32945</v>
      </c>
      <c r="X12" s="29">
        <f t="shared" si="10"/>
        <v>37898</v>
      </c>
      <c r="Y12" s="29">
        <f t="shared" si="11"/>
        <v>41787</v>
      </c>
      <c r="Z12" s="29">
        <f t="shared" si="12"/>
        <v>46031</v>
      </c>
      <c r="AA12" s="30">
        <f t="shared" si="13"/>
        <v>50001</v>
      </c>
      <c r="AB12" s="31">
        <f t="shared" si="14"/>
        <v>1.3999720005599889E-2</v>
      </c>
      <c r="AC12" s="31">
        <f t="shared" si="15"/>
        <v>0.59798804023919516</v>
      </c>
      <c r="AD12" s="31">
        <f t="shared" si="16"/>
        <v>7.2278554428911415</v>
      </c>
      <c r="AE12" s="31">
        <f t="shared" si="17"/>
        <v>13.82572348553029</v>
      </c>
      <c r="AF12" s="31">
        <f t="shared" si="18"/>
        <v>25.485490290194196</v>
      </c>
      <c r="AG12" s="31">
        <f t="shared" si="19"/>
        <v>35.381292374152515</v>
      </c>
      <c r="AH12" s="31">
        <f t="shared" si="20"/>
        <v>46.485070298594025</v>
      </c>
      <c r="AI12" s="31">
        <f t="shared" si="21"/>
        <v>56.954860902781945</v>
      </c>
      <c r="AJ12" s="31">
        <f t="shared" si="22"/>
        <v>65.888682226355471</v>
      </c>
      <c r="AK12" s="31">
        <f t="shared" si="23"/>
        <v>75.794484110317796</v>
      </c>
      <c r="AL12" s="31">
        <f t="shared" si="24"/>
        <v>83.572328553428932</v>
      </c>
      <c r="AM12" s="31">
        <f t="shared" si="25"/>
        <v>92.060158796824069</v>
      </c>
      <c r="AN12" s="32">
        <v>1</v>
      </c>
      <c r="AO12" s="33">
        <v>1</v>
      </c>
      <c r="AP12" s="33">
        <v>1</v>
      </c>
      <c r="AQ12" s="33">
        <v>200</v>
      </c>
      <c r="AR12" s="33">
        <v>300</v>
      </c>
      <c r="AS12" s="33">
        <v>400</v>
      </c>
      <c r="AT12" s="33">
        <v>600</v>
      </c>
      <c r="AU12" s="33">
        <v>800</v>
      </c>
      <c r="AV12" s="33">
        <v>1000</v>
      </c>
      <c r="AW12" s="33">
        <v>1250</v>
      </c>
      <c r="AX12" s="33">
        <v>1500</v>
      </c>
      <c r="AY12" s="33">
        <v>2000</v>
      </c>
      <c r="AZ12" s="34">
        <v>1</v>
      </c>
      <c r="BA12" s="35">
        <v>1</v>
      </c>
      <c r="BB12" s="35">
        <v>199</v>
      </c>
      <c r="BC12" s="35">
        <v>100</v>
      </c>
      <c r="BD12" s="35">
        <v>100</v>
      </c>
      <c r="BE12" s="35">
        <v>200</v>
      </c>
      <c r="BF12" s="35">
        <v>200</v>
      </c>
      <c r="BG12" s="35">
        <v>200</v>
      </c>
      <c r="BH12" s="35">
        <v>250</v>
      </c>
      <c r="BI12" s="35">
        <v>250</v>
      </c>
      <c r="BJ12" s="35">
        <v>500</v>
      </c>
      <c r="BK12" s="35">
        <v>1000</v>
      </c>
      <c r="BL12" s="36">
        <f t="shared" si="26"/>
        <v>299</v>
      </c>
      <c r="BM12" s="37">
        <f t="shared" si="27"/>
        <v>3315</v>
      </c>
      <c r="BN12" s="37">
        <f t="shared" si="28"/>
        <v>3299</v>
      </c>
      <c r="BO12" s="37">
        <f t="shared" si="29"/>
        <v>5830</v>
      </c>
      <c r="BP12" s="37">
        <f t="shared" si="30"/>
        <v>4948</v>
      </c>
      <c r="BQ12" s="37">
        <f t="shared" si="31"/>
        <v>5552</v>
      </c>
      <c r="BR12" s="37">
        <f t="shared" si="32"/>
        <v>5235</v>
      </c>
      <c r="BS12" s="37">
        <f t="shared" si="33"/>
        <v>4467</v>
      </c>
      <c r="BT12" s="37">
        <f t="shared" si="34"/>
        <v>4953</v>
      </c>
      <c r="BU12" s="37">
        <f t="shared" si="35"/>
        <v>3889</v>
      </c>
      <c r="BV12" s="37">
        <f t="shared" si="36"/>
        <v>4244</v>
      </c>
      <c r="BW12" s="37">
        <f t="shared" si="37"/>
        <v>3970</v>
      </c>
      <c r="BX12" s="38" t="s">
        <v>152</v>
      </c>
      <c r="BY12" s="39">
        <f t="shared" si="38"/>
        <v>8.4514328808446457</v>
      </c>
      <c r="BZ12" s="39">
        <f t="shared" si="39"/>
        <v>1291.0616853591998</v>
      </c>
      <c r="CA12" s="39">
        <f t="shared" si="40"/>
        <v>510.24871355060031</v>
      </c>
      <c r="CB12" s="39">
        <f t="shared" si="41"/>
        <v>547.72635408245753</v>
      </c>
      <c r="CC12" s="39">
        <f t="shared" si="42"/>
        <v>663.3105187319884</v>
      </c>
      <c r="CD12" s="39">
        <f t="shared" si="43"/>
        <v>667.14422158548234</v>
      </c>
      <c r="CE12" s="39">
        <f t="shared" si="44"/>
        <v>644.30266398029994</v>
      </c>
      <c r="CF12" s="39">
        <f t="shared" si="45"/>
        <v>599.00565313951142</v>
      </c>
      <c r="CG12" s="39">
        <f t="shared" si="46"/>
        <v>420.89868860889692</v>
      </c>
      <c r="CH12" s="39">
        <f t="shared" si="47"/>
        <v>-477.67436380772847</v>
      </c>
      <c r="CI12" s="39">
        <f t="shared" si="48"/>
        <v>-3297.3551637279597</v>
      </c>
      <c r="CJ12" s="40">
        <f t="shared" si="49"/>
        <v>8</v>
      </c>
      <c r="CK12" s="41">
        <f t="shared" si="50"/>
        <v>0</v>
      </c>
      <c r="CL12" s="41">
        <f t="shared" si="51"/>
        <v>0</v>
      </c>
      <c r="CM12" s="41">
        <f t="shared" si="52"/>
        <v>0</v>
      </c>
      <c r="CN12" s="41">
        <f t="shared" si="53"/>
        <v>0</v>
      </c>
      <c r="CO12" s="41">
        <f t="shared" si="54"/>
        <v>0</v>
      </c>
      <c r="CP12" s="41">
        <f t="shared" si="55"/>
        <v>0</v>
      </c>
      <c r="CQ12" s="41">
        <f t="shared" si="56"/>
        <v>0</v>
      </c>
      <c r="CR12" s="41">
        <f t="shared" si="57"/>
        <v>1</v>
      </c>
      <c r="CS12" s="41">
        <f t="shared" si="58"/>
        <v>1</v>
      </c>
      <c r="CT12" s="41">
        <f t="shared" si="59"/>
        <v>1</v>
      </c>
      <c r="CU12" s="41">
        <f t="shared" si="60"/>
        <v>1</v>
      </c>
      <c r="CV12" s="41">
        <f t="shared" si="61"/>
        <v>1</v>
      </c>
      <c r="CW12" s="42">
        <f t="shared" si="62"/>
        <v>667.14422158548234</v>
      </c>
    </row>
    <row r="13" spans="1:101" ht="14.25" x14ac:dyDescent="0.35">
      <c r="B13" s="15" t="s">
        <v>83</v>
      </c>
      <c r="C13" s="16">
        <v>218</v>
      </c>
      <c r="D13" s="16">
        <v>4021</v>
      </c>
      <c r="E13" s="16">
        <v>3312</v>
      </c>
      <c r="F13" s="16">
        <v>3884</v>
      </c>
      <c r="G13" s="16">
        <v>3427</v>
      </c>
      <c r="H13" s="16">
        <v>4384</v>
      </c>
      <c r="I13" s="16">
        <v>3693</v>
      </c>
      <c r="J13" s="16">
        <v>3007</v>
      </c>
      <c r="K13" s="16">
        <v>2934</v>
      </c>
      <c r="L13" s="16">
        <v>2147</v>
      </c>
      <c r="M13" s="16">
        <v>2752</v>
      </c>
      <c r="N13" s="16">
        <v>3253</v>
      </c>
      <c r="O13" s="29">
        <v>8</v>
      </c>
      <c r="P13" s="29">
        <f t="shared" si="2"/>
        <v>218</v>
      </c>
      <c r="Q13" s="29">
        <f t="shared" si="3"/>
        <v>4239</v>
      </c>
      <c r="R13" s="29">
        <f t="shared" si="4"/>
        <v>7551</v>
      </c>
      <c r="S13" s="29">
        <f t="shared" si="5"/>
        <v>11435</v>
      </c>
      <c r="T13" s="29">
        <f t="shared" si="6"/>
        <v>14862</v>
      </c>
      <c r="U13" s="29">
        <f t="shared" si="7"/>
        <v>19246</v>
      </c>
      <c r="V13" s="29">
        <f t="shared" si="8"/>
        <v>22939</v>
      </c>
      <c r="W13" s="29">
        <f t="shared" si="9"/>
        <v>25946</v>
      </c>
      <c r="X13" s="29">
        <f t="shared" si="10"/>
        <v>28880</v>
      </c>
      <c r="Y13" s="29">
        <f t="shared" si="11"/>
        <v>31027</v>
      </c>
      <c r="Z13" s="29">
        <f t="shared" si="12"/>
        <v>33779</v>
      </c>
      <c r="AA13" s="30">
        <f t="shared" si="13"/>
        <v>37032</v>
      </c>
      <c r="AB13" s="31">
        <f t="shared" si="14"/>
        <v>2.1602937999567941E-2</v>
      </c>
      <c r="AC13" s="31">
        <f t="shared" si="15"/>
        <v>0.58868006048822641</v>
      </c>
      <c r="AD13" s="31">
        <f t="shared" si="16"/>
        <v>11.446856772521063</v>
      </c>
      <c r="AE13" s="31">
        <f t="shared" si="17"/>
        <v>20.390473104342192</v>
      </c>
      <c r="AF13" s="31">
        <f t="shared" si="18"/>
        <v>30.878699503132427</v>
      </c>
      <c r="AG13" s="31">
        <f t="shared" si="19"/>
        <v>40.132858068697338</v>
      </c>
      <c r="AH13" s="31">
        <f t="shared" si="20"/>
        <v>51.971268092460576</v>
      </c>
      <c r="AI13" s="31">
        <f t="shared" si="21"/>
        <v>61.943724346511132</v>
      </c>
      <c r="AJ13" s="31">
        <f t="shared" si="22"/>
        <v>70.063728667098729</v>
      </c>
      <c r="AK13" s="31">
        <f t="shared" si="23"/>
        <v>77.986606178440269</v>
      </c>
      <c r="AL13" s="31">
        <f t="shared" si="24"/>
        <v>83.784294664074309</v>
      </c>
      <c r="AM13" s="31">
        <f t="shared" si="25"/>
        <v>91.215705335925691</v>
      </c>
      <c r="AN13" s="32">
        <v>1</v>
      </c>
      <c r="AO13" s="33">
        <v>1</v>
      </c>
      <c r="AP13" s="33">
        <v>1</v>
      </c>
      <c r="AQ13" s="33">
        <v>200</v>
      </c>
      <c r="AR13" s="33">
        <v>300</v>
      </c>
      <c r="AS13" s="33">
        <v>400</v>
      </c>
      <c r="AT13" s="33">
        <v>600</v>
      </c>
      <c r="AU13" s="33">
        <v>800</v>
      </c>
      <c r="AV13" s="33">
        <v>1000</v>
      </c>
      <c r="AW13" s="33">
        <v>1250</v>
      </c>
      <c r="AX13" s="33">
        <v>1500</v>
      </c>
      <c r="AY13" s="33">
        <v>2000</v>
      </c>
      <c r="AZ13" s="34">
        <v>1</v>
      </c>
      <c r="BA13" s="35">
        <v>1</v>
      </c>
      <c r="BB13" s="35">
        <v>199</v>
      </c>
      <c r="BC13" s="35">
        <v>100</v>
      </c>
      <c r="BD13" s="35">
        <v>100</v>
      </c>
      <c r="BE13" s="35">
        <v>200</v>
      </c>
      <c r="BF13" s="35">
        <v>200</v>
      </c>
      <c r="BG13" s="35">
        <v>200</v>
      </c>
      <c r="BH13" s="35">
        <v>250</v>
      </c>
      <c r="BI13" s="35">
        <v>250</v>
      </c>
      <c r="BJ13" s="35">
        <v>500</v>
      </c>
      <c r="BK13" s="35">
        <v>1000</v>
      </c>
      <c r="BL13" s="36">
        <f t="shared" si="26"/>
        <v>218</v>
      </c>
      <c r="BM13" s="37">
        <f t="shared" si="27"/>
        <v>4021</v>
      </c>
      <c r="BN13" s="37">
        <f t="shared" si="28"/>
        <v>3312</v>
      </c>
      <c r="BO13" s="37">
        <f t="shared" si="29"/>
        <v>3884</v>
      </c>
      <c r="BP13" s="37">
        <f t="shared" si="30"/>
        <v>3427</v>
      </c>
      <c r="BQ13" s="37">
        <f t="shared" si="31"/>
        <v>4384</v>
      </c>
      <c r="BR13" s="37">
        <f t="shared" si="32"/>
        <v>3693</v>
      </c>
      <c r="BS13" s="37">
        <f t="shared" si="33"/>
        <v>3007</v>
      </c>
      <c r="BT13" s="37">
        <f t="shared" si="34"/>
        <v>2934</v>
      </c>
      <c r="BU13" s="37">
        <f t="shared" si="35"/>
        <v>2147</v>
      </c>
      <c r="BV13" s="37">
        <f t="shared" si="36"/>
        <v>2752</v>
      </c>
      <c r="BW13" s="37">
        <f t="shared" si="37"/>
        <v>3253</v>
      </c>
      <c r="BX13" s="38" t="s">
        <v>152</v>
      </c>
      <c r="BY13" s="39">
        <f t="shared" si="38"/>
        <v>5.5506093011688638</v>
      </c>
      <c r="BZ13" s="39">
        <f t="shared" si="39"/>
        <v>858.82699275362324</v>
      </c>
      <c r="CA13" s="39">
        <f t="shared" si="40"/>
        <v>482.31204943357363</v>
      </c>
      <c r="CB13" s="39">
        <f t="shared" si="41"/>
        <v>506.62386927341697</v>
      </c>
      <c r="CC13" s="39">
        <f t="shared" si="42"/>
        <v>566.69708029197079</v>
      </c>
      <c r="CD13" s="39">
        <f t="shared" si="43"/>
        <v>560.46574600595727</v>
      </c>
      <c r="CE13" s="39">
        <f t="shared" si="44"/>
        <v>505.81975390754906</v>
      </c>
      <c r="CF13" s="39">
        <f t="shared" si="45"/>
        <v>366.90524880708927</v>
      </c>
      <c r="CG13" s="39">
        <f t="shared" si="46"/>
        <v>43.199813693525812</v>
      </c>
      <c r="CH13" s="39">
        <f t="shared" si="47"/>
        <v>-773.07412790697663</v>
      </c>
      <c r="CI13" s="39">
        <f t="shared" si="48"/>
        <v>-2691.9766369505069</v>
      </c>
      <c r="CJ13" s="40">
        <f t="shared" si="49"/>
        <v>7</v>
      </c>
      <c r="CK13" s="41">
        <f t="shared" si="50"/>
        <v>0</v>
      </c>
      <c r="CL13" s="41">
        <f t="shared" si="51"/>
        <v>0</v>
      </c>
      <c r="CM13" s="41">
        <f t="shared" si="52"/>
        <v>0</v>
      </c>
      <c r="CN13" s="41">
        <f t="shared" si="53"/>
        <v>0</v>
      </c>
      <c r="CO13" s="41">
        <f t="shared" si="54"/>
        <v>0</v>
      </c>
      <c r="CP13" s="41">
        <f t="shared" si="55"/>
        <v>0</v>
      </c>
      <c r="CQ13" s="41">
        <f t="shared" si="56"/>
        <v>1</v>
      </c>
      <c r="CR13" s="41">
        <f t="shared" si="57"/>
        <v>1</v>
      </c>
      <c r="CS13" s="41">
        <f t="shared" si="58"/>
        <v>1</v>
      </c>
      <c r="CT13" s="41">
        <f t="shared" si="59"/>
        <v>1</v>
      </c>
      <c r="CU13" s="41">
        <f t="shared" si="60"/>
        <v>1</v>
      </c>
      <c r="CV13" s="41">
        <f t="shared" si="61"/>
        <v>1</v>
      </c>
      <c r="CW13" s="42">
        <f t="shared" si="62"/>
        <v>566.69708029197079</v>
      </c>
    </row>
    <row r="14" spans="1:101" ht="14.25" x14ac:dyDescent="0.35">
      <c r="B14" s="15" t="s">
        <v>84</v>
      </c>
      <c r="C14" s="16">
        <v>327</v>
      </c>
      <c r="D14" s="16">
        <v>4304</v>
      </c>
      <c r="E14" s="16">
        <v>3686</v>
      </c>
      <c r="F14" s="16">
        <v>4743</v>
      </c>
      <c r="G14" s="16">
        <v>4250</v>
      </c>
      <c r="H14" s="16">
        <v>4994</v>
      </c>
      <c r="I14" s="16">
        <v>4399</v>
      </c>
      <c r="J14" s="16">
        <v>3816</v>
      </c>
      <c r="K14" s="16">
        <v>3617</v>
      </c>
      <c r="L14" s="16">
        <v>2609</v>
      </c>
      <c r="M14" s="16">
        <v>2824</v>
      </c>
      <c r="N14" s="16">
        <v>1821</v>
      </c>
      <c r="O14" s="29">
        <v>9</v>
      </c>
      <c r="P14" s="29">
        <f t="shared" si="2"/>
        <v>327</v>
      </c>
      <c r="Q14" s="29">
        <f t="shared" si="3"/>
        <v>4631</v>
      </c>
      <c r="R14" s="29">
        <f t="shared" si="4"/>
        <v>8317</v>
      </c>
      <c r="S14" s="29">
        <f t="shared" si="5"/>
        <v>13060</v>
      </c>
      <c r="T14" s="29">
        <f t="shared" si="6"/>
        <v>17310</v>
      </c>
      <c r="U14" s="29">
        <f t="shared" si="7"/>
        <v>22304</v>
      </c>
      <c r="V14" s="29">
        <f t="shared" si="8"/>
        <v>26703</v>
      </c>
      <c r="W14" s="29">
        <f t="shared" si="9"/>
        <v>30519</v>
      </c>
      <c r="X14" s="29">
        <f t="shared" si="10"/>
        <v>34136</v>
      </c>
      <c r="Y14" s="29">
        <f t="shared" si="11"/>
        <v>36745</v>
      </c>
      <c r="Z14" s="29">
        <f t="shared" si="12"/>
        <v>39569</v>
      </c>
      <c r="AA14" s="30">
        <f t="shared" si="13"/>
        <v>41390</v>
      </c>
      <c r="AB14" s="31">
        <f t="shared" si="14"/>
        <v>2.1744382701135538E-2</v>
      </c>
      <c r="AC14" s="31">
        <f t="shared" si="15"/>
        <v>0.79004590480792458</v>
      </c>
      <c r="AD14" s="31">
        <f t="shared" si="16"/>
        <v>11.188692920995409</v>
      </c>
      <c r="AE14" s="31">
        <f t="shared" si="17"/>
        <v>20.094225658371588</v>
      </c>
      <c r="AF14" s="31">
        <f t="shared" si="18"/>
        <v>31.553515341870014</v>
      </c>
      <c r="AG14" s="31">
        <f t="shared" si="19"/>
        <v>41.821696061850687</v>
      </c>
      <c r="AH14" s="31">
        <f t="shared" si="20"/>
        <v>53.887412418458567</v>
      </c>
      <c r="AI14" s="31">
        <f t="shared" si="21"/>
        <v>64.51558347426915</v>
      </c>
      <c r="AJ14" s="31">
        <f t="shared" si="22"/>
        <v>73.735201739550618</v>
      </c>
      <c r="AK14" s="31">
        <f t="shared" si="23"/>
        <v>82.474027542884755</v>
      </c>
      <c r="AL14" s="31">
        <f t="shared" si="24"/>
        <v>88.777482483691713</v>
      </c>
      <c r="AM14" s="31">
        <f t="shared" si="25"/>
        <v>95.600386566803579</v>
      </c>
      <c r="AN14" s="32">
        <v>1</v>
      </c>
      <c r="AO14" s="33">
        <v>1</v>
      </c>
      <c r="AP14" s="33">
        <v>1</v>
      </c>
      <c r="AQ14" s="33">
        <v>200</v>
      </c>
      <c r="AR14" s="33">
        <v>300</v>
      </c>
      <c r="AS14" s="33">
        <v>400</v>
      </c>
      <c r="AT14" s="33">
        <v>600</v>
      </c>
      <c r="AU14" s="33">
        <v>800</v>
      </c>
      <c r="AV14" s="33">
        <v>1000</v>
      </c>
      <c r="AW14" s="33">
        <v>1250</v>
      </c>
      <c r="AX14" s="33">
        <v>1500</v>
      </c>
      <c r="AY14" s="33">
        <v>2000</v>
      </c>
      <c r="AZ14" s="34">
        <v>1</v>
      </c>
      <c r="BA14" s="35">
        <v>1</v>
      </c>
      <c r="BB14" s="35">
        <v>199</v>
      </c>
      <c r="BC14" s="35">
        <v>100</v>
      </c>
      <c r="BD14" s="35">
        <v>100</v>
      </c>
      <c r="BE14" s="35">
        <v>200</v>
      </c>
      <c r="BF14" s="35">
        <v>200</v>
      </c>
      <c r="BG14" s="35">
        <v>200</v>
      </c>
      <c r="BH14" s="35">
        <v>250</v>
      </c>
      <c r="BI14" s="35">
        <v>250</v>
      </c>
      <c r="BJ14" s="35">
        <v>500</v>
      </c>
      <c r="BK14" s="35">
        <v>1000</v>
      </c>
      <c r="BL14" s="36">
        <f t="shared" si="26"/>
        <v>327</v>
      </c>
      <c r="BM14" s="37">
        <f t="shared" si="27"/>
        <v>4304</v>
      </c>
      <c r="BN14" s="37">
        <f t="shared" si="28"/>
        <v>3686</v>
      </c>
      <c r="BO14" s="37">
        <f t="shared" si="29"/>
        <v>4743</v>
      </c>
      <c r="BP14" s="37">
        <f t="shared" si="30"/>
        <v>4250</v>
      </c>
      <c r="BQ14" s="37">
        <f t="shared" si="31"/>
        <v>4994</v>
      </c>
      <c r="BR14" s="37">
        <f t="shared" si="32"/>
        <v>4399</v>
      </c>
      <c r="BS14" s="37">
        <f t="shared" si="33"/>
        <v>3816</v>
      </c>
      <c r="BT14" s="37">
        <f t="shared" si="34"/>
        <v>3617</v>
      </c>
      <c r="BU14" s="37">
        <f t="shared" si="35"/>
        <v>2609</v>
      </c>
      <c r="BV14" s="37">
        <f t="shared" si="36"/>
        <v>2824</v>
      </c>
      <c r="BW14" s="37">
        <f t="shared" si="37"/>
        <v>1821</v>
      </c>
      <c r="BX14" s="38" t="s">
        <v>152</v>
      </c>
      <c r="BY14" s="39">
        <f t="shared" si="38"/>
        <v>5.7323420074349443</v>
      </c>
      <c r="BZ14" s="39">
        <f t="shared" si="39"/>
        <v>868.26424308193157</v>
      </c>
      <c r="CA14" s="39">
        <f t="shared" si="40"/>
        <v>460.97406704617333</v>
      </c>
      <c r="CB14" s="39">
        <f t="shared" si="41"/>
        <v>479.64705882352939</v>
      </c>
      <c r="CC14" s="39">
        <f t="shared" si="42"/>
        <v>535.56267521025234</v>
      </c>
      <c r="CD14" s="39">
        <f t="shared" si="43"/>
        <v>526.84701068424647</v>
      </c>
      <c r="CE14" s="39">
        <f t="shared" si="44"/>
        <v>485.1153039832285</v>
      </c>
      <c r="CF14" s="39">
        <f t="shared" si="45"/>
        <v>320.98424108377105</v>
      </c>
      <c r="CG14" s="39">
        <f t="shared" si="46"/>
        <v>-37.945573016481603</v>
      </c>
      <c r="CH14" s="39">
        <f t="shared" si="47"/>
        <v>-1341.7138810198298</v>
      </c>
      <c r="CI14" s="39">
        <f t="shared" si="48"/>
        <v>-8364.6348160351463</v>
      </c>
      <c r="CJ14" s="40">
        <f t="shared" si="49"/>
        <v>7</v>
      </c>
      <c r="CK14" s="41">
        <f t="shared" si="50"/>
        <v>0</v>
      </c>
      <c r="CL14" s="41">
        <f t="shared" si="51"/>
        <v>0</v>
      </c>
      <c r="CM14" s="41">
        <f t="shared" si="52"/>
        <v>0</v>
      </c>
      <c r="CN14" s="41">
        <f t="shared" si="53"/>
        <v>0</v>
      </c>
      <c r="CO14" s="41">
        <f t="shared" si="54"/>
        <v>0</v>
      </c>
      <c r="CP14" s="41">
        <f t="shared" si="55"/>
        <v>0</v>
      </c>
      <c r="CQ14" s="41">
        <f t="shared" si="56"/>
        <v>1</v>
      </c>
      <c r="CR14" s="41">
        <f t="shared" si="57"/>
        <v>1</v>
      </c>
      <c r="CS14" s="41">
        <f t="shared" si="58"/>
        <v>1</v>
      </c>
      <c r="CT14" s="41">
        <f t="shared" si="59"/>
        <v>1</v>
      </c>
      <c r="CU14" s="41">
        <f t="shared" si="60"/>
        <v>1</v>
      </c>
      <c r="CV14" s="41">
        <f t="shared" si="61"/>
        <v>1</v>
      </c>
      <c r="CW14" s="42">
        <f t="shared" si="62"/>
        <v>535.56267521025234</v>
      </c>
    </row>
    <row r="15" spans="1:101" ht="14.25" x14ac:dyDescent="0.35">
      <c r="B15" s="15" t="s">
        <v>85</v>
      </c>
      <c r="C15" s="16">
        <v>340</v>
      </c>
      <c r="D15" s="16">
        <v>5526</v>
      </c>
      <c r="E15" s="16">
        <v>4017</v>
      </c>
      <c r="F15" s="16">
        <v>4227</v>
      </c>
      <c r="G15" s="16">
        <v>4286</v>
      </c>
      <c r="H15" s="16">
        <v>4907</v>
      </c>
      <c r="I15" s="16">
        <v>4046</v>
      </c>
      <c r="J15" s="16">
        <v>3391</v>
      </c>
      <c r="K15" s="16">
        <v>3374</v>
      </c>
      <c r="L15" s="16">
        <v>2709</v>
      </c>
      <c r="M15" s="16">
        <v>3548</v>
      </c>
      <c r="N15" s="16">
        <v>5327</v>
      </c>
      <c r="O15" s="29">
        <v>10</v>
      </c>
      <c r="P15" s="29">
        <f t="shared" si="2"/>
        <v>340</v>
      </c>
      <c r="Q15" s="29">
        <f t="shared" si="3"/>
        <v>5866</v>
      </c>
      <c r="R15" s="29">
        <f t="shared" si="4"/>
        <v>9883</v>
      </c>
      <c r="S15" s="29">
        <f t="shared" si="5"/>
        <v>14110</v>
      </c>
      <c r="T15" s="29">
        <f t="shared" si="6"/>
        <v>18396</v>
      </c>
      <c r="U15" s="29">
        <f t="shared" si="7"/>
        <v>23303</v>
      </c>
      <c r="V15" s="29">
        <f t="shared" si="8"/>
        <v>27349</v>
      </c>
      <c r="W15" s="29">
        <f t="shared" si="9"/>
        <v>30740</v>
      </c>
      <c r="X15" s="29">
        <f t="shared" si="10"/>
        <v>34114</v>
      </c>
      <c r="Y15" s="29">
        <f t="shared" si="11"/>
        <v>36823</v>
      </c>
      <c r="Z15" s="29">
        <f t="shared" si="12"/>
        <v>40371</v>
      </c>
      <c r="AA15" s="30">
        <f t="shared" si="13"/>
        <v>45698</v>
      </c>
      <c r="AB15" s="31">
        <f t="shared" si="14"/>
        <v>2.1882795745984507E-2</v>
      </c>
      <c r="AC15" s="31">
        <f t="shared" si="15"/>
        <v>0.74401505536347323</v>
      </c>
      <c r="AD15" s="31">
        <f t="shared" si="16"/>
        <v>12.836447984594512</v>
      </c>
      <c r="AE15" s="31">
        <f t="shared" si="17"/>
        <v>21.62676703575649</v>
      </c>
      <c r="AF15" s="31">
        <f t="shared" si="18"/>
        <v>30.876624797584139</v>
      </c>
      <c r="AG15" s="31">
        <f t="shared" si="19"/>
        <v>40.255591054313101</v>
      </c>
      <c r="AH15" s="31">
        <f t="shared" si="20"/>
        <v>50.993478926867695</v>
      </c>
      <c r="AI15" s="31">
        <f t="shared" si="21"/>
        <v>59.847258085693035</v>
      </c>
      <c r="AJ15" s="31">
        <f t="shared" si="22"/>
        <v>67.267714123156381</v>
      </c>
      <c r="AK15" s="31">
        <f t="shared" si="23"/>
        <v>74.650969407851548</v>
      </c>
      <c r="AL15" s="31">
        <f t="shared" si="24"/>
        <v>80.579018775438755</v>
      </c>
      <c r="AM15" s="31">
        <f t="shared" si="25"/>
        <v>88.343034706114054</v>
      </c>
      <c r="AN15" s="32">
        <v>1</v>
      </c>
      <c r="AO15" s="33">
        <v>1</v>
      </c>
      <c r="AP15" s="33">
        <v>1</v>
      </c>
      <c r="AQ15" s="33">
        <v>200</v>
      </c>
      <c r="AR15" s="33">
        <v>300</v>
      </c>
      <c r="AS15" s="33">
        <v>400</v>
      </c>
      <c r="AT15" s="33">
        <v>600</v>
      </c>
      <c r="AU15" s="33">
        <v>800</v>
      </c>
      <c r="AV15" s="33">
        <v>1000</v>
      </c>
      <c r="AW15" s="33">
        <v>1250</v>
      </c>
      <c r="AX15" s="33">
        <v>1500</v>
      </c>
      <c r="AY15" s="33">
        <v>2000</v>
      </c>
      <c r="AZ15" s="34">
        <v>1</v>
      </c>
      <c r="BA15" s="35">
        <v>1</v>
      </c>
      <c r="BB15" s="35">
        <v>199</v>
      </c>
      <c r="BC15" s="35">
        <v>100</v>
      </c>
      <c r="BD15" s="35">
        <v>100</v>
      </c>
      <c r="BE15" s="35">
        <v>200</v>
      </c>
      <c r="BF15" s="35">
        <v>200</v>
      </c>
      <c r="BG15" s="35">
        <v>200</v>
      </c>
      <c r="BH15" s="35">
        <v>250</v>
      </c>
      <c r="BI15" s="35">
        <v>250</v>
      </c>
      <c r="BJ15" s="35">
        <v>500</v>
      </c>
      <c r="BK15" s="35">
        <v>1000</v>
      </c>
      <c r="BL15" s="36">
        <f t="shared" si="26"/>
        <v>340</v>
      </c>
      <c r="BM15" s="37">
        <f t="shared" si="27"/>
        <v>5526</v>
      </c>
      <c r="BN15" s="37">
        <f t="shared" si="28"/>
        <v>4017</v>
      </c>
      <c r="BO15" s="37">
        <f t="shared" si="29"/>
        <v>4227</v>
      </c>
      <c r="BP15" s="37">
        <f t="shared" si="30"/>
        <v>4286</v>
      </c>
      <c r="BQ15" s="37">
        <f t="shared" si="31"/>
        <v>4907</v>
      </c>
      <c r="BR15" s="37">
        <f t="shared" si="32"/>
        <v>4046</v>
      </c>
      <c r="BS15" s="37">
        <f t="shared" si="33"/>
        <v>3391</v>
      </c>
      <c r="BT15" s="37">
        <f t="shared" si="34"/>
        <v>3374</v>
      </c>
      <c r="BU15" s="37">
        <f t="shared" si="35"/>
        <v>2709</v>
      </c>
      <c r="BV15" s="37">
        <f t="shared" si="36"/>
        <v>3548</v>
      </c>
      <c r="BW15" s="37">
        <f t="shared" si="37"/>
        <v>5327</v>
      </c>
      <c r="BX15" s="38" t="s">
        <v>152</v>
      </c>
      <c r="BY15" s="39">
        <f t="shared" si="38"/>
        <v>5.0732899022801305</v>
      </c>
      <c r="BZ15" s="39">
        <f t="shared" si="39"/>
        <v>842.3286034353996</v>
      </c>
      <c r="CA15" s="39">
        <f t="shared" si="40"/>
        <v>506.74237047551458</v>
      </c>
      <c r="CB15" s="39">
        <f t="shared" si="41"/>
        <v>503.89640690620627</v>
      </c>
      <c r="CC15" s="39">
        <f t="shared" si="42"/>
        <v>581.49582229468103</v>
      </c>
      <c r="CD15" s="39">
        <f t="shared" si="43"/>
        <v>577.55808205635196</v>
      </c>
      <c r="CE15" s="39">
        <f t="shared" si="44"/>
        <v>534.59156590976113</v>
      </c>
      <c r="CF15" s="39">
        <f t="shared" si="45"/>
        <v>415.30823947836393</v>
      </c>
      <c r="CG15" s="39">
        <f t="shared" si="46"/>
        <v>210.40974529346613</v>
      </c>
      <c r="CH15" s="39">
        <f t="shared" si="47"/>
        <v>-469.27846674182638</v>
      </c>
      <c r="CI15" s="39">
        <f t="shared" si="48"/>
        <v>-1289.2810212126901</v>
      </c>
      <c r="CJ15" s="40">
        <f t="shared" si="49"/>
        <v>7</v>
      </c>
      <c r="CK15" s="41">
        <f t="shared" si="50"/>
        <v>0</v>
      </c>
      <c r="CL15" s="41">
        <f t="shared" si="51"/>
        <v>0</v>
      </c>
      <c r="CM15" s="41">
        <f t="shared" si="52"/>
        <v>0</v>
      </c>
      <c r="CN15" s="41">
        <f t="shared" si="53"/>
        <v>0</v>
      </c>
      <c r="CO15" s="41">
        <f t="shared" si="54"/>
        <v>0</v>
      </c>
      <c r="CP15" s="41">
        <f t="shared" si="55"/>
        <v>0</v>
      </c>
      <c r="CQ15" s="41">
        <f t="shared" si="56"/>
        <v>1</v>
      </c>
      <c r="CR15" s="41">
        <f t="shared" si="57"/>
        <v>1</v>
      </c>
      <c r="CS15" s="41">
        <f t="shared" si="58"/>
        <v>1</v>
      </c>
      <c r="CT15" s="41">
        <f t="shared" si="59"/>
        <v>1</v>
      </c>
      <c r="CU15" s="41">
        <f t="shared" si="60"/>
        <v>1</v>
      </c>
      <c r="CV15" s="41">
        <f t="shared" si="61"/>
        <v>1</v>
      </c>
      <c r="CW15" s="42">
        <f t="shared" si="62"/>
        <v>581.49582229468103</v>
      </c>
    </row>
    <row r="16" spans="1:101" ht="14.25" x14ac:dyDescent="0.35">
      <c r="B16" s="15" t="s">
        <v>86</v>
      </c>
      <c r="C16" s="16">
        <v>238</v>
      </c>
      <c r="D16" s="16">
        <v>3362</v>
      </c>
      <c r="E16" s="16">
        <v>3648</v>
      </c>
      <c r="F16" s="16">
        <v>4445</v>
      </c>
      <c r="G16" s="16">
        <v>4836</v>
      </c>
      <c r="H16" s="16">
        <v>5809</v>
      </c>
      <c r="I16" s="16">
        <v>5334</v>
      </c>
      <c r="J16" s="16">
        <v>4458</v>
      </c>
      <c r="K16" s="16">
        <v>4445</v>
      </c>
      <c r="L16" s="16">
        <v>3067</v>
      </c>
      <c r="M16" s="16">
        <v>3373</v>
      </c>
      <c r="N16" s="16">
        <v>2485</v>
      </c>
      <c r="O16" s="29">
        <v>11</v>
      </c>
      <c r="P16" s="29">
        <f t="shared" si="2"/>
        <v>238</v>
      </c>
      <c r="Q16" s="29">
        <f t="shared" si="3"/>
        <v>3600</v>
      </c>
      <c r="R16" s="29">
        <f t="shared" si="4"/>
        <v>7248</v>
      </c>
      <c r="S16" s="29">
        <f t="shared" si="5"/>
        <v>11693</v>
      </c>
      <c r="T16" s="29">
        <f t="shared" si="6"/>
        <v>16529</v>
      </c>
      <c r="U16" s="29">
        <f t="shared" si="7"/>
        <v>22338</v>
      </c>
      <c r="V16" s="29">
        <f t="shared" si="8"/>
        <v>27672</v>
      </c>
      <c r="W16" s="29">
        <f t="shared" si="9"/>
        <v>32130</v>
      </c>
      <c r="X16" s="29">
        <f t="shared" si="10"/>
        <v>36575</v>
      </c>
      <c r="Y16" s="29">
        <f t="shared" si="11"/>
        <v>39642</v>
      </c>
      <c r="Z16" s="29">
        <f t="shared" si="12"/>
        <v>43015</v>
      </c>
      <c r="AA16" s="30">
        <f t="shared" si="13"/>
        <v>45500</v>
      </c>
      <c r="AB16" s="31">
        <f t="shared" si="14"/>
        <v>2.4175824175824173E-2</v>
      </c>
      <c r="AC16" s="31">
        <f t="shared" si="15"/>
        <v>0.52307692307692311</v>
      </c>
      <c r="AD16" s="31">
        <f t="shared" si="16"/>
        <v>7.9120879120879115</v>
      </c>
      <c r="AE16" s="31">
        <f t="shared" si="17"/>
        <v>15.929670329670328</v>
      </c>
      <c r="AF16" s="31">
        <f t="shared" si="18"/>
        <v>25.6989010989011</v>
      </c>
      <c r="AG16" s="31">
        <f t="shared" si="19"/>
        <v>36.327472527472523</v>
      </c>
      <c r="AH16" s="31">
        <f t="shared" si="20"/>
        <v>49.094505494505498</v>
      </c>
      <c r="AI16" s="31">
        <f t="shared" si="21"/>
        <v>60.817582417582415</v>
      </c>
      <c r="AJ16" s="31">
        <f t="shared" si="22"/>
        <v>70.615384615384613</v>
      </c>
      <c r="AK16" s="31">
        <f t="shared" si="23"/>
        <v>80.384615384615387</v>
      </c>
      <c r="AL16" s="31">
        <f t="shared" si="24"/>
        <v>87.125274725274721</v>
      </c>
      <c r="AM16" s="31">
        <f t="shared" si="25"/>
        <v>94.538461538461533</v>
      </c>
      <c r="AN16" s="32">
        <v>1</v>
      </c>
      <c r="AO16" s="33">
        <v>1</v>
      </c>
      <c r="AP16" s="33">
        <v>1</v>
      </c>
      <c r="AQ16" s="33">
        <v>200</v>
      </c>
      <c r="AR16" s="33">
        <v>300</v>
      </c>
      <c r="AS16" s="33">
        <v>400</v>
      </c>
      <c r="AT16" s="33">
        <v>600</v>
      </c>
      <c r="AU16" s="33">
        <v>800</v>
      </c>
      <c r="AV16" s="33">
        <v>1000</v>
      </c>
      <c r="AW16" s="33">
        <v>1250</v>
      </c>
      <c r="AX16" s="33">
        <v>1500</v>
      </c>
      <c r="AY16" s="33">
        <v>2000</v>
      </c>
      <c r="AZ16" s="34">
        <v>1</v>
      </c>
      <c r="BA16" s="35">
        <v>1</v>
      </c>
      <c r="BB16" s="35">
        <v>199</v>
      </c>
      <c r="BC16" s="35">
        <v>100</v>
      </c>
      <c r="BD16" s="35">
        <v>100</v>
      </c>
      <c r="BE16" s="35">
        <v>200</v>
      </c>
      <c r="BF16" s="35">
        <v>200</v>
      </c>
      <c r="BG16" s="35">
        <v>200</v>
      </c>
      <c r="BH16" s="35">
        <v>250</v>
      </c>
      <c r="BI16" s="35">
        <v>250</v>
      </c>
      <c r="BJ16" s="35">
        <v>500</v>
      </c>
      <c r="BK16" s="35">
        <v>1000</v>
      </c>
      <c r="BL16" s="36">
        <f t="shared" si="26"/>
        <v>238</v>
      </c>
      <c r="BM16" s="37">
        <f t="shared" si="27"/>
        <v>3362</v>
      </c>
      <c r="BN16" s="37">
        <f t="shared" si="28"/>
        <v>3648</v>
      </c>
      <c r="BO16" s="37">
        <f t="shared" si="29"/>
        <v>4445</v>
      </c>
      <c r="BP16" s="37">
        <f t="shared" si="30"/>
        <v>4836</v>
      </c>
      <c r="BQ16" s="37">
        <f t="shared" si="31"/>
        <v>5809</v>
      </c>
      <c r="BR16" s="37">
        <f t="shared" si="32"/>
        <v>5334</v>
      </c>
      <c r="BS16" s="37">
        <f t="shared" si="33"/>
        <v>4458</v>
      </c>
      <c r="BT16" s="37">
        <f t="shared" si="34"/>
        <v>4445</v>
      </c>
      <c r="BU16" s="37">
        <f t="shared" si="35"/>
        <v>3067</v>
      </c>
      <c r="BV16" s="37">
        <f t="shared" si="36"/>
        <v>3373</v>
      </c>
      <c r="BW16" s="37">
        <f t="shared" si="37"/>
        <v>2485</v>
      </c>
      <c r="BX16" s="38" t="s">
        <v>152</v>
      </c>
      <c r="BY16" s="39">
        <f t="shared" si="38"/>
        <v>7.6960142772159426</v>
      </c>
      <c r="BZ16" s="39">
        <f t="shared" si="39"/>
        <v>1045.640899122807</v>
      </c>
      <c r="CA16" s="39">
        <f t="shared" si="40"/>
        <v>548.75140607424078</v>
      </c>
      <c r="CB16" s="39">
        <f t="shared" si="41"/>
        <v>528.63937138130689</v>
      </c>
      <c r="CC16" s="39">
        <f t="shared" si="42"/>
        <v>614.18488552246515</v>
      </c>
      <c r="CD16" s="39">
        <f t="shared" si="43"/>
        <v>615.44806899137609</v>
      </c>
      <c r="CE16" s="39">
        <f t="shared" si="44"/>
        <v>579.18349035441906</v>
      </c>
      <c r="CF16" s="39">
        <f t="shared" si="45"/>
        <v>472.44094488188978</v>
      </c>
      <c r="CG16" s="39">
        <f t="shared" si="46"/>
        <v>123.08444734268028</v>
      </c>
      <c r="CH16" s="39">
        <f t="shared" si="47"/>
        <v>-1004.0023717758672</v>
      </c>
      <c r="CI16" s="39">
        <f t="shared" si="48"/>
        <v>-6154.9295774647881</v>
      </c>
      <c r="CJ16" s="40">
        <f t="shared" si="49"/>
        <v>8</v>
      </c>
      <c r="CK16" s="41">
        <f t="shared" si="50"/>
        <v>0</v>
      </c>
      <c r="CL16" s="41">
        <f t="shared" si="51"/>
        <v>0</v>
      </c>
      <c r="CM16" s="41">
        <f t="shared" si="52"/>
        <v>0</v>
      </c>
      <c r="CN16" s="41">
        <f t="shared" si="53"/>
        <v>0</v>
      </c>
      <c r="CO16" s="41">
        <f t="shared" si="54"/>
        <v>0</v>
      </c>
      <c r="CP16" s="41">
        <f t="shared" si="55"/>
        <v>0</v>
      </c>
      <c r="CQ16" s="41">
        <f t="shared" si="56"/>
        <v>0</v>
      </c>
      <c r="CR16" s="41">
        <f t="shared" si="57"/>
        <v>1</v>
      </c>
      <c r="CS16" s="41">
        <f t="shared" si="58"/>
        <v>1</v>
      </c>
      <c r="CT16" s="41">
        <f t="shared" si="59"/>
        <v>1</v>
      </c>
      <c r="CU16" s="41">
        <f t="shared" si="60"/>
        <v>1</v>
      </c>
      <c r="CV16" s="41">
        <f t="shared" si="61"/>
        <v>1</v>
      </c>
      <c r="CW16" s="42">
        <f t="shared" si="62"/>
        <v>615.44806899137609</v>
      </c>
    </row>
    <row r="17" spans="1:101" ht="14.25" x14ac:dyDescent="0.35">
      <c r="B17" s="15" t="s">
        <v>87</v>
      </c>
      <c r="C17" s="16">
        <v>231</v>
      </c>
      <c r="D17" s="16">
        <v>3935</v>
      </c>
      <c r="E17" s="16">
        <v>2879</v>
      </c>
      <c r="F17" s="16">
        <v>3054</v>
      </c>
      <c r="G17" s="16">
        <v>3256</v>
      </c>
      <c r="H17" s="16">
        <v>4318</v>
      </c>
      <c r="I17" s="16">
        <v>4062</v>
      </c>
      <c r="J17" s="16">
        <v>3766</v>
      </c>
      <c r="K17" s="16">
        <v>3999</v>
      </c>
      <c r="L17" s="16">
        <v>3154</v>
      </c>
      <c r="M17" s="16">
        <v>3819</v>
      </c>
      <c r="N17" s="16">
        <v>5760</v>
      </c>
      <c r="O17" s="29">
        <v>12</v>
      </c>
      <c r="P17" s="29">
        <f t="shared" si="2"/>
        <v>231</v>
      </c>
      <c r="Q17" s="29">
        <f t="shared" si="3"/>
        <v>4166</v>
      </c>
      <c r="R17" s="29">
        <f t="shared" si="4"/>
        <v>7045</v>
      </c>
      <c r="S17" s="29">
        <f t="shared" si="5"/>
        <v>10099</v>
      </c>
      <c r="T17" s="29">
        <f t="shared" si="6"/>
        <v>13355</v>
      </c>
      <c r="U17" s="29">
        <f t="shared" si="7"/>
        <v>17673</v>
      </c>
      <c r="V17" s="29">
        <f t="shared" si="8"/>
        <v>21735</v>
      </c>
      <c r="W17" s="29">
        <f t="shared" si="9"/>
        <v>25501</v>
      </c>
      <c r="X17" s="29">
        <f t="shared" si="10"/>
        <v>29500</v>
      </c>
      <c r="Y17" s="29">
        <f t="shared" si="11"/>
        <v>32654</v>
      </c>
      <c r="Z17" s="29">
        <f t="shared" si="12"/>
        <v>36473</v>
      </c>
      <c r="AA17" s="30">
        <f t="shared" si="13"/>
        <v>42233</v>
      </c>
      <c r="AB17" s="31">
        <f t="shared" si="14"/>
        <v>2.8413799635356236E-2</v>
      </c>
      <c r="AC17" s="31">
        <f t="shared" si="15"/>
        <v>0.54696564298060757</v>
      </c>
      <c r="AD17" s="31">
        <f t="shared" si="16"/>
        <v>9.864324106741174</v>
      </c>
      <c r="AE17" s="31">
        <f t="shared" si="17"/>
        <v>16.681268202590392</v>
      </c>
      <c r="AF17" s="31">
        <f t="shared" si="18"/>
        <v>23.912580209788555</v>
      </c>
      <c r="AG17" s="31">
        <f t="shared" si="19"/>
        <v>31.622191177515212</v>
      </c>
      <c r="AH17" s="31">
        <f t="shared" si="20"/>
        <v>41.8464234129709</v>
      </c>
      <c r="AI17" s="31">
        <f t="shared" si="21"/>
        <v>51.464494589538987</v>
      </c>
      <c r="AJ17" s="31">
        <f t="shared" si="22"/>
        <v>60.381692041768289</v>
      </c>
      <c r="AK17" s="31">
        <f t="shared" si="23"/>
        <v>69.850590770250747</v>
      </c>
      <c r="AL17" s="31">
        <f t="shared" si="24"/>
        <v>77.318684441076883</v>
      </c>
      <c r="AM17" s="31">
        <f t="shared" si="25"/>
        <v>86.361376175029008</v>
      </c>
      <c r="AN17" s="32">
        <v>1</v>
      </c>
      <c r="AO17" s="33">
        <v>1</v>
      </c>
      <c r="AP17" s="33">
        <v>1</v>
      </c>
      <c r="AQ17" s="33">
        <v>200</v>
      </c>
      <c r="AR17" s="33">
        <v>300</v>
      </c>
      <c r="AS17" s="33">
        <v>400</v>
      </c>
      <c r="AT17" s="33">
        <v>600</v>
      </c>
      <c r="AU17" s="33">
        <v>800</v>
      </c>
      <c r="AV17" s="33">
        <v>1000</v>
      </c>
      <c r="AW17" s="33">
        <v>1250</v>
      </c>
      <c r="AX17" s="33">
        <v>1500</v>
      </c>
      <c r="AY17" s="33">
        <v>2000</v>
      </c>
      <c r="AZ17" s="34">
        <v>1</v>
      </c>
      <c r="BA17" s="35">
        <v>1</v>
      </c>
      <c r="BB17" s="35">
        <v>199</v>
      </c>
      <c r="BC17" s="35">
        <v>100</v>
      </c>
      <c r="BD17" s="35">
        <v>100</v>
      </c>
      <c r="BE17" s="35">
        <v>200</v>
      </c>
      <c r="BF17" s="35">
        <v>200</v>
      </c>
      <c r="BG17" s="35">
        <v>200</v>
      </c>
      <c r="BH17" s="35">
        <v>250</v>
      </c>
      <c r="BI17" s="35">
        <v>250</v>
      </c>
      <c r="BJ17" s="35">
        <v>500</v>
      </c>
      <c r="BK17" s="35">
        <v>1000</v>
      </c>
      <c r="BL17" s="36">
        <f t="shared" si="26"/>
        <v>231</v>
      </c>
      <c r="BM17" s="37">
        <f t="shared" si="27"/>
        <v>3935</v>
      </c>
      <c r="BN17" s="37">
        <f t="shared" si="28"/>
        <v>2879</v>
      </c>
      <c r="BO17" s="37">
        <f t="shared" si="29"/>
        <v>3054</v>
      </c>
      <c r="BP17" s="37">
        <f t="shared" si="30"/>
        <v>3256</v>
      </c>
      <c r="BQ17" s="37">
        <f t="shared" si="31"/>
        <v>4318</v>
      </c>
      <c r="BR17" s="37">
        <f t="shared" si="32"/>
        <v>4062</v>
      </c>
      <c r="BS17" s="37">
        <f t="shared" si="33"/>
        <v>3766</v>
      </c>
      <c r="BT17" s="37">
        <f t="shared" si="34"/>
        <v>3999</v>
      </c>
      <c r="BU17" s="37">
        <f t="shared" si="35"/>
        <v>3154</v>
      </c>
      <c r="BV17" s="37">
        <f t="shared" si="36"/>
        <v>3819</v>
      </c>
      <c r="BW17" s="37">
        <f t="shared" si="37"/>
        <v>5760</v>
      </c>
      <c r="BX17" s="38" t="s">
        <v>152</v>
      </c>
      <c r="BY17" s="39">
        <f t="shared" si="38"/>
        <v>6.3076238881829729</v>
      </c>
      <c r="BZ17" s="39">
        <f t="shared" si="39"/>
        <v>1172.6392844737757</v>
      </c>
      <c r="CA17" s="39">
        <f t="shared" si="40"/>
        <v>660.75638506876226</v>
      </c>
      <c r="CB17" s="39">
        <f t="shared" si="41"/>
        <v>638.37530712530713</v>
      </c>
      <c r="CC17" s="39">
        <f t="shared" si="42"/>
        <v>759.49513663733205</v>
      </c>
      <c r="CD17" s="39">
        <f t="shared" si="43"/>
        <v>769.54702117183649</v>
      </c>
      <c r="CE17" s="39">
        <f t="shared" si="44"/>
        <v>767.15347849176851</v>
      </c>
      <c r="CF17" s="39">
        <f t="shared" si="45"/>
        <v>725.90022505626405</v>
      </c>
      <c r="CG17" s="39">
        <f t="shared" si="46"/>
        <v>585.48668357641088</v>
      </c>
      <c r="CH17" s="39">
        <f t="shared" si="47"/>
        <v>-10.539408222047541</v>
      </c>
      <c r="CI17" s="39">
        <f t="shared" si="48"/>
        <v>-666.05902777777737</v>
      </c>
      <c r="CJ17" s="40">
        <f t="shared" si="49"/>
        <v>8</v>
      </c>
      <c r="CK17" s="41">
        <f t="shared" si="50"/>
        <v>0</v>
      </c>
      <c r="CL17" s="41">
        <f t="shared" si="51"/>
        <v>0</v>
      </c>
      <c r="CM17" s="41">
        <f t="shared" si="52"/>
        <v>0</v>
      </c>
      <c r="CN17" s="41">
        <f t="shared" si="53"/>
        <v>0</v>
      </c>
      <c r="CO17" s="41">
        <f t="shared" si="54"/>
        <v>0</v>
      </c>
      <c r="CP17" s="41">
        <f t="shared" si="55"/>
        <v>0</v>
      </c>
      <c r="CQ17" s="41">
        <f t="shared" si="56"/>
        <v>0</v>
      </c>
      <c r="CR17" s="41">
        <f t="shared" si="57"/>
        <v>1</v>
      </c>
      <c r="CS17" s="41">
        <f t="shared" si="58"/>
        <v>1</v>
      </c>
      <c r="CT17" s="41">
        <f t="shared" si="59"/>
        <v>1</v>
      </c>
      <c r="CU17" s="41">
        <f t="shared" si="60"/>
        <v>1</v>
      </c>
      <c r="CV17" s="41">
        <f t="shared" si="61"/>
        <v>1</v>
      </c>
      <c r="CW17" s="42">
        <f t="shared" si="62"/>
        <v>769.54702117183649</v>
      </c>
    </row>
    <row r="18" spans="1:101" ht="14.25" x14ac:dyDescent="0.35">
      <c r="B18" s="15" t="s">
        <v>88</v>
      </c>
      <c r="C18" s="16">
        <v>455</v>
      </c>
      <c r="D18" s="16">
        <v>7359</v>
      </c>
      <c r="E18" s="16">
        <v>4291</v>
      </c>
      <c r="F18" s="16">
        <v>6875</v>
      </c>
      <c r="G18" s="16">
        <v>5476</v>
      </c>
      <c r="H18" s="16">
        <v>5893</v>
      </c>
      <c r="I18" s="16">
        <v>5407</v>
      </c>
      <c r="J18" s="16">
        <v>3822</v>
      </c>
      <c r="K18" s="16">
        <v>3183</v>
      </c>
      <c r="L18" s="16">
        <v>1939</v>
      </c>
      <c r="M18" s="16">
        <v>1786</v>
      </c>
      <c r="N18" s="16">
        <v>1118</v>
      </c>
      <c r="O18" s="29">
        <v>13</v>
      </c>
      <c r="P18" s="29">
        <f t="shared" si="2"/>
        <v>455</v>
      </c>
      <c r="Q18" s="29">
        <f t="shared" si="3"/>
        <v>7814</v>
      </c>
      <c r="R18" s="29">
        <f t="shared" si="4"/>
        <v>12105</v>
      </c>
      <c r="S18" s="29">
        <f t="shared" si="5"/>
        <v>18980</v>
      </c>
      <c r="T18" s="29">
        <f t="shared" si="6"/>
        <v>24456</v>
      </c>
      <c r="U18" s="29">
        <f t="shared" si="7"/>
        <v>30349</v>
      </c>
      <c r="V18" s="29">
        <f t="shared" si="8"/>
        <v>35756</v>
      </c>
      <c r="W18" s="29">
        <f t="shared" si="9"/>
        <v>39578</v>
      </c>
      <c r="X18" s="29">
        <f t="shared" si="10"/>
        <v>42761</v>
      </c>
      <c r="Y18" s="29">
        <f t="shared" si="11"/>
        <v>44700</v>
      </c>
      <c r="Z18" s="29">
        <f t="shared" si="12"/>
        <v>46486</v>
      </c>
      <c r="AA18" s="30">
        <f t="shared" si="13"/>
        <v>47604</v>
      </c>
      <c r="AB18" s="31">
        <f t="shared" si="14"/>
        <v>2.7308629526930511E-2</v>
      </c>
      <c r="AC18" s="31">
        <f t="shared" si="15"/>
        <v>0.95580203344256787</v>
      </c>
      <c r="AD18" s="31">
        <f t="shared" si="16"/>
        <v>16.414587009494998</v>
      </c>
      <c r="AE18" s="31">
        <f t="shared" si="17"/>
        <v>25.428535417191831</v>
      </c>
      <c r="AF18" s="31">
        <f t="shared" si="18"/>
        <v>39.870599109318547</v>
      </c>
      <c r="AG18" s="31">
        <f t="shared" si="19"/>
        <v>51.373834131585582</v>
      </c>
      <c r="AH18" s="31">
        <f t="shared" si="20"/>
        <v>63.753045962524155</v>
      </c>
      <c r="AI18" s="31">
        <f t="shared" si="21"/>
        <v>75.111335181917482</v>
      </c>
      <c r="AJ18" s="31">
        <f t="shared" si="22"/>
        <v>83.140072262835048</v>
      </c>
      <c r="AK18" s="31">
        <f t="shared" si="23"/>
        <v>89.826485169313514</v>
      </c>
      <c r="AL18" s="31">
        <f t="shared" si="24"/>
        <v>93.899672296445686</v>
      </c>
      <c r="AM18" s="31">
        <f t="shared" si="25"/>
        <v>97.651457860683976</v>
      </c>
      <c r="AN18" s="32">
        <v>1</v>
      </c>
      <c r="AO18" s="33">
        <v>1</v>
      </c>
      <c r="AP18" s="33">
        <v>1</v>
      </c>
      <c r="AQ18" s="33">
        <v>200</v>
      </c>
      <c r="AR18" s="33">
        <v>300</v>
      </c>
      <c r="AS18" s="33">
        <v>400</v>
      </c>
      <c r="AT18" s="33">
        <v>600</v>
      </c>
      <c r="AU18" s="33">
        <v>800</v>
      </c>
      <c r="AV18" s="33">
        <v>1000</v>
      </c>
      <c r="AW18" s="33">
        <v>1250</v>
      </c>
      <c r="AX18" s="33">
        <v>1500</v>
      </c>
      <c r="AY18" s="33">
        <v>2000</v>
      </c>
      <c r="AZ18" s="34">
        <v>1</v>
      </c>
      <c r="BA18" s="35">
        <v>1</v>
      </c>
      <c r="BB18" s="35">
        <v>199</v>
      </c>
      <c r="BC18" s="35">
        <v>100</v>
      </c>
      <c r="BD18" s="35">
        <v>100</v>
      </c>
      <c r="BE18" s="35">
        <v>200</v>
      </c>
      <c r="BF18" s="35">
        <v>200</v>
      </c>
      <c r="BG18" s="35">
        <v>200</v>
      </c>
      <c r="BH18" s="35">
        <v>250</v>
      </c>
      <c r="BI18" s="35">
        <v>250</v>
      </c>
      <c r="BJ18" s="35">
        <v>500</v>
      </c>
      <c r="BK18" s="35">
        <v>1000</v>
      </c>
      <c r="BL18" s="36">
        <f t="shared" si="26"/>
        <v>455</v>
      </c>
      <c r="BM18" s="37">
        <f t="shared" si="27"/>
        <v>7359</v>
      </c>
      <c r="BN18" s="37">
        <f t="shared" si="28"/>
        <v>4291</v>
      </c>
      <c r="BO18" s="37">
        <f t="shared" si="29"/>
        <v>6875</v>
      </c>
      <c r="BP18" s="37">
        <f t="shared" si="30"/>
        <v>5476</v>
      </c>
      <c r="BQ18" s="37">
        <f t="shared" si="31"/>
        <v>5893</v>
      </c>
      <c r="BR18" s="37">
        <f t="shared" si="32"/>
        <v>5407</v>
      </c>
      <c r="BS18" s="37">
        <f t="shared" si="33"/>
        <v>3822</v>
      </c>
      <c r="BT18" s="37">
        <f t="shared" si="34"/>
        <v>3183</v>
      </c>
      <c r="BU18" s="37">
        <f t="shared" si="35"/>
        <v>1939</v>
      </c>
      <c r="BV18" s="37">
        <f t="shared" si="36"/>
        <v>1786</v>
      </c>
      <c r="BW18" s="37">
        <f t="shared" si="37"/>
        <v>1118</v>
      </c>
      <c r="BX18" s="38" t="s">
        <v>152</v>
      </c>
      <c r="BY18" s="39">
        <f t="shared" si="38"/>
        <v>4.1725777958961814</v>
      </c>
      <c r="BZ18" s="39">
        <f t="shared" si="39"/>
        <v>742.46166394779777</v>
      </c>
      <c r="CA18" s="39">
        <f t="shared" si="40"/>
        <v>370.13818181818181</v>
      </c>
      <c r="CB18" s="39">
        <f t="shared" si="41"/>
        <v>388.05697589481372</v>
      </c>
      <c r="CC18" s="39">
        <f t="shared" si="42"/>
        <v>377.80417444425592</v>
      </c>
      <c r="CD18" s="39">
        <f t="shared" si="43"/>
        <v>357.83243943036803</v>
      </c>
      <c r="CE18" s="39">
        <f t="shared" si="44"/>
        <v>174.46363160648878</v>
      </c>
      <c r="CF18" s="39">
        <f t="shared" si="45"/>
        <v>-239.08262645303171</v>
      </c>
      <c r="CG18" s="39">
        <f t="shared" si="46"/>
        <v>-1194.4301186178441</v>
      </c>
      <c r="CH18" s="39">
        <f t="shared" si="47"/>
        <v>-4350.5039193728999</v>
      </c>
      <c r="CI18" s="39">
        <f t="shared" si="48"/>
        <v>-18289.803220035777</v>
      </c>
      <c r="CJ18" s="40">
        <f t="shared" si="49"/>
        <v>6</v>
      </c>
      <c r="CK18" s="41">
        <f t="shared" si="50"/>
        <v>0</v>
      </c>
      <c r="CL18" s="41">
        <f t="shared" si="51"/>
        <v>0</v>
      </c>
      <c r="CM18" s="41">
        <f t="shared" si="52"/>
        <v>0</v>
      </c>
      <c r="CN18" s="41">
        <f t="shared" si="53"/>
        <v>0</v>
      </c>
      <c r="CO18" s="41">
        <f t="shared" si="54"/>
        <v>0</v>
      </c>
      <c r="CP18" s="41">
        <f t="shared" si="55"/>
        <v>1</v>
      </c>
      <c r="CQ18" s="41">
        <f t="shared" si="56"/>
        <v>1</v>
      </c>
      <c r="CR18" s="41">
        <f t="shared" si="57"/>
        <v>1</v>
      </c>
      <c r="CS18" s="41">
        <f t="shared" si="58"/>
        <v>1</v>
      </c>
      <c r="CT18" s="41">
        <f t="shared" si="59"/>
        <v>1</v>
      </c>
      <c r="CU18" s="41">
        <f t="shared" si="60"/>
        <v>1</v>
      </c>
      <c r="CV18" s="41">
        <f t="shared" si="61"/>
        <v>1</v>
      </c>
      <c r="CW18" s="42">
        <f t="shared" si="62"/>
        <v>388.05697589481372</v>
      </c>
    </row>
    <row r="19" spans="1:101" ht="14.25" x14ac:dyDescent="0.35">
      <c r="B19" s="15" t="s">
        <v>89</v>
      </c>
      <c r="C19" s="16">
        <v>400</v>
      </c>
      <c r="D19" s="16">
        <v>4916</v>
      </c>
      <c r="E19" s="16">
        <v>4759</v>
      </c>
      <c r="F19" s="16">
        <v>6366</v>
      </c>
      <c r="G19" s="16">
        <v>6282</v>
      </c>
      <c r="H19" s="16">
        <v>7565</v>
      </c>
      <c r="I19" s="16">
        <v>8426</v>
      </c>
      <c r="J19" s="16">
        <v>7017</v>
      </c>
      <c r="K19" s="16">
        <v>5972</v>
      </c>
      <c r="L19" s="16">
        <v>3333</v>
      </c>
      <c r="M19" s="16">
        <v>2710</v>
      </c>
      <c r="N19" s="16">
        <v>1410</v>
      </c>
      <c r="O19" s="29">
        <v>14</v>
      </c>
      <c r="P19" s="29">
        <f t="shared" si="2"/>
        <v>400</v>
      </c>
      <c r="Q19" s="29">
        <f t="shared" si="3"/>
        <v>5316</v>
      </c>
      <c r="R19" s="29">
        <f t="shared" si="4"/>
        <v>10075</v>
      </c>
      <c r="S19" s="29">
        <f t="shared" si="5"/>
        <v>16441</v>
      </c>
      <c r="T19" s="29">
        <f t="shared" si="6"/>
        <v>22723</v>
      </c>
      <c r="U19" s="29">
        <f t="shared" si="7"/>
        <v>30288</v>
      </c>
      <c r="V19" s="29">
        <f t="shared" si="8"/>
        <v>38714</v>
      </c>
      <c r="W19" s="29">
        <f t="shared" si="9"/>
        <v>45731</v>
      </c>
      <c r="X19" s="29">
        <f t="shared" si="10"/>
        <v>51703</v>
      </c>
      <c r="Y19" s="29">
        <f t="shared" si="11"/>
        <v>55036</v>
      </c>
      <c r="Z19" s="29">
        <f t="shared" si="12"/>
        <v>57746</v>
      </c>
      <c r="AA19" s="30">
        <f t="shared" si="13"/>
        <v>59156</v>
      </c>
      <c r="AB19" s="31">
        <f t="shared" si="14"/>
        <v>2.3666238420447627E-2</v>
      </c>
      <c r="AC19" s="31">
        <f t="shared" si="15"/>
        <v>0.67617824058421805</v>
      </c>
      <c r="AD19" s="31">
        <f t="shared" si="16"/>
        <v>8.9864088173642571</v>
      </c>
      <c r="AE19" s="31">
        <f t="shared" si="17"/>
        <v>17.03123943471499</v>
      </c>
      <c r="AF19" s="31">
        <f t="shared" si="18"/>
        <v>27.792616133612817</v>
      </c>
      <c r="AG19" s="31">
        <f t="shared" si="19"/>
        <v>38.411995401987966</v>
      </c>
      <c r="AH19" s="31">
        <f t="shared" si="20"/>
        <v>51.200216377036988</v>
      </c>
      <c r="AI19" s="31">
        <f t="shared" si="21"/>
        <v>65.443911014943538</v>
      </c>
      <c r="AJ19" s="31">
        <f t="shared" si="22"/>
        <v>77.305767800392189</v>
      </c>
      <c r="AK19" s="31">
        <f t="shared" si="23"/>
        <v>87.401108932314557</v>
      </c>
      <c r="AL19" s="31">
        <f t="shared" si="24"/>
        <v>93.035364121982553</v>
      </c>
      <c r="AM19" s="31">
        <f t="shared" si="25"/>
        <v>97.61647170194064</v>
      </c>
      <c r="AN19" s="32">
        <v>1</v>
      </c>
      <c r="AO19" s="33">
        <v>1</v>
      </c>
      <c r="AP19" s="33">
        <v>1</v>
      </c>
      <c r="AQ19" s="33">
        <v>200</v>
      </c>
      <c r="AR19" s="33">
        <v>300</v>
      </c>
      <c r="AS19" s="33">
        <v>400</v>
      </c>
      <c r="AT19" s="33">
        <v>600</v>
      </c>
      <c r="AU19" s="33">
        <v>800</v>
      </c>
      <c r="AV19" s="33">
        <v>1000</v>
      </c>
      <c r="AW19" s="33">
        <v>1250</v>
      </c>
      <c r="AX19" s="33">
        <v>1500</v>
      </c>
      <c r="AY19" s="33">
        <v>2000</v>
      </c>
      <c r="AZ19" s="34">
        <v>1</v>
      </c>
      <c r="BA19" s="35">
        <v>1</v>
      </c>
      <c r="BB19" s="35">
        <v>199</v>
      </c>
      <c r="BC19" s="35">
        <v>100</v>
      </c>
      <c r="BD19" s="35">
        <v>100</v>
      </c>
      <c r="BE19" s="35">
        <v>200</v>
      </c>
      <c r="BF19" s="35">
        <v>200</v>
      </c>
      <c r="BG19" s="35">
        <v>200</v>
      </c>
      <c r="BH19" s="35">
        <v>250</v>
      </c>
      <c r="BI19" s="35">
        <v>250</v>
      </c>
      <c r="BJ19" s="35">
        <v>500</v>
      </c>
      <c r="BK19" s="35">
        <v>1000</v>
      </c>
      <c r="BL19" s="36">
        <f t="shared" si="26"/>
        <v>400</v>
      </c>
      <c r="BM19" s="37">
        <f t="shared" si="27"/>
        <v>4916</v>
      </c>
      <c r="BN19" s="37">
        <f t="shared" si="28"/>
        <v>4759</v>
      </c>
      <c r="BO19" s="37">
        <f t="shared" si="29"/>
        <v>6366</v>
      </c>
      <c r="BP19" s="37">
        <f t="shared" si="30"/>
        <v>6282</v>
      </c>
      <c r="BQ19" s="37">
        <f t="shared" si="31"/>
        <v>7565</v>
      </c>
      <c r="BR19" s="37">
        <f t="shared" si="32"/>
        <v>8426</v>
      </c>
      <c r="BS19" s="37">
        <f t="shared" si="33"/>
        <v>7017</v>
      </c>
      <c r="BT19" s="37">
        <f t="shared" si="34"/>
        <v>5972</v>
      </c>
      <c r="BU19" s="37">
        <f t="shared" si="35"/>
        <v>3333</v>
      </c>
      <c r="BV19" s="37">
        <f t="shared" si="36"/>
        <v>2710</v>
      </c>
      <c r="BW19" s="37">
        <f t="shared" si="37"/>
        <v>1410</v>
      </c>
      <c r="BX19" s="38" t="s">
        <v>152</v>
      </c>
      <c r="BY19" s="39">
        <f t="shared" si="38"/>
        <v>6.9353132628152974</v>
      </c>
      <c r="BZ19" s="39">
        <f t="shared" si="39"/>
        <v>1015.52784198361</v>
      </c>
      <c r="CA19" s="39">
        <f t="shared" si="40"/>
        <v>506.36192271442036</v>
      </c>
      <c r="CB19" s="39">
        <f t="shared" si="41"/>
        <v>509.1212989493792</v>
      </c>
      <c r="CC19" s="39">
        <f t="shared" si="42"/>
        <v>581.22934567085258</v>
      </c>
      <c r="CD19" s="39">
        <f t="shared" si="43"/>
        <v>583.14740090197006</v>
      </c>
      <c r="CE19" s="39">
        <f t="shared" si="44"/>
        <v>539.60381929599544</v>
      </c>
      <c r="CF19" s="39">
        <f t="shared" si="45"/>
        <v>323.80274614869381</v>
      </c>
      <c r="CG19" s="39">
        <f t="shared" si="46"/>
        <v>-409.54095409540969</v>
      </c>
      <c r="CH19" s="39">
        <f t="shared" si="47"/>
        <v>-3197.0479704797053</v>
      </c>
      <c r="CI19" s="39">
        <f t="shared" si="48"/>
        <v>-17977.304964539009</v>
      </c>
      <c r="CJ19" s="40">
        <f t="shared" si="49"/>
        <v>7</v>
      </c>
      <c r="CK19" s="41">
        <f t="shared" si="50"/>
        <v>0</v>
      </c>
      <c r="CL19" s="41">
        <f t="shared" si="51"/>
        <v>0</v>
      </c>
      <c r="CM19" s="41">
        <f t="shared" si="52"/>
        <v>0</v>
      </c>
      <c r="CN19" s="41">
        <f t="shared" si="53"/>
        <v>0</v>
      </c>
      <c r="CO19" s="41">
        <f t="shared" si="54"/>
        <v>0</v>
      </c>
      <c r="CP19" s="41">
        <f t="shared" si="55"/>
        <v>0</v>
      </c>
      <c r="CQ19" s="41">
        <f t="shared" si="56"/>
        <v>1</v>
      </c>
      <c r="CR19" s="41">
        <f t="shared" si="57"/>
        <v>1</v>
      </c>
      <c r="CS19" s="41">
        <f t="shared" si="58"/>
        <v>1</v>
      </c>
      <c r="CT19" s="41">
        <f t="shared" si="59"/>
        <v>1</v>
      </c>
      <c r="CU19" s="41">
        <f t="shared" si="60"/>
        <v>1</v>
      </c>
      <c r="CV19" s="41">
        <f t="shared" si="61"/>
        <v>1</v>
      </c>
      <c r="CW19" s="42">
        <f t="shared" si="62"/>
        <v>581.22934567085258</v>
      </c>
    </row>
    <row r="20" spans="1:101" ht="14.25" x14ac:dyDescent="0.35">
      <c r="B20" s="15" t="s">
        <v>90</v>
      </c>
      <c r="C20" s="16">
        <v>481</v>
      </c>
      <c r="D20" s="16">
        <v>4907</v>
      </c>
      <c r="E20" s="16">
        <v>4174</v>
      </c>
      <c r="F20" s="16">
        <v>7253</v>
      </c>
      <c r="G20" s="16">
        <v>5596</v>
      </c>
      <c r="H20" s="16">
        <v>5812</v>
      </c>
      <c r="I20" s="16">
        <v>5938</v>
      </c>
      <c r="J20" s="16">
        <v>3958</v>
      </c>
      <c r="K20" s="16">
        <v>2911</v>
      </c>
      <c r="L20" s="16">
        <v>1487</v>
      </c>
      <c r="M20" s="16">
        <v>1109</v>
      </c>
      <c r="N20" s="16">
        <v>535</v>
      </c>
      <c r="O20" s="29">
        <v>15</v>
      </c>
      <c r="P20" s="29">
        <f t="shared" si="2"/>
        <v>481</v>
      </c>
      <c r="Q20" s="29">
        <f t="shared" si="3"/>
        <v>5388</v>
      </c>
      <c r="R20" s="29">
        <f t="shared" si="4"/>
        <v>9562</v>
      </c>
      <c r="S20" s="29">
        <f t="shared" si="5"/>
        <v>16815</v>
      </c>
      <c r="T20" s="29">
        <f t="shared" si="6"/>
        <v>22411</v>
      </c>
      <c r="U20" s="29">
        <f t="shared" si="7"/>
        <v>28223</v>
      </c>
      <c r="V20" s="29">
        <f t="shared" si="8"/>
        <v>34161</v>
      </c>
      <c r="W20" s="29">
        <f t="shared" si="9"/>
        <v>38119</v>
      </c>
      <c r="X20" s="29">
        <f t="shared" si="10"/>
        <v>41030</v>
      </c>
      <c r="Y20" s="29">
        <f t="shared" si="11"/>
        <v>42517</v>
      </c>
      <c r="Z20" s="29">
        <f t="shared" si="12"/>
        <v>43626</v>
      </c>
      <c r="AA20" s="30">
        <f t="shared" si="13"/>
        <v>44161</v>
      </c>
      <c r="AB20" s="31">
        <f t="shared" si="14"/>
        <v>3.3966622132650982E-2</v>
      </c>
      <c r="AC20" s="31">
        <f t="shared" si="15"/>
        <v>1.0891963497203414</v>
      </c>
      <c r="AD20" s="31">
        <f t="shared" si="16"/>
        <v>12.200810670048233</v>
      </c>
      <c r="AE20" s="31">
        <f t="shared" si="17"/>
        <v>21.652589388827245</v>
      </c>
      <c r="AF20" s="31">
        <f t="shared" si="18"/>
        <v>38.076583410701751</v>
      </c>
      <c r="AG20" s="31">
        <f t="shared" si="19"/>
        <v>50.74839790765607</v>
      </c>
      <c r="AH20" s="31">
        <f t="shared" si="20"/>
        <v>63.909331763320573</v>
      </c>
      <c r="AI20" s="31">
        <f t="shared" si="21"/>
        <v>77.355585244899345</v>
      </c>
      <c r="AJ20" s="31">
        <f t="shared" si="22"/>
        <v>86.318244604968186</v>
      </c>
      <c r="AK20" s="31">
        <f t="shared" si="23"/>
        <v>92.910033740177994</v>
      </c>
      <c r="AL20" s="31">
        <f t="shared" si="24"/>
        <v>96.277258214261451</v>
      </c>
      <c r="AM20" s="31">
        <f t="shared" si="25"/>
        <v>98.788523810602115</v>
      </c>
      <c r="AN20" s="32">
        <v>1</v>
      </c>
      <c r="AO20" s="33">
        <v>1</v>
      </c>
      <c r="AP20" s="33">
        <v>1</v>
      </c>
      <c r="AQ20" s="33">
        <v>200</v>
      </c>
      <c r="AR20" s="33">
        <v>300</v>
      </c>
      <c r="AS20" s="33">
        <v>400</v>
      </c>
      <c r="AT20" s="33">
        <v>600</v>
      </c>
      <c r="AU20" s="33">
        <v>800</v>
      </c>
      <c r="AV20" s="33">
        <v>1000</v>
      </c>
      <c r="AW20" s="33">
        <v>1250</v>
      </c>
      <c r="AX20" s="33">
        <v>1500</v>
      </c>
      <c r="AY20" s="33">
        <v>2000</v>
      </c>
      <c r="AZ20" s="34">
        <v>1</v>
      </c>
      <c r="BA20" s="35">
        <v>1</v>
      </c>
      <c r="BB20" s="35">
        <v>199</v>
      </c>
      <c r="BC20" s="35">
        <v>100</v>
      </c>
      <c r="BD20" s="35">
        <v>100</v>
      </c>
      <c r="BE20" s="35">
        <v>200</v>
      </c>
      <c r="BF20" s="35">
        <v>200</v>
      </c>
      <c r="BG20" s="35">
        <v>200</v>
      </c>
      <c r="BH20" s="35">
        <v>250</v>
      </c>
      <c r="BI20" s="35">
        <v>250</v>
      </c>
      <c r="BJ20" s="35">
        <v>500</v>
      </c>
      <c r="BK20" s="35">
        <v>1000</v>
      </c>
      <c r="BL20" s="36">
        <f t="shared" si="26"/>
        <v>481</v>
      </c>
      <c r="BM20" s="37">
        <f t="shared" si="27"/>
        <v>4907</v>
      </c>
      <c r="BN20" s="37">
        <f t="shared" si="28"/>
        <v>4174</v>
      </c>
      <c r="BO20" s="37">
        <f t="shared" si="29"/>
        <v>7253</v>
      </c>
      <c r="BP20" s="37">
        <f t="shared" si="30"/>
        <v>5596</v>
      </c>
      <c r="BQ20" s="37">
        <f t="shared" si="31"/>
        <v>5812</v>
      </c>
      <c r="BR20" s="37">
        <f t="shared" si="32"/>
        <v>5938</v>
      </c>
      <c r="BS20" s="37">
        <f t="shared" si="33"/>
        <v>3958</v>
      </c>
      <c r="BT20" s="37">
        <f t="shared" si="34"/>
        <v>2911</v>
      </c>
      <c r="BU20" s="37">
        <f t="shared" si="35"/>
        <v>1487</v>
      </c>
      <c r="BV20" s="37">
        <f t="shared" si="36"/>
        <v>1109</v>
      </c>
      <c r="BW20" s="37">
        <f t="shared" si="37"/>
        <v>535</v>
      </c>
      <c r="BX20" s="38" t="s">
        <v>152</v>
      </c>
      <c r="BY20" s="39">
        <f t="shared" si="38"/>
        <v>5.4017729773792542</v>
      </c>
      <c r="BZ20" s="39">
        <f t="shared" si="39"/>
        <v>796.83313368471488</v>
      </c>
      <c r="CA20" s="39">
        <f t="shared" si="40"/>
        <v>372.5975458430994</v>
      </c>
      <c r="CB20" s="39">
        <f t="shared" si="41"/>
        <v>394.09399571122231</v>
      </c>
      <c r="CC20" s="39">
        <f t="shared" si="42"/>
        <v>388.62697866483137</v>
      </c>
      <c r="CD20" s="39">
        <f t="shared" si="43"/>
        <v>393.11215897608622</v>
      </c>
      <c r="CE20" s="39">
        <f t="shared" si="44"/>
        <v>189.56543708943911</v>
      </c>
      <c r="CF20" s="39">
        <f t="shared" si="45"/>
        <v>-377.40467193404334</v>
      </c>
      <c r="CG20" s="39">
        <f t="shared" si="46"/>
        <v>-1935.8607935440486</v>
      </c>
      <c r="CH20" s="39">
        <f t="shared" si="47"/>
        <v>-7713.9314697926056</v>
      </c>
      <c r="CI20" s="39">
        <f t="shared" si="48"/>
        <v>-38271.962616822428</v>
      </c>
      <c r="CJ20" s="40">
        <f t="shared" si="49"/>
        <v>6</v>
      </c>
      <c r="CK20" s="41">
        <f t="shared" si="50"/>
        <v>0</v>
      </c>
      <c r="CL20" s="41">
        <f t="shared" si="51"/>
        <v>0</v>
      </c>
      <c r="CM20" s="41">
        <f t="shared" si="52"/>
        <v>0</v>
      </c>
      <c r="CN20" s="41">
        <f t="shared" si="53"/>
        <v>0</v>
      </c>
      <c r="CO20" s="41">
        <f t="shared" si="54"/>
        <v>0</v>
      </c>
      <c r="CP20" s="41">
        <f t="shared" si="55"/>
        <v>1</v>
      </c>
      <c r="CQ20" s="41">
        <f t="shared" si="56"/>
        <v>1</v>
      </c>
      <c r="CR20" s="41">
        <f t="shared" si="57"/>
        <v>1</v>
      </c>
      <c r="CS20" s="41">
        <f t="shared" si="58"/>
        <v>1</v>
      </c>
      <c r="CT20" s="41">
        <f t="shared" si="59"/>
        <v>1</v>
      </c>
      <c r="CU20" s="41">
        <f t="shared" si="60"/>
        <v>1</v>
      </c>
      <c r="CV20" s="41">
        <f t="shared" si="61"/>
        <v>1</v>
      </c>
      <c r="CW20" s="42">
        <f t="shared" si="62"/>
        <v>394.09399571122231</v>
      </c>
    </row>
    <row r="21" spans="1:101" s="22" customFormat="1" ht="14.25" x14ac:dyDescent="0.35">
      <c r="A21" s="11"/>
      <c r="B21" s="15" t="s">
        <v>92</v>
      </c>
      <c r="C21" s="16">
        <v>206</v>
      </c>
      <c r="D21" s="16">
        <v>3424</v>
      </c>
      <c r="E21" s="16">
        <v>3381</v>
      </c>
      <c r="F21" s="16">
        <v>3759</v>
      </c>
      <c r="G21" s="16">
        <v>3763</v>
      </c>
      <c r="H21" s="16">
        <v>4321</v>
      </c>
      <c r="I21" s="16">
        <v>4111</v>
      </c>
      <c r="J21" s="16">
        <v>3745</v>
      </c>
      <c r="K21" s="16">
        <v>4133</v>
      </c>
      <c r="L21" s="16">
        <v>3171</v>
      </c>
      <c r="M21" s="16">
        <v>4027</v>
      </c>
      <c r="N21" s="16">
        <v>4873</v>
      </c>
      <c r="O21" s="29">
        <v>18</v>
      </c>
      <c r="P21" s="29">
        <f t="shared" si="2"/>
        <v>206</v>
      </c>
      <c r="Q21" s="29">
        <f t="shared" si="3"/>
        <v>3630</v>
      </c>
      <c r="R21" s="29">
        <f t="shared" si="4"/>
        <v>7011</v>
      </c>
      <c r="S21" s="29">
        <f t="shared" si="5"/>
        <v>10770</v>
      </c>
      <c r="T21" s="29">
        <f t="shared" si="6"/>
        <v>14533</v>
      </c>
      <c r="U21" s="29">
        <f t="shared" si="7"/>
        <v>18854</v>
      </c>
      <c r="V21" s="29">
        <f t="shared" si="8"/>
        <v>22965</v>
      </c>
      <c r="W21" s="29">
        <f t="shared" si="9"/>
        <v>26710</v>
      </c>
      <c r="X21" s="29">
        <f t="shared" si="10"/>
        <v>30843</v>
      </c>
      <c r="Y21" s="29">
        <f t="shared" si="11"/>
        <v>34014</v>
      </c>
      <c r="Z21" s="29">
        <f t="shared" si="12"/>
        <v>38041</v>
      </c>
      <c r="AA21" s="30">
        <f t="shared" si="13"/>
        <v>42914</v>
      </c>
      <c r="AB21" s="31">
        <f t="shared" si="14"/>
        <v>4.1944353823926923E-2</v>
      </c>
      <c r="AC21" s="31">
        <f t="shared" si="15"/>
        <v>0.48002982709605252</v>
      </c>
      <c r="AD21" s="31">
        <f t="shared" si="16"/>
        <v>8.4587780211585955</v>
      </c>
      <c r="AE21" s="31">
        <f t="shared" si="17"/>
        <v>16.337325814419536</v>
      </c>
      <c r="AF21" s="31">
        <f t="shared" si="18"/>
        <v>25.096705037982943</v>
      </c>
      <c r="AG21" s="31">
        <f t="shared" si="19"/>
        <v>33.86540522906278</v>
      </c>
      <c r="AH21" s="31">
        <f t="shared" si="20"/>
        <v>43.934380388684346</v>
      </c>
      <c r="AI21" s="31">
        <f t="shared" si="21"/>
        <v>53.514004753693435</v>
      </c>
      <c r="AJ21" s="31">
        <f t="shared" si="22"/>
        <v>62.240760590949343</v>
      </c>
      <c r="AK21" s="31">
        <f t="shared" si="23"/>
        <v>71.871650277298784</v>
      </c>
      <c r="AL21" s="31">
        <f t="shared" si="24"/>
        <v>79.260847275947242</v>
      </c>
      <c r="AM21" s="31">
        <f t="shared" si="25"/>
        <v>88.64473132311133</v>
      </c>
      <c r="AN21" s="32">
        <v>1</v>
      </c>
      <c r="AO21" s="33">
        <v>1</v>
      </c>
      <c r="AP21" s="33">
        <v>1</v>
      </c>
      <c r="AQ21" s="33">
        <v>200</v>
      </c>
      <c r="AR21" s="33">
        <v>300</v>
      </c>
      <c r="AS21" s="33">
        <v>400</v>
      </c>
      <c r="AT21" s="33">
        <v>600</v>
      </c>
      <c r="AU21" s="33">
        <v>800</v>
      </c>
      <c r="AV21" s="33">
        <v>1000</v>
      </c>
      <c r="AW21" s="33">
        <v>1250</v>
      </c>
      <c r="AX21" s="33">
        <v>1500</v>
      </c>
      <c r="AY21" s="33">
        <v>2000</v>
      </c>
      <c r="AZ21" s="34">
        <v>1</v>
      </c>
      <c r="BA21" s="35">
        <v>1</v>
      </c>
      <c r="BB21" s="35">
        <v>199</v>
      </c>
      <c r="BC21" s="35">
        <v>100</v>
      </c>
      <c r="BD21" s="35">
        <v>100</v>
      </c>
      <c r="BE21" s="35">
        <v>200</v>
      </c>
      <c r="BF21" s="35">
        <v>200</v>
      </c>
      <c r="BG21" s="35">
        <v>200</v>
      </c>
      <c r="BH21" s="35">
        <v>250</v>
      </c>
      <c r="BI21" s="35">
        <v>250</v>
      </c>
      <c r="BJ21" s="35">
        <v>500</v>
      </c>
      <c r="BK21" s="35">
        <v>1000</v>
      </c>
      <c r="BL21" s="36">
        <f t="shared" si="26"/>
        <v>206</v>
      </c>
      <c r="BM21" s="37">
        <f t="shared" si="27"/>
        <v>3424</v>
      </c>
      <c r="BN21" s="37">
        <f t="shared" si="28"/>
        <v>3381</v>
      </c>
      <c r="BO21" s="37">
        <f t="shared" si="29"/>
        <v>3759</v>
      </c>
      <c r="BP21" s="37">
        <f t="shared" si="30"/>
        <v>3763</v>
      </c>
      <c r="BQ21" s="37">
        <f t="shared" si="31"/>
        <v>4321</v>
      </c>
      <c r="BR21" s="37">
        <f t="shared" si="32"/>
        <v>4111</v>
      </c>
      <c r="BS21" s="37">
        <f t="shared" si="33"/>
        <v>3745</v>
      </c>
      <c r="BT21" s="37">
        <f t="shared" si="34"/>
        <v>4133</v>
      </c>
      <c r="BU21" s="37">
        <f t="shared" si="35"/>
        <v>3171</v>
      </c>
      <c r="BV21" s="37">
        <f t="shared" si="36"/>
        <v>4027</v>
      </c>
      <c r="BW21" s="37">
        <f t="shared" si="37"/>
        <v>4873</v>
      </c>
      <c r="BX21" s="38" t="s">
        <v>152</v>
      </c>
      <c r="BY21" s="39">
        <f t="shared" si="38"/>
        <v>7.2064836448598131</v>
      </c>
      <c r="BZ21" s="39">
        <f t="shared" si="39"/>
        <v>1050.2673765158236</v>
      </c>
      <c r="CA21" s="39">
        <f t="shared" si="40"/>
        <v>584.30433625964361</v>
      </c>
      <c r="CB21" s="39">
        <f t="shared" si="41"/>
        <v>584.00212596332722</v>
      </c>
      <c r="CC21" s="39">
        <f t="shared" si="42"/>
        <v>720.48137005322837</v>
      </c>
      <c r="CD21" s="39">
        <f t="shared" si="43"/>
        <v>726.63585502310866</v>
      </c>
      <c r="CE21" s="39">
        <f t="shared" si="44"/>
        <v>719.46595460614151</v>
      </c>
      <c r="CF21" s="39">
        <f t="shared" si="45"/>
        <v>682.25260101621097</v>
      </c>
      <c r="CG21" s="39">
        <f t="shared" si="46"/>
        <v>510.01261431725004</v>
      </c>
      <c r="CH21" s="39">
        <f t="shared" si="47"/>
        <v>-59.101067792401409</v>
      </c>
      <c r="CI21" s="39">
        <f t="shared" si="48"/>
        <v>-1403.2423558382925</v>
      </c>
      <c r="CJ21" s="40">
        <f t="shared" si="49"/>
        <v>8</v>
      </c>
      <c r="CK21" s="41">
        <f t="shared" si="50"/>
        <v>0</v>
      </c>
      <c r="CL21" s="41">
        <f t="shared" si="51"/>
        <v>0</v>
      </c>
      <c r="CM21" s="41">
        <f t="shared" si="52"/>
        <v>0</v>
      </c>
      <c r="CN21" s="41">
        <f t="shared" si="53"/>
        <v>0</v>
      </c>
      <c r="CO21" s="41">
        <f t="shared" si="54"/>
        <v>0</v>
      </c>
      <c r="CP21" s="41">
        <f t="shared" si="55"/>
        <v>0</v>
      </c>
      <c r="CQ21" s="41">
        <f t="shared" si="56"/>
        <v>0</v>
      </c>
      <c r="CR21" s="41">
        <f t="shared" si="57"/>
        <v>1</v>
      </c>
      <c r="CS21" s="41">
        <f t="shared" si="58"/>
        <v>1</v>
      </c>
      <c r="CT21" s="41">
        <f t="shared" si="59"/>
        <v>1</v>
      </c>
      <c r="CU21" s="41">
        <f t="shared" si="60"/>
        <v>1</v>
      </c>
      <c r="CV21" s="41">
        <f t="shared" si="61"/>
        <v>1</v>
      </c>
      <c r="CW21" s="42">
        <f t="shared" si="62"/>
        <v>726.63585502310866</v>
      </c>
    </row>
    <row r="22" spans="1:101" s="22" customFormat="1" ht="14.25" x14ac:dyDescent="0.35">
      <c r="A22" s="11"/>
      <c r="B22" s="15" t="s">
        <v>93</v>
      </c>
      <c r="C22" s="16">
        <v>258</v>
      </c>
      <c r="D22" s="16">
        <v>4302</v>
      </c>
      <c r="E22" s="16">
        <v>4550</v>
      </c>
      <c r="F22" s="16">
        <v>4311</v>
      </c>
      <c r="G22" s="16">
        <v>4316</v>
      </c>
      <c r="H22" s="16">
        <v>5812</v>
      </c>
      <c r="I22" s="16">
        <v>5622</v>
      </c>
      <c r="J22" s="16">
        <v>4953</v>
      </c>
      <c r="K22" s="16">
        <v>4709</v>
      </c>
      <c r="L22" s="16">
        <v>3232</v>
      </c>
      <c r="M22" s="16">
        <v>3494</v>
      </c>
      <c r="N22" s="16">
        <v>2530</v>
      </c>
      <c r="O22" s="29">
        <v>19</v>
      </c>
      <c r="P22" s="29">
        <f t="shared" si="2"/>
        <v>258</v>
      </c>
      <c r="Q22" s="29">
        <f t="shared" si="3"/>
        <v>4560</v>
      </c>
      <c r="R22" s="29">
        <f t="shared" si="4"/>
        <v>9110</v>
      </c>
      <c r="S22" s="29">
        <f t="shared" si="5"/>
        <v>13421</v>
      </c>
      <c r="T22" s="29">
        <f t="shared" si="6"/>
        <v>17737</v>
      </c>
      <c r="U22" s="29">
        <f t="shared" si="7"/>
        <v>23549</v>
      </c>
      <c r="V22" s="29">
        <f t="shared" si="8"/>
        <v>29171</v>
      </c>
      <c r="W22" s="29">
        <f t="shared" si="9"/>
        <v>34124</v>
      </c>
      <c r="X22" s="29">
        <f t="shared" si="10"/>
        <v>38833</v>
      </c>
      <c r="Y22" s="29">
        <f t="shared" si="11"/>
        <v>42065</v>
      </c>
      <c r="Z22" s="29">
        <f t="shared" si="12"/>
        <v>45559</v>
      </c>
      <c r="AA22" s="30">
        <f t="shared" si="13"/>
        <v>48089</v>
      </c>
      <c r="AB22" s="31">
        <f t="shared" si="14"/>
        <v>3.9510075069142628E-2</v>
      </c>
      <c r="AC22" s="31">
        <f t="shared" si="15"/>
        <v>0.53650522988625249</v>
      </c>
      <c r="AD22" s="31">
        <f t="shared" si="16"/>
        <v>9.4824180165942309</v>
      </c>
      <c r="AE22" s="31">
        <f t="shared" si="17"/>
        <v>18.944041256836282</v>
      </c>
      <c r="AF22" s="31">
        <f t="shared" si="18"/>
        <v>27.908669342261224</v>
      </c>
      <c r="AG22" s="31">
        <f t="shared" si="19"/>
        <v>36.883694815862256</v>
      </c>
      <c r="AH22" s="31">
        <f t="shared" si="20"/>
        <v>48.969618831749465</v>
      </c>
      <c r="AI22" s="31">
        <f t="shared" si="21"/>
        <v>60.660442096945246</v>
      </c>
      <c r="AJ22" s="31">
        <f t="shared" si="22"/>
        <v>70.96009482418016</v>
      </c>
      <c r="AK22" s="31">
        <f t="shared" si="23"/>
        <v>80.752355008421887</v>
      </c>
      <c r="AL22" s="31">
        <f t="shared" si="24"/>
        <v>87.473226725446565</v>
      </c>
      <c r="AM22" s="31">
        <f t="shared" si="25"/>
        <v>94.738921582898371</v>
      </c>
      <c r="AN22" s="32">
        <v>1</v>
      </c>
      <c r="AO22" s="33">
        <v>1</v>
      </c>
      <c r="AP22" s="33">
        <v>1</v>
      </c>
      <c r="AQ22" s="33">
        <v>200</v>
      </c>
      <c r="AR22" s="33">
        <v>300</v>
      </c>
      <c r="AS22" s="33">
        <v>400</v>
      </c>
      <c r="AT22" s="33">
        <v>600</v>
      </c>
      <c r="AU22" s="33">
        <v>800</v>
      </c>
      <c r="AV22" s="33">
        <v>1000</v>
      </c>
      <c r="AW22" s="33">
        <v>1250</v>
      </c>
      <c r="AX22" s="33">
        <v>1500</v>
      </c>
      <c r="AY22" s="33">
        <v>2000</v>
      </c>
      <c r="AZ22" s="34">
        <v>1</v>
      </c>
      <c r="BA22" s="35">
        <v>1</v>
      </c>
      <c r="BB22" s="35">
        <v>199</v>
      </c>
      <c r="BC22" s="35">
        <v>100</v>
      </c>
      <c r="BD22" s="35">
        <v>100</v>
      </c>
      <c r="BE22" s="35">
        <v>200</v>
      </c>
      <c r="BF22" s="35">
        <v>200</v>
      </c>
      <c r="BG22" s="35">
        <v>200</v>
      </c>
      <c r="BH22" s="35">
        <v>250</v>
      </c>
      <c r="BI22" s="35">
        <v>250</v>
      </c>
      <c r="BJ22" s="35">
        <v>500</v>
      </c>
      <c r="BK22" s="35">
        <v>1000</v>
      </c>
      <c r="BL22" s="36">
        <f t="shared" si="26"/>
        <v>258</v>
      </c>
      <c r="BM22" s="37">
        <f t="shared" si="27"/>
        <v>4302</v>
      </c>
      <c r="BN22" s="37">
        <f t="shared" si="28"/>
        <v>4550</v>
      </c>
      <c r="BO22" s="37">
        <f t="shared" si="29"/>
        <v>4311</v>
      </c>
      <c r="BP22" s="37">
        <f t="shared" si="30"/>
        <v>4316</v>
      </c>
      <c r="BQ22" s="37">
        <f t="shared" si="31"/>
        <v>5812</v>
      </c>
      <c r="BR22" s="37">
        <f t="shared" si="32"/>
        <v>5622</v>
      </c>
      <c r="BS22" s="37">
        <f t="shared" si="33"/>
        <v>4953</v>
      </c>
      <c r="BT22" s="37">
        <f t="shared" si="34"/>
        <v>4709</v>
      </c>
      <c r="BU22" s="37">
        <f t="shared" si="35"/>
        <v>3232</v>
      </c>
      <c r="BV22" s="37">
        <f t="shared" si="36"/>
        <v>3494</v>
      </c>
      <c r="BW22" s="37">
        <f t="shared" si="37"/>
        <v>2530</v>
      </c>
      <c r="BX22" s="38" t="s">
        <v>152</v>
      </c>
      <c r="BY22" s="39">
        <f t="shared" si="38"/>
        <v>6.529172477917248</v>
      </c>
      <c r="BZ22" s="39">
        <f t="shared" si="39"/>
        <v>853.1792307692308</v>
      </c>
      <c r="CA22" s="39">
        <f t="shared" si="40"/>
        <v>546.42774298306654</v>
      </c>
      <c r="CB22" s="39">
        <f t="shared" si="41"/>
        <v>546.14226135310469</v>
      </c>
      <c r="CC22" s="39">
        <f t="shared" si="42"/>
        <v>617.05092911218162</v>
      </c>
      <c r="CD22" s="39">
        <f t="shared" si="43"/>
        <v>617.62717893987906</v>
      </c>
      <c r="CE22" s="39">
        <f t="shared" si="44"/>
        <v>592.99414496264887</v>
      </c>
      <c r="CF22" s="39">
        <f t="shared" si="45"/>
        <v>464.88107878530468</v>
      </c>
      <c r="CG22" s="39">
        <f t="shared" si="46"/>
        <v>106.08756188118809</v>
      </c>
      <c r="CH22" s="39">
        <f t="shared" si="47"/>
        <v>-1078.7779049799656</v>
      </c>
      <c r="CI22" s="39">
        <f t="shared" si="48"/>
        <v>-6503.7549407114639</v>
      </c>
      <c r="CJ22" s="40">
        <f t="shared" si="49"/>
        <v>8</v>
      </c>
      <c r="CK22" s="41">
        <f t="shared" si="50"/>
        <v>0</v>
      </c>
      <c r="CL22" s="41">
        <f t="shared" si="51"/>
        <v>0</v>
      </c>
      <c r="CM22" s="41">
        <f t="shared" si="52"/>
        <v>0</v>
      </c>
      <c r="CN22" s="41">
        <f t="shared" si="53"/>
        <v>0</v>
      </c>
      <c r="CO22" s="41">
        <f t="shared" si="54"/>
        <v>0</v>
      </c>
      <c r="CP22" s="41">
        <f t="shared" si="55"/>
        <v>0</v>
      </c>
      <c r="CQ22" s="41">
        <f t="shared" si="56"/>
        <v>0</v>
      </c>
      <c r="CR22" s="41">
        <f t="shared" si="57"/>
        <v>1</v>
      </c>
      <c r="CS22" s="41">
        <f t="shared" si="58"/>
        <v>1</v>
      </c>
      <c r="CT22" s="41">
        <f t="shared" si="59"/>
        <v>1</v>
      </c>
      <c r="CU22" s="41">
        <f t="shared" si="60"/>
        <v>1</v>
      </c>
      <c r="CV22" s="41">
        <f t="shared" si="61"/>
        <v>1</v>
      </c>
      <c r="CW22" s="42">
        <f t="shared" si="62"/>
        <v>617.62717893987906</v>
      </c>
    </row>
    <row r="23" spans="1:101" s="22" customFormat="1" ht="14.25" x14ac:dyDescent="0.35">
      <c r="A23" s="11"/>
      <c r="B23" s="15" t="s">
        <v>94</v>
      </c>
      <c r="C23" s="16">
        <v>397</v>
      </c>
      <c r="D23" s="16">
        <v>5198</v>
      </c>
      <c r="E23" s="16">
        <v>4266</v>
      </c>
      <c r="F23" s="16">
        <v>6730</v>
      </c>
      <c r="G23" s="16">
        <v>5455</v>
      </c>
      <c r="H23" s="16">
        <v>5867</v>
      </c>
      <c r="I23" s="16">
        <v>5580</v>
      </c>
      <c r="J23" s="16">
        <v>4506</v>
      </c>
      <c r="K23" s="16">
        <v>4358</v>
      </c>
      <c r="L23" s="16">
        <v>3074</v>
      </c>
      <c r="M23" s="16">
        <v>3332</v>
      </c>
      <c r="N23" s="16">
        <v>2756</v>
      </c>
      <c r="O23" s="29">
        <v>20</v>
      </c>
      <c r="P23" s="29">
        <f t="shared" si="2"/>
        <v>397</v>
      </c>
      <c r="Q23" s="29">
        <f t="shared" si="3"/>
        <v>5595</v>
      </c>
      <c r="R23" s="29">
        <f t="shared" si="4"/>
        <v>9861</v>
      </c>
      <c r="S23" s="29">
        <f t="shared" si="5"/>
        <v>16591</v>
      </c>
      <c r="T23" s="29">
        <f t="shared" si="6"/>
        <v>22046</v>
      </c>
      <c r="U23" s="29">
        <f t="shared" si="7"/>
        <v>27913</v>
      </c>
      <c r="V23" s="29">
        <f t="shared" si="8"/>
        <v>33493</v>
      </c>
      <c r="W23" s="29">
        <f t="shared" si="9"/>
        <v>37999</v>
      </c>
      <c r="X23" s="29">
        <f t="shared" si="10"/>
        <v>42357</v>
      </c>
      <c r="Y23" s="29">
        <f t="shared" si="11"/>
        <v>45431</v>
      </c>
      <c r="Z23" s="29">
        <f t="shared" si="12"/>
        <v>48763</v>
      </c>
      <c r="AA23" s="30">
        <f t="shared" si="13"/>
        <v>51519</v>
      </c>
      <c r="AB23" s="31">
        <f t="shared" si="14"/>
        <v>3.8820629282400668E-2</v>
      </c>
      <c r="AC23" s="31">
        <f t="shared" si="15"/>
        <v>0.77058949125565324</v>
      </c>
      <c r="AD23" s="31">
        <f t="shared" si="16"/>
        <v>10.860071041751587</v>
      </c>
      <c r="AE23" s="31">
        <f t="shared" si="17"/>
        <v>19.14051126768765</v>
      </c>
      <c r="AF23" s="31">
        <f t="shared" si="18"/>
        <v>32.203653021215473</v>
      </c>
      <c r="AG23" s="31">
        <f t="shared" si="19"/>
        <v>42.791979657990254</v>
      </c>
      <c r="AH23" s="31">
        <f t="shared" si="20"/>
        <v>54.1800112579825</v>
      </c>
      <c r="AI23" s="31">
        <f t="shared" si="21"/>
        <v>65.010966827772279</v>
      </c>
      <c r="AJ23" s="31">
        <f t="shared" si="22"/>
        <v>73.757254605097145</v>
      </c>
      <c r="AK23" s="31">
        <f t="shared" si="23"/>
        <v>82.216269725732246</v>
      </c>
      <c r="AL23" s="31">
        <f t="shared" si="24"/>
        <v>88.183000446437234</v>
      </c>
      <c r="AM23" s="31">
        <f t="shared" si="25"/>
        <v>94.650517284885183</v>
      </c>
      <c r="AN23" s="32">
        <v>1</v>
      </c>
      <c r="AO23" s="33">
        <v>1</v>
      </c>
      <c r="AP23" s="33">
        <v>1</v>
      </c>
      <c r="AQ23" s="33">
        <v>200</v>
      </c>
      <c r="AR23" s="33">
        <v>300</v>
      </c>
      <c r="AS23" s="33">
        <v>400</v>
      </c>
      <c r="AT23" s="33">
        <v>600</v>
      </c>
      <c r="AU23" s="33">
        <v>800</v>
      </c>
      <c r="AV23" s="33">
        <v>1000</v>
      </c>
      <c r="AW23" s="33">
        <v>1250</v>
      </c>
      <c r="AX23" s="33">
        <v>1500</v>
      </c>
      <c r="AY23" s="33">
        <v>2000</v>
      </c>
      <c r="AZ23" s="34">
        <v>1</v>
      </c>
      <c r="BA23" s="35">
        <v>1</v>
      </c>
      <c r="BB23" s="35">
        <v>199</v>
      </c>
      <c r="BC23" s="35">
        <v>100</v>
      </c>
      <c r="BD23" s="35">
        <v>100</v>
      </c>
      <c r="BE23" s="35">
        <v>200</v>
      </c>
      <c r="BF23" s="35">
        <v>200</v>
      </c>
      <c r="BG23" s="35">
        <v>200</v>
      </c>
      <c r="BH23" s="35">
        <v>250</v>
      </c>
      <c r="BI23" s="35">
        <v>250</v>
      </c>
      <c r="BJ23" s="35">
        <v>500</v>
      </c>
      <c r="BK23" s="35">
        <v>1000</v>
      </c>
      <c r="BL23" s="36">
        <f t="shared" si="26"/>
        <v>397</v>
      </c>
      <c r="BM23" s="37">
        <f t="shared" si="27"/>
        <v>5198</v>
      </c>
      <c r="BN23" s="37">
        <f t="shared" si="28"/>
        <v>4266</v>
      </c>
      <c r="BO23" s="37">
        <f t="shared" si="29"/>
        <v>6730</v>
      </c>
      <c r="BP23" s="37">
        <f t="shared" si="30"/>
        <v>5455</v>
      </c>
      <c r="BQ23" s="37">
        <f t="shared" si="31"/>
        <v>5867</v>
      </c>
      <c r="BR23" s="37">
        <f t="shared" si="32"/>
        <v>5580</v>
      </c>
      <c r="BS23" s="37">
        <f t="shared" si="33"/>
        <v>4506</v>
      </c>
      <c r="BT23" s="37">
        <f t="shared" si="34"/>
        <v>4358</v>
      </c>
      <c r="BU23" s="37">
        <f t="shared" si="35"/>
        <v>3074</v>
      </c>
      <c r="BV23" s="37">
        <f t="shared" si="36"/>
        <v>3332</v>
      </c>
      <c r="BW23" s="37">
        <f t="shared" si="37"/>
        <v>2756</v>
      </c>
      <c r="BX23" s="38" t="s">
        <v>152</v>
      </c>
      <c r="BY23" s="39">
        <f t="shared" si="38"/>
        <v>5.8792804924971147</v>
      </c>
      <c r="BZ23" s="39">
        <f t="shared" si="39"/>
        <v>941.63185654008441</v>
      </c>
      <c r="CA23" s="39">
        <f t="shared" si="40"/>
        <v>436.23328380386329</v>
      </c>
      <c r="CB23" s="39">
        <f t="shared" si="41"/>
        <v>468.07516040329972</v>
      </c>
      <c r="CC23" s="39">
        <f t="shared" si="42"/>
        <v>526.5893983296404</v>
      </c>
      <c r="CD23" s="39">
        <f t="shared" si="43"/>
        <v>522.81362007168457</v>
      </c>
      <c r="CE23" s="39">
        <f t="shared" si="44"/>
        <v>456.74656014203288</v>
      </c>
      <c r="CF23" s="39">
        <f t="shared" si="45"/>
        <v>297.8717301514456</v>
      </c>
      <c r="CG23" s="39">
        <f t="shared" si="46"/>
        <v>-99.829212752114472</v>
      </c>
      <c r="CH23" s="39">
        <f t="shared" si="47"/>
        <v>-1451.9057623049221</v>
      </c>
      <c r="CI23" s="39">
        <f t="shared" si="48"/>
        <v>-6346.6981132075471</v>
      </c>
      <c r="CJ23" s="40">
        <f t="shared" si="49"/>
        <v>7</v>
      </c>
      <c r="CK23" s="41">
        <f t="shared" si="50"/>
        <v>0</v>
      </c>
      <c r="CL23" s="41">
        <f t="shared" si="51"/>
        <v>0</v>
      </c>
      <c r="CM23" s="41">
        <f t="shared" si="52"/>
        <v>0</v>
      </c>
      <c r="CN23" s="41">
        <f t="shared" si="53"/>
        <v>0</v>
      </c>
      <c r="CO23" s="41">
        <f t="shared" si="54"/>
        <v>0</v>
      </c>
      <c r="CP23" s="41">
        <f t="shared" si="55"/>
        <v>0</v>
      </c>
      <c r="CQ23" s="41">
        <f t="shared" si="56"/>
        <v>1</v>
      </c>
      <c r="CR23" s="41">
        <f t="shared" si="57"/>
        <v>1</v>
      </c>
      <c r="CS23" s="41">
        <f t="shared" si="58"/>
        <v>1</v>
      </c>
      <c r="CT23" s="41">
        <f t="shared" si="59"/>
        <v>1</v>
      </c>
      <c r="CU23" s="41">
        <f t="shared" si="60"/>
        <v>1</v>
      </c>
      <c r="CV23" s="41">
        <f t="shared" si="61"/>
        <v>1</v>
      </c>
      <c r="CW23" s="42">
        <f t="shared" si="62"/>
        <v>526.5893983296404</v>
      </c>
    </row>
    <row r="24" spans="1:101" s="22" customFormat="1" ht="14.25" x14ac:dyDescent="0.35">
      <c r="A24" s="11"/>
      <c r="B24" s="15" t="s">
        <v>95</v>
      </c>
      <c r="C24" s="16">
        <v>260</v>
      </c>
      <c r="D24" s="16">
        <v>4284</v>
      </c>
      <c r="E24" s="16">
        <v>3713</v>
      </c>
      <c r="F24" s="16">
        <v>4436</v>
      </c>
      <c r="G24" s="16">
        <v>4015</v>
      </c>
      <c r="H24" s="16">
        <v>4926</v>
      </c>
      <c r="I24" s="16">
        <v>4082</v>
      </c>
      <c r="J24" s="16">
        <v>3258</v>
      </c>
      <c r="K24" s="16">
        <v>3143</v>
      </c>
      <c r="L24" s="16">
        <v>2244</v>
      </c>
      <c r="M24" s="16">
        <v>2814</v>
      </c>
      <c r="N24" s="16">
        <v>2655</v>
      </c>
      <c r="O24" s="29">
        <v>21</v>
      </c>
      <c r="P24" s="29">
        <f t="shared" si="2"/>
        <v>260</v>
      </c>
      <c r="Q24" s="29">
        <f t="shared" si="3"/>
        <v>4544</v>
      </c>
      <c r="R24" s="29">
        <f t="shared" si="4"/>
        <v>8257</v>
      </c>
      <c r="S24" s="29">
        <f t="shared" si="5"/>
        <v>12693</v>
      </c>
      <c r="T24" s="29">
        <f t="shared" si="6"/>
        <v>16708</v>
      </c>
      <c r="U24" s="29">
        <f t="shared" si="7"/>
        <v>21634</v>
      </c>
      <c r="V24" s="29">
        <f t="shared" si="8"/>
        <v>25716</v>
      </c>
      <c r="W24" s="29">
        <f t="shared" si="9"/>
        <v>28974</v>
      </c>
      <c r="X24" s="29">
        <f t="shared" si="10"/>
        <v>32117</v>
      </c>
      <c r="Y24" s="29">
        <f t="shared" si="11"/>
        <v>34361</v>
      </c>
      <c r="Z24" s="29">
        <f t="shared" si="12"/>
        <v>37175</v>
      </c>
      <c r="AA24" s="30">
        <f t="shared" si="13"/>
        <v>39830</v>
      </c>
      <c r="AB24" s="31">
        <f t="shared" si="14"/>
        <v>5.272407732864675E-2</v>
      </c>
      <c r="AC24" s="31">
        <f t="shared" si="15"/>
        <v>0.65277429073562643</v>
      </c>
      <c r="AD24" s="31">
        <f t="shared" si="16"/>
        <v>11.408486065779563</v>
      </c>
      <c r="AE24" s="31">
        <f t="shared" si="17"/>
        <v>20.730605071554105</v>
      </c>
      <c r="AF24" s="31">
        <f t="shared" si="18"/>
        <v>31.867938739643485</v>
      </c>
      <c r="AG24" s="31">
        <f t="shared" si="19"/>
        <v>41.948280190810948</v>
      </c>
      <c r="AH24" s="31">
        <f t="shared" si="20"/>
        <v>54.31584232990209</v>
      </c>
      <c r="AI24" s="31">
        <f t="shared" si="21"/>
        <v>64.564398694451413</v>
      </c>
      <c r="AJ24" s="31">
        <f t="shared" si="22"/>
        <v>72.744162691438618</v>
      </c>
      <c r="AK24" s="31">
        <f t="shared" si="23"/>
        <v>80.635199598292743</v>
      </c>
      <c r="AL24" s="31">
        <f t="shared" si="24"/>
        <v>86.269143861410996</v>
      </c>
      <c r="AM24" s="31">
        <f t="shared" si="25"/>
        <v>93.334170223449661</v>
      </c>
      <c r="AN24" s="32">
        <v>1</v>
      </c>
      <c r="AO24" s="33">
        <v>1</v>
      </c>
      <c r="AP24" s="33">
        <v>1</v>
      </c>
      <c r="AQ24" s="33">
        <v>200</v>
      </c>
      <c r="AR24" s="33">
        <v>300</v>
      </c>
      <c r="AS24" s="33">
        <v>400</v>
      </c>
      <c r="AT24" s="33">
        <v>600</v>
      </c>
      <c r="AU24" s="33">
        <v>800</v>
      </c>
      <c r="AV24" s="33">
        <v>1000</v>
      </c>
      <c r="AW24" s="33">
        <v>1250</v>
      </c>
      <c r="AX24" s="33">
        <v>1500</v>
      </c>
      <c r="AY24" s="33">
        <v>2000</v>
      </c>
      <c r="AZ24" s="34">
        <v>1</v>
      </c>
      <c r="BA24" s="35">
        <v>1</v>
      </c>
      <c r="BB24" s="35">
        <v>199</v>
      </c>
      <c r="BC24" s="35">
        <v>100</v>
      </c>
      <c r="BD24" s="35">
        <v>100</v>
      </c>
      <c r="BE24" s="35">
        <v>200</v>
      </c>
      <c r="BF24" s="35">
        <v>200</v>
      </c>
      <c r="BG24" s="35">
        <v>200</v>
      </c>
      <c r="BH24" s="35">
        <v>250</v>
      </c>
      <c r="BI24" s="35">
        <v>250</v>
      </c>
      <c r="BJ24" s="35">
        <v>500</v>
      </c>
      <c r="BK24" s="35">
        <v>1000</v>
      </c>
      <c r="BL24" s="36">
        <f t="shared" si="26"/>
        <v>260</v>
      </c>
      <c r="BM24" s="37">
        <f t="shared" si="27"/>
        <v>4284</v>
      </c>
      <c r="BN24" s="37">
        <f t="shared" si="28"/>
        <v>3713</v>
      </c>
      <c r="BO24" s="37">
        <f t="shared" si="29"/>
        <v>4436</v>
      </c>
      <c r="BP24" s="37">
        <f t="shared" si="30"/>
        <v>4015</v>
      </c>
      <c r="BQ24" s="37">
        <f t="shared" si="31"/>
        <v>4926</v>
      </c>
      <c r="BR24" s="37">
        <f t="shared" si="32"/>
        <v>4082</v>
      </c>
      <c r="BS24" s="37">
        <f t="shared" si="33"/>
        <v>3258</v>
      </c>
      <c r="BT24" s="37">
        <f t="shared" si="34"/>
        <v>3143</v>
      </c>
      <c r="BU24" s="37">
        <f t="shared" si="35"/>
        <v>2244</v>
      </c>
      <c r="BV24" s="37">
        <f t="shared" si="36"/>
        <v>2814</v>
      </c>
      <c r="BW24" s="37">
        <f t="shared" si="37"/>
        <v>2655</v>
      </c>
      <c r="BX24" s="38" t="s">
        <v>152</v>
      </c>
      <c r="BY24" s="39">
        <f t="shared" si="38"/>
        <v>5.5880018674136318</v>
      </c>
      <c r="BZ24" s="39">
        <f t="shared" si="39"/>
        <v>824.81605171020749</v>
      </c>
      <c r="CA24" s="39">
        <f t="shared" si="40"/>
        <v>462.80432822362491</v>
      </c>
      <c r="CB24" s="39">
        <f t="shared" si="41"/>
        <v>479.87546699875463</v>
      </c>
      <c r="CC24" s="39">
        <f t="shared" si="42"/>
        <v>530.20706455542017</v>
      </c>
      <c r="CD24" s="39">
        <f t="shared" si="43"/>
        <v>515.77658010779032</v>
      </c>
      <c r="CE24" s="39">
        <f t="shared" si="44"/>
        <v>443.89195825659914</v>
      </c>
      <c r="CF24" s="39">
        <f t="shared" si="45"/>
        <v>279.43048043270755</v>
      </c>
      <c r="CG24" s="39">
        <f t="shared" si="46"/>
        <v>-109.40285204991096</v>
      </c>
      <c r="CH24" s="39">
        <f t="shared" si="47"/>
        <v>-1066.8088130774699</v>
      </c>
      <c r="CI24" s="39">
        <f t="shared" si="48"/>
        <v>-4500.9416195856875</v>
      </c>
      <c r="CJ24" s="40">
        <f t="shared" si="49"/>
        <v>7</v>
      </c>
      <c r="CK24" s="41">
        <f t="shared" si="50"/>
        <v>0</v>
      </c>
      <c r="CL24" s="41">
        <f t="shared" si="51"/>
        <v>0</v>
      </c>
      <c r="CM24" s="41">
        <f t="shared" si="52"/>
        <v>0</v>
      </c>
      <c r="CN24" s="41">
        <f t="shared" si="53"/>
        <v>0</v>
      </c>
      <c r="CO24" s="41">
        <f t="shared" si="54"/>
        <v>0</v>
      </c>
      <c r="CP24" s="41">
        <f t="shared" si="55"/>
        <v>0</v>
      </c>
      <c r="CQ24" s="41">
        <f t="shared" si="56"/>
        <v>1</v>
      </c>
      <c r="CR24" s="41">
        <f t="shared" si="57"/>
        <v>1</v>
      </c>
      <c r="CS24" s="41">
        <f t="shared" si="58"/>
        <v>1</v>
      </c>
      <c r="CT24" s="41">
        <f t="shared" si="59"/>
        <v>1</v>
      </c>
      <c r="CU24" s="41">
        <f t="shared" si="60"/>
        <v>1</v>
      </c>
      <c r="CV24" s="41">
        <f t="shared" si="61"/>
        <v>1</v>
      </c>
      <c r="CW24" s="42">
        <f t="shared" si="62"/>
        <v>530.20706455542017</v>
      </c>
    </row>
    <row r="25" spans="1:101" s="22" customFormat="1" ht="14.25" x14ac:dyDescent="0.35">
      <c r="A25" s="11"/>
      <c r="B25" s="15" t="s">
        <v>96</v>
      </c>
      <c r="C25" s="16">
        <v>187</v>
      </c>
      <c r="D25" s="16">
        <v>2809</v>
      </c>
      <c r="E25" s="16">
        <v>3310</v>
      </c>
      <c r="F25" s="16">
        <v>4586</v>
      </c>
      <c r="G25" s="16">
        <v>4941</v>
      </c>
      <c r="H25" s="16">
        <v>5794</v>
      </c>
      <c r="I25" s="16">
        <v>4922</v>
      </c>
      <c r="J25" s="16">
        <v>3839</v>
      </c>
      <c r="K25" s="16">
        <v>3523</v>
      </c>
      <c r="L25" s="16">
        <v>2248</v>
      </c>
      <c r="M25" s="16">
        <v>2228</v>
      </c>
      <c r="N25" s="16">
        <v>1486</v>
      </c>
      <c r="O25" s="29">
        <v>22</v>
      </c>
      <c r="P25" s="29">
        <f t="shared" si="2"/>
        <v>187</v>
      </c>
      <c r="Q25" s="29">
        <f t="shared" si="3"/>
        <v>2996</v>
      </c>
      <c r="R25" s="29">
        <f t="shared" si="4"/>
        <v>6306</v>
      </c>
      <c r="S25" s="29">
        <f t="shared" si="5"/>
        <v>10892</v>
      </c>
      <c r="T25" s="29">
        <f t="shared" si="6"/>
        <v>15833</v>
      </c>
      <c r="U25" s="29">
        <f t="shared" si="7"/>
        <v>21627</v>
      </c>
      <c r="V25" s="29">
        <f t="shared" si="8"/>
        <v>26549</v>
      </c>
      <c r="W25" s="29">
        <f t="shared" si="9"/>
        <v>30388</v>
      </c>
      <c r="X25" s="29">
        <f t="shared" si="10"/>
        <v>33911</v>
      </c>
      <c r="Y25" s="29">
        <f t="shared" si="11"/>
        <v>36159</v>
      </c>
      <c r="Z25" s="29">
        <f t="shared" si="12"/>
        <v>38387</v>
      </c>
      <c r="AA25" s="30">
        <f t="shared" si="13"/>
        <v>39873</v>
      </c>
      <c r="AB25" s="31">
        <f t="shared" si="14"/>
        <v>5.5175181200310987E-2</v>
      </c>
      <c r="AC25" s="31">
        <f t="shared" si="15"/>
        <v>0.46898904020264343</v>
      </c>
      <c r="AD25" s="31">
        <f t="shared" si="16"/>
        <v>7.513856494369624</v>
      </c>
      <c r="AE25" s="31">
        <f t="shared" si="17"/>
        <v>15.815213302234596</v>
      </c>
      <c r="AF25" s="31">
        <f t="shared" si="18"/>
        <v>27.316730619717607</v>
      </c>
      <c r="AG25" s="31">
        <f t="shared" si="19"/>
        <v>39.708574724751081</v>
      </c>
      <c r="AH25" s="31">
        <f t="shared" si="20"/>
        <v>54.239711082687535</v>
      </c>
      <c r="AI25" s="31">
        <f t="shared" si="21"/>
        <v>66.583903894866197</v>
      </c>
      <c r="AJ25" s="31">
        <f t="shared" si="22"/>
        <v>76.211973014320463</v>
      </c>
      <c r="AK25" s="31">
        <f t="shared" si="23"/>
        <v>85.047525894715719</v>
      </c>
      <c r="AL25" s="31">
        <f t="shared" si="24"/>
        <v>90.685426228274764</v>
      </c>
      <c r="AM25" s="31">
        <f t="shared" si="25"/>
        <v>96.273167306197166</v>
      </c>
      <c r="AN25" s="32">
        <v>1</v>
      </c>
      <c r="AO25" s="33">
        <v>1</v>
      </c>
      <c r="AP25" s="33">
        <v>1</v>
      </c>
      <c r="AQ25" s="33">
        <v>200</v>
      </c>
      <c r="AR25" s="33">
        <v>300</v>
      </c>
      <c r="AS25" s="33">
        <v>400</v>
      </c>
      <c r="AT25" s="33">
        <v>600</v>
      </c>
      <c r="AU25" s="33">
        <v>800</v>
      </c>
      <c r="AV25" s="33">
        <v>1000</v>
      </c>
      <c r="AW25" s="33">
        <v>1250</v>
      </c>
      <c r="AX25" s="33">
        <v>1500</v>
      </c>
      <c r="AY25" s="33">
        <v>2000</v>
      </c>
      <c r="AZ25" s="34">
        <v>1</v>
      </c>
      <c r="BA25" s="35">
        <v>1</v>
      </c>
      <c r="BB25" s="35">
        <v>199</v>
      </c>
      <c r="BC25" s="35">
        <v>100</v>
      </c>
      <c r="BD25" s="35">
        <v>100</v>
      </c>
      <c r="BE25" s="35">
        <v>200</v>
      </c>
      <c r="BF25" s="35">
        <v>200</v>
      </c>
      <c r="BG25" s="35">
        <v>200</v>
      </c>
      <c r="BH25" s="35">
        <v>250</v>
      </c>
      <c r="BI25" s="35">
        <v>250</v>
      </c>
      <c r="BJ25" s="35">
        <v>500</v>
      </c>
      <c r="BK25" s="35">
        <v>1000</v>
      </c>
      <c r="BL25" s="36">
        <f t="shared" si="26"/>
        <v>187</v>
      </c>
      <c r="BM25" s="37">
        <f t="shared" si="27"/>
        <v>2809</v>
      </c>
      <c r="BN25" s="37">
        <f t="shared" si="28"/>
        <v>3310</v>
      </c>
      <c r="BO25" s="37">
        <f t="shared" si="29"/>
        <v>4586</v>
      </c>
      <c r="BP25" s="37">
        <f t="shared" si="30"/>
        <v>4941</v>
      </c>
      <c r="BQ25" s="37">
        <f t="shared" si="31"/>
        <v>5794</v>
      </c>
      <c r="BR25" s="37">
        <f t="shared" si="32"/>
        <v>4922</v>
      </c>
      <c r="BS25" s="37">
        <f t="shared" si="33"/>
        <v>3839</v>
      </c>
      <c r="BT25" s="37">
        <f t="shared" si="34"/>
        <v>3523</v>
      </c>
      <c r="BU25" s="37">
        <f t="shared" si="35"/>
        <v>2248</v>
      </c>
      <c r="BV25" s="37">
        <f t="shared" si="36"/>
        <v>2228</v>
      </c>
      <c r="BW25" s="37">
        <f t="shared" si="37"/>
        <v>1486</v>
      </c>
      <c r="BX25" s="38" t="s">
        <v>152</v>
      </c>
      <c r="BY25" s="39">
        <f t="shared" si="38"/>
        <v>8.0307938768244931</v>
      </c>
      <c r="BZ25" s="39">
        <f t="shared" si="39"/>
        <v>1019.4771903323262</v>
      </c>
      <c r="CA25" s="39">
        <f t="shared" si="40"/>
        <v>497.21979938944617</v>
      </c>
      <c r="CB25" s="39">
        <f t="shared" si="41"/>
        <v>483.04998988059094</v>
      </c>
      <c r="CC25" s="39">
        <f t="shared" si="42"/>
        <v>541.64653089402827</v>
      </c>
      <c r="CD25" s="39">
        <f t="shared" si="43"/>
        <v>531.30841121495325</v>
      </c>
      <c r="CE25" s="39">
        <f t="shared" si="44"/>
        <v>455.50924719979162</v>
      </c>
      <c r="CF25" s="39">
        <f t="shared" si="45"/>
        <v>258.33806414987225</v>
      </c>
      <c r="CG25" s="39">
        <f t="shared" si="46"/>
        <v>-304.1036476868328</v>
      </c>
      <c r="CH25" s="39">
        <f t="shared" si="47"/>
        <v>-2140.596947935368</v>
      </c>
      <c r="CI25" s="39">
        <f t="shared" si="48"/>
        <v>-10416.218034993271</v>
      </c>
      <c r="CJ25" s="40">
        <f t="shared" si="49"/>
        <v>7</v>
      </c>
      <c r="CK25" s="41">
        <f t="shared" si="50"/>
        <v>0</v>
      </c>
      <c r="CL25" s="41">
        <f t="shared" si="51"/>
        <v>0</v>
      </c>
      <c r="CM25" s="41">
        <f t="shared" si="52"/>
        <v>0</v>
      </c>
      <c r="CN25" s="41">
        <f t="shared" si="53"/>
        <v>0</v>
      </c>
      <c r="CO25" s="41">
        <f t="shared" si="54"/>
        <v>0</v>
      </c>
      <c r="CP25" s="41">
        <f t="shared" si="55"/>
        <v>0</v>
      </c>
      <c r="CQ25" s="41">
        <f t="shared" si="56"/>
        <v>1</v>
      </c>
      <c r="CR25" s="41">
        <f t="shared" si="57"/>
        <v>1</v>
      </c>
      <c r="CS25" s="41">
        <f t="shared" si="58"/>
        <v>1</v>
      </c>
      <c r="CT25" s="41">
        <f t="shared" si="59"/>
        <v>1</v>
      </c>
      <c r="CU25" s="41">
        <f t="shared" si="60"/>
        <v>1</v>
      </c>
      <c r="CV25" s="41">
        <f t="shared" si="61"/>
        <v>1</v>
      </c>
      <c r="CW25" s="42">
        <f t="shared" si="62"/>
        <v>541.64653089402827</v>
      </c>
    </row>
    <row r="26" spans="1:101" s="22" customFormat="1" ht="14.25" x14ac:dyDescent="0.35">
      <c r="A26" s="11"/>
      <c r="B26" s="15" t="s">
        <v>97</v>
      </c>
      <c r="C26" s="16">
        <v>261</v>
      </c>
      <c r="D26" s="16">
        <v>3813</v>
      </c>
      <c r="E26" s="16">
        <v>4129</v>
      </c>
      <c r="F26" s="16">
        <v>4988</v>
      </c>
      <c r="G26" s="16">
        <v>5342</v>
      </c>
      <c r="H26" s="16">
        <v>6880</v>
      </c>
      <c r="I26" s="16">
        <v>6517</v>
      </c>
      <c r="J26" s="16">
        <v>4903</v>
      </c>
      <c r="K26" s="16">
        <v>4570</v>
      </c>
      <c r="L26" s="16">
        <v>2927</v>
      </c>
      <c r="M26" s="16">
        <v>2983</v>
      </c>
      <c r="N26" s="16">
        <v>1878</v>
      </c>
      <c r="O26" s="29">
        <v>23</v>
      </c>
      <c r="P26" s="29">
        <f t="shared" si="2"/>
        <v>261</v>
      </c>
      <c r="Q26" s="29">
        <f t="shared" si="3"/>
        <v>4074</v>
      </c>
      <c r="R26" s="29">
        <f t="shared" si="4"/>
        <v>8203</v>
      </c>
      <c r="S26" s="29">
        <f t="shared" si="5"/>
        <v>13191</v>
      </c>
      <c r="T26" s="29">
        <f t="shared" si="6"/>
        <v>18533</v>
      </c>
      <c r="U26" s="29">
        <f t="shared" si="7"/>
        <v>25413</v>
      </c>
      <c r="V26" s="29">
        <f t="shared" si="8"/>
        <v>31930</v>
      </c>
      <c r="W26" s="29">
        <f t="shared" si="9"/>
        <v>36833</v>
      </c>
      <c r="X26" s="29">
        <f t="shared" si="10"/>
        <v>41403</v>
      </c>
      <c r="Y26" s="29">
        <f t="shared" si="11"/>
        <v>44330</v>
      </c>
      <c r="Z26" s="29">
        <f t="shared" si="12"/>
        <v>47313</v>
      </c>
      <c r="AA26" s="30">
        <f t="shared" si="13"/>
        <v>49191</v>
      </c>
      <c r="AB26" s="31">
        <f t="shared" si="14"/>
        <v>4.6756520501717795E-2</v>
      </c>
      <c r="AC26" s="31">
        <f t="shared" si="15"/>
        <v>0.53058486308471065</v>
      </c>
      <c r="AD26" s="31">
        <f t="shared" si="16"/>
        <v>8.2820028053912296</v>
      </c>
      <c r="AE26" s="31">
        <f t="shared" si="17"/>
        <v>16.675814681547436</v>
      </c>
      <c r="AF26" s="31">
        <f t="shared" si="18"/>
        <v>26.815880953833016</v>
      </c>
      <c r="AG26" s="31">
        <f t="shared" si="19"/>
        <v>37.675591063405903</v>
      </c>
      <c r="AH26" s="31">
        <f t="shared" si="20"/>
        <v>51.661889370006705</v>
      </c>
      <c r="AI26" s="31">
        <f t="shared" si="21"/>
        <v>64.910247809558669</v>
      </c>
      <c r="AJ26" s="31">
        <f t="shared" si="22"/>
        <v>74.877518245207455</v>
      </c>
      <c r="AK26" s="31">
        <f t="shared" si="23"/>
        <v>84.167835579679206</v>
      </c>
      <c r="AL26" s="31">
        <f t="shared" si="24"/>
        <v>90.118111036571733</v>
      </c>
      <c r="AM26" s="31">
        <f t="shared" si="25"/>
        <v>96.182228456424951</v>
      </c>
      <c r="AN26" s="32">
        <v>1</v>
      </c>
      <c r="AO26" s="33">
        <v>1</v>
      </c>
      <c r="AP26" s="33">
        <v>1</v>
      </c>
      <c r="AQ26" s="33">
        <v>200</v>
      </c>
      <c r="AR26" s="33">
        <v>300</v>
      </c>
      <c r="AS26" s="33">
        <v>400</v>
      </c>
      <c r="AT26" s="33">
        <v>600</v>
      </c>
      <c r="AU26" s="33">
        <v>800</v>
      </c>
      <c r="AV26" s="33">
        <v>1000</v>
      </c>
      <c r="AW26" s="33">
        <v>1250</v>
      </c>
      <c r="AX26" s="33">
        <v>1500</v>
      </c>
      <c r="AY26" s="33">
        <v>2000</v>
      </c>
      <c r="AZ26" s="34">
        <v>1</v>
      </c>
      <c r="BA26" s="35">
        <v>1</v>
      </c>
      <c r="BB26" s="35">
        <v>199</v>
      </c>
      <c r="BC26" s="35">
        <v>100</v>
      </c>
      <c r="BD26" s="35">
        <v>100</v>
      </c>
      <c r="BE26" s="35">
        <v>200</v>
      </c>
      <c r="BF26" s="35">
        <v>200</v>
      </c>
      <c r="BG26" s="35">
        <v>200</v>
      </c>
      <c r="BH26" s="35">
        <v>250</v>
      </c>
      <c r="BI26" s="35">
        <v>250</v>
      </c>
      <c r="BJ26" s="35">
        <v>500</v>
      </c>
      <c r="BK26" s="35">
        <v>1000</v>
      </c>
      <c r="BL26" s="36">
        <f t="shared" si="26"/>
        <v>261</v>
      </c>
      <c r="BM26" s="37">
        <f t="shared" si="27"/>
        <v>3813</v>
      </c>
      <c r="BN26" s="37">
        <f t="shared" si="28"/>
        <v>4129</v>
      </c>
      <c r="BO26" s="37">
        <f t="shared" si="29"/>
        <v>4988</v>
      </c>
      <c r="BP26" s="37">
        <f t="shared" si="30"/>
        <v>5342</v>
      </c>
      <c r="BQ26" s="37">
        <f t="shared" si="31"/>
        <v>6880</v>
      </c>
      <c r="BR26" s="37">
        <f t="shared" si="32"/>
        <v>6517</v>
      </c>
      <c r="BS26" s="37">
        <f t="shared" si="33"/>
        <v>4903</v>
      </c>
      <c r="BT26" s="37">
        <f t="shared" si="34"/>
        <v>4570</v>
      </c>
      <c r="BU26" s="37">
        <f t="shared" si="35"/>
        <v>2927</v>
      </c>
      <c r="BV26" s="37">
        <f t="shared" si="36"/>
        <v>2983</v>
      </c>
      <c r="BW26" s="37">
        <f t="shared" si="37"/>
        <v>1878</v>
      </c>
      <c r="BX26" s="38" t="s">
        <v>152</v>
      </c>
      <c r="BY26" s="39">
        <f t="shared" si="38"/>
        <v>7.3819826907946497</v>
      </c>
      <c r="BZ26" s="39">
        <f t="shared" si="39"/>
        <v>990.04783240494078</v>
      </c>
      <c r="CA26" s="39">
        <f t="shared" si="40"/>
        <v>528.63873295910184</v>
      </c>
      <c r="CB26" s="39">
        <f t="shared" si="41"/>
        <v>513.48745788094345</v>
      </c>
      <c r="CC26" s="39">
        <f t="shared" si="42"/>
        <v>576.2354651162791</v>
      </c>
      <c r="CD26" s="39">
        <f t="shared" si="43"/>
        <v>574.91176921896579</v>
      </c>
      <c r="CE26" s="39">
        <f t="shared" si="44"/>
        <v>500.81582704466655</v>
      </c>
      <c r="CF26" s="39">
        <f t="shared" si="45"/>
        <v>330.55251641137852</v>
      </c>
      <c r="CG26" s="39">
        <f t="shared" si="46"/>
        <v>-185.556884181756</v>
      </c>
      <c r="CH26" s="39">
        <f t="shared" si="47"/>
        <v>-1807.8276902447201</v>
      </c>
      <c r="CI26" s="39">
        <f t="shared" si="48"/>
        <v>-10096.64536741214</v>
      </c>
      <c r="CJ26" s="40">
        <f t="shared" si="49"/>
        <v>7</v>
      </c>
      <c r="CK26" s="41">
        <f t="shared" si="50"/>
        <v>0</v>
      </c>
      <c r="CL26" s="41">
        <f t="shared" si="51"/>
        <v>0</v>
      </c>
      <c r="CM26" s="41">
        <f t="shared" si="52"/>
        <v>0</v>
      </c>
      <c r="CN26" s="41">
        <f t="shared" si="53"/>
        <v>0</v>
      </c>
      <c r="CO26" s="41">
        <f t="shared" si="54"/>
        <v>0</v>
      </c>
      <c r="CP26" s="41">
        <f t="shared" si="55"/>
        <v>0</v>
      </c>
      <c r="CQ26" s="41">
        <f t="shared" si="56"/>
        <v>1</v>
      </c>
      <c r="CR26" s="41">
        <f t="shared" si="57"/>
        <v>1</v>
      </c>
      <c r="CS26" s="41">
        <f t="shared" si="58"/>
        <v>1</v>
      </c>
      <c r="CT26" s="41">
        <f t="shared" si="59"/>
        <v>1</v>
      </c>
      <c r="CU26" s="41">
        <f t="shared" si="60"/>
        <v>1</v>
      </c>
      <c r="CV26" s="41">
        <f t="shared" si="61"/>
        <v>1</v>
      </c>
      <c r="CW26" s="42">
        <f t="shared" si="62"/>
        <v>576.2354651162791</v>
      </c>
    </row>
    <row r="27" spans="1:101" s="22" customFormat="1" ht="14.25" x14ac:dyDescent="0.35">
      <c r="A27" s="11"/>
      <c r="B27" s="15" t="s">
        <v>98</v>
      </c>
      <c r="C27" s="16">
        <v>227</v>
      </c>
      <c r="D27" s="16">
        <v>4541</v>
      </c>
      <c r="E27" s="16">
        <v>3295</v>
      </c>
      <c r="F27" s="16">
        <v>2799</v>
      </c>
      <c r="G27" s="16">
        <v>2891</v>
      </c>
      <c r="H27" s="16">
        <v>4146</v>
      </c>
      <c r="I27" s="16">
        <v>3879</v>
      </c>
      <c r="J27" s="16">
        <v>3643</v>
      </c>
      <c r="K27" s="16">
        <v>4064</v>
      </c>
      <c r="L27" s="16">
        <v>3162</v>
      </c>
      <c r="M27" s="16">
        <v>4160</v>
      </c>
      <c r="N27" s="16">
        <v>8248</v>
      </c>
      <c r="O27" s="29">
        <v>24</v>
      </c>
      <c r="P27" s="29">
        <f t="shared" si="2"/>
        <v>227</v>
      </c>
      <c r="Q27" s="29">
        <f t="shared" si="3"/>
        <v>4768</v>
      </c>
      <c r="R27" s="29">
        <f t="shared" si="4"/>
        <v>8063</v>
      </c>
      <c r="S27" s="29">
        <f t="shared" si="5"/>
        <v>10862</v>
      </c>
      <c r="T27" s="29">
        <f t="shared" si="6"/>
        <v>13753</v>
      </c>
      <c r="U27" s="29">
        <f t="shared" si="7"/>
        <v>17899</v>
      </c>
      <c r="V27" s="29">
        <f t="shared" si="8"/>
        <v>21778</v>
      </c>
      <c r="W27" s="29">
        <f t="shared" si="9"/>
        <v>25421</v>
      </c>
      <c r="X27" s="29">
        <f t="shared" si="10"/>
        <v>29485</v>
      </c>
      <c r="Y27" s="29">
        <f t="shared" si="11"/>
        <v>32647</v>
      </c>
      <c r="Z27" s="29">
        <f t="shared" si="12"/>
        <v>36807</v>
      </c>
      <c r="AA27" s="30">
        <f t="shared" si="13"/>
        <v>45055</v>
      </c>
      <c r="AB27" s="31">
        <f t="shared" si="14"/>
        <v>5.3268227721673507E-2</v>
      </c>
      <c r="AC27" s="31">
        <f t="shared" si="15"/>
        <v>0.50382865386749531</v>
      </c>
      <c r="AD27" s="31">
        <f t="shared" si="16"/>
        <v>10.582621240705805</v>
      </c>
      <c r="AE27" s="31">
        <f t="shared" si="17"/>
        <v>17.895905004993896</v>
      </c>
      <c r="AF27" s="31">
        <f t="shared" si="18"/>
        <v>24.10831206303407</v>
      </c>
      <c r="AG27" s="31">
        <f t="shared" si="19"/>
        <v>30.524913994007324</v>
      </c>
      <c r="AH27" s="31">
        <f t="shared" si="20"/>
        <v>39.727000332926423</v>
      </c>
      <c r="AI27" s="31">
        <f t="shared" si="21"/>
        <v>48.336477638441906</v>
      </c>
      <c r="AJ27" s="31">
        <f t="shared" si="22"/>
        <v>56.422150704694261</v>
      </c>
      <c r="AK27" s="31">
        <f t="shared" si="23"/>
        <v>65.442237265564302</v>
      </c>
      <c r="AL27" s="31">
        <f t="shared" si="24"/>
        <v>72.460326267894786</v>
      </c>
      <c r="AM27" s="31">
        <f t="shared" si="25"/>
        <v>81.693485739651535</v>
      </c>
      <c r="AN27" s="32">
        <v>1</v>
      </c>
      <c r="AO27" s="33">
        <v>1</v>
      </c>
      <c r="AP27" s="33">
        <v>1</v>
      </c>
      <c r="AQ27" s="33">
        <v>200</v>
      </c>
      <c r="AR27" s="33">
        <v>300</v>
      </c>
      <c r="AS27" s="33">
        <v>400</v>
      </c>
      <c r="AT27" s="33">
        <v>600</v>
      </c>
      <c r="AU27" s="33">
        <v>800</v>
      </c>
      <c r="AV27" s="33">
        <v>1000</v>
      </c>
      <c r="AW27" s="33">
        <v>1250</v>
      </c>
      <c r="AX27" s="33">
        <v>1500</v>
      </c>
      <c r="AY27" s="33">
        <v>2000</v>
      </c>
      <c r="AZ27" s="34">
        <v>1</v>
      </c>
      <c r="BA27" s="35">
        <v>1</v>
      </c>
      <c r="BB27" s="35">
        <v>199</v>
      </c>
      <c r="BC27" s="35">
        <v>100</v>
      </c>
      <c r="BD27" s="35">
        <v>100</v>
      </c>
      <c r="BE27" s="35">
        <v>200</v>
      </c>
      <c r="BF27" s="35">
        <v>200</v>
      </c>
      <c r="BG27" s="35">
        <v>200</v>
      </c>
      <c r="BH27" s="35">
        <v>250</v>
      </c>
      <c r="BI27" s="35">
        <v>250</v>
      </c>
      <c r="BJ27" s="35">
        <v>500</v>
      </c>
      <c r="BK27" s="35">
        <v>1000</v>
      </c>
      <c r="BL27" s="36">
        <f t="shared" si="26"/>
        <v>227</v>
      </c>
      <c r="BM27" s="37">
        <f t="shared" si="27"/>
        <v>4541</v>
      </c>
      <c r="BN27" s="37">
        <f t="shared" si="28"/>
        <v>3295</v>
      </c>
      <c r="BO27" s="37">
        <f t="shared" si="29"/>
        <v>2799</v>
      </c>
      <c r="BP27" s="37">
        <f t="shared" si="30"/>
        <v>2891</v>
      </c>
      <c r="BQ27" s="37">
        <f t="shared" si="31"/>
        <v>4146</v>
      </c>
      <c r="BR27" s="37">
        <f t="shared" si="32"/>
        <v>3879</v>
      </c>
      <c r="BS27" s="37">
        <f t="shared" si="33"/>
        <v>3643</v>
      </c>
      <c r="BT27" s="37">
        <f t="shared" si="34"/>
        <v>4064</v>
      </c>
      <c r="BU27" s="37">
        <f t="shared" si="35"/>
        <v>3162</v>
      </c>
      <c r="BV27" s="37">
        <f t="shared" si="36"/>
        <v>4160</v>
      </c>
      <c r="BW27" s="37">
        <f t="shared" si="37"/>
        <v>8248</v>
      </c>
      <c r="BX27" s="38" t="s">
        <v>152</v>
      </c>
      <c r="BY27" s="39">
        <f t="shared" si="38"/>
        <v>5.9109227042501651</v>
      </c>
      <c r="BZ27" s="39">
        <f t="shared" si="39"/>
        <v>1073.5767830045525</v>
      </c>
      <c r="CA27" s="39">
        <f t="shared" si="40"/>
        <v>716.77384780278669</v>
      </c>
      <c r="CB27" s="39">
        <f t="shared" si="41"/>
        <v>703.51089588377727</v>
      </c>
      <c r="CC27" s="39">
        <f t="shared" si="42"/>
        <v>823.27544621321761</v>
      </c>
      <c r="CD27" s="39">
        <f t="shared" si="43"/>
        <v>838.64398040732146</v>
      </c>
      <c r="CE27" s="39">
        <f t="shared" si="44"/>
        <v>841.14740598407911</v>
      </c>
      <c r="CF27" s="39">
        <f t="shared" si="45"/>
        <v>822.00418307086613</v>
      </c>
      <c r="CG27" s="39">
        <f t="shared" si="46"/>
        <v>699.91302972802032</v>
      </c>
      <c r="CH27" s="39">
        <f t="shared" si="47"/>
        <v>283.71394230769215</v>
      </c>
      <c r="CI27" s="39">
        <f t="shared" si="48"/>
        <v>268.73181377303581</v>
      </c>
      <c r="CJ27" s="40">
        <f t="shared" si="49"/>
        <v>9</v>
      </c>
      <c r="CK27" s="41">
        <f t="shared" si="50"/>
        <v>0</v>
      </c>
      <c r="CL27" s="41">
        <f t="shared" si="51"/>
        <v>0</v>
      </c>
      <c r="CM27" s="41">
        <f t="shared" si="52"/>
        <v>0</v>
      </c>
      <c r="CN27" s="41">
        <f t="shared" si="53"/>
        <v>0</v>
      </c>
      <c r="CO27" s="41">
        <f t="shared" si="54"/>
        <v>0</v>
      </c>
      <c r="CP27" s="41">
        <f t="shared" si="55"/>
        <v>0</v>
      </c>
      <c r="CQ27" s="41">
        <f t="shared" si="56"/>
        <v>0</v>
      </c>
      <c r="CR27" s="41">
        <f t="shared" si="57"/>
        <v>0</v>
      </c>
      <c r="CS27" s="41">
        <f t="shared" si="58"/>
        <v>1</v>
      </c>
      <c r="CT27" s="41">
        <f t="shared" si="59"/>
        <v>1</v>
      </c>
      <c r="CU27" s="41">
        <f t="shared" si="60"/>
        <v>1</v>
      </c>
      <c r="CV27" s="41">
        <f t="shared" si="61"/>
        <v>1</v>
      </c>
      <c r="CW27" s="42">
        <f t="shared" si="62"/>
        <v>841.14740598407911</v>
      </c>
    </row>
    <row r="28" spans="1:101" s="22" customFormat="1" ht="14.25" x14ac:dyDescent="0.35">
      <c r="A28" s="11"/>
      <c r="B28" s="15" t="s">
        <v>99</v>
      </c>
      <c r="C28" s="16">
        <v>247</v>
      </c>
      <c r="D28" s="16">
        <v>3540</v>
      </c>
      <c r="E28" s="16">
        <v>3498</v>
      </c>
      <c r="F28" s="16">
        <v>4221</v>
      </c>
      <c r="G28" s="16">
        <v>4097</v>
      </c>
      <c r="H28" s="16">
        <v>4891</v>
      </c>
      <c r="I28" s="16">
        <v>4058</v>
      </c>
      <c r="J28" s="16">
        <v>3423</v>
      </c>
      <c r="K28" s="16">
        <v>3597</v>
      </c>
      <c r="L28" s="16">
        <v>2785</v>
      </c>
      <c r="M28" s="16">
        <v>3392</v>
      </c>
      <c r="N28" s="16">
        <v>3982</v>
      </c>
      <c r="O28" s="29">
        <v>25</v>
      </c>
      <c r="P28" s="29">
        <f t="shared" si="2"/>
        <v>247</v>
      </c>
      <c r="Q28" s="29">
        <f t="shared" si="3"/>
        <v>3787</v>
      </c>
      <c r="R28" s="29">
        <f t="shared" si="4"/>
        <v>7285</v>
      </c>
      <c r="S28" s="29">
        <f t="shared" si="5"/>
        <v>11506</v>
      </c>
      <c r="T28" s="29">
        <f t="shared" si="6"/>
        <v>15603</v>
      </c>
      <c r="U28" s="29">
        <f t="shared" si="7"/>
        <v>20494</v>
      </c>
      <c r="V28" s="29">
        <f t="shared" si="8"/>
        <v>24552</v>
      </c>
      <c r="W28" s="29">
        <f t="shared" si="9"/>
        <v>27975</v>
      </c>
      <c r="X28" s="29">
        <f t="shared" si="10"/>
        <v>31572</v>
      </c>
      <c r="Y28" s="29">
        <f t="shared" si="11"/>
        <v>34357</v>
      </c>
      <c r="Z28" s="29">
        <f t="shared" si="12"/>
        <v>37749</v>
      </c>
      <c r="AA28" s="30">
        <f t="shared" si="13"/>
        <v>41731</v>
      </c>
      <c r="AB28" s="31">
        <f t="shared" si="14"/>
        <v>5.990750281565263E-2</v>
      </c>
      <c r="AC28" s="31">
        <f t="shared" si="15"/>
        <v>0.59188612781864802</v>
      </c>
      <c r="AD28" s="31">
        <f t="shared" si="16"/>
        <v>9.0747885265150607</v>
      </c>
      <c r="AE28" s="31">
        <f t="shared" si="17"/>
        <v>17.457046320481176</v>
      </c>
      <c r="AF28" s="31">
        <f t="shared" si="18"/>
        <v>27.571829095875966</v>
      </c>
      <c r="AG28" s="31">
        <f t="shared" si="19"/>
        <v>37.389470657305118</v>
      </c>
      <c r="AH28" s="31">
        <f t="shared" si="20"/>
        <v>49.109774508159404</v>
      </c>
      <c r="AI28" s="31">
        <f t="shared" si="21"/>
        <v>58.833960365196134</v>
      </c>
      <c r="AJ28" s="31">
        <f t="shared" si="22"/>
        <v>67.036495650715295</v>
      </c>
      <c r="AK28" s="31">
        <f t="shared" si="23"/>
        <v>75.655987155831397</v>
      </c>
      <c r="AL28" s="31">
        <f t="shared" si="24"/>
        <v>82.329682969495096</v>
      </c>
      <c r="AM28" s="31">
        <f t="shared" si="25"/>
        <v>90.457932951522849</v>
      </c>
      <c r="AN28" s="32">
        <v>1</v>
      </c>
      <c r="AO28" s="33">
        <v>1</v>
      </c>
      <c r="AP28" s="33">
        <v>1</v>
      </c>
      <c r="AQ28" s="33">
        <v>200</v>
      </c>
      <c r="AR28" s="33">
        <v>300</v>
      </c>
      <c r="AS28" s="33">
        <v>400</v>
      </c>
      <c r="AT28" s="33">
        <v>600</v>
      </c>
      <c r="AU28" s="33">
        <v>800</v>
      </c>
      <c r="AV28" s="33">
        <v>1000</v>
      </c>
      <c r="AW28" s="33">
        <v>1250</v>
      </c>
      <c r="AX28" s="33">
        <v>1500</v>
      </c>
      <c r="AY28" s="33">
        <v>2000</v>
      </c>
      <c r="AZ28" s="34">
        <v>1</v>
      </c>
      <c r="BA28" s="35">
        <v>1</v>
      </c>
      <c r="BB28" s="35">
        <v>199</v>
      </c>
      <c r="BC28" s="35">
        <v>100</v>
      </c>
      <c r="BD28" s="35">
        <v>100</v>
      </c>
      <c r="BE28" s="35">
        <v>200</v>
      </c>
      <c r="BF28" s="35">
        <v>200</v>
      </c>
      <c r="BG28" s="35">
        <v>200</v>
      </c>
      <c r="BH28" s="35">
        <v>250</v>
      </c>
      <c r="BI28" s="35">
        <v>250</v>
      </c>
      <c r="BJ28" s="35">
        <v>500</v>
      </c>
      <c r="BK28" s="35">
        <v>1000</v>
      </c>
      <c r="BL28" s="36">
        <f t="shared" si="26"/>
        <v>247</v>
      </c>
      <c r="BM28" s="37">
        <f t="shared" si="27"/>
        <v>3540</v>
      </c>
      <c r="BN28" s="37">
        <f t="shared" si="28"/>
        <v>3498</v>
      </c>
      <c r="BO28" s="37">
        <f t="shared" si="29"/>
        <v>4221</v>
      </c>
      <c r="BP28" s="37">
        <f t="shared" si="30"/>
        <v>4097</v>
      </c>
      <c r="BQ28" s="37">
        <f t="shared" si="31"/>
        <v>4891</v>
      </c>
      <c r="BR28" s="37">
        <f t="shared" si="32"/>
        <v>4058</v>
      </c>
      <c r="BS28" s="37">
        <f t="shared" si="33"/>
        <v>3423</v>
      </c>
      <c r="BT28" s="37">
        <f t="shared" si="34"/>
        <v>3597</v>
      </c>
      <c r="BU28" s="37">
        <f t="shared" si="35"/>
        <v>2785</v>
      </c>
      <c r="BV28" s="37">
        <f t="shared" si="36"/>
        <v>3392</v>
      </c>
      <c r="BW28" s="37">
        <f t="shared" si="37"/>
        <v>3982</v>
      </c>
      <c r="BX28" s="38" t="s">
        <v>152</v>
      </c>
      <c r="BY28" s="39">
        <f t="shared" si="38"/>
        <v>6.8244350282485877</v>
      </c>
      <c r="BZ28" s="39">
        <f t="shared" si="39"/>
        <v>972.58990851915382</v>
      </c>
      <c r="CA28" s="39">
        <f t="shared" si="40"/>
        <v>521.73655531864483</v>
      </c>
      <c r="CB28" s="39">
        <f t="shared" si="41"/>
        <v>528.4476446180131</v>
      </c>
      <c r="CC28" s="39">
        <f t="shared" si="42"/>
        <v>615.19116745041913</v>
      </c>
      <c r="CD28" s="39">
        <f t="shared" si="43"/>
        <v>618.30951207491375</v>
      </c>
      <c r="CE28" s="39">
        <f t="shared" si="44"/>
        <v>584.60414840782937</v>
      </c>
      <c r="CF28" s="39">
        <f t="shared" si="45"/>
        <v>505.87294968028914</v>
      </c>
      <c r="CG28" s="39">
        <f t="shared" si="46"/>
        <v>288.9138240574506</v>
      </c>
      <c r="CH28" s="39">
        <f t="shared" si="47"/>
        <v>-488.72346698113211</v>
      </c>
      <c r="CI28" s="39">
        <f t="shared" si="48"/>
        <v>-2239.9547965846314</v>
      </c>
      <c r="CJ28" s="40">
        <f t="shared" si="49"/>
        <v>8</v>
      </c>
      <c r="CK28" s="41">
        <f t="shared" si="50"/>
        <v>0</v>
      </c>
      <c r="CL28" s="41">
        <f t="shared" si="51"/>
        <v>0</v>
      </c>
      <c r="CM28" s="41">
        <f t="shared" si="52"/>
        <v>0</v>
      </c>
      <c r="CN28" s="41">
        <f t="shared" si="53"/>
        <v>0</v>
      </c>
      <c r="CO28" s="41">
        <f t="shared" si="54"/>
        <v>0</v>
      </c>
      <c r="CP28" s="41">
        <f t="shared" si="55"/>
        <v>0</v>
      </c>
      <c r="CQ28" s="41">
        <f t="shared" si="56"/>
        <v>0</v>
      </c>
      <c r="CR28" s="41">
        <f t="shared" si="57"/>
        <v>1</v>
      </c>
      <c r="CS28" s="41">
        <f t="shared" si="58"/>
        <v>1</v>
      </c>
      <c r="CT28" s="41">
        <f t="shared" si="59"/>
        <v>1</v>
      </c>
      <c r="CU28" s="41">
        <f t="shared" si="60"/>
        <v>1</v>
      </c>
      <c r="CV28" s="41">
        <f t="shared" si="61"/>
        <v>1</v>
      </c>
      <c r="CW28" s="42">
        <f t="shared" si="62"/>
        <v>618.30951207491375</v>
      </c>
    </row>
    <row r="29" spans="1:101" s="22" customFormat="1" ht="14.25" x14ac:dyDescent="0.35">
      <c r="A29" s="11"/>
      <c r="B29" s="15" t="s">
        <v>100</v>
      </c>
      <c r="C29" s="16">
        <v>225</v>
      </c>
      <c r="D29" s="16">
        <v>4791</v>
      </c>
      <c r="E29" s="16">
        <v>3522</v>
      </c>
      <c r="F29" s="16">
        <v>2696</v>
      </c>
      <c r="G29" s="16">
        <v>2902</v>
      </c>
      <c r="H29" s="16">
        <v>3679</v>
      </c>
      <c r="I29" s="16">
        <v>3225</v>
      </c>
      <c r="J29" s="16">
        <v>3043</v>
      </c>
      <c r="K29" s="16">
        <v>3373</v>
      </c>
      <c r="L29" s="16">
        <v>2581</v>
      </c>
      <c r="M29" s="16">
        <v>3414</v>
      </c>
      <c r="N29" s="16">
        <v>6817</v>
      </c>
      <c r="O29" s="29">
        <v>27</v>
      </c>
      <c r="P29" s="29">
        <f t="shared" si="2"/>
        <v>225</v>
      </c>
      <c r="Q29" s="29">
        <f t="shared" si="3"/>
        <v>5016</v>
      </c>
      <c r="R29" s="29">
        <f t="shared" si="4"/>
        <v>8538</v>
      </c>
      <c r="S29" s="29">
        <f t="shared" si="5"/>
        <v>11234</v>
      </c>
      <c r="T29" s="29">
        <f t="shared" si="6"/>
        <v>14136</v>
      </c>
      <c r="U29" s="29">
        <f t="shared" si="7"/>
        <v>17815</v>
      </c>
      <c r="V29" s="29">
        <f t="shared" si="8"/>
        <v>21040</v>
      </c>
      <c r="W29" s="29">
        <f t="shared" si="9"/>
        <v>24083</v>
      </c>
      <c r="X29" s="29">
        <f t="shared" si="10"/>
        <v>27456</v>
      </c>
      <c r="Y29" s="29">
        <f t="shared" si="11"/>
        <v>30037</v>
      </c>
      <c r="Z29" s="29">
        <f t="shared" si="12"/>
        <v>33451</v>
      </c>
      <c r="AA29" s="30">
        <f t="shared" si="13"/>
        <v>40268</v>
      </c>
      <c r="AB29" s="31">
        <f t="shared" si="14"/>
        <v>6.7050759908612298E-2</v>
      </c>
      <c r="AC29" s="31">
        <f t="shared" si="15"/>
        <v>0.55875633257176915</v>
      </c>
      <c r="AD29" s="31">
        <f t="shared" si="16"/>
        <v>12.456541174133307</v>
      </c>
      <c r="AE29" s="31">
        <f t="shared" si="17"/>
        <v>21.202940299990068</v>
      </c>
      <c r="AF29" s="31">
        <f t="shared" si="18"/>
        <v>27.898082844938909</v>
      </c>
      <c r="AG29" s="31">
        <f t="shared" si="19"/>
        <v>35.104797854375683</v>
      </c>
      <c r="AH29" s="31">
        <f t="shared" si="20"/>
        <v>44.241084732293636</v>
      </c>
      <c r="AI29" s="31">
        <f t="shared" si="21"/>
        <v>52.249925499155658</v>
      </c>
      <c r="AJ29" s="31">
        <f t="shared" si="22"/>
        <v>59.806794477004075</v>
      </c>
      <c r="AK29" s="31">
        <f t="shared" si="23"/>
        <v>68.183172742624421</v>
      </c>
      <c r="AL29" s="31">
        <f t="shared" si="24"/>
        <v>74.592728717592124</v>
      </c>
      <c r="AM29" s="31">
        <f t="shared" si="25"/>
        <v>83.070924803814435</v>
      </c>
      <c r="AN29" s="32">
        <v>1</v>
      </c>
      <c r="AO29" s="33">
        <v>1</v>
      </c>
      <c r="AP29" s="33">
        <v>1</v>
      </c>
      <c r="AQ29" s="33">
        <v>200</v>
      </c>
      <c r="AR29" s="33">
        <v>300</v>
      </c>
      <c r="AS29" s="33">
        <v>400</v>
      </c>
      <c r="AT29" s="33">
        <v>600</v>
      </c>
      <c r="AU29" s="33">
        <v>800</v>
      </c>
      <c r="AV29" s="33">
        <v>1000</v>
      </c>
      <c r="AW29" s="33">
        <v>1250</v>
      </c>
      <c r="AX29" s="33">
        <v>1500</v>
      </c>
      <c r="AY29" s="33">
        <v>2000</v>
      </c>
      <c r="AZ29" s="34">
        <v>1</v>
      </c>
      <c r="BA29" s="35">
        <v>1</v>
      </c>
      <c r="BB29" s="35">
        <v>199</v>
      </c>
      <c r="BC29" s="35">
        <v>100</v>
      </c>
      <c r="BD29" s="35">
        <v>100</v>
      </c>
      <c r="BE29" s="35">
        <v>200</v>
      </c>
      <c r="BF29" s="35">
        <v>200</v>
      </c>
      <c r="BG29" s="35">
        <v>200</v>
      </c>
      <c r="BH29" s="35">
        <v>250</v>
      </c>
      <c r="BI29" s="35">
        <v>250</v>
      </c>
      <c r="BJ29" s="35">
        <v>500</v>
      </c>
      <c r="BK29" s="35">
        <v>1000</v>
      </c>
      <c r="BL29" s="36">
        <f t="shared" si="26"/>
        <v>225</v>
      </c>
      <c r="BM29" s="37">
        <f t="shared" si="27"/>
        <v>4791</v>
      </c>
      <c r="BN29" s="37">
        <f t="shared" si="28"/>
        <v>3522</v>
      </c>
      <c r="BO29" s="37">
        <f t="shared" si="29"/>
        <v>2696</v>
      </c>
      <c r="BP29" s="37">
        <f t="shared" si="30"/>
        <v>2902</v>
      </c>
      <c r="BQ29" s="37">
        <f t="shared" si="31"/>
        <v>3679</v>
      </c>
      <c r="BR29" s="37">
        <f t="shared" si="32"/>
        <v>3225</v>
      </c>
      <c r="BS29" s="37">
        <f t="shared" si="33"/>
        <v>3043</v>
      </c>
      <c r="BT29" s="37">
        <f t="shared" si="34"/>
        <v>3373</v>
      </c>
      <c r="BU29" s="37">
        <f t="shared" si="35"/>
        <v>2581</v>
      </c>
      <c r="BV29" s="37">
        <f t="shared" si="36"/>
        <v>3414</v>
      </c>
      <c r="BW29" s="37">
        <f t="shared" si="37"/>
        <v>6817</v>
      </c>
      <c r="BX29" s="38" t="s">
        <v>152</v>
      </c>
      <c r="BY29" s="39">
        <f t="shared" si="38"/>
        <v>5.1554998956376537</v>
      </c>
      <c r="BZ29" s="39">
        <f t="shared" si="39"/>
        <v>855.19704713231113</v>
      </c>
      <c r="CA29" s="39">
        <f t="shared" si="40"/>
        <v>630.11869436201778</v>
      </c>
      <c r="CB29" s="39">
        <f t="shared" si="41"/>
        <v>606.68504479669195</v>
      </c>
      <c r="CC29" s="39">
        <f t="shared" si="42"/>
        <v>726.06686599619457</v>
      </c>
      <c r="CD29" s="39">
        <f t="shared" si="43"/>
        <v>743.81395348837214</v>
      </c>
      <c r="CE29" s="39">
        <f t="shared" si="44"/>
        <v>740.45349983568849</v>
      </c>
      <c r="CF29" s="39">
        <f t="shared" si="45"/>
        <v>707.30803439075009</v>
      </c>
      <c r="CG29" s="39">
        <f t="shared" si="46"/>
        <v>540.77876791941105</v>
      </c>
      <c r="CH29" s="39">
        <f t="shared" si="47"/>
        <v>49.648506151142328</v>
      </c>
      <c r="CI29" s="39">
        <f t="shared" si="48"/>
        <v>46.501393574886379</v>
      </c>
      <c r="CJ29" s="40">
        <f t="shared" si="49"/>
        <v>8</v>
      </c>
      <c r="CK29" s="41">
        <f t="shared" si="50"/>
        <v>0</v>
      </c>
      <c r="CL29" s="41">
        <f t="shared" si="51"/>
        <v>0</v>
      </c>
      <c r="CM29" s="41">
        <f t="shared" si="52"/>
        <v>0</v>
      </c>
      <c r="CN29" s="41">
        <f t="shared" si="53"/>
        <v>0</v>
      </c>
      <c r="CO29" s="41">
        <f t="shared" si="54"/>
        <v>0</v>
      </c>
      <c r="CP29" s="41">
        <f t="shared" si="55"/>
        <v>0</v>
      </c>
      <c r="CQ29" s="41">
        <f t="shared" si="56"/>
        <v>0</v>
      </c>
      <c r="CR29" s="41">
        <f t="shared" si="57"/>
        <v>1</v>
      </c>
      <c r="CS29" s="41">
        <f t="shared" si="58"/>
        <v>1</v>
      </c>
      <c r="CT29" s="41">
        <f t="shared" si="59"/>
        <v>1</v>
      </c>
      <c r="CU29" s="41">
        <f t="shared" si="60"/>
        <v>1</v>
      </c>
      <c r="CV29" s="41">
        <f t="shared" si="61"/>
        <v>1</v>
      </c>
      <c r="CW29" s="42">
        <f t="shared" si="62"/>
        <v>743.81395348837214</v>
      </c>
    </row>
    <row r="30" spans="1:101" s="22" customFormat="1" ht="14.25" x14ac:dyDescent="0.35">
      <c r="A30" s="11"/>
      <c r="B30" s="15" t="s">
        <v>101</v>
      </c>
      <c r="C30" s="16">
        <v>486</v>
      </c>
      <c r="D30" s="16">
        <v>5396</v>
      </c>
      <c r="E30" s="16">
        <v>4675</v>
      </c>
      <c r="F30" s="16">
        <v>7687</v>
      </c>
      <c r="G30" s="16">
        <v>5231</v>
      </c>
      <c r="H30" s="16">
        <v>5852</v>
      </c>
      <c r="I30" s="16">
        <v>6304</v>
      </c>
      <c r="J30" s="16">
        <v>4821</v>
      </c>
      <c r="K30" s="16">
        <v>4138</v>
      </c>
      <c r="L30" s="16">
        <v>2467</v>
      </c>
      <c r="M30" s="16">
        <v>2008</v>
      </c>
      <c r="N30" s="16">
        <v>1078</v>
      </c>
      <c r="O30" s="29">
        <v>28</v>
      </c>
      <c r="P30" s="29">
        <f t="shared" si="2"/>
        <v>486</v>
      </c>
      <c r="Q30" s="29">
        <f t="shared" si="3"/>
        <v>5882</v>
      </c>
      <c r="R30" s="29">
        <f t="shared" si="4"/>
        <v>10557</v>
      </c>
      <c r="S30" s="29">
        <f t="shared" si="5"/>
        <v>18244</v>
      </c>
      <c r="T30" s="29">
        <f t="shared" si="6"/>
        <v>23475</v>
      </c>
      <c r="U30" s="29">
        <f t="shared" si="7"/>
        <v>29327</v>
      </c>
      <c r="V30" s="29">
        <f t="shared" si="8"/>
        <v>35631</v>
      </c>
      <c r="W30" s="29">
        <f t="shared" si="9"/>
        <v>40452</v>
      </c>
      <c r="X30" s="29">
        <f t="shared" si="10"/>
        <v>44590</v>
      </c>
      <c r="Y30" s="29">
        <f t="shared" si="11"/>
        <v>47057</v>
      </c>
      <c r="Z30" s="29">
        <f t="shared" si="12"/>
        <v>49065</v>
      </c>
      <c r="AA30" s="30">
        <f t="shared" si="13"/>
        <v>50143</v>
      </c>
      <c r="AB30" s="31">
        <f t="shared" si="14"/>
        <v>5.5840296751291305E-2</v>
      </c>
      <c r="AC30" s="31">
        <f t="shared" si="15"/>
        <v>0.96922800789741337</v>
      </c>
      <c r="AD30" s="31">
        <f t="shared" si="16"/>
        <v>11.730450910396268</v>
      </c>
      <c r="AE30" s="31">
        <f t="shared" si="17"/>
        <v>21.053786171549369</v>
      </c>
      <c r="AF30" s="31">
        <f t="shared" si="18"/>
        <v>36.383941926091381</v>
      </c>
      <c r="AG30" s="31">
        <f t="shared" si="19"/>
        <v>46.816105937020126</v>
      </c>
      <c r="AH30" s="31">
        <f t="shared" si="20"/>
        <v>58.486727958040007</v>
      </c>
      <c r="AI30" s="31">
        <f t="shared" si="21"/>
        <v>71.058771912330727</v>
      </c>
      <c r="AJ30" s="31">
        <f t="shared" si="22"/>
        <v>80.673274435115573</v>
      </c>
      <c r="AK30" s="31">
        <f t="shared" si="23"/>
        <v>88.925672576431396</v>
      </c>
      <c r="AL30" s="31">
        <f t="shared" si="24"/>
        <v>93.84560157948269</v>
      </c>
      <c r="AM30" s="31">
        <f t="shared" si="25"/>
        <v>97.850148575075281</v>
      </c>
      <c r="AN30" s="32">
        <v>1</v>
      </c>
      <c r="AO30" s="33">
        <v>1</v>
      </c>
      <c r="AP30" s="33">
        <v>1</v>
      </c>
      <c r="AQ30" s="33">
        <v>200</v>
      </c>
      <c r="AR30" s="33">
        <v>300</v>
      </c>
      <c r="AS30" s="33">
        <v>400</v>
      </c>
      <c r="AT30" s="33">
        <v>600</v>
      </c>
      <c r="AU30" s="33">
        <v>800</v>
      </c>
      <c r="AV30" s="33">
        <v>1000</v>
      </c>
      <c r="AW30" s="33">
        <v>1250</v>
      </c>
      <c r="AX30" s="33">
        <v>1500</v>
      </c>
      <c r="AY30" s="33">
        <v>2000</v>
      </c>
      <c r="AZ30" s="34">
        <v>1</v>
      </c>
      <c r="BA30" s="35">
        <v>1</v>
      </c>
      <c r="BB30" s="35">
        <v>199</v>
      </c>
      <c r="BC30" s="35">
        <v>100</v>
      </c>
      <c r="BD30" s="35">
        <v>100</v>
      </c>
      <c r="BE30" s="35">
        <v>200</v>
      </c>
      <c r="BF30" s="35">
        <v>200</v>
      </c>
      <c r="BG30" s="35">
        <v>200</v>
      </c>
      <c r="BH30" s="35">
        <v>250</v>
      </c>
      <c r="BI30" s="35">
        <v>250</v>
      </c>
      <c r="BJ30" s="35">
        <v>500</v>
      </c>
      <c r="BK30" s="35">
        <v>1000</v>
      </c>
      <c r="BL30" s="36">
        <f t="shared" si="26"/>
        <v>486</v>
      </c>
      <c r="BM30" s="37">
        <f t="shared" si="27"/>
        <v>5396</v>
      </c>
      <c r="BN30" s="37">
        <f t="shared" si="28"/>
        <v>4675</v>
      </c>
      <c r="BO30" s="37">
        <f t="shared" si="29"/>
        <v>7687</v>
      </c>
      <c r="BP30" s="37">
        <f t="shared" si="30"/>
        <v>5231</v>
      </c>
      <c r="BQ30" s="37">
        <f t="shared" si="31"/>
        <v>5852</v>
      </c>
      <c r="BR30" s="37">
        <f t="shared" si="32"/>
        <v>6304</v>
      </c>
      <c r="BS30" s="37">
        <f t="shared" si="33"/>
        <v>4821</v>
      </c>
      <c r="BT30" s="37">
        <f t="shared" si="34"/>
        <v>4138</v>
      </c>
      <c r="BU30" s="37">
        <f t="shared" si="35"/>
        <v>2467</v>
      </c>
      <c r="BV30" s="37">
        <f t="shared" si="36"/>
        <v>2008</v>
      </c>
      <c r="BW30" s="37">
        <f t="shared" si="37"/>
        <v>1078</v>
      </c>
      <c r="BX30" s="38" t="s">
        <v>152</v>
      </c>
      <c r="BY30" s="39">
        <f t="shared" si="38"/>
        <v>5.556245366938473</v>
      </c>
      <c r="BZ30" s="39">
        <f t="shared" si="39"/>
        <v>817.83647058823522</v>
      </c>
      <c r="CA30" s="39">
        <f t="shared" si="40"/>
        <v>388.81878496162352</v>
      </c>
      <c r="CB30" s="39">
        <f t="shared" si="41"/>
        <v>430.51997705983558</v>
      </c>
      <c r="CC30" s="39">
        <f t="shared" si="42"/>
        <v>454.56254272043748</v>
      </c>
      <c r="CD30" s="39">
        <f t="shared" si="43"/>
        <v>464.99048223350258</v>
      </c>
      <c r="CE30" s="39">
        <f t="shared" si="44"/>
        <v>361.93735739473141</v>
      </c>
      <c r="CF30" s="39">
        <f t="shared" si="45"/>
        <v>70.776945384243618</v>
      </c>
      <c r="CG30" s="39">
        <f t="shared" si="46"/>
        <v>-727.95905958654248</v>
      </c>
      <c r="CH30" s="39">
        <f t="shared" si="47"/>
        <v>-3974.4770916334664</v>
      </c>
      <c r="CI30" s="39">
        <f t="shared" si="48"/>
        <v>-20257.421150278293</v>
      </c>
      <c r="CJ30" s="40">
        <f t="shared" si="49"/>
        <v>7</v>
      </c>
      <c r="CK30" s="41">
        <f t="shared" si="50"/>
        <v>0</v>
      </c>
      <c r="CL30" s="41">
        <f t="shared" si="51"/>
        <v>0</v>
      </c>
      <c r="CM30" s="41">
        <f t="shared" si="52"/>
        <v>0</v>
      </c>
      <c r="CN30" s="41">
        <f t="shared" si="53"/>
        <v>0</v>
      </c>
      <c r="CO30" s="41">
        <f t="shared" si="54"/>
        <v>0</v>
      </c>
      <c r="CP30" s="41">
        <f t="shared" si="55"/>
        <v>0</v>
      </c>
      <c r="CQ30" s="41">
        <f t="shared" si="56"/>
        <v>1</v>
      </c>
      <c r="CR30" s="41">
        <f t="shared" si="57"/>
        <v>1</v>
      </c>
      <c r="CS30" s="41">
        <f t="shared" si="58"/>
        <v>1</v>
      </c>
      <c r="CT30" s="41">
        <f t="shared" si="59"/>
        <v>1</v>
      </c>
      <c r="CU30" s="41">
        <f t="shared" si="60"/>
        <v>1</v>
      </c>
      <c r="CV30" s="41">
        <f t="shared" si="61"/>
        <v>1</v>
      </c>
      <c r="CW30" s="42">
        <f t="shared" si="62"/>
        <v>454.56254272043748</v>
      </c>
    </row>
    <row r="31" spans="1:101" s="22" customFormat="1" ht="14.25" x14ac:dyDescent="0.35">
      <c r="A31" s="11"/>
      <c r="B31" s="15" t="s">
        <v>102</v>
      </c>
      <c r="C31" s="16">
        <v>227</v>
      </c>
      <c r="D31" s="16">
        <v>4389</v>
      </c>
      <c r="E31" s="16">
        <v>2973</v>
      </c>
      <c r="F31" s="16">
        <v>2746</v>
      </c>
      <c r="G31" s="16">
        <v>2821</v>
      </c>
      <c r="H31" s="16">
        <v>3674</v>
      </c>
      <c r="I31" s="16">
        <v>3716</v>
      </c>
      <c r="J31" s="16">
        <v>3387</v>
      </c>
      <c r="K31" s="16">
        <v>3662</v>
      </c>
      <c r="L31" s="16">
        <v>3044</v>
      </c>
      <c r="M31" s="16">
        <v>3875</v>
      </c>
      <c r="N31" s="16">
        <v>8072</v>
      </c>
      <c r="O31" s="29">
        <v>30</v>
      </c>
      <c r="P31" s="29">
        <f t="shared" si="2"/>
        <v>227</v>
      </c>
      <c r="Q31" s="29">
        <f t="shared" si="3"/>
        <v>4616</v>
      </c>
      <c r="R31" s="29">
        <f t="shared" si="4"/>
        <v>7589</v>
      </c>
      <c r="S31" s="29">
        <f t="shared" si="5"/>
        <v>10335</v>
      </c>
      <c r="T31" s="29">
        <f t="shared" si="6"/>
        <v>13156</v>
      </c>
      <c r="U31" s="29">
        <f t="shared" si="7"/>
        <v>16830</v>
      </c>
      <c r="V31" s="29">
        <f t="shared" si="8"/>
        <v>20546</v>
      </c>
      <c r="W31" s="29">
        <f t="shared" si="9"/>
        <v>23933</v>
      </c>
      <c r="X31" s="29">
        <f t="shared" si="10"/>
        <v>27595</v>
      </c>
      <c r="Y31" s="29">
        <f t="shared" si="11"/>
        <v>30639</v>
      </c>
      <c r="Z31" s="29">
        <f t="shared" si="12"/>
        <v>34514</v>
      </c>
      <c r="AA31" s="30">
        <f t="shared" si="13"/>
        <v>42586</v>
      </c>
      <c r="AB31" s="31">
        <f t="shared" si="14"/>
        <v>7.0445686375804256E-2</v>
      </c>
      <c r="AC31" s="31">
        <f t="shared" si="15"/>
        <v>0.53303902691025229</v>
      </c>
      <c r="AD31" s="31">
        <f t="shared" si="16"/>
        <v>10.839242943690415</v>
      </c>
      <c r="AE31" s="31">
        <f t="shared" si="17"/>
        <v>17.820410463532614</v>
      </c>
      <c r="AF31" s="31">
        <f t="shared" si="18"/>
        <v>24.268538956464567</v>
      </c>
      <c r="AG31" s="31">
        <f t="shared" si="19"/>
        <v>30.892781665336027</v>
      </c>
      <c r="AH31" s="31">
        <f t="shared" si="20"/>
        <v>39.520030056826187</v>
      </c>
      <c r="AI31" s="31">
        <f t="shared" si="21"/>
        <v>48.245902409242476</v>
      </c>
      <c r="AJ31" s="31">
        <f t="shared" si="22"/>
        <v>56.199220401070768</v>
      </c>
      <c r="AK31" s="31">
        <f t="shared" si="23"/>
        <v>64.798290518010617</v>
      </c>
      <c r="AL31" s="31">
        <f t="shared" si="24"/>
        <v>71.946179495608888</v>
      </c>
      <c r="AM31" s="31">
        <f t="shared" si="25"/>
        <v>81.045413985816936</v>
      </c>
      <c r="AN31" s="32">
        <v>1</v>
      </c>
      <c r="AO31" s="33">
        <v>1</v>
      </c>
      <c r="AP31" s="33">
        <v>1</v>
      </c>
      <c r="AQ31" s="33">
        <v>200</v>
      </c>
      <c r="AR31" s="33">
        <v>300</v>
      </c>
      <c r="AS31" s="33">
        <v>400</v>
      </c>
      <c r="AT31" s="33">
        <v>600</v>
      </c>
      <c r="AU31" s="33">
        <v>800</v>
      </c>
      <c r="AV31" s="33">
        <v>1000</v>
      </c>
      <c r="AW31" s="33">
        <v>1250</v>
      </c>
      <c r="AX31" s="33">
        <v>1500</v>
      </c>
      <c r="AY31" s="33">
        <v>2000</v>
      </c>
      <c r="AZ31" s="34">
        <v>1</v>
      </c>
      <c r="BA31" s="35">
        <v>1</v>
      </c>
      <c r="BB31" s="35">
        <v>199</v>
      </c>
      <c r="BC31" s="35">
        <v>100</v>
      </c>
      <c r="BD31" s="35">
        <v>100</v>
      </c>
      <c r="BE31" s="35">
        <v>200</v>
      </c>
      <c r="BF31" s="35">
        <v>200</v>
      </c>
      <c r="BG31" s="35">
        <v>200</v>
      </c>
      <c r="BH31" s="35">
        <v>250</v>
      </c>
      <c r="BI31" s="35">
        <v>250</v>
      </c>
      <c r="BJ31" s="35">
        <v>500</v>
      </c>
      <c r="BK31" s="35">
        <v>1000</v>
      </c>
      <c r="BL31" s="36">
        <f t="shared" si="26"/>
        <v>227</v>
      </c>
      <c r="BM31" s="37">
        <f t="shared" si="27"/>
        <v>4389</v>
      </c>
      <c r="BN31" s="37">
        <f t="shared" si="28"/>
        <v>2973</v>
      </c>
      <c r="BO31" s="37">
        <f t="shared" si="29"/>
        <v>2746</v>
      </c>
      <c r="BP31" s="37">
        <f t="shared" si="30"/>
        <v>2821</v>
      </c>
      <c r="BQ31" s="37">
        <f t="shared" si="31"/>
        <v>3674</v>
      </c>
      <c r="BR31" s="37">
        <f t="shared" si="32"/>
        <v>3716</v>
      </c>
      <c r="BS31" s="37">
        <f t="shared" si="33"/>
        <v>3387</v>
      </c>
      <c r="BT31" s="37">
        <f t="shared" si="34"/>
        <v>3662</v>
      </c>
      <c r="BU31" s="37">
        <f t="shared" si="35"/>
        <v>3044</v>
      </c>
      <c r="BV31" s="37">
        <f t="shared" si="36"/>
        <v>3875</v>
      </c>
      <c r="BW31" s="37">
        <f t="shared" si="37"/>
        <v>8072</v>
      </c>
      <c r="BX31" s="38" t="s">
        <v>152</v>
      </c>
      <c r="BY31" s="39">
        <f t="shared" si="38"/>
        <v>5.7997265892002732</v>
      </c>
      <c r="BZ31" s="39">
        <f t="shared" si="39"/>
        <v>1117.2875882946519</v>
      </c>
      <c r="CA31" s="39">
        <f t="shared" si="40"/>
        <v>699.0531682447197</v>
      </c>
      <c r="CB31" s="39">
        <f t="shared" si="41"/>
        <v>688.44381425026586</v>
      </c>
      <c r="CC31" s="39">
        <f t="shared" si="42"/>
        <v>842.95046271094179</v>
      </c>
      <c r="CD31" s="39">
        <f t="shared" si="43"/>
        <v>840.20452099031218</v>
      </c>
      <c r="CE31" s="39">
        <f t="shared" si="44"/>
        <v>844.10983170947736</v>
      </c>
      <c r="CF31" s="39">
        <f t="shared" si="45"/>
        <v>819.77061714909883</v>
      </c>
      <c r="CG31" s="39">
        <f t="shared" si="46"/>
        <v>732.42444152431005</v>
      </c>
      <c r="CH31" s="39">
        <f t="shared" si="47"/>
        <v>294.0645161290322</v>
      </c>
      <c r="CI31" s="39">
        <f t="shared" si="48"/>
        <v>362.11595639246775</v>
      </c>
      <c r="CJ31" s="40">
        <f t="shared" si="49"/>
        <v>9</v>
      </c>
      <c r="CK31" s="41">
        <f t="shared" si="50"/>
        <v>0</v>
      </c>
      <c r="CL31" s="41">
        <f t="shared" si="51"/>
        <v>0</v>
      </c>
      <c r="CM31" s="41">
        <f t="shared" si="52"/>
        <v>0</v>
      </c>
      <c r="CN31" s="41">
        <f t="shared" si="53"/>
        <v>0</v>
      </c>
      <c r="CO31" s="41">
        <f t="shared" si="54"/>
        <v>0</v>
      </c>
      <c r="CP31" s="41">
        <f t="shared" si="55"/>
        <v>0</v>
      </c>
      <c r="CQ31" s="41">
        <f t="shared" si="56"/>
        <v>0</v>
      </c>
      <c r="CR31" s="41">
        <f t="shared" si="57"/>
        <v>0</v>
      </c>
      <c r="CS31" s="41">
        <f t="shared" si="58"/>
        <v>1</v>
      </c>
      <c r="CT31" s="41">
        <f t="shared" si="59"/>
        <v>1</v>
      </c>
      <c r="CU31" s="41">
        <f t="shared" si="60"/>
        <v>1</v>
      </c>
      <c r="CV31" s="41">
        <f t="shared" si="61"/>
        <v>1</v>
      </c>
      <c r="CW31" s="42">
        <f t="shared" si="62"/>
        <v>844.10983170947736</v>
      </c>
    </row>
    <row r="32" spans="1:101" s="22" customFormat="1" ht="14.25" x14ac:dyDescent="0.35">
      <c r="A32" s="11"/>
      <c r="B32" s="15" t="s">
        <v>103</v>
      </c>
      <c r="C32" s="16">
        <v>758</v>
      </c>
      <c r="D32" s="16">
        <v>11476</v>
      </c>
      <c r="E32" s="16">
        <v>5468</v>
      </c>
      <c r="F32" s="16">
        <v>6334</v>
      </c>
      <c r="G32" s="16">
        <v>5331</v>
      </c>
      <c r="H32" s="16">
        <v>6516</v>
      </c>
      <c r="I32" s="16">
        <v>6348</v>
      </c>
      <c r="J32" s="16">
        <v>5931</v>
      </c>
      <c r="K32" s="16">
        <v>6935</v>
      </c>
      <c r="L32" s="16">
        <v>5405</v>
      </c>
      <c r="M32" s="16">
        <v>6320</v>
      </c>
      <c r="N32" s="16">
        <v>7642</v>
      </c>
      <c r="O32" s="29">
        <v>31</v>
      </c>
      <c r="P32" s="29">
        <f t="shared" si="2"/>
        <v>758</v>
      </c>
      <c r="Q32" s="29">
        <f t="shared" si="3"/>
        <v>12234</v>
      </c>
      <c r="R32" s="29">
        <f t="shared" si="4"/>
        <v>17702</v>
      </c>
      <c r="S32" s="29">
        <f t="shared" si="5"/>
        <v>24036</v>
      </c>
      <c r="T32" s="29">
        <f t="shared" si="6"/>
        <v>29367</v>
      </c>
      <c r="U32" s="29">
        <f t="shared" si="7"/>
        <v>35883</v>
      </c>
      <c r="V32" s="29">
        <f t="shared" si="8"/>
        <v>42231</v>
      </c>
      <c r="W32" s="29">
        <f t="shared" si="9"/>
        <v>48162</v>
      </c>
      <c r="X32" s="29">
        <f t="shared" si="10"/>
        <v>55097</v>
      </c>
      <c r="Y32" s="29">
        <f t="shared" si="11"/>
        <v>60502</v>
      </c>
      <c r="Z32" s="29">
        <f t="shared" si="12"/>
        <v>66822</v>
      </c>
      <c r="AA32" s="30">
        <f t="shared" si="13"/>
        <v>74464</v>
      </c>
      <c r="AB32" s="31">
        <f t="shared" si="14"/>
        <v>4.1630855178341211E-2</v>
      </c>
      <c r="AC32" s="31">
        <f t="shared" si="15"/>
        <v>1.0179415556510529</v>
      </c>
      <c r="AD32" s="31">
        <f t="shared" si="16"/>
        <v>16.429415556510531</v>
      </c>
      <c r="AE32" s="31">
        <f t="shared" si="17"/>
        <v>23.772561237645036</v>
      </c>
      <c r="AF32" s="31">
        <f t="shared" si="18"/>
        <v>32.278685002148691</v>
      </c>
      <c r="AG32" s="31">
        <f t="shared" si="19"/>
        <v>39.437849162011176</v>
      </c>
      <c r="AH32" s="31">
        <f t="shared" si="20"/>
        <v>48.188386334336052</v>
      </c>
      <c r="AI32" s="31">
        <f t="shared" si="21"/>
        <v>56.713311130210577</v>
      </c>
      <c r="AJ32" s="31">
        <f t="shared" si="22"/>
        <v>64.678233777395789</v>
      </c>
      <c r="AK32" s="31">
        <f t="shared" si="23"/>
        <v>73.991458960034379</v>
      </c>
      <c r="AL32" s="31">
        <f t="shared" si="24"/>
        <v>81.25</v>
      </c>
      <c r="AM32" s="31">
        <f t="shared" si="25"/>
        <v>89.737322733132785</v>
      </c>
      <c r="AN32" s="32">
        <v>1</v>
      </c>
      <c r="AO32" s="33">
        <v>1</v>
      </c>
      <c r="AP32" s="33">
        <v>1</v>
      </c>
      <c r="AQ32" s="33">
        <v>200</v>
      </c>
      <c r="AR32" s="33">
        <v>300</v>
      </c>
      <c r="AS32" s="33">
        <v>400</v>
      </c>
      <c r="AT32" s="33">
        <v>600</v>
      </c>
      <c r="AU32" s="33">
        <v>800</v>
      </c>
      <c r="AV32" s="33">
        <v>1000</v>
      </c>
      <c r="AW32" s="33">
        <v>1250</v>
      </c>
      <c r="AX32" s="33">
        <v>1500</v>
      </c>
      <c r="AY32" s="33">
        <v>2000</v>
      </c>
      <c r="AZ32" s="34">
        <v>1</v>
      </c>
      <c r="BA32" s="35">
        <v>1</v>
      </c>
      <c r="BB32" s="35">
        <v>199</v>
      </c>
      <c r="BC32" s="35">
        <v>100</v>
      </c>
      <c r="BD32" s="35">
        <v>100</v>
      </c>
      <c r="BE32" s="35">
        <v>200</v>
      </c>
      <c r="BF32" s="35">
        <v>200</v>
      </c>
      <c r="BG32" s="35">
        <v>200</v>
      </c>
      <c r="BH32" s="35">
        <v>250</v>
      </c>
      <c r="BI32" s="35">
        <v>250</v>
      </c>
      <c r="BJ32" s="35">
        <v>500</v>
      </c>
      <c r="BK32" s="35">
        <v>1000</v>
      </c>
      <c r="BL32" s="36">
        <f t="shared" si="26"/>
        <v>758</v>
      </c>
      <c r="BM32" s="37">
        <f t="shared" si="27"/>
        <v>11476</v>
      </c>
      <c r="BN32" s="37">
        <f t="shared" si="28"/>
        <v>5468</v>
      </c>
      <c r="BO32" s="37">
        <f t="shared" si="29"/>
        <v>6334</v>
      </c>
      <c r="BP32" s="37">
        <f t="shared" si="30"/>
        <v>5331</v>
      </c>
      <c r="BQ32" s="37">
        <f t="shared" si="31"/>
        <v>6516</v>
      </c>
      <c r="BR32" s="37">
        <f t="shared" si="32"/>
        <v>6348</v>
      </c>
      <c r="BS32" s="37">
        <f t="shared" si="33"/>
        <v>5931</v>
      </c>
      <c r="BT32" s="37">
        <f t="shared" si="34"/>
        <v>6935</v>
      </c>
      <c r="BU32" s="37">
        <f t="shared" si="35"/>
        <v>5405</v>
      </c>
      <c r="BV32" s="37">
        <f t="shared" si="36"/>
        <v>6320</v>
      </c>
      <c r="BW32" s="37">
        <f t="shared" si="37"/>
        <v>7642</v>
      </c>
      <c r="BX32" s="38" t="s">
        <v>152</v>
      </c>
      <c r="BY32" s="39">
        <f t="shared" si="38"/>
        <v>4.1782851167654229</v>
      </c>
      <c r="BZ32" s="39">
        <f t="shared" si="39"/>
        <v>910.76627651792239</v>
      </c>
      <c r="CA32" s="39">
        <f t="shared" si="40"/>
        <v>508.33596463530154</v>
      </c>
      <c r="CB32" s="39">
        <f t="shared" si="41"/>
        <v>547.53329581691992</v>
      </c>
      <c r="CC32" s="39">
        <f t="shared" si="42"/>
        <v>641.40577041129529</v>
      </c>
      <c r="CD32" s="39">
        <f t="shared" si="43"/>
        <v>642.50157529930686</v>
      </c>
      <c r="CE32" s="39">
        <f t="shared" si="44"/>
        <v>631.42808969819589</v>
      </c>
      <c r="CF32" s="39">
        <f t="shared" si="45"/>
        <v>605.98413842826244</v>
      </c>
      <c r="CG32" s="39">
        <f t="shared" si="46"/>
        <v>423.68177613321006</v>
      </c>
      <c r="CH32" s="39">
        <f t="shared" si="47"/>
        <v>-340.98101265822788</v>
      </c>
      <c r="CI32" s="39">
        <f t="shared" si="48"/>
        <v>-1872.0230306202566</v>
      </c>
      <c r="CJ32" s="40">
        <f t="shared" si="49"/>
        <v>8</v>
      </c>
      <c r="CK32" s="41">
        <f t="shared" si="50"/>
        <v>0</v>
      </c>
      <c r="CL32" s="41">
        <f t="shared" si="51"/>
        <v>0</v>
      </c>
      <c r="CM32" s="41">
        <f t="shared" si="52"/>
        <v>0</v>
      </c>
      <c r="CN32" s="41">
        <f t="shared" si="53"/>
        <v>0</v>
      </c>
      <c r="CO32" s="41">
        <f t="shared" si="54"/>
        <v>0</v>
      </c>
      <c r="CP32" s="41">
        <f t="shared" si="55"/>
        <v>0</v>
      </c>
      <c r="CQ32" s="41">
        <f t="shared" si="56"/>
        <v>0</v>
      </c>
      <c r="CR32" s="41">
        <f t="shared" si="57"/>
        <v>1</v>
      </c>
      <c r="CS32" s="41">
        <f t="shared" si="58"/>
        <v>1</v>
      </c>
      <c r="CT32" s="41">
        <f t="shared" si="59"/>
        <v>1</v>
      </c>
      <c r="CU32" s="41">
        <f t="shared" si="60"/>
        <v>1</v>
      </c>
      <c r="CV32" s="41">
        <f t="shared" si="61"/>
        <v>1</v>
      </c>
      <c r="CW32" s="42">
        <f t="shared" si="62"/>
        <v>642.50157529930686</v>
      </c>
    </row>
    <row r="33" spans="1:101" s="22" customFormat="1" ht="14.25" x14ac:dyDescent="0.35">
      <c r="A33" s="11"/>
      <c r="B33" s="15" t="s">
        <v>104</v>
      </c>
      <c r="C33" s="16">
        <v>313</v>
      </c>
      <c r="D33" s="16">
        <v>4356</v>
      </c>
      <c r="E33" s="16">
        <v>4325</v>
      </c>
      <c r="F33" s="16">
        <v>5901</v>
      </c>
      <c r="G33" s="16">
        <v>5531</v>
      </c>
      <c r="H33" s="16">
        <v>6646</v>
      </c>
      <c r="I33" s="16">
        <v>6565</v>
      </c>
      <c r="J33" s="16">
        <v>5393</v>
      </c>
      <c r="K33" s="16">
        <v>4789</v>
      </c>
      <c r="L33" s="16">
        <v>2964</v>
      </c>
      <c r="M33" s="16">
        <v>2650</v>
      </c>
      <c r="N33" s="16">
        <v>1508</v>
      </c>
      <c r="O33" s="29">
        <v>32</v>
      </c>
      <c r="P33" s="29">
        <f t="shared" si="2"/>
        <v>313</v>
      </c>
      <c r="Q33" s="29">
        <f t="shared" si="3"/>
        <v>4669</v>
      </c>
      <c r="R33" s="29">
        <f t="shared" si="4"/>
        <v>8994</v>
      </c>
      <c r="S33" s="29">
        <f t="shared" si="5"/>
        <v>14895</v>
      </c>
      <c r="T33" s="29">
        <f t="shared" si="6"/>
        <v>20426</v>
      </c>
      <c r="U33" s="29">
        <f t="shared" si="7"/>
        <v>27072</v>
      </c>
      <c r="V33" s="29">
        <f t="shared" si="8"/>
        <v>33637</v>
      </c>
      <c r="W33" s="29">
        <f t="shared" si="9"/>
        <v>39030</v>
      </c>
      <c r="X33" s="29">
        <f t="shared" si="10"/>
        <v>43819</v>
      </c>
      <c r="Y33" s="29">
        <f t="shared" si="11"/>
        <v>46783</v>
      </c>
      <c r="Z33" s="29">
        <f t="shared" si="12"/>
        <v>49433</v>
      </c>
      <c r="AA33" s="30">
        <f t="shared" si="13"/>
        <v>50941</v>
      </c>
      <c r="AB33" s="31">
        <f t="shared" si="14"/>
        <v>6.2817769576568969E-2</v>
      </c>
      <c r="AC33" s="31">
        <f t="shared" si="15"/>
        <v>0.61443630867081522</v>
      </c>
      <c r="AD33" s="31">
        <f t="shared" si="16"/>
        <v>9.165505192281266</v>
      </c>
      <c r="AE33" s="31">
        <f t="shared" si="17"/>
        <v>17.655719361614416</v>
      </c>
      <c r="AF33" s="31">
        <f t="shared" si="18"/>
        <v>29.239708682593591</v>
      </c>
      <c r="AG33" s="31">
        <f t="shared" si="19"/>
        <v>40.097367542843685</v>
      </c>
      <c r="AH33" s="31">
        <f t="shared" si="20"/>
        <v>53.143833061777343</v>
      </c>
      <c r="AI33" s="31">
        <f t="shared" si="21"/>
        <v>66.03129110147033</v>
      </c>
      <c r="AJ33" s="31">
        <f t="shared" si="22"/>
        <v>76.618048330421473</v>
      </c>
      <c r="AK33" s="31">
        <f t="shared" si="23"/>
        <v>86.019120158614868</v>
      </c>
      <c r="AL33" s="31">
        <f t="shared" si="24"/>
        <v>91.837616065644568</v>
      </c>
      <c r="AM33" s="31">
        <f t="shared" si="25"/>
        <v>97.039712608704193</v>
      </c>
      <c r="AN33" s="32">
        <v>1</v>
      </c>
      <c r="AO33" s="33">
        <v>1</v>
      </c>
      <c r="AP33" s="33">
        <v>1</v>
      </c>
      <c r="AQ33" s="33">
        <v>200</v>
      </c>
      <c r="AR33" s="33">
        <v>300</v>
      </c>
      <c r="AS33" s="33">
        <v>400</v>
      </c>
      <c r="AT33" s="33">
        <v>600</v>
      </c>
      <c r="AU33" s="33">
        <v>800</v>
      </c>
      <c r="AV33" s="33">
        <v>1000</v>
      </c>
      <c r="AW33" s="33">
        <v>1250</v>
      </c>
      <c r="AX33" s="33">
        <v>1500</v>
      </c>
      <c r="AY33" s="33">
        <v>2000</v>
      </c>
      <c r="AZ33" s="34">
        <v>1</v>
      </c>
      <c r="BA33" s="35">
        <v>1</v>
      </c>
      <c r="BB33" s="35">
        <v>199</v>
      </c>
      <c r="BC33" s="35">
        <v>100</v>
      </c>
      <c r="BD33" s="35">
        <v>100</v>
      </c>
      <c r="BE33" s="35">
        <v>200</v>
      </c>
      <c r="BF33" s="35">
        <v>200</v>
      </c>
      <c r="BG33" s="35">
        <v>200</v>
      </c>
      <c r="BH33" s="35">
        <v>250</v>
      </c>
      <c r="BI33" s="35">
        <v>250</v>
      </c>
      <c r="BJ33" s="35">
        <v>500</v>
      </c>
      <c r="BK33" s="35">
        <v>1000</v>
      </c>
      <c r="BL33" s="36">
        <f t="shared" si="26"/>
        <v>313</v>
      </c>
      <c r="BM33" s="37">
        <f t="shared" si="27"/>
        <v>4356</v>
      </c>
      <c r="BN33" s="37">
        <f t="shared" si="28"/>
        <v>4325</v>
      </c>
      <c r="BO33" s="37">
        <f t="shared" si="29"/>
        <v>5901</v>
      </c>
      <c r="BP33" s="37">
        <f t="shared" si="30"/>
        <v>5531</v>
      </c>
      <c r="BQ33" s="37">
        <f t="shared" si="31"/>
        <v>6646</v>
      </c>
      <c r="BR33" s="37">
        <f t="shared" si="32"/>
        <v>6565</v>
      </c>
      <c r="BS33" s="37">
        <f t="shared" si="33"/>
        <v>5393</v>
      </c>
      <c r="BT33" s="37">
        <f t="shared" si="34"/>
        <v>4789</v>
      </c>
      <c r="BU33" s="37">
        <f t="shared" si="35"/>
        <v>2964</v>
      </c>
      <c r="BV33" s="37">
        <f t="shared" si="36"/>
        <v>2650</v>
      </c>
      <c r="BW33" s="37">
        <f t="shared" si="37"/>
        <v>1508</v>
      </c>
      <c r="BX33" s="38" t="s">
        <v>152</v>
      </c>
      <c r="BY33" s="39">
        <f t="shared" si="38"/>
        <v>6.7753673094582183</v>
      </c>
      <c r="BZ33" s="39">
        <f t="shared" si="39"/>
        <v>958.10947976878617</v>
      </c>
      <c r="CA33" s="39">
        <f t="shared" si="40"/>
        <v>479.21538722250466</v>
      </c>
      <c r="CB33" s="39">
        <f t="shared" si="41"/>
        <v>491.20412222021332</v>
      </c>
      <c r="CC33" s="39">
        <f t="shared" si="42"/>
        <v>551.80559735179054</v>
      </c>
      <c r="CD33" s="39">
        <f t="shared" si="43"/>
        <v>551.21096725057123</v>
      </c>
      <c r="CE33" s="39">
        <f t="shared" si="44"/>
        <v>497.14444650472831</v>
      </c>
      <c r="CF33" s="39">
        <f t="shared" si="45"/>
        <v>292.15389434119857</v>
      </c>
      <c r="CG33" s="39">
        <f t="shared" si="46"/>
        <v>-297.61302294197026</v>
      </c>
      <c r="CH33" s="39">
        <f t="shared" si="47"/>
        <v>-2521.2264150943397</v>
      </c>
      <c r="CI33" s="39">
        <f t="shared" si="48"/>
        <v>-13890.251989389921</v>
      </c>
      <c r="CJ33" s="40">
        <f t="shared" si="49"/>
        <v>7</v>
      </c>
      <c r="CK33" s="41">
        <f t="shared" si="50"/>
        <v>0</v>
      </c>
      <c r="CL33" s="41">
        <f t="shared" si="51"/>
        <v>0</v>
      </c>
      <c r="CM33" s="41">
        <f t="shared" si="52"/>
        <v>0</v>
      </c>
      <c r="CN33" s="41">
        <f t="shared" si="53"/>
        <v>0</v>
      </c>
      <c r="CO33" s="41">
        <f t="shared" si="54"/>
        <v>0</v>
      </c>
      <c r="CP33" s="41">
        <f t="shared" si="55"/>
        <v>0</v>
      </c>
      <c r="CQ33" s="41">
        <f t="shared" si="56"/>
        <v>1</v>
      </c>
      <c r="CR33" s="41">
        <f t="shared" si="57"/>
        <v>1</v>
      </c>
      <c r="CS33" s="41">
        <f t="shared" si="58"/>
        <v>1</v>
      </c>
      <c r="CT33" s="41">
        <f t="shared" si="59"/>
        <v>1</v>
      </c>
      <c r="CU33" s="41">
        <f t="shared" si="60"/>
        <v>1</v>
      </c>
      <c r="CV33" s="41">
        <f t="shared" si="61"/>
        <v>1</v>
      </c>
      <c r="CW33" s="42">
        <f t="shared" si="62"/>
        <v>551.80559735179054</v>
      </c>
    </row>
    <row r="34" spans="1:101" s="22" customFormat="1" ht="14.25" x14ac:dyDescent="0.35">
      <c r="A34" s="11"/>
      <c r="B34" s="15" t="s">
        <v>105</v>
      </c>
      <c r="C34" s="16">
        <v>318</v>
      </c>
      <c r="D34" s="16">
        <v>4674</v>
      </c>
      <c r="E34" s="16">
        <v>4251</v>
      </c>
      <c r="F34" s="16">
        <v>5681</v>
      </c>
      <c r="G34" s="16">
        <v>4345</v>
      </c>
      <c r="H34" s="16">
        <v>5526</v>
      </c>
      <c r="I34" s="16">
        <v>5683</v>
      </c>
      <c r="J34" s="16">
        <v>4688</v>
      </c>
      <c r="K34" s="16">
        <v>3954</v>
      </c>
      <c r="L34" s="16">
        <v>2411</v>
      </c>
      <c r="M34" s="16">
        <v>2148</v>
      </c>
      <c r="N34" s="16">
        <v>1170</v>
      </c>
      <c r="O34" s="29">
        <v>33</v>
      </c>
      <c r="P34" s="29">
        <f t="shared" si="2"/>
        <v>318</v>
      </c>
      <c r="Q34" s="29">
        <f t="shared" si="3"/>
        <v>4992</v>
      </c>
      <c r="R34" s="29">
        <f t="shared" si="4"/>
        <v>9243</v>
      </c>
      <c r="S34" s="29">
        <f t="shared" si="5"/>
        <v>14924</v>
      </c>
      <c r="T34" s="29">
        <f t="shared" si="6"/>
        <v>19269</v>
      </c>
      <c r="U34" s="29">
        <f t="shared" si="7"/>
        <v>24795</v>
      </c>
      <c r="V34" s="29">
        <f t="shared" si="8"/>
        <v>30478</v>
      </c>
      <c r="W34" s="29">
        <f t="shared" si="9"/>
        <v>35166</v>
      </c>
      <c r="X34" s="29">
        <f t="shared" si="10"/>
        <v>39120</v>
      </c>
      <c r="Y34" s="29">
        <f t="shared" si="11"/>
        <v>41531</v>
      </c>
      <c r="Z34" s="29">
        <f t="shared" si="12"/>
        <v>43679</v>
      </c>
      <c r="AA34" s="30">
        <f t="shared" si="13"/>
        <v>44849</v>
      </c>
      <c r="AB34" s="31">
        <f t="shared" si="14"/>
        <v>7.3580235902695718E-2</v>
      </c>
      <c r="AC34" s="31">
        <f t="shared" si="15"/>
        <v>0.70904590960779501</v>
      </c>
      <c r="AD34" s="31">
        <f t="shared" si="16"/>
        <v>11.130682958371423</v>
      </c>
      <c r="AE34" s="31">
        <f t="shared" si="17"/>
        <v>20.609155165109591</v>
      </c>
      <c r="AF34" s="31">
        <f t="shared" si="18"/>
        <v>33.276104260964566</v>
      </c>
      <c r="AG34" s="31">
        <f t="shared" si="19"/>
        <v>42.96416865481951</v>
      </c>
      <c r="AH34" s="31">
        <f t="shared" si="20"/>
        <v>55.285513612343642</v>
      </c>
      <c r="AI34" s="31">
        <f t="shared" si="21"/>
        <v>67.956922116435152</v>
      </c>
      <c r="AJ34" s="31">
        <f t="shared" si="22"/>
        <v>78.409775022854461</v>
      </c>
      <c r="AK34" s="31">
        <f t="shared" si="23"/>
        <v>87.22602510646837</v>
      </c>
      <c r="AL34" s="31">
        <f t="shared" si="24"/>
        <v>92.601841735601681</v>
      </c>
      <c r="AM34" s="31">
        <f t="shared" si="25"/>
        <v>97.391246181631701</v>
      </c>
      <c r="AN34" s="32">
        <v>1</v>
      </c>
      <c r="AO34" s="33">
        <v>1</v>
      </c>
      <c r="AP34" s="33">
        <v>1</v>
      </c>
      <c r="AQ34" s="33">
        <v>200</v>
      </c>
      <c r="AR34" s="33">
        <v>300</v>
      </c>
      <c r="AS34" s="33">
        <v>400</v>
      </c>
      <c r="AT34" s="33">
        <v>600</v>
      </c>
      <c r="AU34" s="33">
        <v>800</v>
      </c>
      <c r="AV34" s="33">
        <v>1000</v>
      </c>
      <c r="AW34" s="33">
        <v>1250</v>
      </c>
      <c r="AX34" s="33">
        <v>1500</v>
      </c>
      <c r="AY34" s="33">
        <v>2000</v>
      </c>
      <c r="AZ34" s="34">
        <v>1</v>
      </c>
      <c r="BA34" s="35">
        <v>1</v>
      </c>
      <c r="BB34" s="35">
        <v>199</v>
      </c>
      <c r="BC34" s="35">
        <v>100</v>
      </c>
      <c r="BD34" s="35">
        <v>100</v>
      </c>
      <c r="BE34" s="35">
        <v>200</v>
      </c>
      <c r="BF34" s="35">
        <v>200</v>
      </c>
      <c r="BG34" s="35">
        <v>200</v>
      </c>
      <c r="BH34" s="35">
        <v>250</v>
      </c>
      <c r="BI34" s="35">
        <v>250</v>
      </c>
      <c r="BJ34" s="35">
        <v>500</v>
      </c>
      <c r="BK34" s="35">
        <v>1000</v>
      </c>
      <c r="BL34" s="36">
        <f t="shared" si="26"/>
        <v>318</v>
      </c>
      <c r="BM34" s="37">
        <f t="shared" si="27"/>
        <v>4674</v>
      </c>
      <c r="BN34" s="37">
        <f t="shared" si="28"/>
        <v>4251</v>
      </c>
      <c r="BO34" s="37">
        <f t="shared" si="29"/>
        <v>5681</v>
      </c>
      <c r="BP34" s="37">
        <f t="shared" si="30"/>
        <v>4345</v>
      </c>
      <c r="BQ34" s="37">
        <f t="shared" si="31"/>
        <v>5526</v>
      </c>
      <c r="BR34" s="37">
        <f t="shared" si="32"/>
        <v>5683</v>
      </c>
      <c r="BS34" s="37">
        <f t="shared" si="33"/>
        <v>4688</v>
      </c>
      <c r="BT34" s="37">
        <f t="shared" si="34"/>
        <v>3954</v>
      </c>
      <c r="BU34" s="37">
        <f t="shared" si="35"/>
        <v>2411</v>
      </c>
      <c r="BV34" s="37">
        <f t="shared" si="36"/>
        <v>2148</v>
      </c>
      <c r="BW34" s="37">
        <f t="shared" si="37"/>
        <v>1170</v>
      </c>
      <c r="BX34" s="38" t="s">
        <v>152</v>
      </c>
      <c r="BY34" s="39">
        <f t="shared" si="38"/>
        <v>5.7296747967479673</v>
      </c>
      <c r="BZ34" s="39">
        <f t="shared" si="39"/>
        <v>817.05916254998829</v>
      </c>
      <c r="CA34" s="39">
        <f t="shared" si="40"/>
        <v>432.02781200492871</v>
      </c>
      <c r="CB34" s="39">
        <f t="shared" si="41"/>
        <v>472.62370540851555</v>
      </c>
      <c r="CC34" s="39">
        <f t="shared" si="42"/>
        <v>514.20557365182776</v>
      </c>
      <c r="CD34" s="39">
        <f t="shared" si="43"/>
        <v>516.57575224353332</v>
      </c>
      <c r="CE34" s="39">
        <f t="shared" si="44"/>
        <v>456.42064846416383</v>
      </c>
      <c r="CF34" s="39">
        <f t="shared" si="45"/>
        <v>194.39175518462309</v>
      </c>
      <c r="CG34" s="39">
        <f t="shared" si="46"/>
        <v>-481.18000829531297</v>
      </c>
      <c r="CH34" s="39">
        <f t="shared" si="47"/>
        <v>-2947.509310986964</v>
      </c>
      <c r="CI34" s="39">
        <f t="shared" si="48"/>
        <v>-16166.239316239316</v>
      </c>
      <c r="CJ34" s="40">
        <f t="shared" si="49"/>
        <v>7</v>
      </c>
      <c r="CK34" s="41">
        <f t="shared" si="50"/>
        <v>0</v>
      </c>
      <c r="CL34" s="41">
        <f t="shared" si="51"/>
        <v>0</v>
      </c>
      <c r="CM34" s="41">
        <f t="shared" si="52"/>
        <v>0</v>
      </c>
      <c r="CN34" s="41">
        <f t="shared" si="53"/>
        <v>0</v>
      </c>
      <c r="CO34" s="41">
        <f t="shared" si="54"/>
        <v>0</v>
      </c>
      <c r="CP34" s="41">
        <f t="shared" si="55"/>
        <v>0</v>
      </c>
      <c r="CQ34" s="41">
        <f t="shared" si="56"/>
        <v>1</v>
      </c>
      <c r="CR34" s="41">
        <f t="shared" si="57"/>
        <v>1</v>
      </c>
      <c r="CS34" s="41">
        <f t="shared" si="58"/>
        <v>1</v>
      </c>
      <c r="CT34" s="41">
        <f t="shared" si="59"/>
        <v>1</v>
      </c>
      <c r="CU34" s="41">
        <f t="shared" si="60"/>
        <v>1</v>
      </c>
      <c r="CV34" s="41">
        <f t="shared" si="61"/>
        <v>1</v>
      </c>
      <c r="CW34" s="42">
        <f t="shared" si="62"/>
        <v>514.20557365182776</v>
      </c>
    </row>
    <row r="35" spans="1:101" s="22" customFormat="1" ht="14.25" x14ac:dyDescent="0.35">
      <c r="A35" s="11"/>
      <c r="B35" s="15" t="s">
        <v>106</v>
      </c>
      <c r="C35" s="16">
        <v>231</v>
      </c>
      <c r="D35" s="16">
        <v>3081</v>
      </c>
      <c r="E35" s="16">
        <v>3783</v>
      </c>
      <c r="F35" s="16">
        <v>3500</v>
      </c>
      <c r="G35" s="16">
        <v>3698</v>
      </c>
      <c r="H35" s="16">
        <v>5110</v>
      </c>
      <c r="I35" s="16">
        <v>4670</v>
      </c>
      <c r="J35" s="16">
        <v>3989</v>
      </c>
      <c r="K35" s="16">
        <v>3833</v>
      </c>
      <c r="L35" s="16">
        <v>2753</v>
      </c>
      <c r="M35" s="16">
        <v>2860</v>
      </c>
      <c r="N35" s="16">
        <v>2088</v>
      </c>
      <c r="O35" s="29">
        <v>34</v>
      </c>
      <c r="P35" s="29">
        <f t="shared" si="2"/>
        <v>231</v>
      </c>
      <c r="Q35" s="29">
        <f t="shared" si="3"/>
        <v>3312</v>
      </c>
      <c r="R35" s="29">
        <f t="shared" si="4"/>
        <v>7095</v>
      </c>
      <c r="S35" s="29">
        <f t="shared" si="5"/>
        <v>10595</v>
      </c>
      <c r="T35" s="29">
        <f t="shared" si="6"/>
        <v>14293</v>
      </c>
      <c r="U35" s="29">
        <f t="shared" si="7"/>
        <v>19403</v>
      </c>
      <c r="V35" s="29">
        <f t="shared" si="8"/>
        <v>24073</v>
      </c>
      <c r="W35" s="29">
        <f t="shared" si="9"/>
        <v>28062</v>
      </c>
      <c r="X35" s="29">
        <f t="shared" si="10"/>
        <v>31895</v>
      </c>
      <c r="Y35" s="29">
        <f t="shared" si="11"/>
        <v>34648</v>
      </c>
      <c r="Z35" s="29">
        <f t="shared" si="12"/>
        <v>37508</v>
      </c>
      <c r="AA35" s="30">
        <f t="shared" si="13"/>
        <v>39596</v>
      </c>
      <c r="AB35" s="31">
        <f t="shared" si="14"/>
        <v>8.5867259319123146E-2</v>
      </c>
      <c r="AC35" s="31">
        <f t="shared" si="15"/>
        <v>0.58339226184463078</v>
      </c>
      <c r="AD35" s="31">
        <f t="shared" si="16"/>
        <v>8.3644812607334078</v>
      </c>
      <c r="AE35" s="31">
        <f t="shared" si="17"/>
        <v>17.918476613799371</v>
      </c>
      <c r="AF35" s="31">
        <f t="shared" si="18"/>
        <v>26.757753308414991</v>
      </c>
      <c r="AG35" s="31">
        <f t="shared" si="19"/>
        <v>36.097080513183151</v>
      </c>
      <c r="AH35" s="31">
        <f t="shared" si="20"/>
        <v>49.002424487321946</v>
      </c>
      <c r="AI35" s="31">
        <f t="shared" si="21"/>
        <v>60.796545105566224</v>
      </c>
      <c r="AJ35" s="31">
        <f t="shared" si="22"/>
        <v>70.870795029800988</v>
      </c>
      <c r="AK35" s="31">
        <f t="shared" si="23"/>
        <v>80.551065764218606</v>
      </c>
      <c r="AL35" s="31">
        <f t="shared" si="24"/>
        <v>87.503788261440548</v>
      </c>
      <c r="AM35" s="31">
        <f t="shared" si="25"/>
        <v>94.726740074755028</v>
      </c>
      <c r="AN35" s="32">
        <v>1</v>
      </c>
      <c r="AO35" s="33">
        <v>1</v>
      </c>
      <c r="AP35" s="33">
        <v>1</v>
      </c>
      <c r="AQ35" s="33">
        <v>200</v>
      </c>
      <c r="AR35" s="33">
        <v>300</v>
      </c>
      <c r="AS35" s="33">
        <v>400</v>
      </c>
      <c r="AT35" s="33">
        <v>600</v>
      </c>
      <c r="AU35" s="33">
        <v>800</v>
      </c>
      <c r="AV35" s="33">
        <v>1000</v>
      </c>
      <c r="AW35" s="33">
        <v>1250</v>
      </c>
      <c r="AX35" s="33">
        <v>1500</v>
      </c>
      <c r="AY35" s="33">
        <v>2000</v>
      </c>
      <c r="AZ35" s="34">
        <v>1</v>
      </c>
      <c r="BA35" s="35">
        <v>1</v>
      </c>
      <c r="BB35" s="35">
        <v>199</v>
      </c>
      <c r="BC35" s="35">
        <v>100</v>
      </c>
      <c r="BD35" s="35">
        <v>100</v>
      </c>
      <c r="BE35" s="35">
        <v>200</v>
      </c>
      <c r="BF35" s="35">
        <v>200</v>
      </c>
      <c r="BG35" s="35">
        <v>200</v>
      </c>
      <c r="BH35" s="35">
        <v>250</v>
      </c>
      <c r="BI35" s="35">
        <v>250</v>
      </c>
      <c r="BJ35" s="35">
        <v>500</v>
      </c>
      <c r="BK35" s="35">
        <v>1000</v>
      </c>
      <c r="BL35" s="36">
        <f t="shared" si="26"/>
        <v>231</v>
      </c>
      <c r="BM35" s="37">
        <f t="shared" si="27"/>
        <v>3081</v>
      </c>
      <c r="BN35" s="37">
        <f t="shared" si="28"/>
        <v>3783</v>
      </c>
      <c r="BO35" s="37">
        <f t="shared" si="29"/>
        <v>3500</v>
      </c>
      <c r="BP35" s="37">
        <f t="shared" si="30"/>
        <v>3698</v>
      </c>
      <c r="BQ35" s="37">
        <f t="shared" si="31"/>
        <v>5110</v>
      </c>
      <c r="BR35" s="37">
        <f t="shared" si="32"/>
        <v>4670</v>
      </c>
      <c r="BS35" s="37">
        <f t="shared" si="33"/>
        <v>3989</v>
      </c>
      <c r="BT35" s="37">
        <f t="shared" si="34"/>
        <v>3833</v>
      </c>
      <c r="BU35" s="37">
        <f t="shared" si="35"/>
        <v>2753</v>
      </c>
      <c r="BV35" s="37">
        <f t="shared" si="36"/>
        <v>2860</v>
      </c>
      <c r="BW35" s="37">
        <f t="shared" si="37"/>
        <v>2088</v>
      </c>
      <c r="BX35" s="38" t="s">
        <v>152</v>
      </c>
      <c r="BY35" s="39">
        <f t="shared" si="38"/>
        <v>7.3508601103537812</v>
      </c>
      <c r="BZ35" s="39">
        <f t="shared" si="39"/>
        <v>868.22548242135861</v>
      </c>
      <c r="CA35" s="39">
        <f t="shared" si="40"/>
        <v>562.94285714285706</v>
      </c>
      <c r="CB35" s="39">
        <f t="shared" si="41"/>
        <v>548.86425094645756</v>
      </c>
      <c r="CC35" s="39">
        <f t="shared" si="42"/>
        <v>615.45988258317027</v>
      </c>
      <c r="CD35" s="39">
        <f t="shared" si="43"/>
        <v>616.91648822269804</v>
      </c>
      <c r="CE35" s="39">
        <f t="shared" si="44"/>
        <v>585.66056655803459</v>
      </c>
      <c r="CF35" s="39">
        <f t="shared" si="45"/>
        <v>460.99660840073057</v>
      </c>
      <c r="CG35" s="39">
        <f t="shared" si="46"/>
        <v>151.47112241191439</v>
      </c>
      <c r="CH35" s="39">
        <f t="shared" si="47"/>
        <v>-1096.1538461538462</v>
      </c>
      <c r="CI35" s="39">
        <f t="shared" si="48"/>
        <v>-6481.8007662835262</v>
      </c>
      <c r="CJ35" s="40">
        <f t="shared" si="49"/>
        <v>8</v>
      </c>
      <c r="CK35" s="41">
        <f t="shared" si="50"/>
        <v>0</v>
      </c>
      <c r="CL35" s="41">
        <f t="shared" si="51"/>
        <v>0</v>
      </c>
      <c r="CM35" s="41">
        <f t="shared" si="52"/>
        <v>0</v>
      </c>
      <c r="CN35" s="41">
        <f t="shared" si="53"/>
        <v>0</v>
      </c>
      <c r="CO35" s="41">
        <f t="shared" si="54"/>
        <v>0</v>
      </c>
      <c r="CP35" s="41">
        <f t="shared" si="55"/>
        <v>0</v>
      </c>
      <c r="CQ35" s="41">
        <f t="shared" si="56"/>
        <v>0</v>
      </c>
      <c r="CR35" s="41">
        <f t="shared" si="57"/>
        <v>1</v>
      </c>
      <c r="CS35" s="41">
        <f t="shared" si="58"/>
        <v>1</v>
      </c>
      <c r="CT35" s="41">
        <f t="shared" si="59"/>
        <v>1</v>
      </c>
      <c r="CU35" s="41">
        <f t="shared" si="60"/>
        <v>1</v>
      </c>
      <c r="CV35" s="41">
        <f t="shared" si="61"/>
        <v>1</v>
      </c>
      <c r="CW35" s="42">
        <f t="shared" si="62"/>
        <v>616.91648822269804</v>
      </c>
    </row>
    <row r="36" spans="1:101" s="22" customFormat="1" ht="14.25" x14ac:dyDescent="0.35">
      <c r="A36" s="11"/>
      <c r="B36" s="15" t="s">
        <v>107</v>
      </c>
      <c r="C36" s="16">
        <v>217</v>
      </c>
      <c r="D36" s="16">
        <v>3710</v>
      </c>
      <c r="E36" s="16">
        <v>3692</v>
      </c>
      <c r="F36" s="16">
        <v>4443</v>
      </c>
      <c r="G36" s="16">
        <v>4606</v>
      </c>
      <c r="H36" s="16">
        <v>5479</v>
      </c>
      <c r="I36" s="16">
        <v>4916</v>
      </c>
      <c r="J36" s="16">
        <v>4161</v>
      </c>
      <c r="K36" s="16">
        <v>4086</v>
      </c>
      <c r="L36" s="16">
        <v>2955</v>
      </c>
      <c r="M36" s="16">
        <v>3521</v>
      </c>
      <c r="N36" s="16">
        <v>3198</v>
      </c>
      <c r="O36" s="29">
        <v>35</v>
      </c>
      <c r="P36" s="29">
        <f t="shared" si="2"/>
        <v>217</v>
      </c>
      <c r="Q36" s="29">
        <f t="shared" si="3"/>
        <v>3927</v>
      </c>
      <c r="R36" s="29">
        <f t="shared" si="4"/>
        <v>7619</v>
      </c>
      <c r="S36" s="29">
        <f t="shared" si="5"/>
        <v>12062</v>
      </c>
      <c r="T36" s="29">
        <f t="shared" si="6"/>
        <v>16668</v>
      </c>
      <c r="U36" s="29">
        <f t="shared" si="7"/>
        <v>22147</v>
      </c>
      <c r="V36" s="29">
        <f t="shared" si="8"/>
        <v>27063</v>
      </c>
      <c r="W36" s="29">
        <f t="shared" si="9"/>
        <v>31224</v>
      </c>
      <c r="X36" s="29">
        <f t="shared" si="10"/>
        <v>35310</v>
      </c>
      <c r="Y36" s="29">
        <f t="shared" si="11"/>
        <v>38265</v>
      </c>
      <c r="Z36" s="29">
        <f t="shared" si="12"/>
        <v>41786</v>
      </c>
      <c r="AA36" s="30">
        <f t="shared" si="13"/>
        <v>44984</v>
      </c>
      <c r="AB36" s="31">
        <f t="shared" si="14"/>
        <v>7.7805441934910194E-2</v>
      </c>
      <c r="AC36" s="31">
        <f t="shared" si="15"/>
        <v>0.48239373999644319</v>
      </c>
      <c r="AD36" s="31">
        <f t="shared" si="16"/>
        <v>8.7297705850969223</v>
      </c>
      <c r="AE36" s="31">
        <f t="shared" si="17"/>
        <v>16.937133202916595</v>
      </c>
      <c r="AF36" s="31">
        <f t="shared" si="18"/>
        <v>26.813978303396762</v>
      </c>
      <c r="AG36" s="31">
        <f t="shared" si="19"/>
        <v>37.053174462030945</v>
      </c>
      <c r="AH36" s="31">
        <f t="shared" si="20"/>
        <v>49.233060643784455</v>
      </c>
      <c r="AI36" s="31">
        <f t="shared" si="21"/>
        <v>60.161390716699273</v>
      </c>
      <c r="AJ36" s="31">
        <f t="shared" si="22"/>
        <v>69.411346256446734</v>
      </c>
      <c r="AK36" s="31">
        <f t="shared" si="23"/>
        <v>78.494575849190824</v>
      </c>
      <c r="AL36" s="31">
        <f t="shared" si="24"/>
        <v>85.063578161123957</v>
      </c>
      <c r="AM36" s="31">
        <f t="shared" si="25"/>
        <v>92.890805619775918</v>
      </c>
      <c r="AN36" s="32">
        <v>1</v>
      </c>
      <c r="AO36" s="33">
        <v>1</v>
      </c>
      <c r="AP36" s="33">
        <v>1</v>
      </c>
      <c r="AQ36" s="33">
        <v>200</v>
      </c>
      <c r="AR36" s="33">
        <v>300</v>
      </c>
      <c r="AS36" s="33">
        <v>400</v>
      </c>
      <c r="AT36" s="33">
        <v>600</v>
      </c>
      <c r="AU36" s="33">
        <v>800</v>
      </c>
      <c r="AV36" s="33">
        <v>1000</v>
      </c>
      <c r="AW36" s="33">
        <v>1250</v>
      </c>
      <c r="AX36" s="33">
        <v>1500</v>
      </c>
      <c r="AY36" s="33">
        <v>2000</v>
      </c>
      <c r="AZ36" s="34">
        <v>1</v>
      </c>
      <c r="BA36" s="35">
        <v>1</v>
      </c>
      <c r="BB36" s="35">
        <v>199</v>
      </c>
      <c r="BC36" s="35">
        <v>100</v>
      </c>
      <c r="BD36" s="35">
        <v>100</v>
      </c>
      <c r="BE36" s="35">
        <v>200</v>
      </c>
      <c r="BF36" s="35">
        <v>200</v>
      </c>
      <c r="BG36" s="35">
        <v>200</v>
      </c>
      <c r="BH36" s="35">
        <v>250</v>
      </c>
      <c r="BI36" s="35">
        <v>250</v>
      </c>
      <c r="BJ36" s="35">
        <v>500</v>
      </c>
      <c r="BK36" s="35">
        <v>1000</v>
      </c>
      <c r="BL36" s="36">
        <f t="shared" si="26"/>
        <v>217</v>
      </c>
      <c r="BM36" s="37">
        <f t="shared" si="27"/>
        <v>3710</v>
      </c>
      <c r="BN36" s="37">
        <f t="shared" si="28"/>
        <v>3692</v>
      </c>
      <c r="BO36" s="37">
        <f t="shared" si="29"/>
        <v>4443</v>
      </c>
      <c r="BP36" s="37">
        <f t="shared" si="30"/>
        <v>4606</v>
      </c>
      <c r="BQ36" s="37">
        <f t="shared" si="31"/>
        <v>5479</v>
      </c>
      <c r="BR36" s="37">
        <f t="shared" si="32"/>
        <v>4916</v>
      </c>
      <c r="BS36" s="37">
        <f t="shared" si="33"/>
        <v>4161</v>
      </c>
      <c r="BT36" s="37">
        <f t="shared" si="34"/>
        <v>4086</v>
      </c>
      <c r="BU36" s="37">
        <f t="shared" si="35"/>
        <v>2955</v>
      </c>
      <c r="BV36" s="37">
        <f t="shared" si="36"/>
        <v>3521</v>
      </c>
      <c r="BW36" s="37">
        <f t="shared" si="37"/>
        <v>3198</v>
      </c>
      <c r="BX36" s="38" t="s">
        <v>152</v>
      </c>
      <c r="BY36" s="39">
        <f t="shared" si="38"/>
        <v>7.0040431266846364</v>
      </c>
      <c r="BZ36" s="39">
        <f t="shared" si="39"/>
        <v>1001.6595341278439</v>
      </c>
      <c r="CA36" s="39">
        <f t="shared" si="40"/>
        <v>534.75129417060543</v>
      </c>
      <c r="CB36" s="39">
        <f t="shared" si="41"/>
        <v>526.44376899696044</v>
      </c>
      <c r="CC36" s="39">
        <f t="shared" si="42"/>
        <v>612.59353896696484</v>
      </c>
      <c r="CD36" s="39">
        <f t="shared" si="43"/>
        <v>614.03580146460536</v>
      </c>
      <c r="CE36" s="39">
        <f t="shared" si="44"/>
        <v>580.29319875030035</v>
      </c>
      <c r="CF36" s="39">
        <f t="shared" si="45"/>
        <v>465.7366617719041</v>
      </c>
      <c r="CG36" s="39">
        <f t="shared" si="46"/>
        <v>165.56683587140446</v>
      </c>
      <c r="CH36" s="39">
        <f t="shared" si="47"/>
        <v>-739.84663447884122</v>
      </c>
      <c r="CI36" s="39">
        <f t="shared" si="48"/>
        <v>-4033.1457160725458</v>
      </c>
      <c r="CJ36" s="40">
        <f t="shared" si="49"/>
        <v>8</v>
      </c>
      <c r="CK36" s="41">
        <f t="shared" si="50"/>
        <v>0</v>
      </c>
      <c r="CL36" s="41">
        <f t="shared" si="51"/>
        <v>0</v>
      </c>
      <c r="CM36" s="41">
        <f t="shared" si="52"/>
        <v>0</v>
      </c>
      <c r="CN36" s="41">
        <f t="shared" si="53"/>
        <v>0</v>
      </c>
      <c r="CO36" s="41">
        <f t="shared" si="54"/>
        <v>0</v>
      </c>
      <c r="CP36" s="41">
        <f t="shared" si="55"/>
        <v>0</v>
      </c>
      <c r="CQ36" s="41">
        <f t="shared" si="56"/>
        <v>0</v>
      </c>
      <c r="CR36" s="41">
        <f t="shared" si="57"/>
        <v>1</v>
      </c>
      <c r="CS36" s="41">
        <f t="shared" si="58"/>
        <v>1</v>
      </c>
      <c r="CT36" s="41">
        <f t="shared" si="59"/>
        <v>1</v>
      </c>
      <c r="CU36" s="41">
        <f t="shared" si="60"/>
        <v>1</v>
      </c>
      <c r="CV36" s="41">
        <f t="shared" si="61"/>
        <v>1</v>
      </c>
      <c r="CW36" s="42">
        <f t="shared" si="62"/>
        <v>614.03580146460536</v>
      </c>
    </row>
    <row r="37" spans="1:101" s="22" customFormat="1" ht="14.25" x14ac:dyDescent="0.35">
      <c r="A37" s="11"/>
      <c r="B37" s="15" t="s">
        <v>108</v>
      </c>
      <c r="C37" s="16">
        <v>210</v>
      </c>
      <c r="D37" s="16">
        <v>3175</v>
      </c>
      <c r="E37" s="16">
        <v>3442</v>
      </c>
      <c r="F37" s="16">
        <v>3942</v>
      </c>
      <c r="G37" s="16">
        <v>4412</v>
      </c>
      <c r="H37" s="16">
        <v>5877</v>
      </c>
      <c r="I37" s="16">
        <v>4524</v>
      </c>
      <c r="J37" s="16">
        <v>3586</v>
      </c>
      <c r="K37" s="16">
        <v>3598</v>
      </c>
      <c r="L37" s="16">
        <v>2580</v>
      </c>
      <c r="M37" s="16">
        <v>3275</v>
      </c>
      <c r="N37" s="16">
        <v>3277</v>
      </c>
      <c r="O37" s="29">
        <v>36</v>
      </c>
      <c r="P37" s="29">
        <f t="shared" si="2"/>
        <v>210</v>
      </c>
      <c r="Q37" s="29">
        <f t="shared" si="3"/>
        <v>3385</v>
      </c>
      <c r="R37" s="29">
        <f t="shared" si="4"/>
        <v>6827</v>
      </c>
      <c r="S37" s="29">
        <f t="shared" si="5"/>
        <v>10769</v>
      </c>
      <c r="T37" s="29">
        <f t="shared" si="6"/>
        <v>15181</v>
      </c>
      <c r="U37" s="29">
        <f t="shared" si="7"/>
        <v>21058</v>
      </c>
      <c r="V37" s="29">
        <f t="shared" si="8"/>
        <v>25582</v>
      </c>
      <c r="W37" s="29">
        <f t="shared" si="9"/>
        <v>29168</v>
      </c>
      <c r="X37" s="29">
        <f t="shared" si="10"/>
        <v>32766</v>
      </c>
      <c r="Y37" s="29">
        <f t="shared" si="11"/>
        <v>35346</v>
      </c>
      <c r="Z37" s="29">
        <f t="shared" si="12"/>
        <v>38621</v>
      </c>
      <c r="AA37" s="30">
        <f t="shared" si="13"/>
        <v>41898</v>
      </c>
      <c r="AB37" s="31">
        <f t="shared" si="14"/>
        <v>8.5922955749677787E-2</v>
      </c>
      <c r="AC37" s="31">
        <f t="shared" si="15"/>
        <v>0.50121724187312044</v>
      </c>
      <c r="AD37" s="31">
        <f t="shared" si="16"/>
        <v>8.0791445892405367</v>
      </c>
      <c r="AE37" s="31">
        <f t="shared" si="17"/>
        <v>16.294333858418064</v>
      </c>
      <c r="AF37" s="31">
        <f t="shared" si="18"/>
        <v>25.702897513007784</v>
      </c>
      <c r="AG37" s="31">
        <f t="shared" si="19"/>
        <v>36.233233089884962</v>
      </c>
      <c r="AH37" s="31">
        <f t="shared" si="20"/>
        <v>50.260155616019851</v>
      </c>
      <c r="AI37" s="31">
        <f t="shared" si="21"/>
        <v>61.057807055229361</v>
      </c>
      <c r="AJ37" s="31">
        <f t="shared" si="22"/>
        <v>69.616688147405597</v>
      </c>
      <c r="AK37" s="31">
        <f t="shared" si="23"/>
        <v>78.204210224831741</v>
      </c>
      <c r="AL37" s="31">
        <f t="shared" si="24"/>
        <v>84.362022053558633</v>
      </c>
      <c r="AM37" s="31">
        <f t="shared" si="25"/>
        <v>92.178624278008499</v>
      </c>
      <c r="AN37" s="32">
        <v>1</v>
      </c>
      <c r="AO37" s="33">
        <v>1</v>
      </c>
      <c r="AP37" s="33">
        <v>1</v>
      </c>
      <c r="AQ37" s="33">
        <v>200</v>
      </c>
      <c r="AR37" s="33">
        <v>300</v>
      </c>
      <c r="AS37" s="33">
        <v>400</v>
      </c>
      <c r="AT37" s="33">
        <v>600</v>
      </c>
      <c r="AU37" s="33">
        <v>800</v>
      </c>
      <c r="AV37" s="33">
        <v>1000</v>
      </c>
      <c r="AW37" s="33">
        <v>1250</v>
      </c>
      <c r="AX37" s="33">
        <v>1500</v>
      </c>
      <c r="AY37" s="33">
        <v>2000</v>
      </c>
      <c r="AZ37" s="34">
        <v>1</v>
      </c>
      <c r="BA37" s="35">
        <v>1</v>
      </c>
      <c r="BB37" s="35">
        <v>199</v>
      </c>
      <c r="BC37" s="35">
        <v>100</v>
      </c>
      <c r="BD37" s="35">
        <v>100</v>
      </c>
      <c r="BE37" s="35">
        <v>200</v>
      </c>
      <c r="BF37" s="35">
        <v>200</v>
      </c>
      <c r="BG37" s="35">
        <v>200</v>
      </c>
      <c r="BH37" s="35">
        <v>250</v>
      </c>
      <c r="BI37" s="35">
        <v>250</v>
      </c>
      <c r="BJ37" s="35">
        <v>500</v>
      </c>
      <c r="BK37" s="35">
        <v>1000</v>
      </c>
      <c r="BL37" s="36">
        <f t="shared" si="26"/>
        <v>210</v>
      </c>
      <c r="BM37" s="37">
        <f t="shared" si="27"/>
        <v>3175</v>
      </c>
      <c r="BN37" s="37">
        <f t="shared" si="28"/>
        <v>3442</v>
      </c>
      <c r="BO37" s="37">
        <f t="shared" si="29"/>
        <v>3942</v>
      </c>
      <c r="BP37" s="37">
        <f t="shared" si="30"/>
        <v>4412</v>
      </c>
      <c r="BQ37" s="37">
        <f t="shared" si="31"/>
        <v>5877</v>
      </c>
      <c r="BR37" s="37">
        <f t="shared" si="32"/>
        <v>4524</v>
      </c>
      <c r="BS37" s="37">
        <f t="shared" si="33"/>
        <v>3586</v>
      </c>
      <c r="BT37" s="37">
        <f t="shared" si="34"/>
        <v>3598</v>
      </c>
      <c r="BU37" s="37">
        <f t="shared" si="35"/>
        <v>2580</v>
      </c>
      <c r="BV37" s="37">
        <f t="shared" si="36"/>
        <v>3275</v>
      </c>
      <c r="BW37" s="37">
        <f t="shared" si="37"/>
        <v>3277</v>
      </c>
      <c r="BX37" s="38" t="s">
        <v>152</v>
      </c>
      <c r="BY37" s="39">
        <f t="shared" si="38"/>
        <v>7.5319685039370077</v>
      </c>
      <c r="BZ37" s="39">
        <f t="shared" si="39"/>
        <v>1016.46658919233</v>
      </c>
      <c r="CA37" s="39">
        <f t="shared" si="40"/>
        <v>558.24454591577887</v>
      </c>
      <c r="CB37" s="39">
        <f t="shared" si="41"/>
        <v>530.73436083408887</v>
      </c>
      <c r="CC37" s="39">
        <f t="shared" si="42"/>
        <v>596.29062446826606</v>
      </c>
      <c r="CD37" s="39">
        <f t="shared" si="43"/>
        <v>595.18125552608308</v>
      </c>
      <c r="CE37" s="39">
        <f t="shared" si="44"/>
        <v>541.60624651422199</v>
      </c>
      <c r="CF37" s="39">
        <f t="shared" si="45"/>
        <v>428.91884380211229</v>
      </c>
      <c r="CG37" s="39">
        <f t="shared" si="46"/>
        <v>104.94186046511618</v>
      </c>
      <c r="CH37" s="39">
        <f t="shared" si="47"/>
        <v>-698.01526717557272</v>
      </c>
      <c r="CI37" s="39">
        <f t="shared" si="48"/>
        <v>-3392.737259688739</v>
      </c>
      <c r="CJ37" s="40">
        <f t="shared" si="49"/>
        <v>7</v>
      </c>
      <c r="CK37" s="41">
        <f t="shared" si="50"/>
        <v>0</v>
      </c>
      <c r="CL37" s="41">
        <f t="shared" si="51"/>
        <v>0</v>
      </c>
      <c r="CM37" s="41">
        <f t="shared" si="52"/>
        <v>0</v>
      </c>
      <c r="CN37" s="41">
        <f t="shared" si="53"/>
        <v>0</v>
      </c>
      <c r="CO37" s="41">
        <f t="shared" si="54"/>
        <v>0</v>
      </c>
      <c r="CP37" s="41">
        <f t="shared" si="55"/>
        <v>0</v>
      </c>
      <c r="CQ37" s="41">
        <f t="shared" si="56"/>
        <v>1</v>
      </c>
      <c r="CR37" s="41">
        <f t="shared" si="57"/>
        <v>1</v>
      </c>
      <c r="CS37" s="41">
        <f t="shared" si="58"/>
        <v>1</v>
      </c>
      <c r="CT37" s="41">
        <f t="shared" si="59"/>
        <v>1</v>
      </c>
      <c r="CU37" s="41">
        <f t="shared" si="60"/>
        <v>1</v>
      </c>
      <c r="CV37" s="41">
        <f t="shared" si="61"/>
        <v>1</v>
      </c>
      <c r="CW37" s="42">
        <f t="shared" si="62"/>
        <v>596.29062446826606</v>
      </c>
    </row>
    <row r="38" spans="1:101" s="22" customFormat="1" ht="14.25" x14ac:dyDescent="0.35">
      <c r="A38" s="11"/>
      <c r="B38" s="15" t="s">
        <v>109</v>
      </c>
      <c r="C38" s="16">
        <v>314</v>
      </c>
      <c r="D38" s="16">
        <v>5474</v>
      </c>
      <c r="E38" s="16">
        <v>4248</v>
      </c>
      <c r="F38" s="16">
        <v>4209</v>
      </c>
      <c r="G38" s="16">
        <v>3962</v>
      </c>
      <c r="H38" s="16">
        <v>5123</v>
      </c>
      <c r="I38" s="16">
        <v>4249</v>
      </c>
      <c r="J38" s="16">
        <v>3407</v>
      </c>
      <c r="K38" s="16">
        <v>3456</v>
      </c>
      <c r="L38" s="16">
        <v>2513</v>
      </c>
      <c r="M38" s="16">
        <v>3142</v>
      </c>
      <c r="N38" s="16">
        <v>3338</v>
      </c>
      <c r="O38" s="29">
        <v>37</v>
      </c>
      <c r="P38" s="29">
        <f t="shared" si="2"/>
        <v>314</v>
      </c>
      <c r="Q38" s="29">
        <f t="shared" si="3"/>
        <v>5788</v>
      </c>
      <c r="R38" s="29">
        <f t="shared" si="4"/>
        <v>10036</v>
      </c>
      <c r="S38" s="29">
        <f t="shared" si="5"/>
        <v>14245</v>
      </c>
      <c r="T38" s="29">
        <f t="shared" si="6"/>
        <v>18207</v>
      </c>
      <c r="U38" s="29">
        <f t="shared" si="7"/>
        <v>23330</v>
      </c>
      <c r="V38" s="29">
        <f t="shared" si="8"/>
        <v>27579</v>
      </c>
      <c r="W38" s="29">
        <f t="shared" si="9"/>
        <v>30986</v>
      </c>
      <c r="X38" s="29">
        <f t="shared" si="10"/>
        <v>34442</v>
      </c>
      <c r="Y38" s="29">
        <f t="shared" si="11"/>
        <v>36955</v>
      </c>
      <c r="Z38" s="29">
        <f t="shared" si="12"/>
        <v>40097</v>
      </c>
      <c r="AA38" s="30">
        <f t="shared" si="13"/>
        <v>43435</v>
      </c>
      <c r="AB38" s="31">
        <f t="shared" si="14"/>
        <v>8.5184758835040869E-2</v>
      </c>
      <c r="AC38" s="31">
        <f t="shared" si="15"/>
        <v>0.72291930470818466</v>
      </c>
      <c r="AD38" s="31">
        <f t="shared" si="16"/>
        <v>13.325659030735581</v>
      </c>
      <c r="AE38" s="31">
        <f t="shared" si="17"/>
        <v>23.105790261310002</v>
      </c>
      <c r="AF38" s="31">
        <f t="shared" si="18"/>
        <v>32.796132151490731</v>
      </c>
      <c r="AG38" s="31">
        <f t="shared" si="19"/>
        <v>41.917808219178085</v>
      </c>
      <c r="AH38" s="31">
        <f t="shared" si="20"/>
        <v>53.712443881662253</v>
      </c>
      <c r="AI38" s="31">
        <f t="shared" si="21"/>
        <v>63.494877403016005</v>
      </c>
      <c r="AJ38" s="31">
        <f t="shared" si="22"/>
        <v>71.338782088177737</v>
      </c>
      <c r="AK38" s="31">
        <f t="shared" si="23"/>
        <v>79.29549902152641</v>
      </c>
      <c r="AL38" s="31">
        <f t="shared" si="24"/>
        <v>85.081155749971231</v>
      </c>
      <c r="AM38" s="31">
        <f t="shared" si="25"/>
        <v>92.314953378611719</v>
      </c>
      <c r="AN38" s="32">
        <v>1</v>
      </c>
      <c r="AO38" s="33">
        <v>1</v>
      </c>
      <c r="AP38" s="33">
        <v>1</v>
      </c>
      <c r="AQ38" s="33">
        <v>200</v>
      </c>
      <c r="AR38" s="33">
        <v>300</v>
      </c>
      <c r="AS38" s="33">
        <v>400</v>
      </c>
      <c r="AT38" s="33">
        <v>600</v>
      </c>
      <c r="AU38" s="33">
        <v>800</v>
      </c>
      <c r="AV38" s="33">
        <v>1000</v>
      </c>
      <c r="AW38" s="33">
        <v>1250</v>
      </c>
      <c r="AX38" s="33">
        <v>1500</v>
      </c>
      <c r="AY38" s="33">
        <v>2000</v>
      </c>
      <c r="AZ38" s="34">
        <v>1</v>
      </c>
      <c r="BA38" s="35">
        <v>1</v>
      </c>
      <c r="BB38" s="35">
        <v>199</v>
      </c>
      <c r="BC38" s="35">
        <v>100</v>
      </c>
      <c r="BD38" s="35">
        <v>100</v>
      </c>
      <c r="BE38" s="35">
        <v>200</v>
      </c>
      <c r="BF38" s="35">
        <v>200</v>
      </c>
      <c r="BG38" s="35">
        <v>200</v>
      </c>
      <c r="BH38" s="35">
        <v>250</v>
      </c>
      <c r="BI38" s="35">
        <v>250</v>
      </c>
      <c r="BJ38" s="35">
        <v>500</v>
      </c>
      <c r="BK38" s="35">
        <v>1000</v>
      </c>
      <c r="BL38" s="36">
        <f t="shared" si="26"/>
        <v>314</v>
      </c>
      <c r="BM38" s="37">
        <f t="shared" si="27"/>
        <v>5474</v>
      </c>
      <c r="BN38" s="37">
        <f t="shared" si="28"/>
        <v>4248</v>
      </c>
      <c r="BO38" s="37">
        <f t="shared" si="29"/>
        <v>4209</v>
      </c>
      <c r="BP38" s="37">
        <f t="shared" si="30"/>
        <v>3962</v>
      </c>
      <c r="BQ38" s="37">
        <f t="shared" si="31"/>
        <v>5123</v>
      </c>
      <c r="BR38" s="37">
        <f t="shared" si="32"/>
        <v>4249</v>
      </c>
      <c r="BS38" s="37">
        <f t="shared" si="33"/>
        <v>3407</v>
      </c>
      <c r="BT38" s="37">
        <f t="shared" si="34"/>
        <v>3456</v>
      </c>
      <c r="BU38" s="37">
        <f t="shared" si="35"/>
        <v>2513</v>
      </c>
      <c r="BV38" s="37">
        <f t="shared" si="36"/>
        <v>3142</v>
      </c>
      <c r="BW38" s="37">
        <f t="shared" si="37"/>
        <v>3338</v>
      </c>
      <c r="BX38" s="38" t="s">
        <v>152</v>
      </c>
      <c r="BY38" s="39">
        <f t="shared" si="38"/>
        <v>4.9100292290829373</v>
      </c>
      <c r="BZ38" s="39">
        <f t="shared" si="39"/>
        <v>747.22657721280598</v>
      </c>
      <c r="CA38" s="39">
        <f t="shared" si="40"/>
        <v>477.53623188405794</v>
      </c>
      <c r="CB38" s="39">
        <f t="shared" si="41"/>
        <v>488.60424028268551</v>
      </c>
      <c r="CC38" s="39">
        <f t="shared" si="42"/>
        <v>537.04860433339843</v>
      </c>
      <c r="CD38" s="39">
        <f t="shared" si="43"/>
        <v>524.0997881854554</v>
      </c>
      <c r="CE38" s="39">
        <f t="shared" si="44"/>
        <v>455.9142941003816</v>
      </c>
      <c r="CF38" s="39">
        <f t="shared" si="45"/>
        <v>329.53559027777783</v>
      </c>
      <c r="CG38" s="39">
        <f t="shared" si="46"/>
        <v>-15.867489056904105</v>
      </c>
      <c r="CH38" s="39">
        <f t="shared" si="47"/>
        <v>-924.80903882877146</v>
      </c>
      <c r="CI38" s="39">
        <f t="shared" si="48"/>
        <v>-3506.1414020371476</v>
      </c>
      <c r="CJ38" s="40">
        <f t="shared" si="49"/>
        <v>7</v>
      </c>
      <c r="CK38" s="41">
        <f t="shared" si="50"/>
        <v>0</v>
      </c>
      <c r="CL38" s="41">
        <f t="shared" si="51"/>
        <v>0</v>
      </c>
      <c r="CM38" s="41">
        <f t="shared" si="52"/>
        <v>0</v>
      </c>
      <c r="CN38" s="41">
        <f t="shared" si="53"/>
        <v>0</v>
      </c>
      <c r="CO38" s="41">
        <f t="shared" si="54"/>
        <v>0</v>
      </c>
      <c r="CP38" s="41">
        <f t="shared" si="55"/>
        <v>0</v>
      </c>
      <c r="CQ38" s="41">
        <f t="shared" si="56"/>
        <v>1</v>
      </c>
      <c r="CR38" s="41">
        <f t="shared" si="57"/>
        <v>1</v>
      </c>
      <c r="CS38" s="41">
        <f t="shared" si="58"/>
        <v>1</v>
      </c>
      <c r="CT38" s="41">
        <f t="shared" si="59"/>
        <v>1</v>
      </c>
      <c r="CU38" s="41">
        <f t="shared" si="60"/>
        <v>1</v>
      </c>
      <c r="CV38" s="41">
        <f t="shared" si="61"/>
        <v>1</v>
      </c>
      <c r="CW38" s="42">
        <f t="shared" si="62"/>
        <v>537.04860433339843</v>
      </c>
    </row>
    <row r="39" spans="1:101" s="22" customFormat="1" ht="14.25" x14ac:dyDescent="0.35">
      <c r="A39" s="11"/>
      <c r="B39" s="15" t="s">
        <v>110</v>
      </c>
      <c r="C39" s="16">
        <v>302</v>
      </c>
      <c r="D39" s="16">
        <v>4232</v>
      </c>
      <c r="E39" s="16">
        <v>3589</v>
      </c>
      <c r="F39" s="16">
        <v>5638</v>
      </c>
      <c r="G39" s="16">
        <v>4468</v>
      </c>
      <c r="H39" s="16">
        <v>5040</v>
      </c>
      <c r="I39" s="16">
        <v>5045</v>
      </c>
      <c r="J39" s="16">
        <v>3824</v>
      </c>
      <c r="K39" s="16">
        <v>3186</v>
      </c>
      <c r="L39" s="16">
        <v>2000</v>
      </c>
      <c r="M39" s="16">
        <v>1952</v>
      </c>
      <c r="N39" s="16">
        <v>1269</v>
      </c>
      <c r="O39" s="29">
        <v>38</v>
      </c>
      <c r="P39" s="29">
        <f t="shared" si="2"/>
        <v>302</v>
      </c>
      <c r="Q39" s="29">
        <f t="shared" si="3"/>
        <v>4534</v>
      </c>
      <c r="R39" s="29">
        <f t="shared" si="4"/>
        <v>8123</v>
      </c>
      <c r="S39" s="29">
        <f t="shared" si="5"/>
        <v>13761</v>
      </c>
      <c r="T39" s="29">
        <f t="shared" si="6"/>
        <v>18229</v>
      </c>
      <c r="U39" s="29">
        <f t="shared" si="7"/>
        <v>23269</v>
      </c>
      <c r="V39" s="29">
        <f t="shared" si="8"/>
        <v>28314</v>
      </c>
      <c r="W39" s="29">
        <f t="shared" si="9"/>
        <v>32138</v>
      </c>
      <c r="X39" s="29">
        <f t="shared" si="10"/>
        <v>35324</v>
      </c>
      <c r="Y39" s="29">
        <f t="shared" si="11"/>
        <v>37324</v>
      </c>
      <c r="Z39" s="29">
        <f t="shared" si="12"/>
        <v>39276</v>
      </c>
      <c r="AA39" s="30">
        <f t="shared" si="13"/>
        <v>40545</v>
      </c>
      <c r="AB39" s="31">
        <f t="shared" si="14"/>
        <v>9.3723023800715261E-2</v>
      </c>
      <c r="AC39" s="31">
        <f t="shared" si="15"/>
        <v>0.74485139967936864</v>
      </c>
      <c r="AD39" s="31">
        <f t="shared" si="16"/>
        <v>11.182636576643237</v>
      </c>
      <c r="AE39" s="31">
        <f t="shared" si="17"/>
        <v>20.034529535084474</v>
      </c>
      <c r="AF39" s="31">
        <f t="shared" si="18"/>
        <v>33.940066592674803</v>
      </c>
      <c r="AG39" s="31">
        <f t="shared" si="19"/>
        <v>44.959921075348383</v>
      </c>
      <c r="AH39" s="31">
        <f t="shared" si="20"/>
        <v>57.390553705759032</v>
      </c>
      <c r="AI39" s="31">
        <f t="shared" si="21"/>
        <v>69.833518312985575</v>
      </c>
      <c r="AJ39" s="31">
        <f t="shared" si="22"/>
        <v>79.265014181773338</v>
      </c>
      <c r="AK39" s="31">
        <f t="shared" si="23"/>
        <v>87.122949808854358</v>
      </c>
      <c r="AL39" s="31">
        <f t="shared" si="24"/>
        <v>92.055740535207804</v>
      </c>
      <c r="AM39" s="31">
        <f t="shared" si="25"/>
        <v>96.870144284128742</v>
      </c>
      <c r="AN39" s="32">
        <v>1</v>
      </c>
      <c r="AO39" s="33">
        <v>1</v>
      </c>
      <c r="AP39" s="33">
        <v>1</v>
      </c>
      <c r="AQ39" s="33">
        <v>200</v>
      </c>
      <c r="AR39" s="33">
        <v>300</v>
      </c>
      <c r="AS39" s="33">
        <v>400</v>
      </c>
      <c r="AT39" s="33">
        <v>600</v>
      </c>
      <c r="AU39" s="33">
        <v>800</v>
      </c>
      <c r="AV39" s="33">
        <v>1000</v>
      </c>
      <c r="AW39" s="33">
        <v>1250</v>
      </c>
      <c r="AX39" s="33">
        <v>1500</v>
      </c>
      <c r="AY39" s="33">
        <v>2000</v>
      </c>
      <c r="AZ39" s="34">
        <v>1</v>
      </c>
      <c r="BA39" s="35">
        <v>1</v>
      </c>
      <c r="BB39" s="35">
        <v>199</v>
      </c>
      <c r="BC39" s="35">
        <v>100</v>
      </c>
      <c r="BD39" s="35">
        <v>100</v>
      </c>
      <c r="BE39" s="35">
        <v>200</v>
      </c>
      <c r="BF39" s="35">
        <v>200</v>
      </c>
      <c r="BG39" s="35">
        <v>200</v>
      </c>
      <c r="BH39" s="35">
        <v>250</v>
      </c>
      <c r="BI39" s="35">
        <v>250</v>
      </c>
      <c r="BJ39" s="35">
        <v>500</v>
      </c>
      <c r="BK39" s="35">
        <v>1000</v>
      </c>
      <c r="BL39" s="36">
        <f t="shared" si="26"/>
        <v>302</v>
      </c>
      <c r="BM39" s="37">
        <f t="shared" si="27"/>
        <v>4232</v>
      </c>
      <c r="BN39" s="37">
        <f t="shared" si="28"/>
        <v>3589</v>
      </c>
      <c r="BO39" s="37">
        <f t="shared" si="29"/>
        <v>5638</v>
      </c>
      <c r="BP39" s="37">
        <f t="shared" si="30"/>
        <v>4468</v>
      </c>
      <c r="BQ39" s="37">
        <f t="shared" si="31"/>
        <v>5040</v>
      </c>
      <c r="BR39" s="37">
        <f t="shared" si="32"/>
        <v>5045</v>
      </c>
      <c r="BS39" s="37">
        <f t="shared" si="33"/>
        <v>3824</v>
      </c>
      <c r="BT39" s="37">
        <f t="shared" si="34"/>
        <v>3186</v>
      </c>
      <c r="BU39" s="37">
        <f t="shared" si="35"/>
        <v>2000</v>
      </c>
      <c r="BV39" s="37">
        <f t="shared" si="36"/>
        <v>1952</v>
      </c>
      <c r="BW39" s="37">
        <f t="shared" si="37"/>
        <v>1269</v>
      </c>
      <c r="BX39" s="38" t="s">
        <v>152</v>
      </c>
      <c r="BY39" s="39">
        <f t="shared" si="38"/>
        <v>5.7189272211720228</v>
      </c>
      <c r="BZ39" s="39">
        <f t="shared" si="39"/>
        <v>873.65575369183625</v>
      </c>
      <c r="CA39" s="39">
        <f t="shared" si="40"/>
        <v>415.49308265342319</v>
      </c>
      <c r="CB39" s="39">
        <f t="shared" si="41"/>
        <v>445.73634735899731</v>
      </c>
      <c r="CC39" s="39">
        <f t="shared" si="42"/>
        <v>481.09126984126988</v>
      </c>
      <c r="CD39" s="39">
        <f t="shared" si="43"/>
        <v>481.20911793855305</v>
      </c>
      <c r="CE39" s="39">
        <f t="shared" si="44"/>
        <v>379.4194560669456</v>
      </c>
      <c r="CF39" s="39">
        <f t="shared" si="45"/>
        <v>68.93440050219715</v>
      </c>
      <c r="CG39" s="39">
        <f t="shared" si="46"/>
        <v>-631.4375</v>
      </c>
      <c r="CH39" s="39">
        <f t="shared" si="47"/>
        <v>-2867.6997950819677</v>
      </c>
      <c r="CI39" s="39">
        <f t="shared" si="48"/>
        <v>-12975.17730496454</v>
      </c>
      <c r="CJ39" s="40">
        <f t="shared" si="49"/>
        <v>7</v>
      </c>
      <c r="CK39" s="41">
        <f t="shared" si="50"/>
        <v>0</v>
      </c>
      <c r="CL39" s="41">
        <f t="shared" si="51"/>
        <v>0</v>
      </c>
      <c r="CM39" s="41">
        <f t="shared" si="52"/>
        <v>0</v>
      </c>
      <c r="CN39" s="41">
        <f t="shared" si="53"/>
        <v>0</v>
      </c>
      <c r="CO39" s="41">
        <f t="shared" si="54"/>
        <v>0</v>
      </c>
      <c r="CP39" s="41">
        <f t="shared" si="55"/>
        <v>0</v>
      </c>
      <c r="CQ39" s="41">
        <f t="shared" si="56"/>
        <v>1</v>
      </c>
      <c r="CR39" s="41">
        <f t="shared" si="57"/>
        <v>1</v>
      </c>
      <c r="CS39" s="41">
        <f t="shared" si="58"/>
        <v>1</v>
      </c>
      <c r="CT39" s="41">
        <f t="shared" si="59"/>
        <v>1</v>
      </c>
      <c r="CU39" s="41">
        <f t="shared" si="60"/>
        <v>1</v>
      </c>
      <c r="CV39" s="41">
        <f t="shared" si="61"/>
        <v>1</v>
      </c>
      <c r="CW39" s="42">
        <f t="shared" si="62"/>
        <v>481.09126984126988</v>
      </c>
    </row>
    <row r="40" spans="1:101" s="22" customFormat="1" ht="14.25" x14ac:dyDescent="0.35">
      <c r="A40" s="11"/>
      <c r="B40" s="15" t="s">
        <v>111</v>
      </c>
      <c r="C40" s="16">
        <v>304</v>
      </c>
      <c r="D40" s="16">
        <v>4839</v>
      </c>
      <c r="E40" s="16">
        <v>4392</v>
      </c>
      <c r="F40" s="16">
        <v>4943</v>
      </c>
      <c r="G40" s="16">
        <v>4101</v>
      </c>
      <c r="H40" s="16">
        <v>5138</v>
      </c>
      <c r="I40" s="16">
        <v>5488</v>
      </c>
      <c r="J40" s="16">
        <v>4517</v>
      </c>
      <c r="K40" s="16">
        <v>4109</v>
      </c>
      <c r="L40" s="16">
        <v>2677</v>
      </c>
      <c r="M40" s="16">
        <v>2526</v>
      </c>
      <c r="N40" s="16">
        <v>1786</v>
      </c>
      <c r="O40" s="29">
        <v>39</v>
      </c>
      <c r="P40" s="29">
        <f t="shared" si="2"/>
        <v>304</v>
      </c>
      <c r="Q40" s="29">
        <f t="shared" si="3"/>
        <v>5143</v>
      </c>
      <c r="R40" s="29">
        <f t="shared" si="4"/>
        <v>9535</v>
      </c>
      <c r="S40" s="29">
        <f t="shared" si="5"/>
        <v>14478</v>
      </c>
      <c r="T40" s="29">
        <f t="shared" si="6"/>
        <v>18579</v>
      </c>
      <c r="U40" s="29">
        <f t="shared" si="7"/>
        <v>23717</v>
      </c>
      <c r="V40" s="29">
        <f t="shared" si="8"/>
        <v>29205</v>
      </c>
      <c r="W40" s="29">
        <f t="shared" si="9"/>
        <v>33722</v>
      </c>
      <c r="X40" s="29">
        <f t="shared" si="10"/>
        <v>37831</v>
      </c>
      <c r="Y40" s="29">
        <f t="shared" si="11"/>
        <v>40508</v>
      </c>
      <c r="Z40" s="29">
        <f t="shared" si="12"/>
        <v>43034</v>
      </c>
      <c r="AA40" s="30">
        <f t="shared" si="13"/>
        <v>44820</v>
      </c>
      <c r="AB40" s="31">
        <f t="shared" si="14"/>
        <v>8.7014725568942436E-2</v>
      </c>
      <c r="AC40" s="31">
        <f t="shared" si="15"/>
        <v>0.67826863007585891</v>
      </c>
      <c r="AD40" s="31">
        <f t="shared" si="16"/>
        <v>11.474788041053101</v>
      </c>
      <c r="AE40" s="31">
        <f t="shared" si="17"/>
        <v>21.273984828201694</v>
      </c>
      <c r="AF40" s="31">
        <f t="shared" si="18"/>
        <v>32.302543507362785</v>
      </c>
      <c r="AG40" s="31">
        <f t="shared" si="19"/>
        <v>41.452476572958503</v>
      </c>
      <c r="AH40" s="31">
        <f t="shared" si="20"/>
        <v>52.916108879964298</v>
      </c>
      <c r="AI40" s="31">
        <f t="shared" si="21"/>
        <v>65.160642570281126</v>
      </c>
      <c r="AJ40" s="31">
        <f t="shared" si="22"/>
        <v>75.238732708612218</v>
      </c>
      <c r="AK40" s="31">
        <f t="shared" si="23"/>
        <v>84.406514948683622</v>
      </c>
      <c r="AL40" s="31">
        <f t="shared" si="24"/>
        <v>90.379294957608209</v>
      </c>
      <c r="AM40" s="31">
        <f t="shared" si="25"/>
        <v>96.015171798304337</v>
      </c>
      <c r="AN40" s="32">
        <v>1</v>
      </c>
      <c r="AO40" s="33">
        <v>1</v>
      </c>
      <c r="AP40" s="33">
        <v>1</v>
      </c>
      <c r="AQ40" s="33">
        <v>200</v>
      </c>
      <c r="AR40" s="33">
        <v>300</v>
      </c>
      <c r="AS40" s="33">
        <v>400</v>
      </c>
      <c r="AT40" s="33">
        <v>600</v>
      </c>
      <c r="AU40" s="33">
        <v>800</v>
      </c>
      <c r="AV40" s="33">
        <v>1000</v>
      </c>
      <c r="AW40" s="33">
        <v>1250</v>
      </c>
      <c r="AX40" s="33">
        <v>1500</v>
      </c>
      <c r="AY40" s="33">
        <v>2000</v>
      </c>
      <c r="AZ40" s="34">
        <v>1</v>
      </c>
      <c r="BA40" s="35">
        <v>1</v>
      </c>
      <c r="BB40" s="35">
        <v>199</v>
      </c>
      <c r="BC40" s="35">
        <v>100</v>
      </c>
      <c r="BD40" s="35">
        <v>100</v>
      </c>
      <c r="BE40" s="35">
        <v>200</v>
      </c>
      <c r="BF40" s="35">
        <v>200</v>
      </c>
      <c r="BG40" s="35">
        <v>200</v>
      </c>
      <c r="BH40" s="35">
        <v>250</v>
      </c>
      <c r="BI40" s="35">
        <v>250</v>
      </c>
      <c r="BJ40" s="35">
        <v>500</v>
      </c>
      <c r="BK40" s="35">
        <v>1000</v>
      </c>
      <c r="BL40" s="36">
        <f t="shared" si="26"/>
        <v>304</v>
      </c>
      <c r="BM40" s="37">
        <f t="shared" si="27"/>
        <v>4839</v>
      </c>
      <c r="BN40" s="37">
        <f t="shared" si="28"/>
        <v>4392</v>
      </c>
      <c r="BO40" s="37">
        <f t="shared" si="29"/>
        <v>4943</v>
      </c>
      <c r="BP40" s="37">
        <f t="shared" si="30"/>
        <v>4101</v>
      </c>
      <c r="BQ40" s="37">
        <f t="shared" si="31"/>
        <v>5138</v>
      </c>
      <c r="BR40" s="37">
        <f t="shared" si="32"/>
        <v>5488</v>
      </c>
      <c r="BS40" s="37">
        <f t="shared" si="33"/>
        <v>4517</v>
      </c>
      <c r="BT40" s="37">
        <f t="shared" si="34"/>
        <v>4109</v>
      </c>
      <c r="BU40" s="37">
        <f t="shared" si="35"/>
        <v>2677</v>
      </c>
      <c r="BV40" s="37">
        <f t="shared" si="36"/>
        <v>2526</v>
      </c>
      <c r="BW40" s="37">
        <f t="shared" si="37"/>
        <v>1786</v>
      </c>
      <c r="BX40" s="38" t="s">
        <v>152</v>
      </c>
      <c r="BY40" s="39">
        <f t="shared" si="38"/>
        <v>5.5682992353792109</v>
      </c>
      <c r="BZ40" s="39">
        <f t="shared" si="39"/>
        <v>783.36179417122037</v>
      </c>
      <c r="CA40" s="39">
        <f t="shared" si="40"/>
        <v>460.46935059680357</v>
      </c>
      <c r="CB40" s="39">
        <f t="shared" si="41"/>
        <v>493.41623994147767</v>
      </c>
      <c r="CC40" s="39">
        <f t="shared" si="42"/>
        <v>549.12417282989486</v>
      </c>
      <c r="CD40" s="39">
        <f t="shared" si="43"/>
        <v>552.36880466472303</v>
      </c>
      <c r="CE40" s="39">
        <f t="shared" si="44"/>
        <v>499.13659508523358</v>
      </c>
      <c r="CF40" s="39">
        <f t="shared" si="45"/>
        <v>311.75468483816019</v>
      </c>
      <c r="CG40" s="39">
        <f t="shared" si="46"/>
        <v>-190.13821441912592</v>
      </c>
      <c r="CH40" s="39">
        <f t="shared" si="47"/>
        <v>-2082.3436262866194</v>
      </c>
      <c r="CI40" s="39">
        <f t="shared" si="48"/>
        <v>-9547.592385218366</v>
      </c>
      <c r="CJ40" s="40">
        <f t="shared" si="49"/>
        <v>7</v>
      </c>
      <c r="CK40" s="41">
        <f t="shared" si="50"/>
        <v>0</v>
      </c>
      <c r="CL40" s="41">
        <f t="shared" si="51"/>
        <v>0</v>
      </c>
      <c r="CM40" s="41">
        <f t="shared" si="52"/>
        <v>0</v>
      </c>
      <c r="CN40" s="41">
        <f t="shared" si="53"/>
        <v>0</v>
      </c>
      <c r="CO40" s="41">
        <f t="shared" si="54"/>
        <v>0</v>
      </c>
      <c r="CP40" s="41">
        <f t="shared" si="55"/>
        <v>0</v>
      </c>
      <c r="CQ40" s="41">
        <f t="shared" si="56"/>
        <v>1</v>
      </c>
      <c r="CR40" s="41">
        <f t="shared" si="57"/>
        <v>1</v>
      </c>
      <c r="CS40" s="41">
        <f t="shared" si="58"/>
        <v>1</v>
      </c>
      <c r="CT40" s="41">
        <f t="shared" si="59"/>
        <v>1</v>
      </c>
      <c r="CU40" s="41">
        <f t="shared" si="60"/>
        <v>1</v>
      </c>
      <c r="CV40" s="41">
        <f t="shared" si="61"/>
        <v>1</v>
      </c>
      <c r="CW40" s="42">
        <f t="shared" si="62"/>
        <v>549.12417282989486</v>
      </c>
    </row>
    <row r="41" spans="1:101" s="22" customFormat="1" ht="14.25" x14ac:dyDescent="0.35">
      <c r="A41" s="11"/>
      <c r="B41" s="15" t="s">
        <v>112</v>
      </c>
      <c r="C41" s="16">
        <v>490</v>
      </c>
      <c r="D41" s="16">
        <v>7045</v>
      </c>
      <c r="E41" s="16">
        <v>5944</v>
      </c>
      <c r="F41" s="16">
        <v>6267</v>
      </c>
      <c r="G41" s="16">
        <v>5385</v>
      </c>
      <c r="H41" s="16">
        <v>7533</v>
      </c>
      <c r="I41" s="16">
        <v>8884</v>
      </c>
      <c r="J41" s="16">
        <v>7427</v>
      </c>
      <c r="K41" s="16">
        <v>6461</v>
      </c>
      <c r="L41" s="16">
        <v>3892</v>
      </c>
      <c r="M41" s="16">
        <v>3446</v>
      </c>
      <c r="N41" s="16">
        <v>1905</v>
      </c>
      <c r="O41" s="29">
        <v>40</v>
      </c>
      <c r="P41" s="29">
        <f t="shared" si="2"/>
        <v>490</v>
      </c>
      <c r="Q41" s="29">
        <f t="shared" si="3"/>
        <v>7535</v>
      </c>
      <c r="R41" s="29">
        <f t="shared" si="4"/>
        <v>13479</v>
      </c>
      <c r="S41" s="29">
        <f t="shared" si="5"/>
        <v>19746</v>
      </c>
      <c r="T41" s="29">
        <f t="shared" si="6"/>
        <v>25131</v>
      </c>
      <c r="U41" s="29">
        <f t="shared" si="7"/>
        <v>32664</v>
      </c>
      <c r="V41" s="29">
        <f t="shared" si="8"/>
        <v>41548</v>
      </c>
      <c r="W41" s="29">
        <f t="shared" si="9"/>
        <v>48975</v>
      </c>
      <c r="X41" s="29">
        <f t="shared" si="10"/>
        <v>55436</v>
      </c>
      <c r="Y41" s="29">
        <f t="shared" si="11"/>
        <v>59328</v>
      </c>
      <c r="Z41" s="29">
        <f t="shared" si="12"/>
        <v>62774</v>
      </c>
      <c r="AA41" s="30">
        <f t="shared" si="13"/>
        <v>64679</v>
      </c>
      <c r="AB41" s="31">
        <f t="shared" si="14"/>
        <v>6.1843875137216099E-2</v>
      </c>
      <c r="AC41" s="31">
        <f t="shared" si="15"/>
        <v>0.75758747043089725</v>
      </c>
      <c r="AD41" s="31">
        <f t="shared" si="16"/>
        <v>11.649839978973082</v>
      </c>
      <c r="AE41" s="31">
        <f t="shared" si="17"/>
        <v>20.839839824363395</v>
      </c>
      <c r="AF41" s="31">
        <f t="shared" si="18"/>
        <v>30.529228961486726</v>
      </c>
      <c r="AG41" s="31">
        <f t="shared" si="19"/>
        <v>38.854960651834439</v>
      </c>
      <c r="AH41" s="31">
        <f t="shared" si="20"/>
        <v>50.501708437050667</v>
      </c>
      <c r="AI41" s="31">
        <f t="shared" si="21"/>
        <v>64.237233105026363</v>
      </c>
      <c r="AJ41" s="31">
        <f t="shared" si="22"/>
        <v>75.720094621128965</v>
      </c>
      <c r="AK41" s="31">
        <f t="shared" si="23"/>
        <v>85.709426552667793</v>
      </c>
      <c r="AL41" s="31">
        <f t="shared" si="24"/>
        <v>91.726835603518921</v>
      </c>
      <c r="AM41" s="31">
        <f t="shared" si="25"/>
        <v>97.054685446590085</v>
      </c>
      <c r="AN41" s="32">
        <v>1</v>
      </c>
      <c r="AO41" s="33">
        <v>1</v>
      </c>
      <c r="AP41" s="33">
        <v>1</v>
      </c>
      <c r="AQ41" s="33">
        <v>200</v>
      </c>
      <c r="AR41" s="33">
        <v>300</v>
      </c>
      <c r="AS41" s="33">
        <v>400</v>
      </c>
      <c r="AT41" s="33">
        <v>600</v>
      </c>
      <c r="AU41" s="33">
        <v>800</v>
      </c>
      <c r="AV41" s="33">
        <v>1000</v>
      </c>
      <c r="AW41" s="33">
        <v>1250</v>
      </c>
      <c r="AX41" s="33">
        <v>1500</v>
      </c>
      <c r="AY41" s="33">
        <v>2000</v>
      </c>
      <c r="AZ41" s="34">
        <v>1</v>
      </c>
      <c r="BA41" s="35">
        <v>1</v>
      </c>
      <c r="BB41" s="35">
        <v>199</v>
      </c>
      <c r="BC41" s="35">
        <v>100</v>
      </c>
      <c r="BD41" s="35">
        <v>100</v>
      </c>
      <c r="BE41" s="35">
        <v>200</v>
      </c>
      <c r="BF41" s="35">
        <v>200</v>
      </c>
      <c r="BG41" s="35">
        <v>200</v>
      </c>
      <c r="BH41" s="35">
        <v>250</v>
      </c>
      <c r="BI41" s="35">
        <v>250</v>
      </c>
      <c r="BJ41" s="35">
        <v>500</v>
      </c>
      <c r="BK41" s="35">
        <v>1000</v>
      </c>
      <c r="BL41" s="36">
        <f t="shared" si="26"/>
        <v>490</v>
      </c>
      <c r="BM41" s="37">
        <f t="shared" si="27"/>
        <v>7045</v>
      </c>
      <c r="BN41" s="37">
        <f t="shared" si="28"/>
        <v>5944</v>
      </c>
      <c r="BO41" s="37">
        <f t="shared" si="29"/>
        <v>6267</v>
      </c>
      <c r="BP41" s="37">
        <f t="shared" si="30"/>
        <v>5385</v>
      </c>
      <c r="BQ41" s="37">
        <f t="shared" si="31"/>
        <v>7533</v>
      </c>
      <c r="BR41" s="37">
        <f t="shared" si="32"/>
        <v>8884</v>
      </c>
      <c r="BS41" s="37">
        <f t="shared" si="33"/>
        <v>7427</v>
      </c>
      <c r="BT41" s="37">
        <f t="shared" si="34"/>
        <v>6461</v>
      </c>
      <c r="BU41" s="37">
        <f t="shared" si="35"/>
        <v>3892</v>
      </c>
      <c r="BV41" s="37">
        <f t="shared" si="36"/>
        <v>3446</v>
      </c>
      <c r="BW41" s="37">
        <f t="shared" si="37"/>
        <v>1905</v>
      </c>
      <c r="BX41" s="38" t="s">
        <v>152</v>
      </c>
      <c r="BY41" s="39">
        <f t="shared" si="38"/>
        <v>5.5208658623136975</v>
      </c>
      <c r="BZ41" s="39">
        <f t="shared" si="39"/>
        <v>831.43329407806186</v>
      </c>
      <c r="CA41" s="39">
        <f t="shared" si="40"/>
        <v>500.94941758417104</v>
      </c>
      <c r="CB41" s="39">
        <f t="shared" si="41"/>
        <v>533.8625812441968</v>
      </c>
      <c r="CC41" s="39">
        <f t="shared" si="42"/>
        <v>591.38457453869637</v>
      </c>
      <c r="CD41" s="39">
        <f t="shared" si="43"/>
        <v>592.69473210265642</v>
      </c>
      <c r="CE41" s="39">
        <f t="shared" si="44"/>
        <v>552.0263901979265</v>
      </c>
      <c r="CF41" s="39">
        <f t="shared" si="45"/>
        <v>356.31094257854818</v>
      </c>
      <c r="CG41" s="39">
        <f t="shared" si="46"/>
        <v>-233.58812949640287</v>
      </c>
      <c r="CH41" s="39">
        <f t="shared" si="47"/>
        <v>-2415.9170052234472</v>
      </c>
      <c r="CI41" s="39">
        <f t="shared" si="48"/>
        <v>-13976.115485564305</v>
      </c>
      <c r="CJ41" s="40">
        <f t="shared" si="49"/>
        <v>7</v>
      </c>
      <c r="CK41" s="41">
        <f t="shared" si="50"/>
        <v>0</v>
      </c>
      <c r="CL41" s="41">
        <f t="shared" si="51"/>
        <v>0</v>
      </c>
      <c r="CM41" s="41">
        <f t="shared" si="52"/>
        <v>0</v>
      </c>
      <c r="CN41" s="41">
        <f t="shared" si="53"/>
        <v>0</v>
      </c>
      <c r="CO41" s="41">
        <f t="shared" si="54"/>
        <v>0</v>
      </c>
      <c r="CP41" s="41">
        <f t="shared" si="55"/>
        <v>0</v>
      </c>
      <c r="CQ41" s="41">
        <f t="shared" si="56"/>
        <v>1</v>
      </c>
      <c r="CR41" s="41">
        <f t="shared" si="57"/>
        <v>1</v>
      </c>
      <c r="CS41" s="41">
        <f t="shared" si="58"/>
        <v>1</v>
      </c>
      <c r="CT41" s="41">
        <f t="shared" si="59"/>
        <v>1</v>
      </c>
      <c r="CU41" s="41">
        <f t="shared" si="60"/>
        <v>1</v>
      </c>
      <c r="CV41" s="41">
        <f t="shared" si="61"/>
        <v>1</v>
      </c>
      <c r="CW41" s="42">
        <f t="shared" si="62"/>
        <v>591.38457453869637</v>
      </c>
    </row>
    <row r="42" spans="1:101" s="22" customFormat="1" ht="14.25" x14ac:dyDescent="0.35">
      <c r="A42" s="11"/>
      <c r="B42" s="15" t="s">
        <v>113</v>
      </c>
      <c r="C42" s="16">
        <v>227</v>
      </c>
      <c r="D42" s="16">
        <v>3205</v>
      </c>
      <c r="E42" s="16">
        <v>3258</v>
      </c>
      <c r="F42" s="16">
        <v>5288</v>
      </c>
      <c r="G42" s="16">
        <v>4355</v>
      </c>
      <c r="H42" s="16">
        <v>4637</v>
      </c>
      <c r="I42" s="16">
        <v>3986</v>
      </c>
      <c r="J42" s="16">
        <v>3440</v>
      </c>
      <c r="K42" s="16">
        <v>3347</v>
      </c>
      <c r="L42" s="16">
        <v>2330</v>
      </c>
      <c r="M42" s="16">
        <v>2521</v>
      </c>
      <c r="N42" s="16">
        <v>2004</v>
      </c>
      <c r="O42" s="29">
        <v>41</v>
      </c>
      <c r="P42" s="29">
        <f t="shared" si="2"/>
        <v>227</v>
      </c>
      <c r="Q42" s="29">
        <f t="shared" si="3"/>
        <v>3432</v>
      </c>
      <c r="R42" s="29">
        <f t="shared" si="4"/>
        <v>6690</v>
      </c>
      <c r="S42" s="29">
        <f t="shared" si="5"/>
        <v>11978</v>
      </c>
      <c r="T42" s="29">
        <f t="shared" si="6"/>
        <v>16333</v>
      </c>
      <c r="U42" s="29">
        <f t="shared" si="7"/>
        <v>20970</v>
      </c>
      <c r="V42" s="29">
        <f t="shared" si="8"/>
        <v>24956</v>
      </c>
      <c r="W42" s="29">
        <f t="shared" si="9"/>
        <v>28396</v>
      </c>
      <c r="X42" s="29">
        <f t="shared" si="10"/>
        <v>31743</v>
      </c>
      <c r="Y42" s="29">
        <f t="shared" si="11"/>
        <v>34073</v>
      </c>
      <c r="Z42" s="29">
        <f t="shared" si="12"/>
        <v>36594</v>
      </c>
      <c r="AA42" s="30">
        <f t="shared" si="13"/>
        <v>38598</v>
      </c>
      <c r="AB42" s="31">
        <f t="shared" si="14"/>
        <v>0.10622312036893103</v>
      </c>
      <c r="AC42" s="31">
        <f t="shared" si="15"/>
        <v>0.58811337374993522</v>
      </c>
      <c r="AD42" s="31">
        <f t="shared" si="16"/>
        <v>8.8916524172236908</v>
      </c>
      <c r="AE42" s="31">
        <f t="shared" si="17"/>
        <v>17.332504274832893</v>
      </c>
      <c r="AF42" s="31">
        <f t="shared" si="18"/>
        <v>31.032695994611121</v>
      </c>
      <c r="AG42" s="31">
        <f t="shared" si="19"/>
        <v>42.315664024042697</v>
      </c>
      <c r="AH42" s="31">
        <f t="shared" si="20"/>
        <v>54.329239856987414</v>
      </c>
      <c r="AI42" s="31">
        <f t="shared" si="21"/>
        <v>64.656199803098602</v>
      </c>
      <c r="AJ42" s="31">
        <f t="shared" si="22"/>
        <v>73.568578682833305</v>
      </c>
      <c r="AK42" s="31">
        <f t="shared" si="23"/>
        <v>82.240012435877503</v>
      </c>
      <c r="AL42" s="31">
        <f t="shared" si="24"/>
        <v>88.276594642209432</v>
      </c>
      <c r="AM42" s="31">
        <f t="shared" si="25"/>
        <v>94.808021140991755</v>
      </c>
      <c r="AN42" s="32">
        <v>1</v>
      </c>
      <c r="AO42" s="33">
        <v>1</v>
      </c>
      <c r="AP42" s="33">
        <v>1</v>
      </c>
      <c r="AQ42" s="33">
        <v>200</v>
      </c>
      <c r="AR42" s="33">
        <v>300</v>
      </c>
      <c r="AS42" s="33">
        <v>400</v>
      </c>
      <c r="AT42" s="33">
        <v>600</v>
      </c>
      <c r="AU42" s="33">
        <v>800</v>
      </c>
      <c r="AV42" s="33">
        <v>1000</v>
      </c>
      <c r="AW42" s="33">
        <v>1250</v>
      </c>
      <c r="AX42" s="33">
        <v>1500</v>
      </c>
      <c r="AY42" s="33">
        <v>2000</v>
      </c>
      <c r="AZ42" s="34">
        <v>1</v>
      </c>
      <c r="BA42" s="35">
        <v>1</v>
      </c>
      <c r="BB42" s="35">
        <v>199</v>
      </c>
      <c r="BC42" s="35">
        <v>100</v>
      </c>
      <c r="BD42" s="35">
        <v>100</v>
      </c>
      <c r="BE42" s="35">
        <v>200</v>
      </c>
      <c r="BF42" s="35">
        <v>200</v>
      </c>
      <c r="BG42" s="35">
        <v>200</v>
      </c>
      <c r="BH42" s="35">
        <v>250</v>
      </c>
      <c r="BI42" s="35">
        <v>250</v>
      </c>
      <c r="BJ42" s="35">
        <v>500</v>
      </c>
      <c r="BK42" s="35">
        <v>1000</v>
      </c>
      <c r="BL42" s="36">
        <f t="shared" si="26"/>
        <v>227</v>
      </c>
      <c r="BM42" s="37">
        <f t="shared" si="27"/>
        <v>3205</v>
      </c>
      <c r="BN42" s="37">
        <f t="shared" si="28"/>
        <v>3258</v>
      </c>
      <c r="BO42" s="37">
        <f t="shared" si="29"/>
        <v>5288</v>
      </c>
      <c r="BP42" s="37">
        <f t="shared" si="30"/>
        <v>4355</v>
      </c>
      <c r="BQ42" s="37">
        <f t="shared" si="31"/>
        <v>4637</v>
      </c>
      <c r="BR42" s="37">
        <f t="shared" si="32"/>
        <v>3986</v>
      </c>
      <c r="BS42" s="37">
        <f t="shared" si="33"/>
        <v>3440</v>
      </c>
      <c r="BT42" s="37">
        <f t="shared" si="34"/>
        <v>3347</v>
      </c>
      <c r="BU42" s="37">
        <f t="shared" si="35"/>
        <v>2330</v>
      </c>
      <c r="BV42" s="37">
        <f t="shared" si="36"/>
        <v>2521</v>
      </c>
      <c r="BW42" s="37">
        <f t="shared" si="37"/>
        <v>2004</v>
      </c>
      <c r="BX42" s="38" t="s">
        <v>152</v>
      </c>
      <c r="BY42" s="39">
        <f t="shared" si="38"/>
        <v>6.9507020280811229</v>
      </c>
      <c r="BZ42" s="39">
        <f t="shared" si="39"/>
        <v>970.16298342541438</v>
      </c>
      <c r="CA42" s="39">
        <f t="shared" si="40"/>
        <v>438.44553706505292</v>
      </c>
      <c r="CB42" s="39">
        <f t="shared" si="41"/>
        <v>468.105625717566</v>
      </c>
      <c r="CC42" s="39">
        <f t="shared" si="42"/>
        <v>527.92753935734311</v>
      </c>
      <c r="CD42" s="39">
        <f t="shared" si="43"/>
        <v>516.15654791771203</v>
      </c>
      <c r="CE42" s="39">
        <f t="shared" si="44"/>
        <v>471.10465116279067</v>
      </c>
      <c r="CF42" s="39">
        <f t="shared" si="45"/>
        <v>320.51090528831799</v>
      </c>
      <c r="CG42" s="39">
        <f t="shared" si="46"/>
        <v>-85.193133047210267</v>
      </c>
      <c r="CH42" s="39">
        <f t="shared" si="47"/>
        <v>-1430.1864339547801</v>
      </c>
      <c r="CI42" s="39">
        <f t="shared" si="48"/>
        <v>-6630.2395209580827</v>
      </c>
      <c r="CJ42" s="40">
        <f t="shared" si="49"/>
        <v>7</v>
      </c>
      <c r="CK42" s="41">
        <f t="shared" si="50"/>
        <v>0</v>
      </c>
      <c r="CL42" s="41">
        <f t="shared" si="51"/>
        <v>0</v>
      </c>
      <c r="CM42" s="41">
        <f t="shared" si="52"/>
        <v>0</v>
      </c>
      <c r="CN42" s="41">
        <f t="shared" si="53"/>
        <v>0</v>
      </c>
      <c r="CO42" s="41">
        <f t="shared" si="54"/>
        <v>0</v>
      </c>
      <c r="CP42" s="41">
        <f t="shared" si="55"/>
        <v>0</v>
      </c>
      <c r="CQ42" s="41">
        <f t="shared" si="56"/>
        <v>1</v>
      </c>
      <c r="CR42" s="41">
        <f t="shared" si="57"/>
        <v>1</v>
      </c>
      <c r="CS42" s="41">
        <f t="shared" si="58"/>
        <v>1</v>
      </c>
      <c r="CT42" s="41">
        <f t="shared" si="59"/>
        <v>1</v>
      </c>
      <c r="CU42" s="41">
        <f t="shared" si="60"/>
        <v>1</v>
      </c>
      <c r="CV42" s="41">
        <f t="shared" si="61"/>
        <v>1</v>
      </c>
      <c r="CW42" s="42">
        <f t="shared" si="62"/>
        <v>527.92753935734311</v>
      </c>
    </row>
    <row r="43" spans="1:101" s="22" customFormat="1" ht="14.25" x14ac:dyDescent="0.35">
      <c r="A43" s="11"/>
      <c r="B43" s="15" t="s">
        <v>114</v>
      </c>
      <c r="C43" s="16">
        <v>165</v>
      </c>
      <c r="D43" s="16">
        <v>2982</v>
      </c>
      <c r="E43" s="16">
        <v>3051</v>
      </c>
      <c r="F43" s="16">
        <v>5153</v>
      </c>
      <c r="G43" s="16">
        <v>4578</v>
      </c>
      <c r="H43" s="16">
        <v>4925</v>
      </c>
      <c r="I43" s="16">
        <v>4576</v>
      </c>
      <c r="J43" s="16">
        <v>4006</v>
      </c>
      <c r="K43" s="16">
        <v>4348</v>
      </c>
      <c r="L43" s="16">
        <v>3229</v>
      </c>
      <c r="M43" s="16">
        <v>3911</v>
      </c>
      <c r="N43" s="16">
        <v>4102</v>
      </c>
      <c r="O43" s="29">
        <v>42</v>
      </c>
      <c r="P43" s="29">
        <f t="shared" si="2"/>
        <v>165</v>
      </c>
      <c r="Q43" s="29">
        <f t="shared" si="3"/>
        <v>3147</v>
      </c>
      <c r="R43" s="29">
        <f t="shared" si="4"/>
        <v>6198</v>
      </c>
      <c r="S43" s="29">
        <f t="shared" si="5"/>
        <v>11351</v>
      </c>
      <c r="T43" s="29">
        <f t="shared" si="6"/>
        <v>15929</v>
      </c>
      <c r="U43" s="29">
        <f t="shared" si="7"/>
        <v>20854</v>
      </c>
      <c r="V43" s="29">
        <f t="shared" si="8"/>
        <v>25430</v>
      </c>
      <c r="W43" s="29">
        <f t="shared" si="9"/>
        <v>29436</v>
      </c>
      <c r="X43" s="29">
        <f t="shared" si="10"/>
        <v>33784</v>
      </c>
      <c r="Y43" s="29">
        <f t="shared" si="11"/>
        <v>37013</v>
      </c>
      <c r="Z43" s="29">
        <f t="shared" si="12"/>
        <v>40924</v>
      </c>
      <c r="AA43" s="30">
        <f t="shared" si="13"/>
        <v>45026</v>
      </c>
      <c r="AB43" s="31">
        <f t="shared" si="14"/>
        <v>9.3279438546617507E-2</v>
      </c>
      <c r="AC43" s="31">
        <f t="shared" si="15"/>
        <v>0.36645493714742594</v>
      </c>
      <c r="AD43" s="31">
        <f t="shared" si="16"/>
        <v>6.989295073957269</v>
      </c>
      <c r="AE43" s="31">
        <f t="shared" si="17"/>
        <v>13.765380002665125</v>
      </c>
      <c r="AF43" s="31">
        <f t="shared" si="18"/>
        <v>25.209878736729891</v>
      </c>
      <c r="AG43" s="31">
        <f t="shared" si="19"/>
        <v>35.377337538311195</v>
      </c>
      <c r="AH43" s="31">
        <f t="shared" si="20"/>
        <v>46.315462177408605</v>
      </c>
      <c r="AI43" s="31">
        <f t="shared" si="21"/>
        <v>56.478479100963888</v>
      </c>
      <c r="AJ43" s="31">
        <f t="shared" si="22"/>
        <v>65.375560787100781</v>
      </c>
      <c r="AK43" s="31">
        <f t="shared" si="23"/>
        <v>75.032203615688715</v>
      </c>
      <c r="AL43" s="31">
        <f t="shared" si="24"/>
        <v>82.203615688713185</v>
      </c>
      <c r="AM43" s="31">
        <f t="shared" si="25"/>
        <v>90.889708168613694</v>
      </c>
      <c r="AN43" s="32">
        <v>1</v>
      </c>
      <c r="AO43" s="33">
        <v>1</v>
      </c>
      <c r="AP43" s="33">
        <v>1</v>
      </c>
      <c r="AQ43" s="33">
        <v>200</v>
      </c>
      <c r="AR43" s="33">
        <v>300</v>
      </c>
      <c r="AS43" s="33">
        <v>400</v>
      </c>
      <c r="AT43" s="33">
        <v>600</v>
      </c>
      <c r="AU43" s="33">
        <v>800</v>
      </c>
      <c r="AV43" s="33">
        <v>1000</v>
      </c>
      <c r="AW43" s="33">
        <v>1250</v>
      </c>
      <c r="AX43" s="33">
        <v>1500</v>
      </c>
      <c r="AY43" s="33">
        <v>2000</v>
      </c>
      <c r="AZ43" s="34">
        <v>1</v>
      </c>
      <c r="BA43" s="35">
        <v>1</v>
      </c>
      <c r="BB43" s="35">
        <v>199</v>
      </c>
      <c r="BC43" s="35">
        <v>100</v>
      </c>
      <c r="BD43" s="35">
        <v>100</v>
      </c>
      <c r="BE43" s="35">
        <v>200</v>
      </c>
      <c r="BF43" s="35">
        <v>200</v>
      </c>
      <c r="BG43" s="35">
        <v>200</v>
      </c>
      <c r="BH43" s="35">
        <v>250</v>
      </c>
      <c r="BI43" s="35">
        <v>250</v>
      </c>
      <c r="BJ43" s="35">
        <v>500</v>
      </c>
      <c r="BK43" s="35">
        <v>1000</v>
      </c>
      <c r="BL43" s="36">
        <f t="shared" si="26"/>
        <v>165</v>
      </c>
      <c r="BM43" s="37">
        <f t="shared" si="27"/>
        <v>2982</v>
      </c>
      <c r="BN43" s="37">
        <f t="shared" si="28"/>
        <v>3051</v>
      </c>
      <c r="BO43" s="37">
        <f t="shared" si="29"/>
        <v>5153</v>
      </c>
      <c r="BP43" s="37">
        <f t="shared" si="30"/>
        <v>4578</v>
      </c>
      <c r="BQ43" s="37">
        <f t="shared" si="31"/>
        <v>4925</v>
      </c>
      <c r="BR43" s="37">
        <f t="shared" si="32"/>
        <v>4576</v>
      </c>
      <c r="BS43" s="37">
        <f t="shared" si="33"/>
        <v>4006</v>
      </c>
      <c r="BT43" s="37">
        <f t="shared" si="34"/>
        <v>4348</v>
      </c>
      <c r="BU43" s="37">
        <f t="shared" si="35"/>
        <v>3229</v>
      </c>
      <c r="BV43" s="37">
        <f t="shared" si="36"/>
        <v>3911</v>
      </c>
      <c r="BW43" s="37">
        <f t="shared" si="37"/>
        <v>4102</v>
      </c>
      <c r="BX43" s="38" t="s">
        <v>152</v>
      </c>
      <c r="BY43" s="39">
        <f t="shared" si="38"/>
        <v>8.4942991281019449</v>
      </c>
      <c r="BZ43" s="39">
        <f t="shared" si="39"/>
        <v>1264.1379875450673</v>
      </c>
      <c r="CA43" s="39">
        <f t="shared" si="40"/>
        <v>516.61168251503977</v>
      </c>
      <c r="CB43" s="39">
        <f t="shared" si="41"/>
        <v>543.81826124945383</v>
      </c>
      <c r="CC43" s="39">
        <f t="shared" si="42"/>
        <v>667.37055837563457</v>
      </c>
      <c r="CD43" s="39">
        <f t="shared" si="43"/>
        <v>672.50874125874122</v>
      </c>
      <c r="CE43" s="39">
        <f t="shared" si="44"/>
        <v>654.36844732900647</v>
      </c>
      <c r="CF43" s="39">
        <f t="shared" si="45"/>
        <v>601.94342226310948</v>
      </c>
      <c r="CG43" s="39">
        <f t="shared" si="46"/>
        <v>377.36141220192007</v>
      </c>
      <c r="CH43" s="39">
        <f t="shared" si="47"/>
        <v>-353.74584505241614</v>
      </c>
      <c r="CI43" s="39">
        <f t="shared" si="48"/>
        <v>-2488.2983910287658</v>
      </c>
      <c r="CJ43" s="40">
        <f t="shared" si="49"/>
        <v>8</v>
      </c>
      <c r="CK43" s="41">
        <f t="shared" si="50"/>
        <v>0</v>
      </c>
      <c r="CL43" s="41">
        <f t="shared" si="51"/>
        <v>0</v>
      </c>
      <c r="CM43" s="41">
        <f t="shared" si="52"/>
        <v>0</v>
      </c>
      <c r="CN43" s="41">
        <f t="shared" si="53"/>
        <v>0</v>
      </c>
      <c r="CO43" s="41">
        <f t="shared" si="54"/>
        <v>0</v>
      </c>
      <c r="CP43" s="41">
        <f t="shared" si="55"/>
        <v>0</v>
      </c>
      <c r="CQ43" s="41">
        <f t="shared" si="56"/>
        <v>0</v>
      </c>
      <c r="CR43" s="41">
        <f t="shared" si="57"/>
        <v>1</v>
      </c>
      <c r="CS43" s="41">
        <f t="shared" si="58"/>
        <v>1</v>
      </c>
      <c r="CT43" s="41">
        <f t="shared" si="59"/>
        <v>1</v>
      </c>
      <c r="CU43" s="41">
        <f t="shared" si="60"/>
        <v>1</v>
      </c>
      <c r="CV43" s="41">
        <f t="shared" si="61"/>
        <v>1</v>
      </c>
      <c r="CW43" s="42">
        <f t="shared" si="62"/>
        <v>672.50874125874122</v>
      </c>
    </row>
    <row r="44" spans="1:101" s="22" customFormat="1" ht="14.25" x14ac:dyDescent="0.35">
      <c r="A44" s="11"/>
      <c r="B44" s="15" t="s">
        <v>115</v>
      </c>
      <c r="C44" s="16">
        <v>304</v>
      </c>
      <c r="D44" s="16">
        <v>4677</v>
      </c>
      <c r="E44" s="16">
        <v>3300</v>
      </c>
      <c r="F44" s="16">
        <v>4340</v>
      </c>
      <c r="G44" s="16">
        <v>4327</v>
      </c>
      <c r="H44" s="16">
        <v>5158</v>
      </c>
      <c r="I44" s="16">
        <v>4830</v>
      </c>
      <c r="J44" s="16">
        <v>4128</v>
      </c>
      <c r="K44" s="16">
        <v>4064</v>
      </c>
      <c r="L44" s="16">
        <v>3061</v>
      </c>
      <c r="M44" s="16">
        <v>3538</v>
      </c>
      <c r="N44" s="16">
        <v>3342</v>
      </c>
      <c r="O44" s="29">
        <v>43</v>
      </c>
      <c r="P44" s="29">
        <f t="shared" si="2"/>
        <v>304</v>
      </c>
      <c r="Q44" s="29">
        <f t="shared" si="3"/>
        <v>4981</v>
      </c>
      <c r="R44" s="29">
        <f t="shared" si="4"/>
        <v>8281</v>
      </c>
      <c r="S44" s="29">
        <f t="shared" si="5"/>
        <v>12621</v>
      </c>
      <c r="T44" s="29">
        <f t="shared" si="6"/>
        <v>16948</v>
      </c>
      <c r="U44" s="29">
        <f t="shared" si="7"/>
        <v>22106</v>
      </c>
      <c r="V44" s="29">
        <f t="shared" si="8"/>
        <v>26936</v>
      </c>
      <c r="W44" s="29">
        <f t="shared" si="9"/>
        <v>31064</v>
      </c>
      <c r="X44" s="29">
        <f t="shared" si="10"/>
        <v>35128</v>
      </c>
      <c r="Y44" s="29">
        <f t="shared" si="11"/>
        <v>38189</v>
      </c>
      <c r="Z44" s="29">
        <f t="shared" si="12"/>
        <v>41727</v>
      </c>
      <c r="AA44" s="30">
        <f t="shared" si="13"/>
        <v>45069</v>
      </c>
      <c r="AB44" s="31">
        <f t="shared" si="14"/>
        <v>9.5409261354811509E-2</v>
      </c>
      <c r="AC44" s="31">
        <f t="shared" si="15"/>
        <v>0.67452128957820223</v>
      </c>
      <c r="AD44" s="31">
        <f t="shared" si="16"/>
        <v>11.051942576937584</v>
      </c>
      <c r="AE44" s="31">
        <f t="shared" si="17"/>
        <v>18.374048680911493</v>
      </c>
      <c r="AF44" s="31">
        <f t="shared" si="18"/>
        <v>28.003727617652935</v>
      </c>
      <c r="AG44" s="31">
        <f t="shared" si="19"/>
        <v>37.60456189398478</v>
      </c>
      <c r="AH44" s="31">
        <f t="shared" si="20"/>
        <v>49.049235616499146</v>
      </c>
      <c r="AI44" s="31">
        <f t="shared" si="21"/>
        <v>59.766136368679135</v>
      </c>
      <c r="AJ44" s="31">
        <f t="shared" si="22"/>
        <v>68.925425458741046</v>
      </c>
      <c r="AK44" s="31">
        <f t="shared" si="23"/>
        <v>77.942710066786475</v>
      </c>
      <c r="AL44" s="31">
        <f t="shared" si="24"/>
        <v>84.734518183230151</v>
      </c>
      <c r="AM44" s="31">
        <f t="shared" si="25"/>
        <v>92.58470345470279</v>
      </c>
      <c r="AN44" s="32">
        <v>1</v>
      </c>
      <c r="AO44" s="33">
        <v>1</v>
      </c>
      <c r="AP44" s="33">
        <v>1</v>
      </c>
      <c r="AQ44" s="33">
        <v>200</v>
      </c>
      <c r="AR44" s="33">
        <v>300</v>
      </c>
      <c r="AS44" s="33">
        <v>400</v>
      </c>
      <c r="AT44" s="33">
        <v>600</v>
      </c>
      <c r="AU44" s="33">
        <v>800</v>
      </c>
      <c r="AV44" s="33">
        <v>1000</v>
      </c>
      <c r="AW44" s="33">
        <v>1250</v>
      </c>
      <c r="AX44" s="33">
        <v>1500</v>
      </c>
      <c r="AY44" s="33">
        <v>2000</v>
      </c>
      <c r="AZ44" s="34">
        <v>1</v>
      </c>
      <c r="BA44" s="35">
        <v>1</v>
      </c>
      <c r="BB44" s="35">
        <v>199</v>
      </c>
      <c r="BC44" s="35">
        <v>100</v>
      </c>
      <c r="BD44" s="35">
        <v>100</v>
      </c>
      <c r="BE44" s="35">
        <v>200</v>
      </c>
      <c r="BF44" s="35">
        <v>200</v>
      </c>
      <c r="BG44" s="35">
        <v>200</v>
      </c>
      <c r="BH44" s="35">
        <v>250</v>
      </c>
      <c r="BI44" s="35">
        <v>250</v>
      </c>
      <c r="BJ44" s="35">
        <v>500</v>
      </c>
      <c r="BK44" s="35">
        <v>1000</v>
      </c>
      <c r="BL44" s="36">
        <f t="shared" si="26"/>
        <v>304</v>
      </c>
      <c r="BM44" s="37">
        <f t="shared" si="27"/>
        <v>4677</v>
      </c>
      <c r="BN44" s="37">
        <f t="shared" si="28"/>
        <v>3300</v>
      </c>
      <c r="BO44" s="37">
        <f t="shared" si="29"/>
        <v>4340</v>
      </c>
      <c r="BP44" s="37">
        <f t="shared" si="30"/>
        <v>4327</v>
      </c>
      <c r="BQ44" s="37">
        <f t="shared" si="31"/>
        <v>5158</v>
      </c>
      <c r="BR44" s="37">
        <f t="shared" si="32"/>
        <v>4830</v>
      </c>
      <c r="BS44" s="37">
        <f t="shared" si="33"/>
        <v>4128</v>
      </c>
      <c r="BT44" s="37">
        <f t="shared" si="34"/>
        <v>4064</v>
      </c>
      <c r="BU44" s="37">
        <f t="shared" si="35"/>
        <v>3061</v>
      </c>
      <c r="BV44" s="37">
        <f t="shared" si="36"/>
        <v>3538</v>
      </c>
      <c r="BW44" s="37">
        <f t="shared" si="37"/>
        <v>3342</v>
      </c>
      <c r="BX44" s="38" t="s">
        <v>152</v>
      </c>
      <c r="BY44" s="39">
        <f t="shared" si="38"/>
        <v>5.7531537310241605</v>
      </c>
      <c r="BZ44" s="39">
        <f t="shared" si="39"/>
        <v>1059.5292424242425</v>
      </c>
      <c r="CA44" s="39">
        <f t="shared" si="40"/>
        <v>528.42165898617509</v>
      </c>
      <c r="CB44" s="39">
        <f t="shared" si="41"/>
        <v>529.10792697018724</v>
      </c>
      <c r="CC44" s="39">
        <f t="shared" si="42"/>
        <v>616.61496704148897</v>
      </c>
      <c r="CD44" s="39">
        <f t="shared" si="43"/>
        <v>617.74327122153204</v>
      </c>
      <c r="CE44" s="39">
        <f t="shared" si="44"/>
        <v>586.74903100775191</v>
      </c>
      <c r="CF44" s="39">
        <f t="shared" si="45"/>
        <v>475.30142716535431</v>
      </c>
      <c r="CG44" s="39">
        <f t="shared" si="46"/>
        <v>221.45540672982679</v>
      </c>
      <c r="CH44" s="39">
        <f t="shared" si="47"/>
        <v>-712.33747880158262</v>
      </c>
      <c r="CI44" s="39">
        <f t="shared" si="48"/>
        <v>-3742.8186714542189</v>
      </c>
      <c r="CJ44" s="40">
        <f t="shared" si="49"/>
        <v>8</v>
      </c>
      <c r="CK44" s="41">
        <f t="shared" si="50"/>
        <v>0</v>
      </c>
      <c r="CL44" s="41">
        <f t="shared" si="51"/>
        <v>0</v>
      </c>
      <c r="CM44" s="41">
        <f t="shared" si="52"/>
        <v>0</v>
      </c>
      <c r="CN44" s="41">
        <f t="shared" si="53"/>
        <v>0</v>
      </c>
      <c r="CO44" s="41">
        <f t="shared" si="54"/>
        <v>0</v>
      </c>
      <c r="CP44" s="41">
        <f t="shared" si="55"/>
        <v>0</v>
      </c>
      <c r="CQ44" s="41">
        <f t="shared" si="56"/>
        <v>0</v>
      </c>
      <c r="CR44" s="41">
        <f t="shared" si="57"/>
        <v>1</v>
      </c>
      <c r="CS44" s="41">
        <f t="shared" si="58"/>
        <v>1</v>
      </c>
      <c r="CT44" s="41">
        <f t="shared" si="59"/>
        <v>1</v>
      </c>
      <c r="CU44" s="41">
        <f t="shared" si="60"/>
        <v>1</v>
      </c>
      <c r="CV44" s="41">
        <f t="shared" si="61"/>
        <v>1</v>
      </c>
      <c r="CW44" s="42">
        <f t="shared" si="62"/>
        <v>617.74327122153204</v>
      </c>
    </row>
    <row r="45" spans="1:101" s="22" customFormat="1" ht="14.25" x14ac:dyDescent="0.35">
      <c r="A45" s="11"/>
      <c r="B45" s="15" t="s">
        <v>116</v>
      </c>
      <c r="C45" s="16">
        <v>301</v>
      </c>
      <c r="D45" s="16">
        <v>4170</v>
      </c>
      <c r="E45" s="16">
        <v>3619</v>
      </c>
      <c r="F45" s="16">
        <v>5991</v>
      </c>
      <c r="G45" s="16">
        <v>5335</v>
      </c>
      <c r="H45" s="16">
        <v>5670</v>
      </c>
      <c r="I45" s="16">
        <v>5167</v>
      </c>
      <c r="J45" s="16">
        <v>4250</v>
      </c>
      <c r="K45" s="16">
        <v>4194</v>
      </c>
      <c r="L45" s="16">
        <v>3091</v>
      </c>
      <c r="M45" s="16">
        <v>3235</v>
      </c>
      <c r="N45" s="16">
        <v>2159</v>
      </c>
      <c r="O45" s="29">
        <v>44</v>
      </c>
      <c r="P45" s="29">
        <f t="shared" si="2"/>
        <v>301</v>
      </c>
      <c r="Q45" s="29">
        <f t="shared" si="3"/>
        <v>4471</v>
      </c>
      <c r="R45" s="29">
        <f t="shared" si="4"/>
        <v>8090</v>
      </c>
      <c r="S45" s="29">
        <f t="shared" si="5"/>
        <v>14081</v>
      </c>
      <c r="T45" s="29">
        <f t="shared" si="6"/>
        <v>19416</v>
      </c>
      <c r="U45" s="29">
        <f t="shared" si="7"/>
        <v>25086</v>
      </c>
      <c r="V45" s="29">
        <f t="shared" si="8"/>
        <v>30253</v>
      </c>
      <c r="W45" s="29">
        <f t="shared" si="9"/>
        <v>34503</v>
      </c>
      <c r="X45" s="29">
        <f t="shared" si="10"/>
        <v>38697</v>
      </c>
      <c r="Y45" s="29">
        <f t="shared" si="11"/>
        <v>41788</v>
      </c>
      <c r="Z45" s="29">
        <f t="shared" si="12"/>
        <v>45023</v>
      </c>
      <c r="AA45" s="30">
        <f t="shared" si="13"/>
        <v>47182</v>
      </c>
      <c r="AB45" s="31">
        <f t="shared" si="14"/>
        <v>9.3255902674748842E-2</v>
      </c>
      <c r="AC45" s="31">
        <f t="shared" si="15"/>
        <v>0.63795515238862277</v>
      </c>
      <c r="AD45" s="31">
        <f t="shared" si="16"/>
        <v>9.4760713831545917</v>
      </c>
      <c r="AE45" s="31">
        <f t="shared" si="17"/>
        <v>17.146369378152684</v>
      </c>
      <c r="AF45" s="31">
        <f t="shared" si="18"/>
        <v>29.844008308253144</v>
      </c>
      <c r="AG45" s="31">
        <f t="shared" si="19"/>
        <v>41.151286507566439</v>
      </c>
      <c r="AH45" s="31">
        <f t="shared" si="20"/>
        <v>53.168581238607949</v>
      </c>
      <c r="AI45" s="31">
        <f t="shared" si="21"/>
        <v>64.119791445890385</v>
      </c>
      <c r="AJ45" s="31">
        <f t="shared" si="22"/>
        <v>73.127463863337709</v>
      </c>
      <c r="AK45" s="31">
        <f t="shared" si="23"/>
        <v>82.01644695010809</v>
      </c>
      <c r="AL45" s="31">
        <f t="shared" si="24"/>
        <v>88.567674113009204</v>
      </c>
      <c r="AM45" s="31">
        <f t="shared" si="25"/>
        <v>95.424102411936758</v>
      </c>
      <c r="AN45" s="32">
        <v>1</v>
      </c>
      <c r="AO45" s="33">
        <v>1</v>
      </c>
      <c r="AP45" s="33">
        <v>1</v>
      </c>
      <c r="AQ45" s="33">
        <v>200</v>
      </c>
      <c r="AR45" s="33">
        <v>300</v>
      </c>
      <c r="AS45" s="33">
        <v>400</v>
      </c>
      <c r="AT45" s="33">
        <v>600</v>
      </c>
      <c r="AU45" s="33">
        <v>800</v>
      </c>
      <c r="AV45" s="33">
        <v>1000</v>
      </c>
      <c r="AW45" s="33">
        <v>1250</v>
      </c>
      <c r="AX45" s="33">
        <v>1500</v>
      </c>
      <c r="AY45" s="33">
        <v>2000</v>
      </c>
      <c r="AZ45" s="34">
        <v>1</v>
      </c>
      <c r="BA45" s="35">
        <v>1</v>
      </c>
      <c r="BB45" s="35">
        <v>199</v>
      </c>
      <c r="BC45" s="35">
        <v>100</v>
      </c>
      <c r="BD45" s="35">
        <v>100</v>
      </c>
      <c r="BE45" s="35">
        <v>200</v>
      </c>
      <c r="BF45" s="35">
        <v>200</v>
      </c>
      <c r="BG45" s="35">
        <v>200</v>
      </c>
      <c r="BH45" s="35">
        <v>250</v>
      </c>
      <c r="BI45" s="35">
        <v>250</v>
      </c>
      <c r="BJ45" s="35">
        <v>500</v>
      </c>
      <c r="BK45" s="35">
        <v>1000</v>
      </c>
      <c r="BL45" s="36">
        <f t="shared" si="26"/>
        <v>301</v>
      </c>
      <c r="BM45" s="37">
        <f t="shared" si="27"/>
        <v>4170</v>
      </c>
      <c r="BN45" s="37">
        <f t="shared" si="28"/>
        <v>3619</v>
      </c>
      <c r="BO45" s="37">
        <f t="shared" si="29"/>
        <v>5991</v>
      </c>
      <c r="BP45" s="37">
        <f t="shared" si="30"/>
        <v>5335</v>
      </c>
      <c r="BQ45" s="37">
        <f t="shared" si="31"/>
        <v>5670</v>
      </c>
      <c r="BR45" s="37">
        <f t="shared" si="32"/>
        <v>5167</v>
      </c>
      <c r="BS45" s="37">
        <f t="shared" si="33"/>
        <v>4250</v>
      </c>
      <c r="BT45" s="37">
        <f t="shared" si="34"/>
        <v>4194</v>
      </c>
      <c r="BU45" s="37">
        <f t="shared" si="35"/>
        <v>3091</v>
      </c>
      <c r="BV45" s="37">
        <f t="shared" si="36"/>
        <v>3235</v>
      </c>
      <c r="BW45" s="37">
        <f t="shared" si="37"/>
        <v>2159</v>
      </c>
      <c r="BX45" s="38" t="s">
        <v>152</v>
      </c>
      <c r="BY45" s="39">
        <f t="shared" si="38"/>
        <v>6.5851318944844124</v>
      </c>
      <c r="BZ45" s="39">
        <f t="shared" si="39"/>
        <v>1052.36225476651</v>
      </c>
      <c r="CA45" s="39">
        <f t="shared" si="40"/>
        <v>458.73810716074115</v>
      </c>
      <c r="CB45" s="39">
        <f t="shared" si="41"/>
        <v>478.25679475164009</v>
      </c>
      <c r="CC45" s="39">
        <f t="shared" si="42"/>
        <v>547.26631393298067</v>
      </c>
      <c r="CD45" s="39">
        <f t="shared" si="43"/>
        <v>542.132765628024</v>
      </c>
      <c r="CE45" s="39">
        <f t="shared" si="44"/>
        <v>486.49411764705883</v>
      </c>
      <c r="CF45" s="39">
        <f t="shared" si="45"/>
        <v>349.54697186456838</v>
      </c>
      <c r="CG45" s="39">
        <f t="shared" si="46"/>
        <v>28.227110967324506</v>
      </c>
      <c r="CH45" s="39">
        <f t="shared" si="47"/>
        <v>-1312.5193199381765</v>
      </c>
      <c r="CI45" s="39">
        <f t="shared" si="48"/>
        <v>-7926.8179712830024</v>
      </c>
      <c r="CJ45" s="40">
        <f t="shared" si="49"/>
        <v>7</v>
      </c>
      <c r="CK45" s="41">
        <f t="shared" si="50"/>
        <v>0</v>
      </c>
      <c r="CL45" s="41">
        <f t="shared" si="51"/>
        <v>0</v>
      </c>
      <c r="CM45" s="41">
        <f t="shared" si="52"/>
        <v>0</v>
      </c>
      <c r="CN45" s="41">
        <f t="shared" si="53"/>
        <v>0</v>
      </c>
      <c r="CO45" s="41">
        <f t="shared" si="54"/>
        <v>0</v>
      </c>
      <c r="CP45" s="41">
        <f t="shared" si="55"/>
        <v>0</v>
      </c>
      <c r="CQ45" s="41">
        <f t="shared" si="56"/>
        <v>1</v>
      </c>
      <c r="CR45" s="41">
        <f t="shared" si="57"/>
        <v>1</v>
      </c>
      <c r="CS45" s="41">
        <f t="shared" si="58"/>
        <v>1</v>
      </c>
      <c r="CT45" s="41">
        <f t="shared" si="59"/>
        <v>1</v>
      </c>
      <c r="CU45" s="41">
        <f t="shared" si="60"/>
        <v>1</v>
      </c>
      <c r="CV45" s="41">
        <f t="shared" si="61"/>
        <v>1</v>
      </c>
      <c r="CW45" s="42">
        <f t="shared" si="62"/>
        <v>547.26631393298067</v>
      </c>
    </row>
    <row r="46" spans="1:101" s="22" customFormat="1" ht="14.25" x14ac:dyDescent="0.35">
      <c r="A46" s="11"/>
      <c r="B46" s="15" t="s">
        <v>117</v>
      </c>
      <c r="C46" s="16">
        <v>230</v>
      </c>
      <c r="D46" s="16">
        <v>3053</v>
      </c>
      <c r="E46" s="16">
        <v>2063</v>
      </c>
      <c r="F46" s="16">
        <v>3304</v>
      </c>
      <c r="G46" s="16">
        <v>3428</v>
      </c>
      <c r="H46" s="16">
        <v>4089</v>
      </c>
      <c r="I46" s="16">
        <v>4518</v>
      </c>
      <c r="J46" s="16">
        <v>4886</v>
      </c>
      <c r="K46" s="16">
        <v>5760</v>
      </c>
      <c r="L46" s="16">
        <v>4636</v>
      </c>
      <c r="M46" s="16">
        <v>5505</v>
      </c>
      <c r="N46" s="16">
        <v>7708</v>
      </c>
      <c r="O46" s="29">
        <v>45</v>
      </c>
      <c r="P46" s="29">
        <f t="shared" si="2"/>
        <v>230</v>
      </c>
      <c r="Q46" s="29">
        <f t="shared" si="3"/>
        <v>3283</v>
      </c>
      <c r="R46" s="29">
        <f t="shared" si="4"/>
        <v>5346</v>
      </c>
      <c r="S46" s="29">
        <f t="shared" si="5"/>
        <v>8650</v>
      </c>
      <c r="T46" s="29">
        <f t="shared" si="6"/>
        <v>12078</v>
      </c>
      <c r="U46" s="29">
        <f t="shared" si="7"/>
        <v>16167</v>
      </c>
      <c r="V46" s="29">
        <f t="shared" si="8"/>
        <v>20685</v>
      </c>
      <c r="W46" s="29">
        <f t="shared" si="9"/>
        <v>25571</v>
      </c>
      <c r="X46" s="29">
        <f t="shared" si="10"/>
        <v>31331</v>
      </c>
      <c r="Y46" s="29">
        <f t="shared" si="11"/>
        <v>35967</v>
      </c>
      <c r="Z46" s="29">
        <f t="shared" si="12"/>
        <v>41472</v>
      </c>
      <c r="AA46" s="30">
        <f t="shared" si="13"/>
        <v>49180</v>
      </c>
      <c r="AB46" s="31">
        <f t="shared" si="14"/>
        <v>9.1500610004066688E-2</v>
      </c>
      <c r="AC46" s="31">
        <f t="shared" si="15"/>
        <v>0.46766978446522972</v>
      </c>
      <c r="AD46" s="31">
        <f t="shared" si="16"/>
        <v>6.67547783651891</v>
      </c>
      <c r="AE46" s="31">
        <f t="shared" si="17"/>
        <v>10.870272468483124</v>
      </c>
      <c r="AF46" s="31">
        <f t="shared" si="18"/>
        <v>17.588450589670597</v>
      </c>
      <c r="AG46" s="31">
        <f t="shared" si="19"/>
        <v>24.558763725091502</v>
      </c>
      <c r="AH46" s="31">
        <f t="shared" si="20"/>
        <v>32.873119154127693</v>
      </c>
      <c r="AI46" s="31">
        <f t="shared" si="21"/>
        <v>42.059780398535992</v>
      </c>
      <c r="AJ46" s="31">
        <f t="shared" si="22"/>
        <v>51.994713298088655</v>
      </c>
      <c r="AK46" s="31">
        <f t="shared" si="23"/>
        <v>63.706791378609196</v>
      </c>
      <c r="AL46" s="31">
        <f t="shared" si="24"/>
        <v>73.133387555917039</v>
      </c>
      <c r="AM46" s="31">
        <f t="shared" si="25"/>
        <v>84.326962179747866</v>
      </c>
      <c r="AN46" s="32">
        <v>1</v>
      </c>
      <c r="AO46" s="33">
        <v>1</v>
      </c>
      <c r="AP46" s="33">
        <v>1</v>
      </c>
      <c r="AQ46" s="33">
        <v>200</v>
      </c>
      <c r="AR46" s="33">
        <v>300</v>
      </c>
      <c r="AS46" s="33">
        <v>400</v>
      </c>
      <c r="AT46" s="33">
        <v>600</v>
      </c>
      <c r="AU46" s="33">
        <v>800</v>
      </c>
      <c r="AV46" s="33">
        <v>1000</v>
      </c>
      <c r="AW46" s="33">
        <v>1250</v>
      </c>
      <c r="AX46" s="33">
        <v>1500</v>
      </c>
      <c r="AY46" s="33">
        <v>2000</v>
      </c>
      <c r="AZ46" s="34">
        <v>1</v>
      </c>
      <c r="BA46" s="35">
        <v>1</v>
      </c>
      <c r="BB46" s="35">
        <v>199</v>
      </c>
      <c r="BC46" s="35">
        <v>100</v>
      </c>
      <c r="BD46" s="35">
        <v>100</v>
      </c>
      <c r="BE46" s="35">
        <v>200</v>
      </c>
      <c r="BF46" s="35">
        <v>200</v>
      </c>
      <c r="BG46" s="35">
        <v>200</v>
      </c>
      <c r="BH46" s="35">
        <v>250</v>
      </c>
      <c r="BI46" s="35">
        <v>250</v>
      </c>
      <c r="BJ46" s="35">
        <v>500</v>
      </c>
      <c r="BK46" s="35">
        <v>1000</v>
      </c>
      <c r="BL46" s="36">
        <f t="shared" si="26"/>
        <v>230</v>
      </c>
      <c r="BM46" s="37">
        <f t="shared" si="27"/>
        <v>3053</v>
      </c>
      <c r="BN46" s="37">
        <f t="shared" si="28"/>
        <v>2063</v>
      </c>
      <c r="BO46" s="37">
        <f t="shared" si="29"/>
        <v>3304</v>
      </c>
      <c r="BP46" s="37">
        <f t="shared" si="30"/>
        <v>3428</v>
      </c>
      <c r="BQ46" s="37">
        <f t="shared" si="31"/>
        <v>4089</v>
      </c>
      <c r="BR46" s="37">
        <f t="shared" si="32"/>
        <v>4518</v>
      </c>
      <c r="BS46" s="37">
        <f t="shared" si="33"/>
        <v>4886</v>
      </c>
      <c r="BT46" s="37">
        <f t="shared" si="34"/>
        <v>5760</v>
      </c>
      <c r="BU46" s="37">
        <f t="shared" si="35"/>
        <v>4636</v>
      </c>
      <c r="BV46" s="37">
        <f t="shared" si="36"/>
        <v>5505</v>
      </c>
      <c r="BW46" s="37">
        <f t="shared" si="37"/>
        <v>7708</v>
      </c>
      <c r="BX46" s="38" t="s">
        <v>152</v>
      </c>
      <c r="BY46" s="39">
        <f t="shared" si="38"/>
        <v>8.9790370127743202</v>
      </c>
      <c r="BZ46" s="39">
        <f t="shared" si="39"/>
        <v>2056.3044110518663</v>
      </c>
      <c r="CA46" s="39">
        <f t="shared" si="40"/>
        <v>782.44552058111378</v>
      </c>
      <c r="CB46" s="39">
        <f t="shared" si="41"/>
        <v>764.9941656942824</v>
      </c>
      <c r="CC46" s="39">
        <f t="shared" si="42"/>
        <v>1011.9833700171191</v>
      </c>
      <c r="CD46" s="39">
        <f t="shared" si="43"/>
        <v>972.86409915891988</v>
      </c>
      <c r="CE46" s="39">
        <f t="shared" si="44"/>
        <v>959.84445354072864</v>
      </c>
      <c r="CF46" s="39">
        <f t="shared" si="45"/>
        <v>957.421875</v>
      </c>
      <c r="CG46" s="39">
        <f t="shared" si="46"/>
        <v>886.48619499568599</v>
      </c>
      <c r="CH46" s="39">
        <f t="shared" si="47"/>
        <v>466.66666666666652</v>
      </c>
      <c r="CI46" s="39">
        <f t="shared" si="48"/>
        <v>-190.19200830306181</v>
      </c>
      <c r="CJ46" s="40">
        <f t="shared" si="49"/>
        <v>9</v>
      </c>
      <c r="CK46" s="41">
        <f t="shared" si="50"/>
        <v>0</v>
      </c>
      <c r="CL46" s="41">
        <f t="shared" si="51"/>
        <v>0</v>
      </c>
      <c r="CM46" s="41">
        <f t="shared" si="52"/>
        <v>0</v>
      </c>
      <c r="CN46" s="41">
        <f t="shared" si="53"/>
        <v>0</v>
      </c>
      <c r="CO46" s="41">
        <f t="shared" si="54"/>
        <v>0</v>
      </c>
      <c r="CP46" s="41">
        <f t="shared" si="55"/>
        <v>0</v>
      </c>
      <c r="CQ46" s="41">
        <f t="shared" si="56"/>
        <v>0</v>
      </c>
      <c r="CR46" s="41">
        <f t="shared" si="57"/>
        <v>0</v>
      </c>
      <c r="CS46" s="41">
        <f t="shared" si="58"/>
        <v>1</v>
      </c>
      <c r="CT46" s="41">
        <f t="shared" si="59"/>
        <v>1</v>
      </c>
      <c r="CU46" s="41">
        <f t="shared" si="60"/>
        <v>1</v>
      </c>
      <c r="CV46" s="41">
        <f t="shared" si="61"/>
        <v>1</v>
      </c>
      <c r="CW46" s="42">
        <f t="shared" si="62"/>
        <v>959.84445354072864</v>
      </c>
    </row>
    <row r="47" spans="1:101" s="22" customFormat="1" ht="14.25" x14ac:dyDescent="0.35">
      <c r="A47" s="11"/>
      <c r="B47" s="15" t="s">
        <v>118</v>
      </c>
      <c r="C47" s="16">
        <v>357</v>
      </c>
      <c r="D47" s="16">
        <v>4059</v>
      </c>
      <c r="E47" s="16">
        <v>3712</v>
      </c>
      <c r="F47" s="16">
        <v>6450</v>
      </c>
      <c r="G47" s="16">
        <v>5788</v>
      </c>
      <c r="H47" s="16">
        <v>5738</v>
      </c>
      <c r="I47" s="16">
        <v>5198</v>
      </c>
      <c r="J47" s="16">
        <v>3969</v>
      </c>
      <c r="K47" s="16">
        <v>3929</v>
      </c>
      <c r="L47" s="16">
        <v>2520</v>
      </c>
      <c r="M47" s="16">
        <v>2346</v>
      </c>
      <c r="N47" s="16">
        <v>1511</v>
      </c>
      <c r="O47" s="29">
        <v>46</v>
      </c>
      <c r="P47" s="29">
        <f t="shared" si="2"/>
        <v>357</v>
      </c>
      <c r="Q47" s="29">
        <f t="shared" si="3"/>
        <v>4416</v>
      </c>
      <c r="R47" s="29">
        <f t="shared" si="4"/>
        <v>8128</v>
      </c>
      <c r="S47" s="29">
        <f t="shared" si="5"/>
        <v>14578</v>
      </c>
      <c r="T47" s="29">
        <f t="shared" si="6"/>
        <v>20366</v>
      </c>
      <c r="U47" s="29">
        <f t="shared" si="7"/>
        <v>26104</v>
      </c>
      <c r="V47" s="29">
        <f t="shared" si="8"/>
        <v>31302</v>
      </c>
      <c r="W47" s="29">
        <f t="shared" si="9"/>
        <v>35271</v>
      </c>
      <c r="X47" s="29">
        <f t="shared" si="10"/>
        <v>39200</v>
      </c>
      <c r="Y47" s="29">
        <f t="shared" si="11"/>
        <v>41720</v>
      </c>
      <c r="Z47" s="29">
        <f t="shared" si="12"/>
        <v>44066</v>
      </c>
      <c r="AA47" s="30">
        <f t="shared" si="13"/>
        <v>45577</v>
      </c>
      <c r="AB47" s="31">
        <f t="shared" si="14"/>
        <v>0.1009280996994098</v>
      </c>
      <c r="AC47" s="31">
        <f t="shared" si="15"/>
        <v>0.7832898172323759</v>
      </c>
      <c r="AD47" s="31">
        <f t="shared" si="16"/>
        <v>9.6890975711433409</v>
      </c>
      <c r="AE47" s="31">
        <f t="shared" si="17"/>
        <v>17.833556399060928</v>
      </c>
      <c r="AF47" s="31">
        <f t="shared" si="18"/>
        <v>31.985431248217306</v>
      </c>
      <c r="AG47" s="31">
        <f t="shared" si="19"/>
        <v>44.684819097351735</v>
      </c>
      <c r="AH47" s="31">
        <f t="shared" si="20"/>
        <v>57.274502490291155</v>
      </c>
      <c r="AI47" s="31">
        <f t="shared" si="21"/>
        <v>68.67937775632447</v>
      </c>
      <c r="AJ47" s="31">
        <f t="shared" si="22"/>
        <v>77.387717489084409</v>
      </c>
      <c r="AK47" s="31">
        <f t="shared" si="23"/>
        <v>86.008293656888341</v>
      </c>
      <c r="AL47" s="31">
        <f t="shared" si="24"/>
        <v>91.537398249116876</v>
      </c>
      <c r="AM47" s="31">
        <f t="shared" si="25"/>
        <v>96.684731333786772</v>
      </c>
      <c r="AN47" s="32">
        <v>1</v>
      </c>
      <c r="AO47" s="33">
        <v>1</v>
      </c>
      <c r="AP47" s="33">
        <v>1</v>
      </c>
      <c r="AQ47" s="33">
        <v>200</v>
      </c>
      <c r="AR47" s="33">
        <v>300</v>
      </c>
      <c r="AS47" s="33">
        <v>400</v>
      </c>
      <c r="AT47" s="33">
        <v>600</v>
      </c>
      <c r="AU47" s="33">
        <v>800</v>
      </c>
      <c r="AV47" s="33">
        <v>1000</v>
      </c>
      <c r="AW47" s="33">
        <v>1250</v>
      </c>
      <c r="AX47" s="33">
        <v>1500</v>
      </c>
      <c r="AY47" s="33">
        <v>2000</v>
      </c>
      <c r="AZ47" s="34">
        <v>1</v>
      </c>
      <c r="BA47" s="35">
        <v>1</v>
      </c>
      <c r="BB47" s="35">
        <v>199</v>
      </c>
      <c r="BC47" s="35">
        <v>100</v>
      </c>
      <c r="BD47" s="35">
        <v>100</v>
      </c>
      <c r="BE47" s="35">
        <v>200</v>
      </c>
      <c r="BF47" s="35">
        <v>200</v>
      </c>
      <c r="BG47" s="35">
        <v>200</v>
      </c>
      <c r="BH47" s="35">
        <v>250</v>
      </c>
      <c r="BI47" s="35">
        <v>250</v>
      </c>
      <c r="BJ47" s="35">
        <v>500</v>
      </c>
      <c r="BK47" s="35">
        <v>1000</v>
      </c>
      <c r="BL47" s="36">
        <f t="shared" si="26"/>
        <v>357</v>
      </c>
      <c r="BM47" s="37">
        <f t="shared" si="27"/>
        <v>4059</v>
      </c>
      <c r="BN47" s="37">
        <f t="shared" si="28"/>
        <v>3712</v>
      </c>
      <c r="BO47" s="37">
        <f t="shared" si="29"/>
        <v>6450</v>
      </c>
      <c r="BP47" s="37">
        <f t="shared" si="30"/>
        <v>5788</v>
      </c>
      <c r="BQ47" s="37">
        <f t="shared" si="31"/>
        <v>5738</v>
      </c>
      <c r="BR47" s="37">
        <f t="shared" si="32"/>
        <v>5198</v>
      </c>
      <c r="BS47" s="37">
        <f t="shared" si="33"/>
        <v>3969</v>
      </c>
      <c r="BT47" s="37">
        <f t="shared" si="34"/>
        <v>3929</v>
      </c>
      <c r="BU47" s="37">
        <f t="shared" si="35"/>
        <v>2520</v>
      </c>
      <c r="BV47" s="37">
        <f t="shared" si="36"/>
        <v>2346</v>
      </c>
      <c r="BW47" s="37">
        <f t="shared" si="37"/>
        <v>1511</v>
      </c>
      <c r="BX47" s="38" t="s">
        <v>152</v>
      </c>
      <c r="BY47" s="39">
        <f t="shared" si="38"/>
        <v>6.5263611727026358</v>
      </c>
      <c r="BZ47" s="39">
        <f t="shared" si="39"/>
        <v>985.94814116379314</v>
      </c>
      <c r="CA47" s="39">
        <f t="shared" si="40"/>
        <v>427.29457364341084</v>
      </c>
      <c r="CB47" s="39">
        <f t="shared" si="41"/>
        <v>441.85383552176916</v>
      </c>
      <c r="CC47" s="39">
        <f t="shared" si="42"/>
        <v>484.43708609271522</v>
      </c>
      <c r="CD47" s="39">
        <f t="shared" si="43"/>
        <v>472.43170450173147</v>
      </c>
      <c r="CE47" s="39">
        <f t="shared" si="44"/>
        <v>371.00025195263288</v>
      </c>
      <c r="CF47" s="39">
        <f t="shared" si="45"/>
        <v>205.7457368287096</v>
      </c>
      <c r="CG47" s="39">
        <f t="shared" si="46"/>
        <v>-378.125</v>
      </c>
      <c r="CH47" s="39">
        <f t="shared" si="47"/>
        <v>-2534.8465473145775</v>
      </c>
      <c r="CI47" s="39">
        <f t="shared" si="48"/>
        <v>-12081.733951025812</v>
      </c>
      <c r="CJ47" s="40">
        <f t="shared" si="49"/>
        <v>7</v>
      </c>
      <c r="CK47" s="41">
        <f t="shared" si="50"/>
        <v>0</v>
      </c>
      <c r="CL47" s="41">
        <f t="shared" si="51"/>
        <v>0</v>
      </c>
      <c r="CM47" s="41">
        <f t="shared" si="52"/>
        <v>0</v>
      </c>
      <c r="CN47" s="41">
        <f t="shared" si="53"/>
        <v>0</v>
      </c>
      <c r="CO47" s="41">
        <f t="shared" si="54"/>
        <v>0</v>
      </c>
      <c r="CP47" s="41">
        <f t="shared" si="55"/>
        <v>0</v>
      </c>
      <c r="CQ47" s="41">
        <f t="shared" si="56"/>
        <v>1</v>
      </c>
      <c r="CR47" s="41">
        <f t="shared" si="57"/>
        <v>1</v>
      </c>
      <c r="CS47" s="41">
        <f t="shared" si="58"/>
        <v>1</v>
      </c>
      <c r="CT47" s="41">
        <f t="shared" si="59"/>
        <v>1</v>
      </c>
      <c r="CU47" s="41">
        <f t="shared" si="60"/>
        <v>1</v>
      </c>
      <c r="CV47" s="41">
        <f t="shared" si="61"/>
        <v>1</v>
      </c>
      <c r="CW47" s="42">
        <f t="shared" si="62"/>
        <v>484.43708609271522</v>
      </c>
    </row>
    <row r="48" spans="1:101" s="22" customFormat="1" ht="14.25" x14ac:dyDescent="0.35">
      <c r="A48" s="11"/>
      <c r="B48" s="15" t="s">
        <v>119</v>
      </c>
      <c r="C48" s="16">
        <v>223</v>
      </c>
      <c r="D48" s="16">
        <v>2509</v>
      </c>
      <c r="E48" s="16">
        <v>2711</v>
      </c>
      <c r="F48" s="16">
        <v>4696</v>
      </c>
      <c r="G48" s="16">
        <v>3926</v>
      </c>
      <c r="H48" s="16">
        <v>4223</v>
      </c>
      <c r="I48" s="16">
        <v>4150</v>
      </c>
      <c r="J48" s="16">
        <v>4166</v>
      </c>
      <c r="K48" s="16">
        <v>5047</v>
      </c>
      <c r="L48" s="16">
        <v>4211</v>
      </c>
      <c r="M48" s="16">
        <v>5309</v>
      </c>
      <c r="N48" s="16">
        <v>6809</v>
      </c>
      <c r="O48" s="29">
        <v>47</v>
      </c>
      <c r="P48" s="29">
        <f t="shared" si="2"/>
        <v>223</v>
      </c>
      <c r="Q48" s="29">
        <f t="shared" si="3"/>
        <v>2732</v>
      </c>
      <c r="R48" s="29">
        <f t="shared" si="4"/>
        <v>5443</v>
      </c>
      <c r="S48" s="29">
        <f t="shared" si="5"/>
        <v>10139</v>
      </c>
      <c r="T48" s="29">
        <f t="shared" si="6"/>
        <v>14065</v>
      </c>
      <c r="U48" s="29">
        <f t="shared" si="7"/>
        <v>18288</v>
      </c>
      <c r="V48" s="29">
        <f t="shared" si="8"/>
        <v>22438</v>
      </c>
      <c r="W48" s="29">
        <f t="shared" si="9"/>
        <v>26604</v>
      </c>
      <c r="X48" s="29">
        <f t="shared" si="10"/>
        <v>31651</v>
      </c>
      <c r="Y48" s="29">
        <f t="shared" si="11"/>
        <v>35862</v>
      </c>
      <c r="Z48" s="29">
        <f t="shared" si="12"/>
        <v>41171</v>
      </c>
      <c r="AA48" s="30">
        <f t="shared" si="13"/>
        <v>47980</v>
      </c>
      <c r="AB48" s="31">
        <f t="shared" si="14"/>
        <v>9.7957482284285108E-2</v>
      </c>
      <c r="AC48" s="31">
        <f t="shared" si="15"/>
        <v>0.4647769904126719</v>
      </c>
      <c r="AD48" s="31">
        <f t="shared" si="16"/>
        <v>5.6940391829929142</v>
      </c>
      <c r="AE48" s="31">
        <f t="shared" si="17"/>
        <v>11.344310129220508</v>
      </c>
      <c r="AF48" s="31">
        <f t="shared" si="18"/>
        <v>21.131721550646102</v>
      </c>
      <c r="AG48" s="31">
        <f t="shared" si="19"/>
        <v>29.314297624010006</v>
      </c>
      <c r="AH48" s="31">
        <f t="shared" si="20"/>
        <v>38.115881617340555</v>
      </c>
      <c r="AI48" s="31">
        <f t="shared" si="21"/>
        <v>46.765318882867859</v>
      </c>
      <c r="AJ48" s="31">
        <f t="shared" si="22"/>
        <v>55.448103376406834</v>
      </c>
      <c r="AK48" s="31">
        <f t="shared" si="23"/>
        <v>65.967069612338463</v>
      </c>
      <c r="AL48" s="31">
        <f t="shared" si="24"/>
        <v>74.743643184660286</v>
      </c>
      <c r="AM48" s="31">
        <f t="shared" si="25"/>
        <v>85.808670279283035</v>
      </c>
      <c r="AN48" s="32">
        <v>1</v>
      </c>
      <c r="AO48" s="33">
        <v>1</v>
      </c>
      <c r="AP48" s="33">
        <v>1</v>
      </c>
      <c r="AQ48" s="33">
        <v>200</v>
      </c>
      <c r="AR48" s="33">
        <v>300</v>
      </c>
      <c r="AS48" s="33">
        <v>400</v>
      </c>
      <c r="AT48" s="33">
        <v>600</v>
      </c>
      <c r="AU48" s="33">
        <v>800</v>
      </c>
      <c r="AV48" s="33">
        <v>1000</v>
      </c>
      <c r="AW48" s="33">
        <v>1250</v>
      </c>
      <c r="AX48" s="33">
        <v>1500</v>
      </c>
      <c r="AY48" s="33">
        <v>2000</v>
      </c>
      <c r="AZ48" s="34">
        <v>1</v>
      </c>
      <c r="BA48" s="35">
        <v>1</v>
      </c>
      <c r="BB48" s="35">
        <v>199</v>
      </c>
      <c r="BC48" s="35">
        <v>100</v>
      </c>
      <c r="BD48" s="35">
        <v>100</v>
      </c>
      <c r="BE48" s="35">
        <v>200</v>
      </c>
      <c r="BF48" s="35">
        <v>200</v>
      </c>
      <c r="BG48" s="35">
        <v>200</v>
      </c>
      <c r="BH48" s="35">
        <v>250</v>
      </c>
      <c r="BI48" s="35">
        <v>250</v>
      </c>
      <c r="BJ48" s="35">
        <v>500</v>
      </c>
      <c r="BK48" s="35">
        <v>1000</v>
      </c>
      <c r="BL48" s="36">
        <f t="shared" si="26"/>
        <v>223</v>
      </c>
      <c r="BM48" s="37">
        <f t="shared" si="27"/>
        <v>2509</v>
      </c>
      <c r="BN48" s="37">
        <f t="shared" si="28"/>
        <v>2711</v>
      </c>
      <c r="BO48" s="37">
        <f t="shared" si="29"/>
        <v>4696</v>
      </c>
      <c r="BP48" s="37">
        <f t="shared" si="30"/>
        <v>3926</v>
      </c>
      <c r="BQ48" s="37">
        <f t="shared" si="31"/>
        <v>4223</v>
      </c>
      <c r="BR48" s="37">
        <f t="shared" si="32"/>
        <v>4150</v>
      </c>
      <c r="BS48" s="37">
        <f t="shared" si="33"/>
        <v>4166</v>
      </c>
      <c r="BT48" s="37">
        <f t="shared" si="34"/>
        <v>5047</v>
      </c>
      <c r="BU48" s="37">
        <f t="shared" si="35"/>
        <v>4211</v>
      </c>
      <c r="BV48" s="37">
        <f t="shared" si="36"/>
        <v>5309</v>
      </c>
      <c r="BW48" s="37">
        <f t="shared" si="37"/>
        <v>6809</v>
      </c>
      <c r="BX48" s="38" t="s">
        <v>152</v>
      </c>
      <c r="BY48" s="39">
        <f t="shared" si="38"/>
        <v>10.472698286169789</v>
      </c>
      <c r="BZ48" s="39">
        <f t="shared" si="39"/>
        <v>1561.4360014754704</v>
      </c>
      <c r="CA48" s="39">
        <f t="shared" si="40"/>
        <v>594.95315161839858</v>
      </c>
      <c r="CB48" s="39">
        <f t="shared" si="41"/>
        <v>652.80183392766173</v>
      </c>
      <c r="CC48" s="39">
        <f t="shared" si="42"/>
        <v>870.04499171205305</v>
      </c>
      <c r="CD48" s="39">
        <f t="shared" si="43"/>
        <v>874.79518072289159</v>
      </c>
      <c r="CE48" s="39">
        <f t="shared" si="44"/>
        <v>874.50792126740282</v>
      </c>
      <c r="CF48" s="39">
        <f t="shared" si="45"/>
        <v>870.5171388943927</v>
      </c>
      <c r="CG48" s="39">
        <f t="shared" si="46"/>
        <v>795.17929232961296</v>
      </c>
      <c r="CH48" s="39">
        <f t="shared" si="47"/>
        <v>381.8986626483329</v>
      </c>
      <c r="CI48" s="39">
        <f t="shared" si="48"/>
        <v>-523.27801439271525</v>
      </c>
      <c r="CJ48" s="40">
        <f t="shared" si="49"/>
        <v>9</v>
      </c>
      <c r="CK48" s="41">
        <f t="shared" si="50"/>
        <v>0</v>
      </c>
      <c r="CL48" s="41">
        <f t="shared" si="51"/>
        <v>0</v>
      </c>
      <c r="CM48" s="41">
        <f t="shared" si="52"/>
        <v>0</v>
      </c>
      <c r="CN48" s="41">
        <f t="shared" si="53"/>
        <v>0</v>
      </c>
      <c r="CO48" s="41">
        <f t="shared" si="54"/>
        <v>0</v>
      </c>
      <c r="CP48" s="41">
        <f t="shared" si="55"/>
        <v>0</v>
      </c>
      <c r="CQ48" s="41">
        <f t="shared" si="56"/>
        <v>0</v>
      </c>
      <c r="CR48" s="41">
        <f t="shared" si="57"/>
        <v>0</v>
      </c>
      <c r="CS48" s="41">
        <f t="shared" si="58"/>
        <v>1</v>
      </c>
      <c r="CT48" s="41">
        <f t="shared" si="59"/>
        <v>1</v>
      </c>
      <c r="CU48" s="41">
        <f t="shared" si="60"/>
        <v>1</v>
      </c>
      <c r="CV48" s="41">
        <f t="shared" si="61"/>
        <v>1</v>
      </c>
      <c r="CW48" s="42">
        <f t="shared" si="62"/>
        <v>874.50792126740282</v>
      </c>
    </row>
    <row r="49" spans="1:101" s="22" customFormat="1" ht="14.25" x14ac:dyDescent="0.35">
      <c r="A49" s="11"/>
      <c r="B49" s="15" t="s">
        <v>120</v>
      </c>
      <c r="C49" s="16">
        <v>185</v>
      </c>
      <c r="D49" s="16">
        <v>3191</v>
      </c>
      <c r="E49" s="16">
        <v>3070</v>
      </c>
      <c r="F49" s="16">
        <v>2821</v>
      </c>
      <c r="G49" s="16">
        <v>3383</v>
      </c>
      <c r="H49" s="16">
        <v>4518</v>
      </c>
      <c r="I49" s="16">
        <v>3682</v>
      </c>
      <c r="J49" s="16">
        <v>3197</v>
      </c>
      <c r="K49" s="16">
        <v>3383</v>
      </c>
      <c r="L49" s="16">
        <v>2562</v>
      </c>
      <c r="M49" s="16">
        <v>3314</v>
      </c>
      <c r="N49" s="16">
        <v>5762</v>
      </c>
      <c r="O49" s="29">
        <v>48</v>
      </c>
      <c r="P49" s="29">
        <f t="shared" si="2"/>
        <v>185</v>
      </c>
      <c r="Q49" s="29">
        <f t="shared" si="3"/>
        <v>3376</v>
      </c>
      <c r="R49" s="29">
        <f t="shared" si="4"/>
        <v>6446</v>
      </c>
      <c r="S49" s="29">
        <f t="shared" si="5"/>
        <v>9267</v>
      </c>
      <c r="T49" s="29">
        <f t="shared" si="6"/>
        <v>12650</v>
      </c>
      <c r="U49" s="29">
        <f t="shared" si="7"/>
        <v>17168</v>
      </c>
      <c r="V49" s="29">
        <f t="shared" si="8"/>
        <v>20850</v>
      </c>
      <c r="W49" s="29">
        <f t="shared" si="9"/>
        <v>24047</v>
      </c>
      <c r="X49" s="29">
        <f t="shared" si="10"/>
        <v>27430</v>
      </c>
      <c r="Y49" s="29">
        <f t="shared" si="11"/>
        <v>29992</v>
      </c>
      <c r="Z49" s="29">
        <f t="shared" si="12"/>
        <v>33306</v>
      </c>
      <c r="AA49" s="30">
        <f t="shared" si="13"/>
        <v>39068</v>
      </c>
      <c r="AB49" s="31">
        <f t="shared" si="14"/>
        <v>0.1228627009317088</v>
      </c>
      <c r="AC49" s="31">
        <f t="shared" si="15"/>
        <v>0.47353332650762775</v>
      </c>
      <c r="AD49" s="31">
        <f t="shared" si="16"/>
        <v>8.6413432988635197</v>
      </c>
      <c r="AE49" s="31">
        <f t="shared" si="17"/>
        <v>16.499436879287398</v>
      </c>
      <c r="AF49" s="31">
        <f t="shared" si="18"/>
        <v>23.720180198628032</v>
      </c>
      <c r="AG49" s="31">
        <f t="shared" si="19"/>
        <v>32.379440974710761</v>
      </c>
      <c r="AH49" s="31">
        <f t="shared" si="20"/>
        <v>43.943892699907856</v>
      </c>
      <c r="AI49" s="31">
        <f t="shared" si="21"/>
        <v>53.368485717211009</v>
      </c>
      <c r="AJ49" s="31">
        <f t="shared" si="22"/>
        <v>61.551653527183369</v>
      </c>
      <c r="AK49" s="31">
        <f t="shared" si="23"/>
        <v>70.210914303266108</v>
      </c>
      <c r="AL49" s="31">
        <f t="shared" si="24"/>
        <v>76.768710965496055</v>
      </c>
      <c r="AM49" s="31">
        <f t="shared" si="25"/>
        <v>85.251356608989454</v>
      </c>
      <c r="AN49" s="32">
        <v>1</v>
      </c>
      <c r="AO49" s="33">
        <v>1</v>
      </c>
      <c r="AP49" s="33">
        <v>1</v>
      </c>
      <c r="AQ49" s="33">
        <v>200</v>
      </c>
      <c r="AR49" s="33">
        <v>300</v>
      </c>
      <c r="AS49" s="33">
        <v>400</v>
      </c>
      <c r="AT49" s="33">
        <v>600</v>
      </c>
      <c r="AU49" s="33">
        <v>800</v>
      </c>
      <c r="AV49" s="33">
        <v>1000</v>
      </c>
      <c r="AW49" s="33">
        <v>1250</v>
      </c>
      <c r="AX49" s="33">
        <v>1500</v>
      </c>
      <c r="AY49" s="33">
        <v>2000</v>
      </c>
      <c r="AZ49" s="34">
        <v>1</v>
      </c>
      <c r="BA49" s="35">
        <v>1</v>
      </c>
      <c r="BB49" s="35">
        <v>199</v>
      </c>
      <c r="BC49" s="35">
        <v>100</v>
      </c>
      <c r="BD49" s="35">
        <v>100</v>
      </c>
      <c r="BE49" s="35">
        <v>200</v>
      </c>
      <c r="BF49" s="35">
        <v>200</v>
      </c>
      <c r="BG49" s="35">
        <v>200</v>
      </c>
      <c r="BH49" s="35">
        <v>250</v>
      </c>
      <c r="BI49" s="35">
        <v>250</v>
      </c>
      <c r="BJ49" s="35">
        <v>500</v>
      </c>
      <c r="BK49" s="35">
        <v>1000</v>
      </c>
      <c r="BL49" s="36">
        <f t="shared" si="26"/>
        <v>185</v>
      </c>
      <c r="BM49" s="37">
        <f t="shared" si="27"/>
        <v>3191</v>
      </c>
      <c r="BN49" s="37">
        <f t="shared" si="28"/>
        <v>3070</v>
      </c>
      <c r="BO49" s="37">
        <f t="shared" si="29"/>
        <v>2821</v>
      </c>
      <c r="BP49" s="37">
        <f t="shared" si="30"/>
        <v>3383</v>
      </c>
      <c r="BQ49" s="37">
        <f t="shared" si="31"/>
        <v>4518</v>
      </c>
      <c r="BR49" s="37">
        <f t="shared" si="32"/>
        <v>3682</v>
      </c>
      <c r="BS49" s="37">
        <f t="shared" si="33"/>
        <v>3197</v>
      </c>
      <c r="BT49" s="37">
        <f t="shared" si="34"/>
        <v>3383</v>
      </c>
      <c r="BU49" s="37">
        <f t="shared" si="35"/>
        <v>2562</v>
      </c>
      <c r="BV49" s="37">
        <f t="shared" si="36"/>
        <v>3314</v>
      </c>
      <c r="BW49" s="37">
        <f t="shared" si="37"/>
        <v>5762</v>
      </c>
      <c r="BX49" s="38" t="s">
        <v>152</v>
      </c>
      <c r="BY49" s="39">
        <f t="shared" si="38"/>
        <v>7.063616421184582</v>
      </c>
      <c r="BZ49" s="39">
        <f t="shared" si="39"/>
        <v>1048.3752442996743</v>
      </c>
      <c r="CA49" s="39">
        <f t="shared" si="40"/>
        <v>663.94895427153494</v>
      </c>
      <c r="CB49" s="39">
        <f t="shared" si="41"/>
        <v>603.48802837717994</v>
      </c>
      <c r="CC49" s="39">
        <f t="shared" si="42"/>
        <v>704.73660911907928</v>
      </c>
      <c r="CD49" s="39">
        <f t="shared" si="43"/>
        <v>728.51711026615976</v>
      </c>
      <c r="CE49" s="39">
        <f t="shared" si="44"/>
        <v>717.67281826712542</v>
      </c>
      <c r="CF49" s="39">
        <f t="shared" si="45"/>
        <v>666.49423588530885</v>
      </c>
      <c r="CG49" s="39">
        <f t="shared" si="46"/>
        <v>479.50819672131149</v>
      </c>
      <c r="CH49" s="39">
        <f t="shared" si="47"/>
        <v>-77.851538925769546</v>
      </c>
      <c r="CI49" s="39">
        <f t="shared" si="48"/>
        <v>-390.14231169732739</v>
      </c>
      <c r="CJ49" s="40">
        <f t="shared" si="49"/>
        <v>8</v>
      </c>
      <c r="CK49" s="41">
        <f t="shared" si="50"/>
        <v>0</v>
      </c>
      <c r="CL49" s="41">
        <f t="shared" si="51"/>
        <v>0</v>
      </c>
      <c r="CM49" s="41">
        <f t="shared" si="52"/>
        <v>0</v>
      </c>
      <c r="CN49" s="41">
        <f t="shared" si="53"/>
        <v>0</v>
      </c>
      <c r="CO49" s="41">
        <f t="shared" si="54"/>
        <v>0</v>
      </c>
      <c r="CP49" s="41">
        <f t="shared" si="55"/>
        <v>0</v>
      </c>
      <c r="CQ49" s="41">
        <f t="shared" si="56"/>
        <v>0</v>
      </c>
      <c r="CR49" s="41">
        <f t="shared" si="57"/>
        <v>1</v>
      </c>
      <c r="CS49" s="41">
        <f t="shared" si="58"/>
        <v>1</v>
      </c>
      <c r="CT49" s="41">
        <f t="shared" si="59"/>
        <v>1</v>
      </c>
      <c r="CU49" s="41">
        <f t="shared" si="60"/>
        <v>1</v>
      </c>
      <c r="CV49" s="41">
        <f t="shared" si="61"/>
        <v>1</v>
      </c>
      <c r="CW49" s="42">
        <f t="shared" si="62"/>
        <v>728.51711026615976</v>
      </c>
    </row>
    <row r="50" spans="1:101" s="22" customFormat="1" ht="14.25" x14ac:dyDescent="0.35">
      <c r="A50" s="11"/>
      <c r="B50" s="15" t="s">
        <v>121</v>
      </c>
      <c r="C50" s="16">
        <v>428</v>
      </c>
      <c r="D50" s="16">
        <v>5888</v>
      </c>
      <c r="E50" s="16">
        <v>5158</v>
      </c>
      <c r="F50" s="16">
        <v>6352</v>
      </c>
      <c r="G50" s="16">
        <v>5386</v>
      </c>
      <c r="H50" s="16">
        <v>7080</v>
      </c>
      <c r="I50" s="16">
        <v>7430</v>
      </c>
      <c r="J50" s="16">
        <v>6274</v>
      </c>
      <c r="K50" s="16">
        <v>5708</v>
      </c>
      <c r="L50" s="16">
        <v>3494</v>
      </c>
      <c r="M50" s="16">
        <v>3191</v>
      </c>
      <c r="N50" s="16">
        <v>1757</v>
      </c>
      <c r="O50" s="29">
        <v>49</v>
      </c>
      <c r="P50" s="29">
        <f t="shared" si="2"/>
        <v>428</v>
      </c>
      <c r="Q50" s="29">
        <f t="shared" si="3"/>
        <v>6316</v>
      </c>
      <c r="R50" s="29">
        <f t="shared" si="4"/>
        <v>11474</v>
      </c>
      <c r="S50" s="29">
        <f t="shared" si="5"/>
        <v>17826</v>
      </c>
      <c r="T50" s="29">
        <f t="shared" si="6"/>
        <v>23212</v>
      </c>
      <c r="U50" s="29">
        <f t="shared" si="7"/>
        <v>30292</v>
      </c>
      <c r="V50" s="29">
        <f t="shared" si="8"/>
        <v>37722</v>
      </c>
      <c r="W50" s="29">
        <f t="shared" si="9"/>
        <v>43996</v>
      </c>
      <c r="X50" s="29">
        <f t="shared" si="10"/>
        <v>49704</v>
      </c>
      <c r="Y50" s="29">
        <f t="shared" si="11"/>
        <v>53198</v>
      </c>
      <c r="Z50" s="29">
        <f t="shared" si="12"/>
        <v>56389</v>
      </c>
      <c r="AA50" s="30">
        <f t="shared" si="13"/>
        <v>58146</v>
      </c>
      <c r="AB50" s="31">
        <f t="shared" si="14"/>
        <v>8.427062910604341E-2</v>
      </c>
      <c r="AC50" s="31">
        <f t="shared" si="15"/>
        <v>0.73607814810993022</v>
      </c>
      <c r="AD50" s="31">
        <f t="shared" si="16"/>
        <v>10.862312110893269</v>
      </c>
      <c r="AE50" s="31">
        <f t="shared" si="17"/>
        <v>19.733085680872286</v>
      </c>
      <c r="AF50" s="31">
        <f t="shared" si="18"/>
        <v>30.657310907027142</v>
      </c>
      <c r="AG50" s="31">
        <f t="shared" si="19"/>
        <v>39.92020087366285</v>
      </c>
      <c r="AH50" s="31">
        <f t="shared" si="20"/>
        <v>52.096446875107482</v>
      </c>
      <c r="AI50" s="31">
        <f t="shared" si="21"/>
        <v>64.874625941595298</v>
      </c>
      <c r="AJ50" s="31">
        <f t="shared" si="22"/>
        <v>75.664706084683388</v>
      </c>
      <c r="AK50" s="31">
        <f t="shared" si="23"/>
        <v>85.481374471158816</v>
      </c>
      <c r="AL50" s="31">
        <f t="shared" si="24"/>
        <v>91.49038626904688</v>
      </c>
      <c r="AM50" s="31">
        <f t="shared" si="25"/>
        <v>96.978296013483302</v>
      </c>
      <c r="AN50" s="32">
        <v>1</v>
      </c>
      <c r="AO50" s="33">
        <v>1</v>
      </c>
      <c r="AP50" s="33">
        <v>1</v>
      </c>
      <c r="AQ50" s="33">
        <v>200</v>
      </c>
      <c r="AR50" s="33">
        <v>300</v>
      </c>
      <c r="AS50" s="33">
        <v>400</v>
      </c>
      <c r="AT50" s="33">
        <v>600</v>
      </c>
      <c r="AU50" s="33">
        <v>800</v>
      </c>
      <c r="AV50" s="33">
        <v>1000</v>
      </c>
      <c r="AW50" s="33">
        <v>1250</v>
      </c>
      <c r="AX50" s="33">
        <v>1500</v>
      </c>
      <c r="AY50" s="33">
        <v>2000</v>
      </c>
      <c r="AZ50" s="34">
        <v>1</v>
      </c>
      <c r="BA50" s="35">
        <v>1</v>
      </c>
      <c r="BB50" s="35">
        <v>199</v>
      </c>
      <c r="BC50" s="35">
        <v>100</v>
      </c>
      <c r="BD50" s="35">
        <v>100</v>
      </c>
      <c r="BE50" s="35">
        <v>200</v>
      </c>
      <c r="BF50" s="35">
        <v>200</v>
      </c>
      <c r="BG50" s="35">
        <v>200</v>
      </c>
      <c r="BH50" s="35">
        <v>250</v>
      </c>
      <c r="BI50" s="35">
        <v>250</v>
      </c>
      <c r="BJ50" s="35">
        <v>500</v>
      </c>
      <c r="BK50" s="35">
        <v>1000</v>
      </c>
      <c r="BL50" s="36">
        <f t="shared" si="26"/>
        <v>428</v>
      </c>
      <c r="BM50" s="37">
        <f t="shared" si="27"/>
        <v>5888</v>
      </c>
      <c r="BN50" s="37">
        <f t="shared" si="28"/>
        <v>5158</v>
      </c>
      <c r="BO50" s="37">
        <f t="shared" si="29"/>
        <v>6352</v>
      </c>
      <c r="BP50" s="37">
        <f t="shared" si="30"/>
        <v>5386</v>
      </c>
      <c r="BQ50" s="37">
        <f t="shared" si="31"/>
        <v>7080</v>
      </c>
      <c r="BR50" s="37">
        <f t="shared" si="32"/>
        <v>7430</v>
      </c>
      <c r="BS50" s="37">
        <f t="shared" si="33"/>
        <v>6274</v>
      </c>
      <c r="BT50" s="37">
        <f t="shared" si="34"/>
        <v>5708</v>
      </c>
      <c r="BU50" s="37">
        <f t="shared" si="35"/>
        <v>3494</v>
      </c>
      <c r="BV50" s="37">
        <f t="shared" si="36"/>
        <v>3191</v>
      </c>
      <c r="BW50" s="37">
        <f t="shared" si="37"/>
        <v>1757</v>
      </c>
      <c r="BX50" s="38" t="s">
        <v>152</v>
      </c>
      <c r="BY50" s="39">
        <f t="shared" si="38"/>
        <v>5.8649796195652177</v>
      </c>
      <c r="BZ50" s="39">
        <f t="shared" si="39"/>
        <v>878.98429623885215</v>
      </c>
      <c r="CA50" s="39">
        <f t="shared" si="40"/>
        <v>477.06234256926956</v>
      </c>
      <c r="CB50" s="39">
        <f t="shared" si="41"/>
        <v>508.81916078722617</v>
      </c>
      <c r="CC50" s="39">
        <f t="shared" si="42"/>
        <v>565.56497175141249</v>
      </c>
      <c r="CD50" s="39">
        <f t="shared" si="43"/>
        <v>567.18707940780621</v>
      </c>
      <c r="CE50" s="39">
        <f t="shared" si="44"/>
        <v>524.29072362129421</v>
      </c>
      <c r="CF50" s="39">
        <f t="shared" si="45"/>
        <v>346.39978976874568</v>
      </c>
      <c r="CG50" s="39">
        <f t="shared" si="46"/>
        <v>-226.17344018317112</v>
      </c>
      <c r="CH50" s="39">
        <f t="shared" si="47"/>
        <v>-2280.1629583202757</v>
      </c>
      <c r="CI50" s="39">
        <f t="shared" si="48"/>
        <v>-13546.955036994877</v>
      </c>
      <c r="CJ50" s="40">
        <f t="shared" si="49"/>
        <v>7</v>
      </c>
      <c r="CK50" s="41">
        <f t="shared" si="50"/>
        <v>0</v>
      </c>
      <c r="CL50" s="41">
        <f t="shared" si="51"/>
        <v>0</v>
      </c>
      <c r="CM50" s="41">
        <f t="shared" si="52"/>
        <v>0</v>
      </c>
      <c r="CN50" s="41">
        <f t="shared" si="53"/>
        <v>0</v>
      </c>
      <c r="CO50" s="41">
        <f t="shared" si="54"/>
        <v>0</v>
      </c>
      <c r="CP50" s="41">
        <f t="shared" si="55"/>
        <v>0</v>
      </c>
      <c r="CQ50" s="41">
        <f t="shared" si="56"/>
        <v>1</v>
      </c>
      <c r="CR50" s="41">
        <f t="shared" si="57"/>
        <v>1</v>
      </c>
      <c r="CS50" s="41">
        <f t="shared" si="58"/>
        <v>1</v>
      </c>
      <c r="CT50" s="41">
        <f t="shared" si="59"/>
        <v>1</v>
      </c>
      <c r="CU50" s="41">
        <f t="shared" si="60"/>
        <v>1</v>
      </c>
      <c r="CV50" s="41">
        <f t="shared" si="61"/>
        <v>1</v>
      </c>
      <c r="CW50" s="42">
        <f t="shared" si="62"/>
        <v>565.56497175141249</v>
      </c>
    </row>
    <row r="51" spans="1:101" s="22" customFormat="1" ht="14.25" x14ac:dyDescent="0.35">
      <c r="A51" s="11"/>
      <c r="B51" s="15" t="s">
        <v>122</v>
      </c>
      <c r="C51" s="16">
        <v>375</v>
      </c>
      <c r="D51" s="16">
        <v>4092</v>
      </c>
      <c r="E51" s="16">
        <v>3880</v>
      </c>
      <c r="F51" s="16">
        <v>8652</v>
      </c>
      <c r="G51" s="16">
        <v>5559</v>
      </c>
      <c r="H51" s="16">
        <v>5186</v>
      </c>
      <c r="I51" s="16">
        <v>4486</v>
      </c>
      <c r="J51" s="16">
        <v>3292</v>
      </c>
      <c r="K51" s="16">
        <v>2475</v>
      </c>
      <c r="L51" s="16">
        <v>1320</v>
      </c>
      <c r="M51" s="16">
        <v>1043</v>
      </c>
      <c r="N51" s="16">
        <v>507</v>
      </c>
      <c r="O51" s="29">
        <v>50</v>
      </c>
      <c r="P51" s="29">
        <f t="shared" si="2"/>
        <v>375</v>
      </c>
      <c r="Q51" s="29">
        <f t="shared" si="3"/>
        <v>4467</v>
      </c>
      <c r="R51" s="29">
        <f t="shared" si="4"/>
        <v>8347</v>
      </c>
      <c r="S51" s="29">
        <f t="shared" si="5"/>
        <v>16999</v>
      </c>
      <c r="T51" s="29">
        <f t="shared" si="6"/>
        <v>22558</v>
      </c>
      <c r="U51" s="29">
        <f t="shared" si="7"/>
        <v>27744</v>
      </c>
      <c r="V51" s="29">
        <f t="shared" si="8"/>
        <v>32230</v>
      </c>
      <c r="W51" s="29">
        <f t="shared" si="9"/>
        <v>35522</v>
      </c>
      <c r="X51" s="29">
        <f t="shared" si="10"/>
        <v>37997</v>
      </c>
      <c r="Y51" s="29">
        <f t="shared" si="11"/>
        <v>39317</v>
      </c>
      <c r="Z51" s="29">
        <f t="shared" si="12"/>
        <v>40360</v>
      </c>
      <c r="AA51" s="30">
        <f t="shared" si="13"/>
        <v>40867</v>
      </c>
      <c r="AB51" s="31">
        <f t="shared" si="14"/>
        <v>0.12234810482785621</v>
      </c>
      <c r="AC51" s="31">
        <f t="shared" si="15"/>
        <v>0.91761078620892167</v>
      </c>
      <c r="AD51" s="31">
        <f t="shared" si="16"/>
        <v>10.930579685320673</v>
      </c>
      <c r="AE51" s="31">
        <f t="shared" si="17"/>
        <v>20.424792619962318</v>
      </c>
      <c r="AF51" s="31">
        <f t="shared" si="18"/>
        <v>41.595908679374553</v>
      </c>
      <c r="AG51" s="31">
        <f t="shared" si="19"/>
        <v>55.198570974135606</v>
      </c>
      <c r="AH51" s="31">
        <f t="shared" si="20"/>
        <v>67.888516406880868</v>
      </c>
      <c r="AI51" s="31">
        <f t="shared" si="21"/>
        <v>78.865588372036115</v>
      </c>
      <c r="AJ51" s="31">
        <f t="shared" si="22"/>
        <v>86.920987593902169</v>
      </c>
      <c r="AK51" s="31">
        <f t="shared" si="23"/>
        <v>92.977218782881053</v>
      </c>
      <c r="AL51" s="31">
        <f t="shared" si="24"/>
        <v>96.207208750336463</v>
      </c>
      <c r="AM51" s="31">
        <f t="shared" si="25"/>
        <v>98.759390217045535</v>
      </c>
      <c r="AN51" s="32">
        <v>1</v>
      </c>
      <c r="AO51" s="33">
        <v>1</v>
      </c>
      <c r="AP51" s="33">
        <v>1</v>
      </c>
      <c r="AQ51" s="33">
        <v>200</v>
      </c>
      <c r="AR51" s="33">
        <v>300</v>
      </c>
      <c r="AS51" s="33">
        <v>400</v>
      </c>
      <c r="AT51" s="33">
        <v>600</v>
      </c>
      <c r="AU51" s="33">
        <v>800</v>
      </c>
      <c r="AV51" s="33">
        <v>1000</v>
      </c>
      <c r="AW51" s="33">
        <v>1250</v>
      </c>
      <c r="AX51" s="33">
        <v>1500</v>
      </c>
      <c r="AY51" s="33">
        <v>2000</v>
      </c>
      <c r="AZ51" s="34">
        <v>1</v>
      </c>
      <c r="BA51" s="35">
        <v>1</v>
      </c>
      <c r="BB51" s="35">
        <v>199</v>
      </c>
      <c r="BC51" s="35">
        <v>100</v>
      </c>
      <c r="BD51" s="35">
        <v>100</v>
      </c>
      <c r="BE51" s="35">
        <v>200</v>
      </c>
      <c r="BF51" s="35">
        <v>200</v>
      </c>
      <c r="BG51" s="35">
        <v>200</v>
      </c>
      <c r="BH51" s="35">
        <v>250</v>
      </c>
      <c r="BI51" s="35">
        <v>250</v>
      </c>
      <c r="BJ51" s="35">
        <v>500</v>
      </c>
      <c r="BK51" s="35">
        <v>1000</v>
      </c>
      <c r="BL51" s="36">
        <f t="shared" si="26"/>
        <v>375</v>
      </c>
      <c r="BM51" s="37">
        <f t="shared" si="27"/>
        <v>4092</v>
      </c>
      <c r="BN51" s="37">
        <f t="shared" si="28"/>
        <v>3880</v>
      </c>
      <c r="BO51" s="37">
        <f t="shared" si="29"/>
        <v>8652</v>
      </c>
      <c r="BP51" s="37">
        <f t="shared" si="30"/>
        <v>5559</v>
      </c>
      <c r="BQ51" s="37">
        <f t="shared" si="31"/>
        <v>5186</v>
      </c>
      <c r="BR51" s="37">
        <f t="shared" si="32"/>
        <v>4486</v>
      </c>
      <c r="BS51" s="37">
        <f t="shared" si="33"/>
        <v>3292</v>
      </c>
      <c r="BT51" s="37">
        <f t="shared" si="34"/>
        <v>2475</v>
      </c>
      <c r="BU51" s="37">
        <f t="shared" si="35"/>
        <v>1320</v>
      </c>
      <c r="BV51" s="37">
        <f t="shared" si="36"/>
        <v>1043</v>
      </c>
      <c r="BW51" s="37">
        <f t="shared" si="37"/>
        <v>507</v>
      </c>
      <c r="BX51" s="38" t="s">
        <v>152</v>
      </c>
      <c r="BY51" s="39">
        <f t="shared" si="38"/>
        <v>5.9018817204301079</v>
      </c>
      <c r="BZ51" s="39">
        <f t="shared" si="39"/>
        <v>819.90038659793811</v>
      </c>
      <c r="CA51" s="39">
        <f t="shared" si="40"/>
        <v>339.69602404068428</v>
      </c>
      <c r="CB51" s="39">
        <f t="shared" si="41"/>
        <v>361.78269472926786</v>
      </c>
      <c r="CC51" s="39">
        <f t="shared" si="42"/>
        <v>318.0678750482067</v>
      </c>
      <c r="CD51" s="39">
        <f t="shared" si="43"/>
        <v>274.07489968791793</v>
      </c>
      <c r="CE51" s="39">
        <f t="shared" si="44"/>
        <v>83.323207776427694</v>
      </c>
      <c r="CF51" s="39">
        <f t="shared" si="45"/>
        <v>-524.09090909090924</v>
      </c>
      <c r="CG51" s="39">
        <f t="shared" si="46"/>
        <v>-2076.420454545455</v>
      </c>
      <c r="CH51" s="39">
        <f t="shared" si="47"/>
        <v>-7552.4928092042192</v>
      </c>
      <c r="CI51" s="39">
        <f t="shared" si="48"/>
        <v>-37302.761341222882</v>
      </c>
      <c r="CJ51" s="40">
        <f t="shared" si="49"/>
        <v>6</v>
      </c>
      <c r="CK51" s="41">
        <f t="shared" si="50"/>
        <v>0</v>
      </c>
      <c r="CL51" s="41">
        <f t="shared" si="51"/>
        <v>0</v>
      </c>
      <c r="CM51" s="41">
        <f t="shared" si="52"/>
        <v>0</v>
      </c>
      <c r="CN51" s="41">
        <f t="shared" si="53"/>
        <v>0</v>
      </c>
      <c r="CO51" s="41">
        <f t="shared" si="54"/>
        <v>0</v>
      </c>
      <c r="CP51" s="41">
        <f t="shared" si="55"/>
        <v>1</v>
      </c>
      <c r="CQ51" s="41">
        <f t="shared" si="56"/>
        <v>1</v>
      </c>
      <c r="CR51" s="41">
        <f t="shared" si="57"/>
        <v>1</v>
      </c>
      <c r="CS51" s="41">
        <f t="shared" si="58"/>
        <v>1</v>
      </c>
      <c r="CT51" s="41">
        <f t="shared" si="59"/>
        <v>1</v>
      </c>
      <c r="CU51" s="41">
        <f t="shared" si="60"/>
        <v>1</v>
      </c>
      <c r="CV51" s="41">
        <f t="shared" si="61"/>
        <v>1</v>
      </c>
      <c r="CW51" s="42">
        <f t="shared" si="62"/>
        <v>361.78269472926786</v>
      </c>
    </row>
    <row r="52" spans="1:101" s="22" customFormat="1" ht="14.25" x14ac:dyDescent="0.35">
      <c r="A52" s="11"/>
      <c r="B52" s="15" t="s">
        <v>123</v>
      </c>
      <c r="C52" s="16">
        <v>214</v>
      </c>
      <c r="D52" s="16">
        <v>3604</v>
      </c>
      <c r="E52" s="16">
        <v>4131</v>
      </c>
      <c r="F52" s="16">
        <v>3758</v>
      </c>
      <c r="G52" s="16">
        <v>4059</v>
      </c>
      <c r="H52" s="16">
        <v>5501</v>
      </c>
      <c r="I52" s="16">
        <v>4622</v>
      </c>
      <c r="J52" s="16">
        <v>3892</v>
      </c>
      <c r="K52" s="16">
        <v>4063</v>
      </c>
      <c r="L52" s="16">
        <v>2873</v>
      </c>
      <c r="M52" s="16">
        <v>3511</v>
      </c>
      <c r="N52" s="16">
        <v>3675</v>
      </c>
      <c r="O52" s="29">
        <v>51</v>
      </c>
      <c r="P52" s="29">
        <f t="shared" si="2"/>
        <v>214</v>
      </c>
      <c r="Q52" s="29">
        <f t="shared" si="3"/>
        <v>3818</v>
      </c>
      <c r="R52" s="29">
        <f t="shared" si="4"/>
        <v>7949</v>
      </c>
      <c r="S52" s="29">
        <f t="shared" si="5"/>
        <v>11707</v>
      </c>
      <c r="T52" s="29">
        <f t="shared" si="6"/>
        <v>15766</v>
      </c>
      <c r="U52" s="29">
        <f t="shared" si="7"/>
        <v>21267</v>
      </c>
      <c r="V52" s="29">
        <f t="shared" si="8"/>
        <v>25889</v>
      </c>
      <c r="W52" s="29">
        <f t="shared" si="9"/>
        <v>29781</v>
      </c>
      <c r="X52" s="29">
        <f t="shared" si="10"/>
        <v>33844</v>
      </c>
      <c r="Y52" s="29">
        <f t="shared" si="11"/>
        <v>36717</v>
      </c>
      <c r="Z52" s="29">
        <f t="shared" si="12"/>
        <v>40228</v>
      </c>
      <c r="AA52" s="30">
        <f t="shared" si="13"/>
        <v>43903</v>
      </c>
      <c r="AB52" s="31">
        <f t="shared" si="14"/>
        <v>0.1161651823337813</v>
      </c>
      <c r="AC52" s="31">
        <f t="shared" si="15"/>
        <v>0.48743821606723914</v>
      </c>
      <c r="AD52" s="31">
        <f t="shared" si="16"/>
        <v>8.6964444343211174</v>
      </c>
      <c r="AE52" s="31">
        <f t="shared" si="17"/>
        <v>18.1058242033574</v>
      </c>
      <c r="AF52" s="31">
        <f t="shared" si="18"/>
        <v>26.665603717285833</v>
      </c>
      <c r="AG52" s="31">
        <f t="shared" si="19"/>
        <v>35.910985581850895</v>
      </c>
      <c r="AH52" s="31">
        <f t="shared" si="20"/>
        <v>48.440881033186798</v>
      </c>
      <c r="AI52" s="31">
        <f t="shared" si="21"/>
        <v>58.968635400769877</v>
      </c>
      <c r="AJ52" s="31">
        <f t="shared" si="22"/>
        <v>67.833633236908639</v>
      </c>
      <c r="AK52" s="31">
        <f t="shared" si="23"/>
        <v>77.088126096166548</v>
      </c>
      <c r="AL52" s="31">
        <f t="shared" si="24"/>
        <v>83.632098034302899</v>
      </c>
      <c r="AM52" s="31">
        <f t="shared" si="25"/>
        <v>91.629273625948116</v>
      </c>
      <c r="AN52" s="32">
        <v>1</v>
      </c>
      <c r="AO52" s="33">
        <v>1</v>
      </c>
      <c r="AP52" s="33">
        <v>1</v>
      </c>
      <c r="AQ52" s="33">
        <v>200</v>
      </c>
      <c r="AR52" s="33">
        <v>300</v>
      </c>
      <c r="AS52" s="33">
        <v>400</v>
      </c>
      <c r="AT52" s="33">
        <v>600</v>
      </c>
      <c r="AU52" s="33">
        <v>800</v>
      </c>
      <c r="AV52" s="33">
        <v>1000</v>
      </c>
      <c r="AW52" s="33">
        <v>1250</v>
      </c>
      <c r="AX52" s="33">
        <v>1500</v>
      </c>
      <c r="AY52" s="33">
        <v>2000</v>
      </c>
      <c r="AZ52" s="34">
        <v>1</v>
      </c>
      <c r="BA52" s="35">
        <v>1</v>
      </c>
      <c r="BB52" s="35">
        <v>199</v>
      </c>
      <c r="BC52" s="35">
        <v>100</v>
      </c>
      <c r="BD52" s="35">
        <v>100</v>
      </c>
      <c r="BE52" s="35">
        <v>200</v>
      </c>
      <c r="BF52" s="35">
        <v>200</v>
      </c>
      <c r="BG52" s="35">
        <v>200</v>
      </c>
      <c r="BH52" s="35">
        <v>250</v>
      </c>
      <c r="BI52" s="35">
        <v>250</v>
      </c>
      <c r="BJ52" s="35">
        <v>500</v>
      </c>
      <c r="BK52" s="35">
        <v>1000</v>
      </c>
      <c r="BL52" s="36">
        <f t="shared" si="26"/>
        <v>214</v>
      </c>
      <c r="BM52" s="37">
        <f t="shared" si="27"/>
        <v>3604</v>
      </c>
      <c r="BN52" s="37">
        <f t="shared" si="28"/>
        <v>4131</v>
      </c>
      <c r="BO52" s="37">
        <f t="shared" si="29"/>
        <v>3758</v>
      </c>
      <c r="BP52" s="37">
        <f t="shared" si="30"/>
        <v>4059</v>
      </c>
      <c r="BQ52" s="37">
        <f t="shared" si="31"/>
        <v>5501</v>
      </c>
      <c r="BR52" s="37">
        <f t="shared" si="32"/>
        <v>4622</v>
      </c>
      <c r="BS52" s="37">
        <f t="shared" si="33"/>
        <v>3892</v>
      </c>
      <c r="BT52" s="37">
        <f t="shared" si="34"/>
        <v>4063</v>
      </c>
      <c r="BU52" s="37">
        <f t="shared" si="35"/>
        <v>2873</v>
      </c>
      <c r="BV52" s="37">
        <f t="shared" si="36"/>
        <v>3511</v>
      </c>
      <c r="BW52" s="37">
        <f t="shared" si="37"/>
        <v>3675</v>
      </c>
      <c r="BX52" s="38" t="s">
        <v>152</v>
      </c>
      <c r="BY52" s="39">
        <f t="shared" si="38"/>
        <v>7.0314927857935627</v>
      </c>
      <c r="BZ52" s="39">
        <f t="shared" si="39"/>
        <v>874.53340595497468</v>
      </c>
      <c r="CA52" s="39">
        <f t="shared" si="40"/>
        <v>572.60510910058542</v>
      </c>
      <c r="CB52" s="39">
        <f t="shared" si="41"/>
        <v>552.38975117023892</v>
      </c>
      <c r="CC52" s="39">
        <f t="shared" si="42"/>
        <v>624.88638429376476</v>
      </c>
      <c r="CD52" s="39">
        <f t="shared" si="43"/>
        <v>629.61921246213763</v>
      </c>
      <c r="CE52" s="39">
        <f t="shared" si="44"/>
        <v>597.66187050359713</v>
      </c>
      <c r="CF52" s="39">
        <f t="shared" si="45"/>
        <v>518.24390844203788</v>
      </c>
      <c r="CG52" s="39">
        <f t="shared" si="46"/>
        <v>215.14966933518986</v>
      </c>
      <c r="CH52" s="39">
        <f t="shared" si="47"/>
        <v>-602.74850469951616</v>
      </c>
      <c r="CI52" s="39">
        <f t="shared" si="48"/>
        <v>-2973.1972789115653</v>
      </c>
      <c r="CJ52" s="40">
        <f t="shared" si="49"/>
        <v>8</v>
      </c>
      <c r="CK52" s="41">
        <f t="shared" si="50"/>
        <v>0</v>
      </c>
      <c r="CL52" s="41">
        <f t="shared" si="51"/>
        <v>0</v>
      </c>
      <c r="CM52" s="41">
        <f t="shared" si="52"/>
        <v>0</v>
      </c>
      <c r="CN52" s="41">
        <f t="shared" si="53"/>
        <v>0</v>
      </c>
      <c r="CO52" s="41">
        <f t="shared" si="54"/>
        <v>0</v>
      </c>
      <c r="CP52" s="41">
        <f t="shared" si="55"/>
        <v>0</v>
      </c>
      <c r="CQ52" s="41">
        <f t="shared" si="56"/>
        <v>0</v>
      </c>
      <c r="CR52" s="41">
        <f t="shared" si="57"/>
        <v>1</v>
      </c>
      <c r="CS52" s="41">
        <f t="shared" si="58"/>
        <v>1</v>
      </c>
      <c r="CT52" s="41">
        <f t="shared" si="59"/>
        <v>1</v>
      </c>
      <c r="CU52" s="41">
        <f t="shared" si="60"/>
        <v>1</v>
      </c>
      <c r="CV52" s="41">
        <f t="shared" si="61"/>
        <v>1</v>
      </c>
      <c r="CW52" s="42">
        <f t="shared" si="62"/>
        <v>629.61921246213763</v>
      </c>
    </row>
    <row r="53" spans="1:101" s="22" customFormat="1" ht="14.25" x14ac:dyDescent="0.35">
      <c r="A53" s="11"/>
      <c r="B53" s="15" t="s">
        <v>124</v>
      </c>
      <c r="C53" s="16">
        <v>240</v>
      </c>
      <c r="D53" s="16">
        <v>3349</v>
      </c>
      <c r="E53" s="16">
        <v>3234</v>
      </c>
      <c r="F53" s="16">
        <v>4703</v>
      </c>
      <c r="G53" s="16">
        <v>4279</v>
      </c>
      <c r="H53" s="16">
        <v>4415</v>
      </c>
      <c r="I53" s="16">
        <v>4020</v>
      </c>
      <c r="J53" s="16">
        <v>3506</v>
      </c>
      <c r="K53" s="16">
        <v>3777</v>
      </c>
      <c r="L53" s="16">
        <v>3002</v>
      </c>
      <c r="M53" s="16">
        <v>3903</v>
      </c>
      <c r="N53" s="16">
        <v>4382</v>
      </c>
      <c r="O53" s="29">
        <v>52</v>
      </c>
      <c r="P53" s="29">
        <f t="shared" si="2"/>
        <v>240</v>
      </c>
      <c r="Q53" s="29">
        <f t="shared" si="3"/>
        <v>3589</v>
      </c>
      <c r="R53" s="29">
        <f t="shared" si="4"/>
        <v>6823</v>
      </c>
      <c r="S53" s="29">
        <f t="shared" si="5"/>
        <v>11526</v>
      </c>
      <c r="T53" s="29">
        <f t="shared" si="6"/>
        <v>15805</v>
      </c>
      <c r="U53" s="29">
        <f t="shared" si="7"/>
        <v>20220</v>
      </c>
      <c r="V53" s="29">
        <f t="shared" si="8"/>
        <v>24240</v>
      </c>
      <c r="W53" s="29">
        <f t="shared" si="9"/>
        <v>27746</v>
      </c>
      <c r="X53" s="29">
        <f t="shared" si="10"/>
        <v>31523</v>
      </c>
      <c r="Y53" s="29">
        <f t="shared" si="11"/>
        <v>34525</v>
      </c>
      <c r="Z53" s="29">
        <f t="shared" si="12"/>
        <v>38428</v>
      </c>
      <c r="AA53" s="30">
        <f t="shared" si="13"/>
        <v>42810</v>
      </c>
      <c r="AB53" s="31">
        <f t="shared" si="14"/>
        <v>0.12146694697500583</v>
      </c>
      <c r="AC53" s="31">
        <f t="shared" si="15"/>
        <v>0.56061667834618079</v>
      </c>
      <c r="AD53" s="31">
        <f t="shared" si="16"/>
        <v>8.3835552441018457</v>
      </c>
      <c r="AE53" s="31">
        <f t="shared" si="17"/>
        <v>15.937864984816633</v>
      </c>
      <c r="AF53" s="31">
        <f t="shared" si="18"/>
        <v>26.923615977575331</v>
      </c>
      <c r="AG53" s="31">
        <f t="shared" si="19"/>
        <v>36.918944171922448</v>
      </c>
      <c r="AH53" s="31">
        <f t="shared" si="20"/>
        <v>47.231955150665733</v>
      </c>
      <c r="AI53" s="31">
        <f t="shared" si="21"/>
        <v>56.622284512964264</v>
      </c>
      <c r="AJ53" s="31">
        <f t="shared" si="22"/>
        <v>64.811959822471394</v>
      </c>
      <c r="AK53" s="31">
        <f t="shared" si="23"/>
        <v>73.63466479794441</v>
      </c>
      <c r="AL53" s="31">
        <f t="shared" si="24"/>
        <v>80.647045082924549</v>
      </c>
      <c r="AM53" s="31">
        <f t="shared" si="25"/>
        <v>89.764073814529311</v>
      </c>
      <c r="AN53" s="32">
        <v>1</v>
      </c>
      <c r="AO53" s="33">
        <v>1</v>
      </c>
      <c r="AP53" s="33">
        <v>1</v>
      </c>
      <c r="AQ53" s="33">
        <v>200</v>
      </c>
      <c r="AR53" s="33">
        <v>300</v>
      </c>
      <c r="AS53" s="33">
        <v>400</v>
      </c>
      <c r="AT53" s="33">
        <v>600</v>
      </c>
      <c r="AU53" s="33">
        <v>800</v>
      </c>
      <c r="AV53" s="33">
        <v>1000</v>
      </c>
      <c r="AW53" s="33">
        <v>1250</v>
      </c>
      <c r="AX53" s="33">
        <v>1500</v>
      </c>
      <c r="AY53" s="33">
        <v>2000</v>
      </c>
      <c r="AZ53" s="34">
        <v>1</v>
      </c>
      <c r="BA53" s="35">
        <v>1</v>
      </c>
      <c r="BB53" s="35">
        <v>199</v>
      </c>
      <c r="BC53" s="35">
        <v>100</v>
      </c>
      <c r="BD53" s="35">
        <v>100</v>
      </c>
      <c r="BE53" s="35">
        <v>200</v>
      </c>
      <c r="BF53" s="35">
        <v>200</v>
      </c>
      <c r="BG53" s="35">
        <v>200</v>
      </c>
      <c r="BH53" s="35">
        <v>250</v>
      </c>
      <c r="BI53" s="35">
        <v>250</v>
      </c>
      <c r="BJ53" s="35">
        <v>500</v>
      </c>
      <c r="BK53" s="35">
        <v>1000</v>
      </c>
      <c r="BL53" s="36">
        <f t="shared" si="26"/>
        <v>240</v>
      </c>
      <c r="BM53" s="37">
        <f t="shared" si="27"/>
        <v>3349</v>
      </c>
      <c r="BN53" s="37">
        <f t="shared" si="28"/>
        <v>3234</v>
      </c>
      <c r="BO53" s="37">
        <f t="shared" si="29"/>
        <v>4703</v>
      </c>
      <c r="BP53" s="37">
        <f t="shared" si="30"/>
        <v>4279</v>
      </c>
      <c r="BQ53" s="37">
        <f t="shared" si="31"/>
        <v>4415</v>
      </c>
      <c r="BR53" s="37">
        <f t="shared" si="32"/>
        <v>4020</v>
      </c>
      <c r="BS53" s="37">
        <f t="shared" si="33"/>
        <v>3506</v>
      </c>
      <c r="BT53" s="37">
        <f t="shared" si="34"/>
        <v>3777</v>
      </c>
      <c r="BU53" s="37">
        <f t="shared" si="35"/>
        <v>3002</v>
      </c>
      <c r="BV53" s="37">
        <f t="shared" si="36"/>
        <v>3903</v>
      </c>
      <c r="BW53" s="37">
        <f t="shared" si="37"/>
        <v>4382</v>
      </c>
      <c r="BX53" s="38" t="s">
        <v>152</v>
      </c>
      <c r="BY53" s="39">
        <f t="shared" si="38"/>
        <v>7.3197969543147208</v>
      </c>
      <c r="BZ53" s="39">
        <f t="shared" si="39"/>
        <v>1097.2844774273344</v>
      </c>
      <c r="CA53" s="39">
        <f t="shared" si="40"/>
        <v>510.05741016372525</v>
      </c>
      <c r="CB53" s="39">
        <f t="shared" si="41"/>
        <v>530.87169899509229</v>
      </c>
      <c r="CC53" s="39">
        <f t="shared" si="42"/>
        <v>653.68063420158546</v>
      </c>
      <c r="CD53" s="39">
        <f t="shared" si="43"/>
        <v>658.95522388059703</v>
      </c>
      <c r="CE53" s="39">
        <f t="shared" si="44"/>
        <v>638.27723901882484</v>
      </c>
      <c r="CF53" s="39">
        <f t="shared" si="45"/>
        <v>580.28858882711143</v>
      </c>
      <c r="CG53" s="39">
        <f t="shared" si="46"/>
        <v>407.39506995336444</v>
      </c>
      <c r="CH53" s="39">
        <f t="shared" si="47"/>
        <v>-180.75839098129632</v>
      </c>
      <c r="CI53" s="39">
        <f t="shared" si="48"/>
        <v>-1884.7558192606116</v>
      </c>
      <c r="CJ53" s="40">
        <f t="shared" si="49"/>
        <v>8</v>
      </c>
      <c r="CK53" s="41">
        <f t="shared" si="50"/>
        <v>0</v>
      </c>
      <c r="CL53" s="41">
        <f t="shared" si="51"/>
        <v>0</v>
      </c>
      <c r="CM53" s="41">
        <f t="shared" si="52"/>
        <v>0</v>
      </c>
      <c r="CN53" s="41">
        <f t="shared" si="53"/>
        <v>0</v>
      </c>
      <c r="CO53" s="41">
        <f t="shared" si="54"/>
        <v>0</v>
      </c>
      <c r="CP53" s="41">
        <f t="shared" si="55"/>
        <v>0</v>
      </c>
      <c r="CQ53" s="41">
        <f t="shared" si="56"/>
        <v>0</v>
      </c>
      <c r="CR53" s="41">
        <f t="shared" si="57"/>
        <v>1</v>
      </c>
      <c r="CS53" s="41">
        <f t="shared" si="58"/>
        <v>1</v>
      </c>
      <c r="CT53" s="41">
        <f t="shared" si="59"/>
        <v>1</v>
      </c>
      <c r="CU53" s="41">
        <f t="shared" si="60"/>
        <v>1</v>
      </c>
      <c r="CV53" s="41">
        <f t="shared" si="61"/>
        <v>1</v>
      </c>
      <c r="CW53" s="42">
        <f t="shared" si="62"/>
        <v>658.95522388059703</v>
      </c>
    </row>
    <row r="54" spans="1:101" s="22" customFormat="1" ht="14.25" x14ac:dyDescent="0.35">
      <c r="A54" s="11"/>
      <c r="B54" s="15" t="s">
        <v>125</v>
      </c>
      <c r="C54" s="16">
        <v>359</v>
      </c>
      <c r="D54" s="16">
        <v>6056</v>
      </c>
      <c r="E54" s="16">
        <v>5825</v>
      </c>
      <c r="F54" s="16">
        <v>5169</v>
      </c>
      <c r="G54" s="16">
        <v>4967</v>
      </c>
      <c r="H54" s="16">
        <v>7449</v>
      </c>
      <c r="I54" s="16">
        <v>7845</v>
      </c>
      <c r="J54" s="16">
        <v>6886</v>
      </c>
      <c r="K54" s="16">
        <v>7042</v>
      </c>
      <c r="L54" s="16">
        <v>4838</v>
      </c>
      <c r="M54" s="16">
        <v>5127</v>
      </c>
      <c r="N54" s="16">
        <v>3712</v>
      </c>
      <c r="O54" s="29">
        <v>53</v>
      </c>
      <c r="P54" s="29">
        <f t="shared" si="2"/>
        <v>359</v>
      </c>
      <c r="Q54" s="29">
        <f t="shared" si="3"/>
        <v>6415</v>
      </c>
      <c r="R54" s="29">
        <f t="shared" si="4"/>
        <v>12240</v>
      </c>
      <c r="S54" s="29">
        <f t="shared" si="5"/>
        <v>17409</v>
      </c>
      <c r="T54" s="29">
        <f t="shared" si="6"/>
        <v>22376</v>
      </c>
      <c r="U54" s="29">
        <f t="shared" si="7"/>
        <v>29825</v>
      </c>
      <c r="V54" s="29">
        <f t="shared" si="8"/>
        <v>37670</v>
      </c>
      <c r="W54" s="29">
        <f t="shared" si="9"/>
        <v>44556</v>
      </c>
      <c r="X54" s="29">
        <f t="shared" si="10"/>
        <v>51598</v>
      </c>
      <c r="Y54" s="29">
        <f t="shared" si="11"/>
        <v>56436</v>
      </c>
      <c r="Z54" s="29">
        <f t="shared" si="12"/>
        <v>61563</v>
      </c>
      <c r="AA54" s="30">
        <f t="shared" si="13"/>
        <v>65275</v>
      </c>
      <c r="AB54" s="31">
        <f t="shared" si="14"/>
        <v>8.1194944465721938E-2</v>
      </c>
      <c r="AC54" s="31">
        <f t="shared" si="15"/>
        <v>0.54998085024894672</v>
      </c>
      <c r="AD54" s="31">
        <f t="shared" si="16"/>
        <v>9.8276522405208731</v>
      </c>
      <c r="AE54" s="31">
        <f t="shared" si="17"/>
        <v>18.751436231328995</v>
      </c>
      <c r="AF54" s="31">
        <f t="shared" si="18"/>
        <v>26.670241286863273</v>
      </c>
      <c r="AG54" s="31">
        <f t="shared" si="19"/>
        <v>34.279586365377249</v>
      </c>
      <c r="AH54" s="31">
        <f t="shared" si="20"/>
        <v>45.69130601302183</v>
      </c>
      <c r="AI54" s="31">
        <f t="shared" si="21"/>
        <v>57.709689774032938</v>
      </c>
      <c r="AJ54" s="31">
        <f t="shared" si="22"/>
        <v>68.258904634239755</v>
      </c>
      <c r="AK54" s="31">
        <f t="shared" si="23"/>
        <v>79.047108387590953</v>
      </c>
      <c r="AL54" s="31">
        <f t="shared" si="24"/>
        <v>86.458828035235541</v>
      </c>
      <c r="AM54" s="31">
        <f t="shared" si="25"/>
        <v>94.313289927230954</v>
      </c>
      <c r="AN54" s="32">
        <v>1</v>
      </c>
      <c r="AO54" s="33">
        <v>1</v>
      </c>
      <c r="AP54" s="33">
        <v>1</v>
      </c>
      <c r="AQ54" s="33">
        <v>200</v>
      </c>
      <c r="AR54" s="33">
        <v>300</v>
      </c>
      <c r="AS54" s="33">
        <v>400</v>
      </c>
      <c r="AT54" s="33">
        <v>600</v>
      </c>
      <c r="AU54" s="33">
        <v>800</v>
      </c>
      <c r="AV54" s="33">
        <v>1000</v>
      </c>
      <c r="AW54" s="33">
        <v>1250</v>
      </c>
      <c r="AX54" s="33">
        <v>1500</v>
      </c>
      <c r="AY54" s="33">
        <v>2000</v>
      </c>
      <c r="AZ54" s="34">
        <v>1</v>
      </c>
      <c r="BA54" s="35">
        <v>1</v>
      </c>
      <c r="BB54" s="35">
        <v>199</v>
      </c>
      <c r="BC54" s="35">
        <v>100</v>
      </c>
      <c r="BD54" s="35">
        <v>100</v>
      </c>
      <c r="BE54" s="35">
        <v>200</v>
      </c>
      <c r="BF54" s="35">
        <v>200</v>
      </c>
      <c r="BG54" s="35">
        <v>200</v>
      </c>
      <c r="BH54" s="35">
        <v>250</v>
      </c>
      <c r="BI54" s="35">
        <v>250</v>
      </c>
      <c r="BJ54" s="35">
        <v>500</v>
      </c>
      <c r="BK54" s="35">
        <v>1000</v>
      </c>
      <c r="BL54" s="36">
        <f t="shared" si="26"/>
        <v>359</v>
      </c>
      <c r="BM54" s="37">
        <f t="shared" si="27"/>
        <v>6056</v>
      </c>
      <c r="BN54" s="37">
        <f t="shared" si="28"/>
        <v>5825</v>
      </c>
      <c r="BO54" s="37">
        <f t="shared" si="29"/>
        <v>5169</v>
      </c>
      <c r="BP54" s="37">
        <f t="shared" si="30"/>
        <v>4967</v>
      </c>
      <c r="BQ54" s="37">
        <f t="shared" si="31"/>
        <v>7449</v>
      </c>
      <c r="BR54" s="37">
        <f t="shared" si="32"/>
        <v>7845</v>
      </c>
      <c r="BS54" s="37">
        <f t="shared" si="33"/>
        <v>6886</v>
      </c>
      <c r="BT54" s="37">
        <f t="shared" si="34"/>
        <v>7042</v>
      </c>
      <c r="BU54" s="37">
        <f t="shared" si="35"/>
        <v>4838</v>
      </c>
      <c r="BV54" s="37">
        <f t="shared" si="36"/>
        <v>5127</v>
      </c>
      <c r="BW54" s="37">
        <f t="shared" si="37"/>
        <v>3712</v>
      </c>
      <c r="BX54" s="38" t="s">
        <v>152</v>
      </c>
      <c r="BY54" s="39">
        <f t="shared" si="38"/>
        <v>6.3300033025099074</v>
      </c>
      <c r="BZ54" s="39">
        <f t="shared" si="39"/>
        <v>896.84163090128754</v>
      </c>
      <c r="CA54" s="39">
        <f t="shared" si="40"/>
        <v>594.61211065970201</v>
      </c>
      <c r="CB54" s="39">
        <f t="shared" si="41"/>
        <v>606.59351721360986</v>
      </c>
      <c r="CC54" s="39">
        <f t="shared" si="42"/>
        <v>675.51349174385825</v>
      </c>
      <c r="CD54" s="39">
        <f t="shared" si="43"/>
        <v>671.70172084130013</v>
      </c>
      <c r="CE54" s="39">
        <f t="shared" si="44"/>
        <v>653.83386581469654</v>
      </c>
      <c r="CF54" s="39">
        <f t="shared" si="45"/>
        <v>576.87801760863385</v>
      </c>
      <c r="CG54" s="39">
        <f t="shared" si="46"/>
        <v>270.23046713517988</v>
      </c>
      <c r="CH54" s="39">
        <f t="shared" si="47"/>
        <v>-820.89916130290612</v>
      </c>
      <c r="CI54" s="39">
        <f t="shared" si="48"/>
        <v>-5792.4299568965516</v>
      </c>
      <c r="CJ54" s="40">
        <f t="shared" si="49"/>
        <v>8</v>
      </c>
      <c r="CK54" s="41">
        <f t="shared" si="50"/>
        <v>0</v>
      </c>
      <c r="CL54" s="41">
        <f t="shared" si="51"/>
        <v>0</v>
      </c>
      <c r="CM54" s="41">
        <f t="shared" si="52"/>
        <v>0</v>
      </c>
      <c r="CN54" s="41">
        <f t="shared" si="53"/>
        <v>0</v>
      </c>
      <c r="CO54" s="41">
        <f t="shared" si="54"/>
        <v>0</v>
      </c>
      <c r="CP54" s="41">
        <f t="shared" si="55"/>
        <v>0</v>
      </c>
      <c r="CQ54" s="41">
        <f t="shared" si="56"/>
        <v>0</v>
      </c>
      <c r="CR54" s="41">
        <f t="shared" si="57"/>
        <v>1</v>
      </c>
      <c r="CS54" s="41">
        <f t="shared" si="58"/>
        <v>1</v>
      </c>
      <c r="CT54" s="41">
        <f t="shared" si="59"/>
        <v>1</v>
      </c>
      <c r="CU54" s="41">
        <f t="shared" si="60"/>
        <v>1</v>
      </c>
      <c r="CV54" s="41">
        <f t="shared" si="61"/>
        <v>1</v>
      </c>
      <c r="CW54" s="42">
        <f t="shared" si="62"/>
        <v>671.70172084130013</v>
      </c>
    </row>
    <row r="55" spans="1:101" s="22" customFormat="1" ht="14.25" x14ac:dyDescent="0.35">
      <c r="A55" s="11"/>
      <c r="B55" s="15" t="s">
        <v>126</v>
      </c>
      <c r="C55" s="16">
        <v>527</v>
      </c>
      <c r="D55" s="16">
        <v>5978</v>
      </c>
      <c r="E55" s="16">
        <v>5652</v>
      </c>
      <c r="F55" s="16">
        <v>6730</v>
      </c>
      <c r="G55" s="16">
        <v>5232</v>
      </c>
      <c r="H55" s="16">
        <v>6931</v>
      </c>
      <c r="I55" s="16">
        <v>7563</v>
      </c>
      <c r="J55" s="16">
        <v>6273</v>
      </c>
      <c r="K55" s="16">
        <v>5548</v>
      </c>
      <c r="L55" s="16">
        <v>3453</v>
      </c>
      <c r="M55" s="16">
        <v>3049</v>
      </c>
      <c r="N55" s="16">
        <v>1652</v>
      </c>
      <c r="O55" s="29">
        <v>54</v>
      </c>
      <c r="P55" s="29">
        <f t="shared" si="2"/>
        <v>527</v>
      </c>
      <c r="Q55" s="29">
        <f t="shared" si="3"/>
        <v>6505</v>
      </c>
      <c r="R55" s="29">
        <f t="shared" si="4"/>
        <v>12157</v>
      </c>
      <c r="S55" s="29">
        <f t="shared" si="5"/>
        <v>18887</v>
      </c>
      <c r="T55" s="29">
        <f t="shared" si="6"/>
        <v>24119</v>
      </c>
      <c r="U55" s="29">
        <f t="shared" si="7"/>
        <v>31050</v>
      </c>
      <c r="V55" s="29">
        <f t="shared" si="8"/>
        <v>38613</v>
      </c>
      <c r="W55" s="29">
        <f t="shared" si="9"/>
        <v>44886</v>
      </c>
      <c r="X55" s="29">
        <f t="shared" si="10"/>
        <v>50434</v>
      </c>
      <c r="Y55" s="29">
        <f t="shared" si="11"/>
        <v>53887</v>
      </c>
      <c r="Z55" s="29">
        <f t="shared" si="12"/>
        <v>56936</v>
      </c>
      <c r="AA55" s="30">
        <f t="shared" si="13"/>
        <v>58588</v>
      </c>
      <c r="AB55" s="31">
        <f t="shared" si="14"/>
        <v>9.2169044855601831E-2</v>
      </c>
      <c r="AC55" s="31">
        <f t="shared" si="15"/>
        <v>0.8995016044241142</v>
      </c>
      <c r="AD55" s="31">
        <f t="shared" si="16"/>
        <v>11.102956236772036</v>
      </c>
      <c r="AE55" s="31">
        <f t="shared" si="17"/>
        <v>20.749982931658359</v>
      </c>
      <c r="AF55" s="31">
        <f t="shared" si="18"/>
        <v>32.236976855328734</v>
      </c>
      <c r="AG55" s="31">
        <f t="shared" si="19"/>
        <v>41.16713320133816</v>
      </c>
      <c r="AH55" s="31">
        <f t="shared" si="20"/>
        <v>52.997200791971053</v>
      </c>
      <c r="AI55" s="31">
        <f t="shared" si="21"/>
        <v>65.905987574247277</v>
      </c>
      <c r="AJ55" s="31">
        <f t="shared" si="22"/>
        <v>76.612958284973033</v>
      </c>
      <c r="AK55" s="31">
        <f t="shared" si="23"/>
        <v>86.082474226804123</v>
      </c>
      <c r="AL55" s="31">
        <f t="shared" si="24"/>
        <v>91.976172595070665</v>
      </c>
      <c r="AM55" s="31">
        <f t="shared" si="25"/>
        <v>97.180309961084177</v>
      </c>
      <c r="AN55" s="32">
        <v>1</v>
      </c>
      <c r="AO55" s="33">
        <v>1</v>
      </c>
      <c r="AP55" s="33">
        <v>1</v>
      </c>
      <c r="AQ55" s="33">
        <v>200</v>
      </c>
      <c r="AR55" s="33">
        <v>300</v>
      </c>
      <c r="AS55" s="33">
        <v>400</v>
      </c>
      <c r="AT55" s="33">
        <v>600</v>
      </c>
      <c r="AU55" s="33">
        <v>800</v>
      </c>
      <c r="AV55" s="33">
        <v>1000</v>
      </c>
      <c r="AW55" s="33">
        <v>1250</v>
      </c>
      <c r="AX55" s="33">
        <v>1500</v>
      </c>
      <c r="AY55" s="33">
        <v>2000</v>
      </c>
      <c r="AZ55" s="34">
        <v>1</v>
      </c>
      <c r="BA55" s="35">
        <v>1</v>
      </c>
      <c r="BB55" s="35">
        <v>199</v>
      </c>
      <c r="BC55" s="35">
        <v>100</v>
      </c>
      <c r="BD55" s="35">
        <v>100</v>
      </c>
      <c r="BE55" s="35">
        <v>200</v>
      </c>
      <c r="BF55" s="35">
        <v>200</v>
      </c>
      <c r="BG55" s="35">
        <v>200</v>
      </c>
      <c r="BH55" s="35">
        <v>250</v>
      </c>
      <c r="BI55" s="35">
        <v>250</v>
      </c>
      <c r="BJ55" s="35">
        <v>500</v>
      </c>
      <c r="BK55" s="35">
        <v>1000</v>
      </c>
      <c r="BL55" s="36">
        <f t="shared" si="26"/>
        <v>527</v>
      </c>
      <c r="BM55" s="37">
        <f t="shared" si="27"/>
        <v>5978</v>
      </c>
      <c r="BN55" s="37">
        <f t="shared" si="28"/>
        <v>5652</v>
      </c>
      <c r="BO55" s="37">
        <f t="shared" si="29"/>
        <v>6730</v>
      </c>
      <c r="BP55" s="37">
        <f t="shared" si="30"/>
        <v>5232</v>
      </c>
      <c r="BQ55" s="37">
        <f t="shared" si="31"/>
        <v>6931</v>
      </c>
      <c r="BR55" s="37">
        <f t="shared" si="32"/>
        <v>7563</v>
      </c>
      <c r="BS55" s="37">
        <f t="shared" si="33"/>
        <v>6273</v>
      </c>
      <c r="BT55" s="37">
        <f t="shared" si="34"/>
        <v>5548</v>
      </c>
      <c r="BU55" s="37">
        <f t="shared" si="35"/>
        <v>3453</v>
      </c>
      <c r="BV55" s="37">
        <f t="shared" si="36"/>
        <v>3049</v>
      </c>
      <c r="BW55" s="37">
        <f t="shared" si="37"/>
        <v>1652</v>
      </c>
      <c r="BX55" s="38" t="s">
        <v>152</v>
      </c>
      <c r="BY55" s="39">
        <f t="shared" si="38"/>
        <v>5.8121445299431249</v>
      </c>
      <c r="BZ55" s="39">
        <f t="shared" si="39"/>
        <v>803.37278839348915</v>
      </c>
      <c r="CA55" s="39">
        <f t="shared" si="40"/>
        <v>454.63595839524515</v>
      </c>
      <c r="CB55" s="39">
        <f t="shared" si="41"/>
        <v>498.91055045871559</v>
      </c>
      <c r="CC55" s="39">
        <f t="shared" si="42"/>
        <v>549.32910113980665</v>
      </c>
      <c r="CD55" s="39">
        <f t="shared" si="43"/>
        <v>553.56340076689139</v>
      </c>
      <c r="CE55" s="39">
        <f t="shared" si="44"/>
        <v>502.88538179499437</v>
      </c>
      <c r="CF55" s="39">
        <f t="shared" si="45"/>
        <v>297.40447007930777</v>
      </c>
      <c r="CG55" s="39">
        <f t="shared" si="46"/>
        <v>-280.55314219519255</v>
      </c>
      <c r="CH55" s="39">
        <f t="shared" si="47"/>
        <v>-2532.961626762873</v>
      </c>
      <c r="CI55" s="39">
        <f t="shared" si="48"/>
        <v>-14732.445520581114</v>
      </c>
      <c r="CJ55" s="40">
        <f t="shared" si="49"/>
        <v>7</v>
      </c>
      <c r="CK55" s="41">
        <f t="shared" si="50"/>
        <v>0</v>
      </c>
      <c r="CL55" s="41">
        <f t="shared" si="51"/>
        <v>0</v>
      </c>
      <c r="CM55" s="41">
        <f t="shared" si="52"/>
        <v>0</v>
      </c>
      <c r="CN55" s="41">
        <f t="shared" si="53"/>
        <v>0</v>
      </c>
      <c r="CO55" s="41">
        <f t="shared" si="54"/>
        <v>0</v>
      </c>
      <c r="CP55" s="41">
        <f t="shared" si="55"/>
        <v>0</v>
      </c>
      <c r="CQ55" s="41">
        <f t="shared" si="56"/>
        <v>1</v>
      </c>
      <c r="CR55" s="41">
        <f t="shared" si="57"/>
        <v>1</v>
      </c>
      <c r="CS55" s="41">
        <f t="shared" si="58"/>
        <v>1</v>
      </c>
      <c r="CT55" s="41">
        <f t="shared" si="59"/>
        <v>1</v>
      </c>
      <c r="CU55" s="41">
        <f t="shared" si="60"/>
        <v>1</v>
      </c>
      <c r="CV55" s="41">
        <f t="shared" si="61"/>
        <v>1</v>
      </c>
      <c r="CW55" s="42">
        <f t="shared" si="62"/>
        <v>549.32910113980665</v>
      </c>
    </row>
    <row r="56" spans="1:101" s="22" customFormat="1" ht="14.25" x14ac:dyDescent="0.35">
      <c r="A56" s="11"/>
      <c r="B56" s="15" t="s">
        <v>74</v>
      </c>
      <c r="C56" s="16">
        <v>17003</v>
      </c>
      <c r="D56" s="16">
        <v>248150</v>
      </c>
      <c r="E56" s="16">
        <v>216548</v>
      </c>
      <c r="F56" s="16">
        <v>271689</v>
      </c>
      <c r="G56" s="16">
        <v>245324</v>
      </c>
      <c r="H56" s="16">
        <v>296529</v>
      </c>
      <c r="I56" s="16">
        <v>281902</v>
      </c>
      <c r="J56" s="16">
        <v>238014</v>
      </c>
      <c r="K56" s="16">
        <v>233612</v>
      </c>
      <c r="L56" s="16">
        <v>164883</v>
      </c>
      <c r="M56" s="16">
        <v>184305</v>
      </c>
      <c r="N56" s="16">
        <v>194325</v>
      </c>
      <c r="O56" s="29">
        <v>55</v>
      </c>
      <c r="P56" s="29">
        <f t="shared" si="2"/>
        <v>17003</v>
      </c>
      <c r="Q56" s="29">
        <f t="shared" si="3"/>
        <v>265153</v>
      </c>
      <c r="R56" s="29">
        <f t="shared" si="4"/>
        <v>481701</v>
      </c>
      <c r="S56" s="29">
        <f t="shared" si="5"/>
        <v>753390</v>
      </c>
      <c r="T56" s="29">
        <f t="shared" si="6"/>
        <v>998714</v>
      </c>
      <c r="U56" s="29">
        <f t="shared" si="7"/>
        <v>1295243</v>
      </c>
      <c r="V56" s="29">
        <f t="shared" si="8"/>
        <v>1577145</v>
      </c>
      <c r="W56" s="29">
        <f t="shared" si="9"/>
        <v>1815159</v>
      </c>
      <c r="X56" s="29">
        <f t="shared" si="10"/>
        <v>2048771</v>
      </c>
      <c r="Y56" s="29">
        <f t="shared" si="11"/>
        <v>2213654</v>
      </c>
      <c r="Z56" s="29">
        <f t="shared" si="12"/>
        <v>2397959</v>
      </c>
      <c r="AA56" s="30">
        <f t="shared" si="13"/>
        <v>2592284</v>
      </c>
      <c r="AB56" s="31">
        <f t="shared" si="14"/>
        <v>2.1216811121003718E-3</v>
      </c>
      <c r="AC56" s="31">
        <f t="shared" si="15"/>
        <v>0.65590807180077493</v>
      </c>
      <c r="AD56" s="31">
        <f t="shared" si="16"/>
        <v>10.228547489395453</v>
      </c>
      <c r="AE56" s="31">
        <f t="shared" si="17"/>
        <v>18.582107515997475</v>
      </c>
      <c r="AF56" s="31">
        <f t="shared" si="18"/>
        <v>29.062787873550892</v>
      </c>
      <c r="AG56" s="31">
        <f t="shared" si="19"/>
        <v>38.526411458003828</v>
      </c>
      <c r="AH56" s="31">
        <f t="shared" si="20"/>
        <v>49.965320157822212</v>
      </c>
      <c r="AI56" s="31">
        <f t="shared" si="21"/>
        <v>60.839977409882565</v>
      </c>
      <c r="AJ56" s="31">
        <f t="shared" si="22"/>
        <v>70.021610286527249</v>
      </c>
      <c r="AK56" s="31">
        <f t="shared" si="23"/>
        <v>79.033431522163468</v>
      </c>
      <c r="AL56" s="31">
        <f t="shared" si="24"/>
        <v>85.393961464098851</v>
      </c>
      <c r="AM56" s="31">
        <f t="shared" si="25"/>
        <v>92.503714870747189</v>
      </c>
      <c r="AN56" s="32">
        <v>1</v>
      </c>
      <c r="AO56" s="33">
        <v>1</v>
      </c>
      <c r="AP56" s="33">
        <v>1</v>
      </c>
      <c r="AQ56" s="33">
        <v>200</v>
      </c>
      <c r="AR56" s="33">
        <v>300</v>
      </c>
      <c r="AS56" s="33">
        <v>400</v>
      </c>
      <c r="AT56" s="33">
        <v>600</v>
      </c>
      <c r="AU56" s="33">
        <v>800</v>
      </c>
      <c r="AV56" s="33">
        <v>1000</v>
      </c>
      <c r="AW56" s="33">
        <v>1250</v>
      </c>
      <c r="AX56" s="33">
        <v>1500</v>
      </c>
      <c r="AY56" s="33">
        <v>2000</v>
      </c>
      <c r="AZ56" s="34">
        <v>1</v>
      </c>
      <c r="BA56" s="35">
        <v>1</v>
      </c>
      <c r="BB56" s="35">
        <v>199</v>
      </c>
      <c r="BC56" s="35">
        <v>100</v>
      </c>
      <c r="BD56" s="35">
        <v>100</v>
      </c>
      <c r="BE56" s="35">
        <v>200</v>
      </c>
      <c r="BF56" s="35">
        <v>200</v>
      </c>
      <c r="BG56" s="35">
        <v>200</v>
      </c>
      <c r="BH56" s="35">
        <v>250</v>
      </c>
      <c r="BI56" s="35">
        <v>250</v>
      </c>
      <c r="BJ56" s="35">
        <v>500</v>
      </c>
      <c r="BK56" s="35">
        <v>1000</v>
      </c>
      <c r="BL56" s="36">
        <f t="shared" si="26"/>
        <v>17003</v>
      </c>
      <c r="BM56" s="37">
        <f t="shared" si="27"/>
        <v>248150</v>
      </c>
      <c r="BN56" s="37">
        <f t="shared" si="28"/>
        <v>216548</v>
      </c>
      <c r="BO56" s="37">
        <f t="shared" si="29"/>
        <v>271689</v>
      </c>
      <c r="BP56" s="37">
        <f t="shared" si="30"/>
        <v>245324</v>
      </c>
      <c r="BQ56" s="37">
        <f t="shared" si="31"/>
        <v>296529</v>
      </c>
      <c r="BR56" s="37">
        <f t="shared" si="32"/>
        <v>281902</v>
      </c>
      <c r="BS56" s="37">
        <f t="shared" si="33"/>
        <v>238014</v>
      </c>
      <c r="BT56" s="37">
        <f t="shared" si="34"/>
        <v>233612</v>
      </c>
      <c r="BU56" s="37">
        <f t="shared" si="35"/>
        <v>164883</v>
      </c>
      <c r="BV56" s="37">
        <f t="shared" si="36"/>
        <v>184305</v>
      </c>
      <c r="BW56" s="37">
        <f t="shared" si="37"/>
        <v>194325</v>
      </c>
      <c r="BX56" s="38" t="s">
        <v>152</v>
      </c>
      <c r="BY56" s="39">
        <f t="shared" si="38"/>
        <v>6.1547007858150309</v>
      </c>
      <c r="BZ56" s="39">
        <f t="shared" si="39"/>
        <v>948.44265012837798</v>
      </c>
      <c r="CA56" s="39">
        <f t="shared" si="40"/>
        <v>499.76958949386983</v>
      </c>
      <c r="CB56" s="39">
        <f t="shared" si="41"/>
        <v>521.23885147804538</v>
      </c>
      <c r="CC56" s="39">
        <f t="shared" si="42"/>
        <v>600.60634878882001</v>
      </c>
      <c r="CD56" s="39">
        <f t="shared" si="43"/>
        <v>600.63781030287123</v>
      </c>
      <c r="CE56" s="39">
        <f t="shared" si="44"/>
        <v>563.87691480333092</v>
      </c>
      <c r="CF56" s="39">
        <f t="shared" si="45"/>
        <v>444.57369484444291</v>
      </c>
      <c r="CG56" s="39">
        <f t="shared" si="46"/>
        <v>108.84384684897782</v>
      </c>
      <c r="CH56" s="39">
        <f t="shared" si="47"/>
        <v>-989.11315482488271</v>
      </c>
      <c r="CI56" s="39">
        <f t="shared" si="48"/>
        <v>-3669.9704103949571</v>
      </c>
      <c r="CJ56" s="40">
        <f t="shared" si="49"/>
        <v>8</v>
      </c>
      <c r="CK56" s="41">
        <f t="shared" si="50"/>
        <v>0</v>
      </c>
      <c r="CL56" s="41">
        <f t="shared" si="51"/>
        <v>0</v>
      </c>
      <c r="CM56" s="41">
        <f t="shared" si="52"/>
        <v>0</v>
      </c>
      <c r="CN56" s="41">
        <f t="shared" si="53"/>
        <v>0</v>
      </c>
      <c r="CO56" s="41">
        <f t="shared" si="54"/>
        <v>0</v>
      </c>
      <c r="CP56" s="41">
        <f t="shared" si="55"/>
        <v>0</v>
      </c>
      <c r="CQ56" s="41">
        <f t="shared" si="56"/>
        <v>0</v>
      </c>
      <c r="CR56" s="41">
        <f t="shared" si="57"/>
        <v>1</v>
      </c>
      <c r="CS56" s="41">
        <f t="shared" si="58"/>
        <v>1</v>
      </c>
      <c r="CT56" s="41">
        <f t="shared" si="59"/>
        <v>1</v>
      </c>
      <c r="CU56" s="41">
        <f t="shared" si="60"/>
        <v>1</v>
      </c>
      <c r="CV56" s="41">
        <f t="shared" si="61"/>
        <v>1</v>
      </c>
      <c r="CW56" s="42">
        <f t="shared" si="62"/>
        <v>600.63781030287123</v>
      </c>
    </row>
    <row r="57" spans="1:101" s="22" customFormat="1" x14ac:dyDescent="0.35">
      <c r="A57" s="17"/>
      <c r="B57" s="11"/>
      <c r="C57" s="11"/>
      <c r="D57" s="11"/>
      <c r="E57" s="11"/>
      <c r="F57" s="11"/>
      <c r="G57" s="11"/>
      <c r="H57" s="11"/>
      <c r="I57" s="11"/>
      <c r="J57" s="11"/>
      <c r="K57" s="11"/>
      <c r="L57" s="11"/>
      <c r="M57" s="11"/>
      <c r="N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row>
    <row r="59" spans="1:101" s="22" customFormat="1" x14ac:dyDescent="0.35">
      <c r="A59" s="17"/>
      <c r="B59" s="17"/>
      <c r="C59" s="11"/>
      <c r="D59" s="11"/>
      <c r="E59" s="11"/>
      <c r="F59" s="11"/>
      <c r="G59" s="11"/>
      <c r="H59" s="11"/>
      <c r="I59" s="11"/>
      <c r="J59" s="11"/>
      <c r="K59" s="11"/>
      <c r="L59" s="11"/>
      <c r="M59" s="11"/>
      <c r="N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row>
    <row r="61" spans="1:101" x14ac:dyDescent="0.35">
      <c r="A61" s="17"/>
      <c r="B61" s="17"/>
    </row>
    <row r="62" spans="1:101" x14ac:dyDescent="0.35">
      <c r="A62" s="17"/>
      <c r="B62" s="17"/>
    </row>
    <row r="63" spans="1:101" x14ac:dyDescent="0.35">
      <c r="A63" s="17"/>
      <c r="B63" s="17"/>
    </row>
    <row r="69" spans="1:17" s="19" customFormat="1" x14ac:dyDescent="0.35">
      <c r="A69" s="18"/>
      <c r="D69" s="11"/>
      <c r="O69" s="22"/>
      <c r="P69" s="22"/>
      <c r="Q69" s="22"/>
    </row>
    <row r="70" spans="1:17" x14ac:dyDescent="0.35">
      <c r="D70" s="19"/>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0"/>
  <sheetViews>
    <sheetView workbookViewId="0">
      <pane xSplit="6" ySplit="4" topLeftCell="G25" activePane="bottomRight" state="frozen"/>
      <selection activeCell="H55" sqref="H5:H55"/>
      <selection pane="topRight" activeCell="H55" sqref="H5:H55"/>
      <selection pane="bottomLeft" activeCell="H55" sqref="H5:H55"/>
      <selection pane="bottomRight" activeCell="H55" sqref="H5:H55"/>
    </sheetView>
  </sheetViews>
  <sheetFormatPr defaultColWidth="15.73046875" defaultRowHeight="10.5" x14ac:dyDescent="0.35"/>
  <cols>
    <col min="1" max="1" width="3.59765625" style="11" customWidth="1"/>
    <col min="2" max="2" width="25.86328125" style="11" customWidth="1"/>
    <col min="3" max="6" width="12.73046875" style="11" customWidth="1"/>
    <col min="7" max="16384" width="15.73046875" style="11"/>
  </cols>
  <sheetData>
    <row r="1" spans="1:6" x14ac:dyDescent="0.35">
      <c r="A1" s="10" t="s">
        <v>145</v>
      </c>
    </row>
    <row r="2" spans="1:6" x14ac:dyDescent="0.35">
      <c r="A2" s="10" t="s">
        <v>69</v>
      </c>
    </row>
    <row r="4" spans="1:6" ht="26.25" customHeight="1" x14ac:dyDescent="0.35">
      <c r="A4" s="12" t="s">
        <v>146</v>
      </c>
      <c r="B4" s="25"/>
      <c r="C4" s="26" t="s">
        <v>147</v>
      </c>
      <c r="D4" s="26" t="s">
        <v>148</v>
      </c>
      <c r="E4" s="26" t="s">
        <v>74</v>
      </c>
      <c r="F4" s="26" t="s">
        <v>151</v>
      </c>
    </row>
    <row r="5" spans="1:6" x14ac:dyDescent="0.35">
      <c r="B5" s="15" t="s">
        <v>75</v>
      </c>
      <c r="C5" s="16">
        <v>52997</v>
      </c>
      <c r="D5" s="16">
        <v>7732</v>
      </c>
      <c r="E5" s="16">
        <v>60729</v>
      </c>
      <c r="F5" s="28">
        <f>D5/E5*100</f>
        <v>12.731973192379259</v>
      </c>
    </row>
    <row r="6" spans="1:6" x14ac:dyDescent="0.35">
      <c r="B6" s="15" t="s">
        <v>76</v>
      </c>
      <c r="C6" s="16">
        <v>49401</v>
      </c>
      <c r="D6" s="16">
        <v>18719</v>
      </c>
      <c r="E6" s="16">
        <v>68120</v>
      </c>
      <c r="F6" s="28">
        <f t="shared" ref="F6:F56" si="0">D6/E6*100</f>
        <v>27.479448032883148</v>
      </c>
    </row>
    <row r="7" spans="1:6" x14ac:dyDescent="0.35">
      <c r="B7" s="15" t="s">
        <v>77</v>
      </c>
      <c r="C7" s="16">
        <v>27914</v>
      </c>
      <c r="D7" s="16">
        <v>12482</v>
      </c>
      <c r="E7" s="16">
        <v>40396</v>
      </c>
      <c r="F7" s="28">
        <f t="shared" si="0"/>
        <v>30.899098920685216</v>
      </c>
    </row>
    <row r="8" spans="1:6" x14ac:dyDescent="0.35">
      <c r="B8" s="15" t="s">
        <v>78</v>
      </c>
      <c r="C8" s="16">
        <v>32116</v>
      </c>
      <c r="D8" s="16">
        <v>9851</v>
      </c>
      <c r="E8" s="16">
        <v>41967</v>
      </c>
      <c r="F8" s="28">
        <f t="shared" si="0"/>
        <v>23.473205137369838</v>
      </c>
    </row>
    <row r="9" spans="1:6" x14ac:dyDescent="0.35">
      <c r="B9" s="15" t="s">
        <v>79</v>
      </c>
      <c r="C9" s="16">
        <v>37478</v>
      </c>
      <c r="D9" s="16">
        <v>7913</v>
      </c>
      <c r="E9" s="16">
        <v>45391</v>
      </c>
      <c r="F9" s="28">
        <f t="shared" si="0"/>
        <v>17.432971293868828</v>
      </c>
    </row>
    <row r="10" spans="1:6" x14ac:dyDescent="0.35">
      <c r="B10" s="15" t="s">
        <v>80</v>
      </c>
      <c r="C10" s="16">
        <v>34487</v>
      </c>
      <c r="D10" s="16">
        <v>6846</v>
      </c>
      <c r="E10" s="16">
        <v>41333</v>
      </c>
      <c r="F10" s="28">
        <f t="shared" si="0"/>
        <v>16.563036798683861</v>
      </c>
    </row>
    <row r="11" spans="1:6" x14ac:dyDescent="0.35">
      <c r="B11" s="15" t="s">
        <v>81</v>
      </c>
      <c r="C11" s="16">
        <v>23777</v>
      </c>
      <c r="D11" s="16">
        <v>19565</v>
      </c>
      <c r="E11" s="16">
        <v>43342</v>
      </c>
      <c r="F11" s="28">
        <f t="shared" si="0"/>
        <v>45.140971805638877</v>
      </c>
    </row>
    <row r="12" spans="1:6" x14ac:dyDescent="0.35">
      <c r="B12" s="15" t="s">
        <v>82</v>
      </c>
      <c r="C12" s="16">
        <v>39682</v>
      </c>
      <c r="D12" s="16">
        <v>10072</v>
      </c>
      <c r="E12" s="16">
        <v>49754</v>
      </c>
      <c r="F12" s="28">
        <f t="shared" si="0"/>
        <v>20.243598504642843</v>
      </c>
    </row>
    <row r="13" spans="1:6" x14ac:dyDescent="0.35">
      <c r="B13" s="15" t="s">
        <v>83</v>
      </c>
      <c r="C13" s="16">
        <v>27489</v>
      </c>
      <c r="D13" s="16">
        <v>9519</v>
      </c>
      <c r="E13" s="16">
        <v>37008</v>
      </c>
      <c r="F13" s="28">
        <f t="shared" si="0"/>
        <v>25.721465629053174</v>
      </c>
    </row>
    <row r="14" spans="1:6" x14ac:dyDescent="0.35">
      <c r="B14" s="15" t="s">
        <v>84</v>
      </c>
      <c r="C14" s="16">
        <v>29106</v>
      </c>
      <c r="D14" s="16">
        <v>12026</v>
      </c>
      <c r="E14" s="16">
        <v>41132</v>
      </c>
      <c r="F14" s="28">
        <f t="shared" si="0"/>
        <v>29.237576582709323</v>
      </c>
    </row>
    <row r="15" spans="1:6" x14ac:dyDescent="0.35">
      <c r="B15" s="15" t="s">
        <v>85</v>
      </c>
      <c r="C15" s="16">
        <v>36848</v>
      </c>
      <c r="D15" s="16">
        <v>8813</v>
      </c>
      <c r="E15" s="16">
        <v>45661</v>
      </c>
      <c r="F15" s="28">
        <f t="shared" si="0"/>
        <v>19.300935152537178</v>
      </c>
    </row>
    <row r="16" spans="1:6" x14ac:dyDescent="0.35">
      <c r="B16" s="15" t="s">
        <v>86</v>
      </c>
      <c r="C16" s="16">
        <v>30884</v>
      </c>
      <c r="D16" s="16">
        <v>14516</v>
      </c>
      <c r="E16" s="16">
        <v>45400</v>
      </c>
      <c r="F16" s="28">
        <f t="shared" si="0"/>
        <v>31.973568281938324</v>
      </c>
    </row>
    <row r="17" spans="2:6" x14ac:dyDescent="0.35">
      <c r="B17" s="15" t="s">
        <v>87</v>
      </c>
      <c r="C17" s="16">
        <v>36380</v>
      </c>
      <c r="D17" s="16">
        <v>6216</v>
      </c>
      <c r="E17" s="16">
        <v>42596</v>
      </c>
      <c r="F17" s="28">
        <f t="shared" si="0"/>
        <v>14.592919522959901</v>
      </c>
    </row>
    <row r="18" spans="2:6" x14ac:dyDescent="0.35">
      <c r="B18" s="15" t="s">
        <v>88</v>
      </c>
      <c r="C18" s="16">
        <v>33819</v>
      </c>
      <c r="D18" s="16">
        <v>13194</v>
      </c>
      <c r="E18" s="16">
        <v>47013</v>
      </c>
      <c r="F18" s="28">
        <f t="shared" si="0"/>
        <v>28.064577882713294</v>
      </c>
    </row>
    <row r="19" spans="2:6" x14ac:dyDescent="0.35">
      <c r="B19" s="15" t="s">
        <v>89</v>
      </c>
      <c r="C19" s="16">
        <v>35234</v>
      </c>
      <c r="D19" s="16">
        <v>23733</v>
      </c>
      <c r="E19" s="16">
        <v>58967</v>
      </c>
      <c r="F19" s="28">
        <f t="shared" si="0"/>
        <v>40.247935285837841</v>
      </c>
    </row>
    <row r="20" spans="2:6" x14ac:dyDescent="0.35">
      <c r="B20" s="15" t="s">
        <v>90</v>
      </c>
      <c r="C20" s="16">
        <v>27361</v>
      </c>
      <c r="D20" s="16">
        <v>16140</v>
      </c>
      <c r="E20" s="16">
        <v>43501</v>
      </c>
      <c r="F20" s="28">
        <f t="shared" si="0"/>
        <v>37.102595342635802</v>
      </c>
    </row>
    <row r="21" spans="2:6" x14ac:dyDescent="0.35">
      <c r="B21" s="15" t="s">
        <v>92</v>
      </c>
      <c r="C21" s="16">
        <v>33308</v>
      </c>
      <c r="D21" s="16">
        <v>9591</v>
      </c>
      <c r="E21" s="16">
        <v>42899</v>
      </c>
      <c r="F21" s="28">
        <f t="shared" si="0"/>
        <v>22.357164502669061</v>
      </c>
    </row>
    <row r="22" spans="2:6" x14ac:dyDescent="0.35">
      <c r="B22" s="15" t="s">
        <v>93</v>
      </c>
      <c r="C22" s="16">
        <v>33400</v>
      </c>
      <c r="D22" s="16">
        <v>14803</v>
      </c>
      <c r="E22" s="16">
        <v>48203</v>
      </c>
      <c r="F22" s="28">
        <f t="shared" si="0"/>
        <v>30.709706864717962</v>
      </c>
    </row>
    <row r="23" spans="2:6" x14ac:dyDescent="0.35">
      <c r="B23" s="15" t="s">
        <v>94</v>
      </c>
      <c r="C23" s="16">
        <v>37797</v>
      </c>
      <c r="D23" s="16">
        <v>13185</v>
      </c>
      <c r="E23" s="16">
        <v>50982</v>
      </c>
      <c r="F23" s="28">
        <f t="shared" si="0"/>
        <v>25.862068965517242</v>
      </c>
    </row>
    <row r="24" spans="2:6" x14ac:dyDescent="0.35">
      <c r="B24" s="15" t="s">
        <v>95</v>
      </c>
      <c r="C24" s="16">
        <v>29374</v>
      </c>
      <c r="D24" s="16">
        <v>10266</v>
      </c>
      <c r="E24" s="16">
        <v>39640</v>
      </c>
      <c r="F24" s="28">
        <f t="shared" si="0"/>
        <v>25.898082744702322</v>
      </c>
    </row>
    <row r="25" spans="2:6" x14ac:dyDescent="0.35">
      <c r="B25" s="15" t="s">
        <v>96</v>
      </c>
      <c r="C25" s="16">
        <v>25625</v>
      </c>
      <c r="D25" s="16">
        <v>13954</v>
      </c>
      <c r="E25" s="16">
        <v>39579</v>
      </c>
      <c r="F25" s="28">
        <f t="shared" si="0"/>
        <v>35.256070138204606</v>
      </c>
    </row>
    <row r="26" spans="2:6" x14ac:dyDescent="0.35">
      <c r="B26" s="15" t="s">
        <v>97</v>
      </c>
      <c r="C26" s="16">
        <v>29393</v>
      </c>
      <c r="D26" s="16">
        <v>19958</v>
      </c>
      <c r="E26" s="16">
        <v>49351</v>
      </c>
      <c r="F26" s="28">
        <f t="shared" si="0"/>
        <v>40.440923182914226</v>
      </c>
    </row>
    <row r="27" spans="2:6" x14ac:dyDescent="0.35">
      <c r="B27" s="15" t="s">
        <v>98</v>
      </c>
      <c r="C27" s="16">
        <v>39886</v>
      </c>
      <c r="D27" s="16">
        <v>5397</v>
      </c>
      <c r="E27" s="16">
        <v>45283</v>
      </c>
      <c r="F27" s="28">
        <f t="shared" si="0"/>
        <v>11.918379965991653</v>
      </c>
    </row>
    <row r="28" spans="2:6" x14ac:dyDescent="0.35">
      <c r="B28" s="15" t="s">
        <v>99</v>
      </c>
      <c r="C28" s="16">
        <v>31400</v>
      </c>
      <c r="D28" s="16">
        <v>10119</v>
      </c>
      <c r="E28" s="16">
        <v>41519</v>
      </c>
      <c r="F28" s="28">
        <f t="shared" si="0"/>
        <v>24.371974276837111</v>
      </c>
    </row>
    <row r="29" spans="2:6" x14ac:dyDescent="0.35">
      <c r="B29" s="15" t="s">
        <v>100</v>
      </c>
      <c r="C29" s="16">
        <v>34066</v>
      </c>
      <c r="D29" s="16">
        <v>6406</v>
      </c>
      <c r="E29" s="16">
        <v>40472</v>
      </c>
      <c r="F29" s="28">
        <f t="shared" si="0"/>
        <v>15.828226922316663</v>
      </c>
    </row>
    <row r="30" spans="2:6" x14ac:dyDescent="0.35">
      <c r="B30" s="15" t="s">
        <v>101</v>
      </c>
      <c r="C30" s="16">
        <v>32138</v>
      </c>
      <c r="D30" s="16">
        <v>17408</v>
      </c>
      <c r="E30" s="16">
        <v>49546</v>
      </c>
      <c r="F30" s="28">
        <f t="shared" si="0"/>
        <v>35.135026036410608</v>
      </c>
    </row>
    <row r="31" spans="2:6" x14ac:dyDescent="0.35">
      <c r="B31" s="15" t="s">
        <v>102</v>
      </c>
      <c r="C31" s="16">
        <v>37315</v>
      </c>
      <c r="D31" s="16">
        <v>5518</v>
      </c>
      <c r="E31" s="16">
        <v>42833</v>
      </c>
      <c r="F31" s="28">
        <f t="shared" si="0"/>
        <v>12.882590525996312</v>
      </c>
    </row>
    <row r="32" spans="2:6" x14ac:dyDescent="0.35">
      <c r="B32" s="15" t="s">
        <v>103</v>
      </c>
      <c r="C32" s="16">
        <v>66721</v>
      </c>
      <c r="D32" s="16">
        <v>7575</v>
      </c>
      <c r="E32" s="16">
        <v>74296</v>
      </c>
      <c r="F32" s="28">
        <f t="shared" si="0"/>
        <v>10.195703671799288</v>
      </c>
    </row>
    <row r="33" spans="2:6" x14ac:dyDescent="0.35">
      <c r="B33" s="15" t="s">
        <v>104</v>
      </c>
      <c r="C33" s="16">
        <v>29421</v>
      </c>
      <c r="D33" s="16">
        <v>21219</v>
      </c>
      <c r="E33" s="16">
        <v>50640</v>
      </c>
      <c r="F33" s="28">
        <f t="shared" si="0"/>
        <v>41.90165876777251</v>
      </c>
    </row>
    <row r="34" spans="2:6" x14ac:dyDescent="0.35">
      <c r="B34" s="15" t="s">
        <v>105</v>
      </c>
      <c r="C34" s="16">
        <v>29760</v>
      </c>
      <c r="D34" s="16">
        <v>14990</v>
      </c>
      <c r="E34" s="16">
        <v>44750</v>
      </c>
      <c r="F34" s="28">
        <f t="shared" si="0"/>
        <v>33.497206703910614</v>
      </c>
    </row>
    <row r="35" spans="2:6" x14ac:dyDescent="0.35">
      <c r="B35" s="15" t="s">
        <v>106</v>
      </c>
      <c r="C35" s="16">
        <v>27572</v>
      </c>
      <c r="D35" s="16">
        <v>12183</v>
      </c>
      <c r="E35" s="16">
        <v>39755</v>
      </c>
      <c r="F35" s="28">
        <f t="shared" si="0"/>
        <v>30.645201861401084</v>
      </c>
    </row>
    <row r="36" spans="2:6" x14ac:dyDescent="0.35">
      <c r="B36" s="15" t="s">
        <v>107</v>
      </c>
      <c r="C36" s="16">
        <v>32258</v>
      </c>
      <c r="D36" s="16">
        <v>12772</v>
      </c>
      <c r="E36" s="16">
        <v>45030</v>
      </c>
      <c r="F36" s="28">
        <f t="shared" si="0"/>
        <v>28.363313346657783</v>
      </c>
    </row>
    <row r="37" spans="2:6" x14ac:dyDescent="0.35">
      <c r="B37" s="15" t="s">
        <v>108</v>
      </c>
      <c r="C37" s="16">
        <v>29377</v>
      </c>
      <c r="D37" s="16">
        <v>12502</v>
      </c>
      <c r="E37" s="16">
        <v>41879</v>
      </c>
      <c r="F37" s="28">
        <f t="shared" si="0"/>
        <v>29.85267078965591</v>
      </c>
    </row>
    <row r="38" spans="2:6" x14ac:dyDescent="0.35">
      <c r="B38" s="15" t="s">
        <v>109</v>
      </c>
      <c r="C38" s="16">
        <v>33729</v>
      </c>
      <c r="D38" s="16">
        <v>9569</v>
      </c>
      <c r="E38" s="16">
        <v>43298</v>
      </c>
      <c r="F38" s="28">
        <f t="shared" si="0"/>
        <v>22.100327959721003</v>
      </c>
    </row>
    <row r="39" spans="2:6" x14ac:dyDescent="0.35">
      <c r="B39" s="15" t="s">
        <v>110</v>
      </c>
      <c r="C39" s="16">
        <v>27600</v>
      </c>
      <c r="D39" s="16">
        <v>12595</v>
      </c>
      <c r="E39" s="16">
        <v>40195</v>
      </c>
      <c r="F39" s="28">
        <f t="shared" si="0"/>
        <v>31.334743127254633</v>
      </c>
    </row>
    <row r="40" spans="2:6" x14ac:dyDescent="0.35">
      <c r="B40" s="15" t="s">
        <v>111</v>
      </c>
      <c r="C40" s="16">
        <v>30161</v>
      </c>
      <c r="D40" s="16">
        <v>14536</v>
      </c>
      <c r="E40" s="16">
        <v>44697</v>
      </c>
      <c r="F40" s="28">
        <f t="shared" si="0"/>
        <v>32.521198290713023</v>
      </c>
    </row>
    <row r="41" spans="2:6" x14ac:dyDescent="0.35">
      <c r="B41" s="15" t="s">
        <v>112</v>
      </c>
      <c r="C41" s="16">
        <v>42981</v>
      </c>
      <c r="D41" s="16">
        <v>21615</v>
      </c>
      <c r="E41" s="16">
        <v>64596</v>
      </c>
      <c r="F41" s="28">
        <f t="shared" si="0"/>
        <v>33.461824261564182</v>
      </c>
    </row>
    <row r="42" spans="2:6" x14ac:dyDescent="0.35">
      <c r="B42" s="15" t="s">
        <v>113</v>
      </c>
      <c r="C42" s="16">
        <v>24873</v>
      </c>
      <c r="D42" s="16">
        <v>13438</v>
      </c>
      <c r="E42" s="16">
        <v>38311</v>
      </c>
      <c r="F42" s="28">
        <f t="shared" si="0"/>
        <v>35.076087807679258</v>
      </c>
    </row>
    <row r="43" spans="2:6" x14ac:dyDescent="0.35">
      <c r="B43" s="15" t="s">
        <v>114</v>
      </c>
      <c r="C43" s="16">
        <v>34631</v>
      </c>
      <c r="D43" s="16">
        <v>10161</v>
      </c>
      <c r="E43" s="16">
        <v>44792</v>
      </c>
      <c r="F43" s="28">
        <f t="shared" si="0"/>
        <v>22.68485443829255</v>
      </c>
    </row>
    <row r="44" spans="2:6" x14ac:dyDescent="0.35">
      <c r="B44" s="15" t="s">
        <v>115</v>
      </c>
      <c r="C44" s="16">
        <v>35811</v>
      </c>
      <c r="D44" s="16">
        <v>9036</v>
      </c>
      <c r="E44" s="16">
        <v>44847</v>
      </c>
      <c r="F44" s="28">
        <f t="shared" si="0"/>
        <v>20.148504916716835</v>
      </c>
    </row>
    <row r="45" spans="2:6" x14ac:dyDescent="0.35">
      <c r="B45" s="15" t="s">
        <v>116</v>
      </c>
      <c r="C45" s="16">
        <v>32608</v>
      </c>
      <c r="D45" s="16">
        <v>14182</v>
      </c>
      <c r="E45" s="16">
        <v>46790</v>
      </c>
      <c r="F45" s="28">
        <f t="shared" si="0"/>
        <v>30.30989527676854</v>
      </c>
    </row>
    <row r="46" spans="2:6" x14ac:dyDescent="0.35">
      <c r="B46" s="15" t="s">
        <v>117</v>
      </c>
      <c r="C46" s="16">
        <v>43369</v>
      </c>
      <c r="D46" s="16">
        <v>5830</v>
      </c>
      <c r="E46" s="16">
        <v>49199</v>
      </c>
      <c r="F46" s="28">
        <f t="shared" si="0"/>
        <v>11.849834346226549</v>
      </c>
    </row>
    <row r="47" spans="2:6" x14ac:dyDescent="0.35">
      <c r="B47" s="15" t="s">
        <v>118</v>
      </c>
      <c r="C47" s="16">
        <v>30757</v>
      </c>
      <c r="D47" s="16">
        <v>14481</v>
      </c>
      <c r="E47" s="16">
        <v>45238</v>
      </c>
      <c r="F47" s="28">
        <f t="shared" si="0"/>
        <v>32.010698969892573</v>
      </c>
    </row>
    <row r="48" spans="2:6" x14ac:dyDescent="0.35">
      <c r="B48" s="15" t="s">
        <v>119</v>
      </c>
      <c r="C48" s="16">
        <v>40067</v>
      </c>
      <c r="D48" s="16">
        <v>7733</v>
      </c>
      <c r="E48" s="16">
        <v>47800</v>
      </c>
      <c r="F48" s="28">
        <f t="shared" si="0"/>
        <v>16.177824267782427</v>
      </c>
    </row>
    <row r="49" spans="1:6" x14ac:dyDescent="0.35">
      <c r="B49" s="15" t="s">
        <v>120</v>
      </c>
      <c r="C49" s="16">
        <v>31119</v>
      </c>
      <c r="D49" s="16">
        <v>7972</v>
      </c>
      <c r="E49" s="16">
        <v>39091</v>
      </c>
      <c r="F49" s="28">
        <f t="shared" si="0"/>
        <v>20.393440945486173</v>
      </c>
    </row>
    <row r="50" spans="1:6" x14ac:dyDescent="0.35">
      <c r="B50" s="15" t="s">
        <v>121</v>
      </c>
      <c r="C50" s="16">
        <v>37203</v>
      </c>
      <c r="D50" s="16">
        <v>20576</v>
      </c>
      <c r="E50" s="16">
        <v>57779</v>
      </c>
      <c r="F50" s="28">
        <f t="shared" si="0"/>
        <v>35.61155437096523</v>
      </c>
    </row>
    <row r="51" spans="1:6" x14ac:dyDescent="0.35">
      <c r="B51" s="15" t="s">
        <v>122</v>
      </c>
      <c r="C51" s="16">
        <v>21752</v>
      </c>
      <c r="D51" s="16">
        <v>18405</v>
      </c>
      <c r="E51" s="16">
        <v>40157</v>
      </c>
      <c r="F51" s="28">
        <f t="shared" si="0"/>
        <v>45.832607017456482</v>
      </c>
    </row>
    <row r="52" spans="1:6" x14ac:dyDescent="0.35">
      <c r="B52" s="15" t="s">
        <v>123</v>
      </c>
      <c r="C52" s="16">
        <v>32166</v>
      </c>
      <c r="D52" s="16">
        <v>12025</v>
      </c>
      <c r="E52" s="16">
        <v>44191</v>
      </c>
      <c r="F52" s="28">
        <f t="shared" si="0"/>
        <v>27.211423140458464</v>
      </c>
    </row>
    <row r="53" spans="1:6" x14ac:dyDescent="0.35">
      <c r="B53" s="15" t="s">
        <v>124</v>
      </c>
      <c r="C53" s="16">
        <v>30285</v>
      </c>
      <c r="D53" s="16">
        <v>12336</v>
      </c>
      <c r="E53" s="16">
        <v>42621</v>
      </c>
      <c r="F53" s="28">
        <f t="shared" si="0"/>
        <v>28.943478566903639</v>
      </c>
    </row>
    <row r="54" spans="1:6" x14ac:dyDescent="0.35">
      <c r="B54" s="15" t="s">
        <v>125</v>
      </c>
      <c r="C54" s="16">
        <v>46879</v>
      </c>
      <c r="D54" s="16">
        <v>18716</v>
      </c>
      <c r="E54" s="16">
        <v>65595</v>
      </c>
      <c r="F54" s="28">
        <f t="shared" si="0"/>
        <v>28.532662550499278</v>
      </c>
    </row>
    <row r="55" spans="1:6" x14ac:dyDescent="0.35">
      <c r="B55" s="15" t="s">
        <v>126</v>
      </c>
      <c r="C55" s="16">
        <v>38423</v>
      </c>
      <c r="D55" s="16">
        <v>20214</v>
      </c>
      <c r="E55" s="16">
        <v>58637</v>
      </c>
      <c r="F55" s="28">
        <f t="shared" si="0"/>
        <v>34.473114245271759</v>
      </c>
    </row>
    <row r="56" spans="1:6" x14ac:dyDescent="0.35">
      <c r="B56" s="15" t="s">
        <v>74</v>
      </c>
      <c r="C56" s="16">
        <v>1883569</v>
      </c>
      <c r="D56" s="16">
        <v>702550</v>
      </c>
      <c r="E56" s="16">
        <v>2586119</v>
      </c>
      <c r="F56" s="28">
        <f t="shared" si="0"/>
        <v>27.166189954909271</v>
      </c>
    </row>
    <row r="57" spans="1:6" x14ac:dyDescent="0.35">
      <c r="A57" s="17"/>
    </row>
    <row r="59" spans="1:6" x14ac:dyDescent="0.35">
      <c r="A59" s="17"/>
      <c r="B59" s="17"/>
    </row>
    <row r="61" spans="1:6" x14ac:dyDescent="0.35">
      <c r="A61" s="17"/>
      <c r="B61" s="17"/>
    </row>
    <row r="62" spans="1:6" x14ac:dyDescent="0.35">
      <c r="A62" s="17"/>
      <c r="B62" s="17"/>
    </row>
    <row r="63" spans="1:6" x14ac:dyDescent="0.35">
      <c r="A63" s="17"/>
      <c r="B63" s="17"/>
    </row>
    <row r="69" spans="1:4" s="19" customFormat="1" x14ac:dyDescent="0.35">
      <c r="A69" s="18"/>
      <c r="D69" s="11"/>
    </row>
    <row r="70" spans="1:4" x14ac:dyDescent="0.35">
      <c r="D70" s="19"/>
    </row>
  </sheetData>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57"/>
  <sheetViews>
    <sheetView topLeftCell="L1" workbookViewId="0">
      <selection activeCell="V3" sqref="V3"/>
    </sheetView>
  </sheetViews>
  <sheetFormatPr defaultRowHeight="14.25" x14ac:dyDescent="0.45"/>
  <cols>
    <col min="1" max="1" width="2.86328125" customWidth="1"/>
    <col min="2" max="2" width="12.59765625" bestFit="1" customWidth="1"/>
    <col min="4" max="4" width="2.3984375" customWidth="1"/>
    <col min="7" max="7" width="10.265625" customWidth="1"/>
    <col min="10" max="10" width="2.86328125" customWidth="1"/>
    <col min="11" max="13" width="17" customWidth="1"/>
    <col min="14" max="14" width="4" customWidth="1"/>
    <col min="15" max="15" width="15.86328125" bestFit="1" customWidth="1"/>
    <col min="20" max="20" width="8.3984375" customWidth="1"/>
    <col min="21" max="21" width="3.1328125" customWidth="1"/>
    <col min="22" max="22" width="17" customWidth="1"/>
  </cols>
  <sheetData>
    <row r="1" spans="2:22" x14ac:dyDescent="0.45">
      <c r="K1">
        <v>11</v>
      </c>
      <c r="L1">
        <v>7</v>
      </c>
      <c r="M1">
        <v>6</v>
      </c>
    </row>
    <row r="2" spans="2:22" x14ac:dyDescent="0.45">
      <c r="C2" s="52" t="s">
        <v>177</v>
      </c>
      <c r="D2" s="52"/>
      <c r="E2" s="53">
        <f>CORREL($C5:$C55,E5:E55)</f>
        <v>0.7960428543287571</v>
      </c>
      <c r="F2" s="53">
        <f t="shared" ref="F2:G2" si="0">CORREL($C5:$C55,F5:F55)</f>
        <v>0.56249505165684577</v>
      </c>
      <c r="G2" s="53">
        <f t="shared" si="0"/>
        <v>-0.76898958689183983</v>
      </c>
      <c r="H2" s="53">
        <f>CORREL($C5:$C55,H5:H55)</f>
        <v>-0.60319063463972955</v>
      </c>
      <c r="I2" s="53">
        <f>CORREL($C5:$C55,I5:I55)</f>
        <v>0.19781811343030539</v>
      </c>
      <c r="J2" s="54"/>
      <c r="K2" s="53">
        <f>CORREL($C5:$C55,K5:K55)</f>
        <v>0.79644628673286122</v>
      </c>
      <c r="L2" s="53">
        <f>CORREL($C5:$C55,L5:L55)</f>
        <v>0.86556406239534667</v>
      </c>
      <c r="M2" s="53">
        <f>CORREL($C5:$C55,M5:M55)</f>
        <v>0.84083811404215603</v>
      </c>
      <c r="P2" s="53">
        <f>CORREL(P5:P35,$V5:$V35)</f>
        <v>0.88622267776436292</v>
      </c>
      <c r="Q2" s="53">
        <f t="shared" ref="Q2:T2" si="1">CORREL(Q5:Q35,$V5:$V35)</f>
        <v>-0.69715587906009902</v>
      </c>
      <c r="R2" s="53">
        <f t="shared" si="1"/>
        <v>0.36075212800431</v>
      </c>
      <c r="S2" s="53">
        <f t="shared" si="1"/>
        <v>0.54802808096917854</v>
      </c>
      <c r="T2" s="53">
        <f t="shared" si="1"/>
        <v>-0.84549066668465722</v>
      </c>
    </row>
    <row r="3" spans="2:22" ht="39" customHeight="1" x14ac:dyDescent="0.45">
      <c r="E3" s="51" t="s">
        <v>213</v>
      </c>
      <c r="F3" s="56"/>
      <c r="G3" s="55"/>
      <c r="H3" s="56"/>
      <c r="I3" s="56"/>
      <c r="K3" s="51" t="s">
        <v>178</v>
      </c>
      <c r="L3" s="51" t="s">
        <v>181</v>
      </c>
      <c r="M3" s="51" t="s">
        <v>219</v>
      </c>
      <c r="O3" s="70" t="s">
        <v>216</v>
      </c>
      <c r="P3" s="70"/>
      <c r="Q3" s="70"/>
      <c r="R3" s="70"/>
      <c r="S3" s="70"/>
      <c r="T3" s="55"/>
      <c r="V3" s="51" t="s">
        <v>220</v>
      </c>
    </row>
    <row r="4" spans="2:22" ht="21" x14ac:dyDescent="0.45">
      <c r="B4" s="50" t="s">
        <v>214</v>
      </c>
      <c r="C4" s="14" t="s">
        <v>215</v>
      </c>
      <c r="E4" s="26" t="s">
        <v>151</v>
      </c>
      <c r="F4" s="14" t="s">
        <v>149</v>
      </c>
      <c r="G4" s="26" t="s">
        <v>217</v>
      </c>
      <c r="H4" s="45" t="s">
        <v>153</v>
      </c>
      <c r="I4" s="21" t="s">
        <v>150</v>
      </c>
      <c r="K4" s="14" t="s">
        <v>179</v>
      </c>
      <c r="L4" s="14" t="s">
        <v>179</v>
      </c>
      <c r="M4" s="14" t="s">
        <v>179</v>
      </c>
      <c r="P4" s="26" t="s">
        <v>151</v>
      </c>
      <c r="Q4" s="45" t="s">
        <v>153</v>
      </c>
      <c r="R4" s="21" t="s">
        <v>150</v>
      </c>
      <c r="S4" s="14" t="s">
        <v>149</v>
      </c>
      <c r="T4" s="26" t="s">
        <v>217</v>
      </c>
      <c r="V4" s="14" t="s">
        <v>179</v>
      </c>
    </row>
    <row r="5" spans="2:22" x14ac:dyDescent="0.45">
      <c r="B5" s="6" t="s">
        <v>1</v>
      </c>
      <c r="C5" s="7">
        <v>4.0999999999999996</v>
      </c>
      <c r="E5" s="28">
        <v>12.731973192379259</v>
      </c>
      <c r="F5" s="27">
        <v>4.424684408051859</v>
      </c>
      <c r="G5" s="28">
        <v>19.913391509743455</v>
      </c>
      <c r="H5" s="28">
        <v>1024.7809419496166</v>
      </c>
      <c r="I5" s="28">
        <v>3.1165115875859675</v>
      </c>
      <c r="K5" s="27">
        <f t="shared" ref="K5:K36" si="2">0.131*E5+0.000413*H5+1.48</f>
        <v>3.5711230172268746</v>
      </c>
      <c r="L5" s="27">
        <f t="shared" ref="L5:L36" si="3">0.14*E5+0.0044*H5+0.028*I5+0.38*F5-3.758</f>
        <v>4.3021547910235229</v>
      </c>
      <c r="M5" s="27">
        <f>0.088*E5+0.186*F5-0.059*G5+2.87</f>
        <v>3.6385148417521567</v>
      </c>
      <c r="N5" s="1"/>
      <c r="O5" s="6" t="s">
        <v>182</v>
      </c>
      <c r="P5" s="27">
        <v>27.037709881640517</v>
      </c>
      <c r="Q5" s="27">
        <v>618.25911361462431</v>
      </c>
      <c r="R5" s="27">
        <v>2.1553260356621697</v>
      </c>
      <c r="S5" s="27">
        <v>4.4226884733172609</v>
      </c>
      <c r="T5" s="28">
        <v>19.32739015537792</v>
      </c>
      <c r="V5" s="27">
        <f>0.14*P5+0.0044*Q5+0.028*R5+0.38*S5-3.758</f>
        <v>4.4885902321931193</v>
      </c>
    </row>
    <row r="6" spans="2:22" x14ac:dyDescent="0.45">
      <c r="B6" s="6" t="s">
        <v>2</v>
      </c>
      <c r="C6" s="7">
        <v>5.5</v>
      </c>
      <c r="E6" s="28">
        <v>27.479448032883148</v>
      </c>
      <c r="F6" s="27">
        <v>5.9103562351232499</v>
      </c>
      <c r="G6" s="28">
        <v>12.847298746712507</v>
      </c>
      <c r="H6" s="28">
        <v>651.46865984788883</v>
      </c>
      <c r="I6" s="28">
        <v>5.2444972968211498</v>
      </c>
      <c r="K6" s="27">
        <f t="shared" si="2"/>
        <v>5.3488642488248708</v>
      </c>
      <c r="L6" s="27">
        <f t="shared" si="3"/>
        <v>5.3483661215921794</v>
      </c>
      <c r="M6" s="27">
        <f t="shared" ref="M6:M55" si="4">0.088*E6+0.186*F6-0.059*G6+2.87</f>
        <v>5.629527060570604</v>
      </c>
      <c r="N6" s="1"/>
      <c r="O6" s="6" t="s">
        <v>183</v>
      </c>
      <c r="P6" s="27">
        <v>18.447253934421443</v>
      </c>
      <c r="Q6" s="27">
        <v>758.5109983079526</v>
      </c>
      <c r="R6" s="27">
        <v>1.2929084120451839</v>
      </c>
      <c r="S6" s="27">
        <v>3.8181538258517165</v>
      </c>
      <c r="T6" s="28">
        <v>22.890497790183765</v>
      </c>
      <c r="V6" s="27">
        <f t="shared" ref="V6:V35" si="5">0.14*P6+0.0044*Q6+0.028*R6+0.38*S6-3.758</f>
        <v>3.6491638327349118</v>
      </c>
    </row>
    <row r="7" spans="2:22" x14ac:dyDescent="0.45">
      <c r="B7" s="6" t="s">
        <v>3</v>
      </c>
      <c r="C7" s="7">
        <v>5.0999999999999996</v>
      </c>
      <c r="E7" s="28">
        <v>30.899098920685216</v>
      </c>
      <c r="F7" s="27">
        <v>4.8461034708578907</v>
      </c>
      <c r="G7" s="28">
        <v>18.426231121168886</v>
      </c>
      <c r="H7" s="28">
        <v>585.07058596016248</v>
      </c>
      <c r="I7" s="28">
        <v>3.8997048979025966</v>
      </c>
      <c r="K7" s="27">
        <f t="shared" si="2"/>
        <v>5.76941611061131</v>
      </c>
      <c r="L7" s="27">
        <f t="shared" si="3"/>
        <v>5.0928954831879159</v>
      </c>
      <c r="M7" s="27">
        <f t="shared" si="4"/>
        <v>5.403348314450902</v>
      </c>
      <c r="N7" s="1"/>
      <c r="O7" s="6" t="s">
        <v>184</v>
      </c>
      <c r="P7" s="27">
        <v>14.61143665386947</v>
      </c>
      <c r="Q7" s="27">
        <v>773.40054284606435</v>
      </c>
      <c r="R7" s="27">
        <v>2.6607550496723689</v>
      </c>
      <c r="S7" s="27">
        <v>4.4778605248756813</v>
      </c>
      <c r="T7" s="28">
        <v>25.08469094878118</v>
      </c>
      <c r="V7" s="27">
        <f t="shared" si="5"/>
        <v>3.4666516609079947</v>
      </c>
    </row>
    <row r="8" spans="2:22" x14ac:dyDescent="0.45">
      <c r="B8" s="6" t="s">
        <v>63</v>
      </c>
      <c r="C8" s="7">
        <v>5.2</v>
      </c>
      <c r="E8" s="28">
        <v>23.473205137369838</v>
      </c>
      <c r="F8" s="27">
        <v>4.4148711449091671</v>
      </c>
      <c r="G8" s="28">
        <v>18.193087008343266</v>
      </c>
      <c r="H8" s="28">
        <v>619.4895038167939</v>
      </c>
      <c r="I8" s="28">
        <v>3.9772094577038715</v>
      </c>
      <c r="K8" s="27">
        <f t="shared" si="2"/>
        <v>4.8108390380717845</v>
      </c>
      <c r="L8" s="27">
        <f t="shared" si="3"/>
        <v>4.0430154359068622</v>
      </c>
      <c r="M8" s="27">
        <f t="shared" si="4"/>
        <v>4.6834159515493976</v>
      </c>
      <c r="N8" s="1"/>
      <c r="O8" s="6" t="s">
        <v>185</v>
      </c>
      <c r="P8" s="27">
        <v>35.799740510530441</v>
      </c>
      <c r="Q8" s="27">
        <v>429.0344827586207</v>
      </c>
      <c r="R8" s="27">
        <v>11.326867870222889</v>
      </c>
      <c r="S8" s="27">
        <v>8.2828015994044257</v>
      </c>
      <c r="T8" s="28">
        <v>10.053413000181061</v>
      </c>
      <c r="V8" s="27">
        <f t="shared" si="5"/>
        <v>6.6063323037521178</v>
      </c>
    </row>
    <row r="9" spans="2:22" x14ac:dyDescent="0.45">
      <c r="B9" s="6" t="s">
        <v>5</v>
      </c>
      <c r="C9" s="7">
        <v>3.8</v>
      </c>
      <c r="E9" s="28">
        <v>17.432971293868828</v>
      </c>
      <c r="F9" s="27">
        <v>5.4749696397247334</v>
      </c>
      <c r="G9" s="28">
        <v>23.642863447788862</v>
      </c>
      <c r="H9" s="28">
        <v>622.18852076528231</v>
      </c>
      <c r="I9" s="28">
        <v>5.9566466810941217</v>
      </c>
      <c r="K9" s="27">
        <f t="shared" si="2"/>
        <v>4.0206830985728779</v>
      </c>
      <c r="L9" s="27">
        <f t="shared" si="3"/>
        <v>3.6675200426749131</v>
      </c>
      <c r="M9" s="27">
        <f t="shared" si="4"/>
        <v>4.0275168834297146</v>
      </c>
      <c r="N9" s="1"/>
      <c r="O9" s="6" t="s">
        <v>186</v>
      </c>
      <c r="P9" s="27">
        <v>39.487111648650689</v>
      </c>
      <c r="Q9" s="27">
        <v>593.04309457273121</v>
      </c>
      <c r="R9" s="27">
        <v>0.52529754702345322</v>
      </c>
      <c r="S9" s="27">
        <v>4.5818200957945159</v>
      </c>
      <c r="T9" s="28">
        <v>18.902795869437995</v>
      </c>
      <c r="V9" s="27">
        <f t="shared" si="5"/>
        <v>6.1353852146496868</v>
      </c>
    </row>
    <row r="10" spans="2:22" x14ac:dyDescent="0.45">
      <c r="B10" s="6" t="s">
        <v>6</v>
      </c>
      <c r="C10" s="7">
        <v>3.6</v>
      </c>
      <c r="E10" s="28">
        <v>16.563036798683861</v>
      </c>
      <c r="F10" s="27">
        <v>4.0729483282674765</v>
      </c>
      <c r="G10" s="28">
        <v>22.742055939675733</v>
      </c>
      <c r="H10" s="28">
        <v>817.43398781313476</v>
      </c>
      <c r="I10" s="28">
        <v>1.8947248273631745</v>
      </c>
      <c r="K10" s="27">
        <f t="shared" si="2"/>
        <v>3.9873580575944105</v>
      </c>
      <c r="L10" s="27">
        <f t="shared" si="3"/>
        <v>3.7583073581013444</v>
      </c>
      <c r="M10" s="27">
        <f t="shared" si="4"/>
        <v>3.7433343269010622</v>
      </c>
      <c r="N10" s="1"/>
      <c r="O10" s="6" t="s">
        <v>187</v>
      </c>
      <c r="P10" s="27">
        <v>34.766949505263682</v>
      </c>
      <c r="Q10" s="27">
        <v>572.48412367310993</v>
      </c>
      <c r="R10" s="27">
        <v>3.4145761394082643</v>
      </c>
      <c r="S10" s="27">
        <v>5.8934672733857125</v>
      </c>
      <c r="T10" s="28">
        <v>13.25590953523505</v>
      </c>
      <c r="V10" s="27">
        <f t="shared" si="5"/>
        <v>5.9634287706886022</v>
      </c>
    </row>
    <row r="11" spans="2:22" x14ac:dyDescent="0.45">
      <c r="B11" s="6" t="s">
        <v>0</v>
      </c>
      <c r="C11" s="7">
        <v>8.52</v>
      </c>
      <c r="E11" s="28">
        <v>45.140971805638877</v>
      </c>
      <c r="F11" s="27">
        <v>10.833907649896624</v>
      </c>
      <c r="G11" s="28">
        <v>8.5056031182571168</v>
      </c>
      <c r="H11" s="28">
        <v>343.47271800101987</v>
      </c>
      <c r="I11" s="28">
        <v>15.015233581584292</v>
      </c>
      <c r="K11" s="27">
        <f t="shared" si="2"/>
        <v>7.5353215390731147</v>
      </c>
      <c r="L11" s="27">
        <f t="shared" si="3"/>
        <v>8.6103274592390093</v>
      </c>
      <c r="M11" s="27">
        <f t="shared" si="4"/>
        <v>8.3556817577998235</v>
      </c>
      <c r="N11" s="1"/>
      <c r="O11" s="6" t="s">
        <v>188</v>
      </c>
      <c r="P11" s="27">
        <v>28.372447453964945</v>
      </c>
      <c r="Q11" s="27">
        <v>534.84210526315792</v>
      </c>
      <c r="R11" s="27">
        <v>7.1863988319634711</v>
      </c>
      <c r="S11" s="27">
        <v>6.1590046766081352</v>
      </c>
      <c r="T11" s="28">
        <v>15.678345512839028</v>
      </c>
      <c r="V11" s="27">
        <f t="shared" si="5"/>
        <v>5.1090888511190569</v>
      </c>
    </row>
    <row r="12" spans="2:22" x14ac:dyDescent="0.45">
      <c r="B12" s="6" t="s">
        <v>7</v>
      </c>
      <c r="C12" s="7">
        <v>4.9000000000000004</v>
      </c>
      <c r="E12" s="28">
        <v>20.243598504642843</v>
      </c>
      <c r="F12" s="27">
        <v>5.5351267660150958</v>
      </c>
      <c r="G12" s="28">
        <v>19.912358285760231</v>
      </c>
      <c r="H12" s="28">
        <v>667.14422158548234</v>
      </c>
      <c r="I12" s="28">
        <v>6.6009220013846903</v>
      </c>
      <c r="K12" s="27">
        <f t="shared" si="2"/>
        <v>4.4074419676230168</v>
      </c>
      <c r="L12" s="27">
        <f t="shared" si="3"/>
        <v>4.2997123527506274</v>
      </c>
      <c r="M12" s="27">
        <f t="shared" si="4"/>
        <v>4.5061411080275242</v>
      </c>
      <c r="N12" s="1"/>
      <c r="O12" s="6" t="s">
        <v>189</v>
      </c>
      <c r="P12" s="27">
        <v>37.052656303382307</v>
      </c>
      <c r="Q12" s="27">
        <v>568.89028904465624</v>
      </c>
      <c r="R12" s="27">
        <v>0.86959359766721567</v>
      </c>
      <c r="S12" s="27">
        <v>5.6636975208670739</v>
      </c>
      <c r="T12" s="28">
        <v>14.979472140762462</v>
      </c>
      <c r="V12" s="27">
        <f t="shared" si="5"/>
        <v>6.1090428329341817</v>
      </c>
    </row>
    <row r="13" spans="2:22" x14ac:dyDescent="0.45">
      <c r="B13" s="6" t="s">
        <v>8</v>
      </c>
      <c r="C13" s="7">
        <v>4.9000000000000004</v>
      </c>
      <c r="E13" s="28">
        <v>25.721465629053174</v>
      </c>
      <c r="F13" s="27">
        <v>4.4814450199032656</v>
      </c>
      <c r="G13" s="28">
        <v>17.07112970711297</v>
      </c>
      <c r="H13" s="28">
        <v>566.69708029197079</v>
      </c>
      <c r="I13" s="28">
        <v>6.2762338178765518</v>
      </c>
      <c r="K13" s="27">
        <f t="shared" si="2"/>
        <v>5.0835578915665494</v>
      </c>
      <c r="L13" s="27">
        <f t="shared" si="3"/>
        <v>4.2151559958159011</v>
      </c>
      <c r="M13" s="27">
        <f t="shared" si="4"/>
        <v>4.9598410963390211</v>
      </c>
      <c r="N13" s="1"/>
      <c r="O13" s="6" t="s">
        <v>190</v>
      </c>
      <c r="P13" s="27">
        <v>18.482476623806136</v>
      </c>
      <c r="Q13" s="27">
        <v>679.81031177479565</v>
      </c>
      <c r="R13" s="27">
        <v>3.1778908437899345</v>
      </c>
      <c r="S13" s="27">
        <v>4.645992145992146</v>
      </c>
      <c r="T13" s="28">
        <v>20.047775634426444</v>
      </c>
      <c r="V13" s="27">
        <f t="shared" si="5"/>
        <v>3.6751700582450928</v>
      </c>
    </row>
    <row r="14" spans="2:22" x14ac:dyDescent="0.45">
      <c r="B14" s="6" t="s">
        <v>9</v>
      </c>
      <c r="C14" s="7">
        <v>4.5</v>
      </c>
      <c r="E14" s="28">
        <v>29.237576582709323</v>
      </c>
      <c r="F14" s="27">
        <v>5.5623767533578894</v>
      </c>
      <c r="G14" s="28">
        <v>16.572381781259065</v>
      </c>
      <c r="H14" s="28">
        <v>535.56267521025234</v>
      </c>
      <c r="I14" s="28">
        <v>4.1174419955843051</v>
      </c>
      <c r="K14" s="27">
        <f t="shared" si="2"/>
        <v>5.5313099171967561</v>
      </c>
      <c r="L14" s="27">
        <f t="shared" si="3"/>
        <v>4.9207280346567748</v>
      </c>
      <c r="M14" s="27">
        <f t="shared" si="4"/>
        <v>5.4997382903087031</v>
      </c>
      <c r="N14" s="1"/>
      <c r="O14" s="6" t="s">
        <v>191</v>
      </c>
      <c r="P14" s="27">
        <v>36.755693953729761</v>
      </c>
      <c r="Q14" s="27">
        <v>395.48802567689904</v>
      </c>
      <c r="R14" s="27">
        <v>13.961687859581474</v>
      </c>
      <c r="S14" s="27">
        <v>8.8728976372644848</v>
      </c>
      <c r="T14" s="28">
        <v>10.607209868657431</v>
      </c>
      <c r="V14" s="27">
        <f t="shared" si="5"/>
        <v>6.8905728287293089</v>
      </c>
    </row>
    <row r="15" spans="2:22" x14ac:dyDescent="0.45">
      <c r="B15" s="6" t="s">
        <v>10</v>
      </c>
      <c r="C15" s="7">
        <v>3.5</v>
      </c>
      <c r="E15" s="28">
        <v>19.300935152537178</v>
      </c>
      <c r="F15" s="27">
        <v>5.8521768477894023</v>
      </c>
      <c r="G15" s="28">
        <v>22.276266713198247</v>
      </c>
      <c r="H15" s="28">
        <v>581.49582229468103</v>
      </c>
      <c r="I15" s="28">
        <v>4.3213973799126633</v>
      </c>
      <c r="K15" s="27">
        <f t="shared" si="2"/>
        <v>4.2485802795900742</v>
      </c>
      <c r="L15" s="27">
        <f t="shared" si="3"/>
        <v>3.8475388682493294</v>
      </c>
      <c r="M15" s="27">
        <f t="shared" si="4"/>
        <v>4.3426874510334041</v>
      </c>
      <c r="N15" s="1"/>
      <c r="O15" s="6" t="s">
        <v>192</v>
      </c>
      <c r="P15" s="27">
        <v>32.379388412359297</v>
      </c>
      <c r="Q15" s="27">
        <v>582.59126700071579</v>
      </c>
      <c r="R15" s="27">
        <v>4.5892486704480575</v>
      </c>
      <c r="S15" s="27">
        <v>5.636633331738361</v>
      </c>
      <c r="T15" s="28">
        <v>15.627189908899789</v>
      </c>
      <c r="V15" s="27">
        <f t="shared" si="5"/>
        <v>5.608935581366576</v>
      </c>
    </row>
    <row r="16" spans="2:22" x14ac:dyDescent="0.45">
      <c r="B16" s="6" t="s">
        <v>11</v>
      </c>
      <c r="C16" s="7">
        <v>5.0999999999999996</v>
      </c>
      <c r="E16" s="28">
        <v>31.973568281938324</v>
      </c>
      <c r="F16" s="27">
        <v>4.8993652515071293</v>
      </c>
      <c r="G16" s="28">
        <v>17.129751558247737</v>
      </c>
      <c r="H16" s="28">
        <v>615.44806899137609</v>
      </c>
      <c r="I16" s="28">
        <v>1.7712778876513653</v>
      </c>
      <c r="K16" s="27">
        <f t="shared" si="2"/>
        <v>5.9227174974273602</v>
      </c>
      <c r="L16" s="27">
        <f t="shared" si="3"/>
        <v>5.3376256394603692</v>
      </c>
      <c r="M16" s="27">
        <f t="shared" si="4"/>
        <v>5.5843006036542819</v>
      </c>
      <c r="N16" s="1"/>
      <c r="O16" s="6" t="s">
        <v>193</v>
      </c>
      <c r="P16" s="27">
        <v>37.674210889971185</v>
      </c>
      <c r="Q16" s="27">
        <v>477.69193290178885</v>
      </c>
      <c r="R16" s="27">
        <v>6.2512758322919275</v>
      </c>
      <c r="S16" s="27">
        <v>6.8185401229702025</v>
      </c>
      <c r="T16" s="28">
        <v>11.140758811720159</v>
      </c>
      <c r="V16" s="27">
        <f t="shared" si="5"/>
        <v>6.3843149993966888</v>
      </c>
    </row>
    <row r="17" spans="2:22" x14ac:dyDescent="0.45">
      <c r="B17" s="6" t="s">
        <v>12</v>
      </c>
      <c r="C17" s="7">
        <v>4.2</v>
      </c>
      <c r="E17" s="28">
        <v>14.592919522959901</v>
      </c>
      <c r="F17" s="27">
        <v>4.3774608741686798</v>
      </c>
      <c r="G17" s="28">
        <v>23.533952422165562</v>
      </c>
      <c r="H17" s="28">
        <v>769.54702117183649</v>
      </c>
      <c r="I17" s="28">
        <v>3.071287686672302</v>
      </c>
      <c r="K17" s="27">
        <f t="shared" si="2"/>
        <v>3.7094953772517156</v>
      </c>
      <c r="L17" s="27">
        <f t="shared" si="3"/>
        <v>3.4204468137813899</v>
      </c>
      <c r="M17" s="27">
        <f t="shared" si="4"/>
        <v>3.5798814477080776</v>
      </c>
      <c r="N17" s="1"/>
      <c r="O17" s="6" t="s">
        <v>194</v>
      </c>
      <c r="P17" s="27">
        <v>29.119792481120015</v>
      </c>
      <c r="Q17" s="27">
        <v>598.5063480209111</v>
      </c>
      <c r="R17" s="27">
        <v>3.4966778728825041</v>
      </c>
      <c r="S17" s="27">
        <v>4.5469339046947468</v>
      </c>
      <c r="T17" s="28">
        <v>16.438230322628058</v>
      </c>
      <c r="V17" s="27">
        <f t="shared" si="5"/>
        <v>4.7779407428735245</v>
      </c>
    </row>
    <row r="18" spans="2:22" x14ac:dyDescent="0.45">
      <c r="B18" s="6" t="s">
        <v>13</v>
      </c>
      <c r="C18" s="7">
        <v>6.1</v>
      </c>
      <c r="E18" s="28">
        <v>28.064577882713294</v>
      </c>
      <c r="F18" s="27">
        <v>8.9994611101131667</v>
      </c>
      <c r="G18" s="28">
        <v>12.703396482593293</v>
      </c>
      <c r="H18" s="28">
        <v>388.05697589481372</v>
      </c>
      <c r="I18" s="28">
        <v>13.501857165490168</v>
      </c>
      <c r="K18" s="27">
        <f t="shared" si="2"/>
        <v>5.31672723368</v>
      </c>
      <c r="L18" s="27">
        <f t="shared" si="3"/>
        <v>5.6763388199937692</v>
      </c>
      <c r="M18" s="27">
        <f t="shared" si="4"/>
        <v>6.2640822276868153</v>
      </c>
      <c r="N18" s="1"/>
      <c r="O18" s="6" t="s">
        <v>195</v>
      </c>
      <c r="P18" s="27">
        <v>30.981584403366032</v>
      </c>
      <c r="Q18" s="27">
        <v>599.11183743072331</v>
      </c>
      <c r="R18" s="27">
        <v>2.2308947956167726</v>
      </c>
      <c r="S18" s="27">
        <v>4.5560776402863539</v>
      </c>
      <c r="T18" s="28">
        <v>17.782257714131784</v>
      </c>
      <c r="V18" s="27">
        <f t="shared" si="5"/>
        <v>5.0092884587525104</v>
      </c>
    </row>
    <row r="19" spans="2:22" x14ac:dyDescent="0.45">
      <c r="B19" s="6" t="s">
        <v>14</v>
      </c>
      <c r="C19" s="7">
        <v>6.7</v>
      </c>
      <c r="E19" s="28">
        <v>40.247935285837841</v>
      </c>
      <c r="F19" s="27">
        <v>6.0850037030843112</v>
      </c>
      <c r="G19" s="28">
        <v>12.000542014600518</v>
      </c>
      <c r="H19" s="28">
        <v>581.22934567085258</v>
      </c>
      <c r="I19" s="28">
        <v>2.1541104976563785</v>
      </c>
      <c r="K19" s="27">
        <f t="shared" si="2"/>
        <v>6.992527242206819</v>
      </c>
      <c r="L19" s="27">
        <f t="shared" si="3"/>
        <v>6.8067365620754652</v>
      </c>
      <c r="M19" s="27">
        <f t="shared" si="4"/>
        <v>6.8355970150659822</v>
      </c>
      <c r="N19" s="1"/>
      <c r="O19" s="6" t="s">
        <v>196</v>
      </c>
      <c r="P19" s="27">
        <v>25.255918288336503</v>
      </c>
      <c r="Q19" s="27">
        <v>572.38086050549873</v>
      </c>
      <c r="R19" s="27">
        <v>5.3292729614251275</v>
      </c>
      <c r="S19" s="27">
        <v>4.7131955143133526</v>
      </c>
      <c r="T19" s="28">
        <v>18.600785563841292</v>
      </c>
      <c r="V19" s="27">
        <f t="shared" si="5"/>
        <v>4.2365382849502824</v>
      </c>
    </row>
    <row r="20" spans="2:22" x14ac:dyDescent="0.45">
      <c r="B20" s="6" t="s">
        <v>16</v>
      </c>
      <c r="C20" s="7">
        <v>8.3000000000000007</v>
      </c>
      <c r="E20" s="28">
        <v>37.102595342635802</v>
      </c>
      <c r="F20" s="27">
        <v>9.4299455964677126</v>
      </c>
      <c r="G20" s="28">
        <v>11.040320169284909</v>
      </c>
      <c r="H20" s="28">
        <v>394.09399571122231</v>
      </c>
      <c r="I20" s="28">
        <v>13.119770753365293</v>
      </c>
      <c r="K20" s="27">
        <f t="shared" si="2"/>
        <v>6.5032008101140253</v>
      </c>
      <c r="L20" s="27">
        <f t="shared" si="3"/>
        <v>7.1211098368503505</v>
      </c>
      <c r="M20" s="27">
        <f t="shared" si="4"/>
        <v>7.2376193811071348</v>
      </c>
      <c r="N20" s="1"/>
      <c r="O20" s="6" t="s">
        <v>197</v>
      </c>
      <c r="P20" s="27">
        <v>24.676568338434386</v>
      </c>
      <c r="Q20" s="27">
        <v>578.11576568746739</v>
      </c>
      <c r="R20" s="27">
        <v>9.2378520886786504</v>
      </c>
      <c r="S20" s="27">
        <v>6.9932133372676297</v>
      </c>
      <c r="T20" s="28">
        <v>15.00365805616523</v>
      </c>
      <c r="V20" s="27">
        <f t="shared" si="5"/>
        <v>5.1565098630503732</v>
      </c>
    </row>
    <row r="21" spans="2:22" x14ac:dyDescent="0.45">
      <c r="B21" s="6" t="s">
        <v>18</v>
      </c>
      <c r="C21" s="7">
        <v>3.9</v>
      </c>
      <c r="E21" s="28">
        <v>22.357164502669061</v>
      </c>
      <c r="F21" s="27">
        <v>4.4778050990034943</v>
      </c>
      <c r="G21" s="28">
        <v>18.772782503037668</v>
      </c>
      <c r="H21" s="28">
        <v>726.63585502310866</v>
      </c>
      <c r="I21" s="28">
        <v>0.70492257732367025</v>
      </c>
      <c r="K21" s="27">
        <f t="shared" si="2"/>
        <v>4.7088891579741912</v>
      </c>
      <c r="L21" s="27">
        <f t="shared" si="3"/>
        <v>4.2905045622617388</v>
      </c>
      <c r="M21" s="27">
        <f t="shared" si="4"/>
        <v>4.5627080569703047</v>
      </c>
      <c r="N21" s="1"/>
      <c r="O21" s="6" t="s">
        <v>198</v>
      </c>
      <c r="P21" s="27">
        <v>30.012369988892257</v>
      </c>
      <c r="Q21" s="27">
        <v>610.87848046622059</v>
      </c>
      <c r="R21" s="27">
        <v>1.8944956887918487</v>
      </c>
      <c r="S21" s="27">
        <v>4.2972489658785067</v>
      </c>
      <c r="T21" s="28">
        <v>20.345906811297276</v>
      </c>
      <c r="V21" s="27">
        <f t="shared" si="5"/>
        <v>4.8175975988162909</v>
      </c>
    </row>
    <row r="22" spans="2:22" x14ac:dyDescent="0.45">
      <c r="B22" s="6" t="s">
        <v>19</v>
      </c>
      <c r="C22" s="7">
        <v>4.7</v>
      </c>
      <c r="E22" s="28">
        <v>30.709706864717962</v>
      </c>
      <c r="F22" s="27">
        <v>4.3749821749422466</v>
      </c>
      <c r="G22" s="28">
        <v>17.479843737012718</v>
      </c>
      <c r="H22" s="28">
        <v>617.62717893987906</v>
      </c>
      <c r="I22" s="28">
        <v>3.6954735584105167</v>
      </c>
      <c r="K22" s="27">
        <f t="shared" si="2"/>
        <v>5.758051624180224</v>
      </c>
      <c r="L22" s="27">
        <f t="shared" si="3"/>
        <v>5.0248850345095315</v>
      </c>
      <c r="M22" s="27">
        <f t="shared" si="4"/>
        <v>5.3548901081506886</v>
      </c>
      <c r="N22" s="1"/>
      <c r="O22" s="6" t="s">
        <v>199</v>
      </c>
      <c r="P22" s="27">
        <v>8.9073665405632614</v>
      </c>
      <c r="Q22" s="27">
        <v>711.34593993325916</v>
      </c>
      <c r="R22" s="27">
        <v>4.777407165354993</v>
      </c>
      <c r="S22" s="27">
        <v>8.1483155377285641</v>
      </c>
      <c r="T22" s="28">
        <v>21.198822725600465</v>
      </c>
      <c r="V22" s="27">
        <f t="shared" si="5"/>
        <v>3.8490807563519907</v>
      </c>
    </row>
    <row r="23" spans="2:22" x14ac:dyDescent="0.45">
      <c r="B23" s="6" t="s">
        <v>20</v>
      </c>
      <c r="C23" s="7">
        <v>5.9</v>
      </c>
      <c r="E23" s="28">
        <v>25.862068965517242</v>
      </c>
      <c r="F23" s="27">
        <v>7.7115070143730087</v>
      </c>
      <c r="G23" s="28">
        <v>14.552143877570989</v>
      </c>
      <c r="H23" s="28">
        <v>526.5893983296404</v>
      </c>
      <c r="I23" s="28">
        <v>2.1129921764781323</v>
      </c>
      <c r="K23" s="27">
        <f t="shared" si="2"/>
        <v>5.0854124559929001</v>
      </c>
      <c r="L23" s="27">
        <f t="shared" si="3"/>
        <v>5.1692194542259626</v>
      </c>
      <c r="M23" s="27">
        <f t="shared" si="4"/>
        <v>5.7216258848622088</v>
      </c>
      <c r="N23" s="1"/>
      <c r="O23" s="6" t="s">
        <v>200</v>
      </c>
      <c r="P23" s="27">
        <v>33.832387312186981</v>
      </c>
      <c r="Q23" s="27">
        <v>609.91148620831621</v>
      </c>
      <c r="R23" s="27">
        <v>2.6102058915896684</v>
      </c>
      <c r="S23" s="27">
        <v>6.0392533018519883</v>
      </c>
      <c r="T23" s="28">
        <v>11.502166458438555</v>
      </c>
      <c r="V23" s="27">
        <f t="shared" si="5"/>
        <v>6.0301467826910367</v>
      </c>
    </row>
    <row r="24" spans="2:22" x14ac:dyDescent="0.45">
      <c r="B24" s="6" t="s">
        <v>21</v>
      </c>
      <c r="C24" s="7">
        <v>4.3</v>
      </c>
      <c r="E24" s="28">
        <v>25.898082744702322</v>
      </c>
      <c r="F24" s="27">
        <v>4.9761500525507323</v>
      </c>
      <c r="G24" s="28">
        <v>20.837838517438207</v>
      </c>
      <c r="H24" s="28">
        <v>530.20706455542017</v>
      </c>
      <c r="I24" s="28">
        <v>12.045928359340451</v>
      </c>
      <c r="K24" s="27">
        <f t="shared" si="2"/>
        <v>5.0916243572173929</v>
      </c>
      <c r="L24" s="27">
        <f t="shared" si="3"/>
        <v>4.4288656823329839</v>
      </c>
      <c r="M24" s="27">
        <f t="shared" si="4"/>
        <v>4.8451627187793864</v>
      </c>
      <c r="N24" s="1"/>
      <c r="O24" s="6" t="s">
        <v>201</v>
      </c>
      <c r="P24" s="27">
        <v>23.099973779825447</v>
      </c>
      <c r="Q24" s="27">
        <v>520.69296170811231</v>
      </c>
      <c r="R24" s="27">
        <v>6.0315782789899819</v>
      </c>
      <c r="S24" s="27">
        <v>6.1836038086112941</v>
      </c>
      <c r="T24" s="28">
        <v>18.153846153846153</v>
      </c>
      <c r="V24" s="27">
        <f t="shared" si="5"/>
        <v>4.2856989997752679</v>
      </c>
    </row>
    <row r="25" spans="2:22" x14ac:dyDescent="0.45">
      <c r="B25" s="43" t="s">
        <v>22</v>
      </c>
      <c r="C25" s="44">
        <v>8.9</v>
      </c>
      <c r="E25" s="28">
        <v>35.256070138204606</v>
      </c>
      <c r="F25" s="27">
        <v>6.1016817493300195</v>
      </c>
      <c r="G25" s="28">
        <v>16.905985489721886</v>
      </c>
      <c r="H25" s="28">
        <v>541.64653089402827</v>
      </c>
      <c r="I25" s="28">
        <v>6.2531846809204499</v>
      </c>
      <c r="K25" s="27">
        <f t="shared" si="2"/>
        <v>6.3222452053640374</v>
      </c>
      <c r="L25" s="27">
        <f t="shared" si="3"/>
        <v>6.0548227910935486</v>
      </c>
      <c r="M25" s="27">
        <f t="shared" si="4"/>
        <v>6.1099938336437969</v>
      </c>
      <c r="N25" s="1"/>
      <c r="O25" s="43" t="s">
        <v>202</v>
      </c>
      <c r="P25" s="27">
        <v>27.297112758486147</v>
      </c>
      <c r="Q25" s="27">
        <v>627.84778848529777</v>
      </c>
      <c r="R25" s="27">
        <v>4.5935573329397821</v>
      </c>
      <c r="S25" s="27">
        <v>4.7191293278109478</v>
      </c>
      <c r="T25" s="28">
        <v>16.659964662158046</v>
      </c>
      <c r="V25" s="27">
        <f t="shared" si="5"/>
        <v>4.7480148054138445</v>
      </c>
    </row>
    <row r="26" spans="2:22" x14ac:dyDescent="0.45">
      <c r="B26" s="6" t="s">
        <v>24</v>
      </c>
      <c r="C26" s="7">
        <v>5.9</v>
      </c>
      <c r="E26" s="28">
        <v>40.440923182914226</v>
      </c>
      <c r="F26" s="27">
        <v>4.2171094153422457</v>
      </c>
      <c r="G26" s="28">
        <v>17.272432257017687</v>
      </c>
      <c r="H26" s="28">
        <v>576.2354651162791</v>
      </c>
      <c r="I26" s="28">
        <v>1.3963244107071515</v>
      </c>
      <c r="K26" s="27">
        <f t="shared" si="2"/>
        <v>7.0157461840547874</v>
      </c>
      <c r="L26" s="27">
        <f t="shared" si="3"/>
        <v>6.080763953449476</v>
      </c>
      <c r="M26" s="27">
        <f t="shared" si="4"/>
        <v>6.1941100881860658</v>
      </c>
      <c r="N26" s="1"/>
      <c r="O26" s="6" t="s">
        <v>203</v>
      </c>
      <c r="P26" s="27">
        <v>28.361169941824617</v>
      </c>
      <c r="Q26" s="27">
        <v>552.00446262551134</v>
      </c>
      <c r="R26" s="27">
        <v>6.5377731509294295</v>
      </c>
      <c r="S26" s="27">
        <v>5.8075564305169758</v>
      </c>
      <c r="T26" s="28">
        <v>15.721316873893038</v>
      </c>
      <c r="V26" s="27">
        <f t="shared" si="5"/>
        <v>5.0313125192301724</v>
      </c>
    </row>
    <row r="27" spans="2:22" x14ac:dyDescent="0.45">
      <c r="B27" s="6" t="s">
        <v>25</v>
      </c>
      <c r="C27" s="7">
        <v>3.8</v>
      </c>
      <c r="E27" s="28">
        <v>11.918379965991653</v>
      </c>
      <c r="F27" s="27">
        <v>4.5601191214790919</v>
      </c>
      <c r="G27" s="28">
        <v>24.960275423728813</v>
      </c>
      <c r="H27" s="28">
        <v>841.14740598407911</v>
      </c>
      <c r="I27" s="28">
        <v>0.45751225758096248</v>
      </c>
      <c r="K27" s="27">
        <f t="shared" si="2"/>
        <v>3.3887016542163311</v>
      </c>
      <c r="L27" s="27">
        <f t="shared" si="3"/>
        <v>3.3572773909431017</v>
      </c>
      <c r="M27" s="27">
        <f t="shared" si="4"/>
        <v>3.2943433436023764</v>
      </c>
      <c r="N27" s="1"/>
      <c r="O27" s="6" t="s">
        <v>204</v>
      </c>
      <c r="P27" s="27">
        <v>36.599717849717848</v>
      </c>
      <c r="Q27" s="27">
        <v>538.38126440965902</v>
      </c>
      <c r="R27" s="27">
        <v>0.42251538151836632</v>
      </c>
      <c r="S27" s="27">
        <v>4.4939435330141242</v>
      </c>
      <c r="T27" s="28">
        <v>20.245948592863609</v>
      </c>
      <c r="V27" s="27">
        <f t="shared" si="5"/>
        <v>5.45436703559088</v>
      </c>
    </row>
    <row r="28" spans="2:22" x14ac:dyDescent="0.45">
      <c r="B28" s="6" t="s">
        <v>26</v>
      </c>
      <c r="C28" s="7">
        <v>4.5999999999999996</v>
      </c>
      <c r="E28" s="28">
        <v>24.371974276837111</v>
      </c>
      <c r="F28" s="27">
        <v>4.8896013991109815</v>
      </c>
      <c r="G28" s="28">
        <v>20.13815346105709</v>
      </c>
      <c r="H28" s="28">
        <v>618.30951207491375</v>
      </c>
      <c r="I28" s="28">
        <v>2.3480838835233988</v>
      </c>
      <c r="K28" s="27">
        <f t="shared" si="2"/>
        <v>4.9280904587526013</v>
      </c>
      <c r="L28" s="27">
        <f t="shared" si="3"/>
        <v>4.2984331322876459</v>
      </c>
      <c r="M28" s="27">
        <f t="shared" si="4"/>
        <v>4.7360485423939398</v>
      </c>
      <c r="N28" s="1"/>
      <c r="O28" s="6" t="s">
        <v>205</v>
      </c>
      <c r="P28" s="27">
        <v>24.679740282530492</v>
      </c>
      <c r="Q28" s="27">
        <v>699.06502337441566</v>
      </c>
      <c r="R28" s="27">
        <v>0.34606985840953597</v>
      </c>
      <c r="S28" s="27">
        <v>3.4894237782640407</v>
      </c>
      <c r="T28" s="28">
        <v>22.868890305841997</v>
      </c>
      <c r="V28" s="27">
        <f t="shared" si="5"/>
        <v>4.1087207341775009</v>
      </c>
    </row>
    <row r="29" spans="2:22" x14ac:dyDescent="0.45">
      <c r="B29" s="6" t="s">
        <v>28</v>
      </c>
      <c r="C29" s="7">
        <v>4.0999999999999996</v>
      </c>
      <c r="E29" s="28">
        <v>15.828226922316663</v>
      </c>
      <c r="F29" s="27">
        <v>4.2667568888387661</v>
      </c>
      <c r="G29" s="28">
        <v>24.548647178117424</v>
      </c>
      <c r="H29" s="28">
        <v>743.81395348837214</v>
      </c>
      <c r="I29" s="28">
        <v>3.7463590372527977</v>
      </c>
      <c r="K29" s="27">
        <f t="shared" si="2"/>
        <v>3.8606928896141803</v>
      </c>
      <c r="L29" s="27">
        <f t="shared" si="3"/>
        <v>3.4569988352749812</v>
      </c>
      <c r="M29" s="27">
        <f t="shared" si="4"/>
        <v>3.6081305669789492</v>
      </c>
      <c r="N29" s="1"/>
      <c r="O29" s="6" t="s">
        <v>206</v>
      </c>
      <c r="P29" s="27">
        <v>13.275534344359812</v>
      </c>
      <c r="Q29" s="27">
        <v>985.8528815522734</v>
      </c>
      <c r="R29" s="27">
        <v>2.5202000454771638</v>
      </c>
      <c r="S29" s="27">
        <v>4.3343491510666086</v>
      </c>
      <c r="T29" s="28">
        <v>20.169912180221459</v>
      </c>
      <c r="V29" s="27">
        <f t="shared" si="5"/>
        <v>4.1559457657190491</v>
      </c>
    </row>
    <row r="30" spans="2:22" x14ac:dyDescent="0.45">
      <c r="B30" s="6" t="s">
        <v>64</v>
      </c>
      <c r="C30" s="7">
        <v>6.7</v>
      </c>
      <c r="E30" s="28">
        <v>35.135026036410608</v>
      </c>
      <c r="F30" s="27">
        <v>8.577935222672064</v>
      </c>
      <c r="G30" s="28">
        <v>9.451985922574158</v>
      </c>
      <c r="H30" s="28">
        <v>454.56254272043748</v>
      </c>
      <c r="I30" s="28">
        <v>4.1043512894553418</v>
      </c>
      <c r="K30" s="27">
        <f t="shared" si="2"/>
        <v>6.2704227409133306</v>
      </c>
      <c r="L30" s="27">
        <f t="shared" si="3"/>
        <v>6.5355160537875454</v>
      </c>
      <c r="M30" s="27">
        <f t="shared" si="4"/>
        <v>6.9997110731892622</v>
      </c>
      <c r="N30" s="1"/>
      <c r="O30" s="6" t="s">
        <v>207</v>
      </c>
      <c r="P30" s="27">
        <v>12.500506503505004</v>
      </c>
      <c r="Q30" s="27">
        <v>902.26385636221698</v>
      </c>
      <c r="R30" s="27">
        <v>2.6223813151002586</v>
      </c>
      <c r="S30" s="27">
        <v>4.4069069069069071</v>
      </c>
      <c r="T30" s="28">
        <v>21.670824624098174</v>
      </c>
      <c r="V30" s="27">
        <f t="shared" si="5"/>
        <v>3.7100831799318872</v>
      </c>
    </row>
    <row r="31" spans="2:22" x14ac:dyDescent="0.45">
      <c r="B31" s="6" t="s">
        <v>29</v>
      </c>
      <c r="C31" s="7">
        <v>4</v>
      </c>
      <c r="E31" s="28">
        <v>12.882590525996312</v>
      </c>
      <c r="F31" s="27">
        <v>4.4651005577150586</v>
      </c>
      <c r="G31" s="28">
        <v>23.529823578829458</v>
      </c>
      <c r="H31" s="28">
        <v>844.10983170947736</v>
      </c>
      <c r="I31" s="28">
        <v>12.169966374643767</v>
      </c>
      <c r="K31" s="27">
        <f t="shared" si="2"/>
        <v>3.5162367194015309</v>
      </c>
      <c r="L31" s="27">
        <f t="shared" si="3"/>
        <v>3.7971432035829329</v>
      </c>
      <c r="M31" s="27">
        <f t="shared" si="4"/>
        <v>3.4459170788717381</v>
      </c>
      <c r="N31" s="1"/>
      <c r="O31" s="6" t="s">
        <v>208</v>
      </c>
      <c r="P31" s="27">
        <v>22.851363281819197</v>
      </c>
      <c r="Q31" s="27">
        <v>561.45639409995704</v>
      </c>
      <c r="R31" s="27">
        <v>4.8832756537688002</v>
      </c>
      <c r="S31" s="27">
        <v>5.2867121723194606</v>
      </c>
      <c r="T31" s="28">
        <v>22.06320861920182</v>
      </c>
      <c r="V31" s="27">
        <f t="shared" si="5"/>
        <v>4.0572813372814203</v>
      </c>
    </row>
    <row r="32" spans="2:22" x14ac:dyDescent="0.45">
      <c r="B32" s="6" t="s">
        <v>30</v>
      </c>
      <c r="C32" s="7">
        <v>3.5</v>
      </c>
      <c r="E32" s="28">
        <v>10.195703671799288</v>
      </c>
      <c r="F32" s="27">
        <v>8.525089290942093</v>
      </c>
      <c r="G32" s="28">
        <v>21.771620147836977</v>
      </c>
      <c r="H32" s="28">
        <v>642.50157529930686</v>
      </c>
      <c r="I32" s="28">
        <v>2.5027161999885634</v>
      </c>
      <c r="K32" s="27">
        <f t="shared" si="2"/>
        <v>3.0809903316043208</v>
      </c>
      <c r="L32" s="27">
        <f t="shared" si="3"/>
        <v>3.8060154295265258</v>
      </c>
      <c r="M32" s="27">
        <f t="shared" si="4"/>
        <v>4.0683629425111851</v>
      </c>
      <c r="N32" s="1"/>
      <c r="O32" s="6" t="s">
        <v>209</v>
      </c>
      <c r="P32" s="27">
        <v>34.959687400544574</v>
      </c>
      <c r="Q32" s="27">
        <v>519.35035481747013</v>
      </c>
      <c r="R32" s="27">
        <v>6.4432690638862615</v>
      </c>
      <c r="S32" s="27">
        <v>5.6298427868051792</v>
      </c>
      <c r="T32" s="28">
        <v>10.540193779586779</v>
      </c>
      <c r="V32" s="27">
        <f t="shared" si="5"/>
        <v>5.7412495900478921</v>
      </c>
    </row>
    <row r="33" spans="2:22" x14ac:dyDescent="0.45">
      <c r="B33" s="6" t="s">
        <v>31</v>
      </c>
      <c r="C33" s="7">
        <v>8.1</v>
      </c>
      <c r="E33" s="28">
        <v>41.90165876777251</v>
      </c>
      <c r="F33" s="27">
        <v>6.3341660206161885</v>
      </c>
      <c r="G33" s="28">
        <v>14.439914120821761</v>
      </c>
      <c r="H33" s="28">
        <v>551.80559735179054</v>
      </c>
      <c r="I33" s="28">
        <v>6.1583967161656403</v>
      </c>
      <c r="K33" s="27">
        <f t="shared" si="2"/>
        <v>7.197013010284488</v>
      </c>
      <c r="L33" s="27">
        <f t="shared" si="3"/>
        <v>7.1155950517228197</v>
      </c>
      <c r="M33" s="27">
        <f t="shared" si="4"/>
        <v>6.8835459182701078</v>
      </c>
      <c r="N33" s="1"/>
      <c r="O33" s="6" t="s">
        <v>210</v>
      </c>
      <c r="P33" s="27">
        <v>30.900445450045961</v>
      </c>
      <c r="Q33" s="27">
        <v>635.28985507246375</v>
      </c>
      <c r="R33" s="27">
        <v>3.2752838729556268</v>
      </c>
      <c r="S33" s="27">
        <v>6.2872253963632829</v>
      </c>
      <c r="T33" s="28">
        <v>13.131375579598146</v>
      </c>
      <c r="V33" s="27">
        <f t="shared" si="5"/>
        <v>5.8441913243860801</v>
      </c>
    </row>
    <row r="34" spans="2:22" x14ac:dyDescent="0.45">
      <c r="B34" s="6" t="s">
        <v>32</v>
      </c>
      <c r="C34" s="7">
        <v>5.7</v>
      </c>
      <c r="E34" s="28">
        <v>33.497206703910614</v>
      </c>
      <c r="F34" s="27">
        <v>5.8744247205785669</v>
      </c>
      <c r="G34" s="28">
        <v>10.482016476524301</v>
      </c>
      <c r="H34" s="28">
        <v>514.20557365182776</v>
      </c>
      <c r="I34" s="28">
        <v>1.6404112121884478</v>
      </c>
      <c r="K34" s="27">
        <f t="shared" si="2"/>
        <v>6.0805009801304966</v>
      </c>
      <c r="L34" s="27">
        <f t="shared" si="3"/>
        <v>5.4723263703766607</v>
      </c>
      <c r="M34" s="27">
        <f t="shared" si="4"/>
        <v>6.2919582158568135</v>
      </c>
      <c r="N34" s="1"/>
      <c r="O34" s="6" t="s">
        <v>211</v>
      </c>
      <c r="P34" s="27">
        <v>15.418896335184593</v>
      </c>
      <c r="Q34" s="27">
        <v>866.55893536121675</v>
      </c>
      <c r="R34" s="27">
        <v>5.8555609386193828</v>
      </c>
      <c r="S34" s="27">
        <v>4.766013939595088</v>
      </c>
      <c r="T34" s="28">
        <v>22.35216797829494</v>
      </c>
      <c r="V34" s="27">
        <f t="shared" si="5"/>
        <v>4.188545805842673</v>
      </c>
    </row>
    <row r="35" spans="2:22" x14ac:dyDescent="0.45">
      <c r="B35" s="6" t="s">
        <v>33</v>
      </c>
      <c r="C35" s="7">
        <v>5.2</v>
      </c>
      <c r="E35" s="28">
        <v>30.645201861401084</v>
      </c>
      <c r="F35" s="27">
        <v>4.039297572998322</v>
      </c>
      <c r="G35" s="28">
        <v>22.463494935786272</v>
      </c>
      <c r="H35" s="28">
        <v>616.91648822269804</v>
      </c>
      <c r="I35" s="28">
        <v>6.9634131602120268</v>
      </c>
      <c r="K35" s="27">
        <f t="shared" si="2"/>
        <v>5.7493079534795175</v>
      </c>
      <c r="L35" s="27">
        <f t="shared" si="3"/>
        <v>4.976669455001324</v>
      </c>
      <c r="M35" s="27">
        <f t="shared" si="4"/>
        <v>4.9927409111695935</v>
      </c>
      <c r="N35" s="1"/>
      <c r="O35" s="6" t="s">
        <v>212</v>
      </c>
      <c r="P35" s="27">
        <v>35.199150782295661</v>
      </c>
      <c r="Q35" s="27">
        <v>579.51807228915663</v>
      </c>
      <c r="R35" s="27">
        <v>0.54211387054564208</v>
      </c>
      <c r="S35" s="27">
        <v>3.997547196889637</v>
      </c>
      <c r="T35" s="28">
        <v>21.424219485626718</v>
      </c>
      <c r="V35" s="27">
        <f t="shared" si="5"/>
        <v>5.2540077507870224</v>
      </c>
    </row>
    <row r="36" spans="2:22" x14ac:dyDescent="0.45">
      <c r="B36" s="6" t="s">
        <v>34</v>
      </c>
      <c r="C36" s="7">
        <v>6.4</v>
      </c>
      <c r="E36" s="28">
        <v>28.363313346657783</v>
      </c>
      <c r="F36" s="27">
        <v>4.1339869281045747</v>
      </c>
      <c r="G36" s="28">
        <v>17.033333333333335</v>
      </c>
      <c r="H36" s="28">
        <v>614.03580146460536</v>
      </c>
      <c r="I36" s="28">
        <v>0.67018087045129426</v>
      </c>
      <c r="K36" s="27">
        <f t="shared" si="2"/>
        <v>5.4491908344170517</v>
      </c>
      <c r="L36" s="27">
        <f t="shared" si="3"/>
        <v>4.5043014920287279</v>
      </c>
      <c r="M36" s="27">
        <f t="shared" si="4"/>
        <v>5.1299264764666681</v>
      </c>
      <c r="N36" s="1"/>
      <c r="T36" s="28"/>
    </row>
    <row r="37" spans="2:22" x14ac:dyDescent="0.45">
      <c r="B37" s="6" t="s">
        <v>35</v>
      </c>
      <c r="C37" s="7">
        <v>4</v>
      </c>
      <c r="E37" s="28">
        <v>29.85267078965591</v>
      </c>
      <c r="F37" s="27">
        <v>3.8761706555671176</v>
      </c>
      <c r="G37" s="28">
        <v>20.813887036860653</v>
      </c>
      <c r="H37" s="28">
        <v>596.29062446826606</v>
      </c>
      <c r="I37" s="28">
        <v>4.1566802540193484</v>
      </c>
      <c r="K37" s="27">
        <f t="shared" ref="K37:K55" si="6">0.131*E37+0.000413*H37+1.48</f>
        <v>5.6369679013503191</v>
      </c>
      <c r="L37" s="27">
        <f t="shared" ref="L37:L55" si="7">0.14*E37+0.0044*H37+0.028*I37+0.38*F37-3.758</f>
        <v>4.6343845544402447</v>
      </c>
      <c r="M37" s="27">
        <f t="shared" si="4"/>
        <v>4.9899834362504256</v>
      </c>
      <c r="N37" s="1"/>
      <c r="T37" s="28"/>
    </row>
    <row r="38" spans="2:22" x14ac:dyDescent="0.45">
      <c r="B38" s="6" t="s">
        <v>36</v>
      </c>
      <c r="C38" s="7">
        <v>3.8</v>
      </c>
      <c r="E38" s="28">
        <v>22.100327959721003</v>
      </c>
      <c r="F38" s="27">
        <v>5.8910834570156414</v>
      </c>
      <c r="G38" s="28">
        <v>21.235752849430114</v>
      </c>
      <c r="H38" s="28">
        <v>537.04860433339843</v>
      </c>
      <c r="I38" s="28">
        <v>0.47505063524212854</v>
      </c>
      <c r="K38" s="27">
        <f t="shared" si="6"/>
        <v>4.5969440363131451</v>
      </c>
      <c r="L38" s="27">
        <f t="shared" si="7"/>
        <v>3.9509729048806168</v>
      </c>
      <c r="M38" s="27">
        <f t="shared" si="4"/>
        <v>4.6576609653439807</v>
      </c>
      <c r="N38" s="1"/>
      <c r="T38" s="28"/>
    </row>
    <row r="39" spans="2:22" x14ac:dyDescent="0.45">
      <c r="B39" s="6" t="s">
        <v>37</v>
      </c>
      <c r="C39" s="7">
        <v>5.2</v>
      </c>
      <c r="E39" s="28">
        <v>31.334743127254633</v>
      </c>
      <c r="F39" s="27">
        <v>6.659315559406136</v>
      </c>
      <c r="G39" s="28">
        <v>12.562863867211693</v>
      </c>
      <c r="H39" s="28">
        <v>481.09126984126988</v>
      </c>
      <c r="I39" s="28">
        <v>6.9998304669693141</v>
      </c>
      <c r="K39" s="27">
        <f t="shared" si="6"/>
        <v>5.7835420441148013</v>
      </c>
      <c r="L39" s="27">
        <f t="shared" si="7"/>
        <v>5.472200790766709</v>
      </c>
      <c r="M39" s="27">
        <f t="shared" si="4"/>
        <v>6.124881121082459</v>
      </c>
      <c r="N39" s="1"/>
      <c r="T39" s="28"/>
    </row>
    <row r="40" spans="2:22" x14ac:dyDescent="0.45">
      <c r="B40" s="9" t="s">
        <v>38</v>
      </c>
      <c r="C40" s="7">
        <v>6.8</v>
      </c>
      <c r="E40" s="28">
        <v>32.521198290713023</v>
      </c>
      <c r="F40" s="27">
        <v>5.7472006195746879</v>
      </c>
      <c r="G40" s="28">
        <v>13.988733905579398</v>
      </c>
      <c r="H40" s="28">
        <v>549.12417282989486</v>
      </c>
      <c r="I40" s="28">
        <v>10.336066061893325</v>
      </c>
      <c r="K40" s="27">
        <f t="shared" si="6"/>
        <v>5.9670652594621529</v>
      </c>
      <c r="L40" s="27">
        <f t="shared" si="7"/>
        <v>5.6844602063227549</v>
      </c>
      <c r="M40" s="27">
        <f t="shared" si="4"/>
        <v>5.9755094643944533</v>
      </c>
      <c r="N40" s="1"/>
      <c r="T40" s="28"/>
    </row>
    <row r="41" spans="2:22" x14ac:dyDescent="0.45">
      <c r="B41" s="9" t="s">
        <v>39</v>
      </c>
      <c r="C41" s="7">
        <v>5.6</v>
      </c>
      <c r="E41" s="28">
        <v>33.461824261564182</v>
      </c>
      <c r="F41" s="27">
        <v>5.9387711410832802</v>
      </c>
      <c r="G41" s="28">
        <v>13.088842654411078</v>
      </c>
      <c r="H41" s="28">
        <v>591.38457453869637</v>
      </c>
      <c r="I41" s="28">
        <v>4.9250094381713971</v>
      </c>
      <c r="K41" s="27">
        <f t="shared" si="6"/>
        <v>6.1077408075493889</v>
      </c>
      <c r="L41" s="27">
        <f t="shared" si="7"/>
        <v>5.9233808224696949</v>
      </c>
      <c r="M41" s="27">
        <f t="shared" si="4"/>
        <v>6.1470102506488846</v>
      </c>
      <c r="N41" s="1"/>
      <c r="T41" s="28"/>
    </row>
    <row r="42" spans="2:22" x14ac:dyDescent="0.45">
      <c r="B42" s="6" t="s">
        <v>40</v>
      </c>
      <c r="C42" s="7">
        <v>6.4</v>
      </c>
      <c r="E42" s="28">
        <v>35.076087807679258</v>
      </c>
      <c r="F42" s="27">
        <v>4.4826158940397347</v>
      </c>
      <c r="G42" s="28">
        <v>13.367870252258349</v>
      </c>
      <c r="H42" s="28">
        <v>527.92753935734311</v>
      </c>
      <c r="I42" s="28">
        <v>4.5961564305872864</v>
      </c>
      <c r="K42" s="27">
        <f t="shared" si="6"/>
        <v>6.2930015765605649</v>
      </c>
      <c r="L42" s="27">
        <f t="shared" si="7"/>
        <v>5.3076198860389505</v>
      </c>
      <c r="M42" s="27">
        <f t="shared" si="4"/>
        <v>6.001757938483923</v>
      </c>
      <c r="N42" s="1"/>
      <c r="T42" s="28"/>
    </row>
    <row r="43" spans="2:22" x14ac:dyDescent="0.45">
      <c r="B43" s="6" t="s">
        <v>41</v>
      </c>
      <c r="C43" s="7">
        <v>4.2</v>
      </c>
      <c r="E43" s="28">
        <v>22.68485443829255</v>
      </c>
      <c r="F43" s="27">
        <v>4.8484469329663114</v>
      </c>
      <c r="G43" s="28">
        <v>20.14951940192239</v>
      </c>
      <c r="H43" s="28">
        <v>672.50874125874122</v>
      </c>
      <c r="I43" s="28">
        <v>6.2912727196494833</v>
      </c>
      <c r="K43" s="27">
        <f t="shared" si="6"/>
        <v>4.7294620415561841</v>
      </c>
      <c r="L43" s="27">
        <f t="shared" si="7"/>
        <v>4.3954835535768035</v>
      </c>
      <c r="M43" s="27">
        <f t="shared" si="4"/>
        <v>4.5792566753880575</v>
      </c>
      <c r="N43" s="1"/>
      <c r="T43" s="28"/>
    </row>
    <row r="44" spans="2:22" x14ac:dyDescent="0.45">
      <c r="B44" s="6" t="s">
        <v>42</v>
      </c>
      <c r="C44" s="7">
        <v>4.5999999999999996</v>
      </c>
      <c r="E44" s="28">
        <v>20.148504916716835</v>
      </c>
      <c r="F44" s="27">
        <v>5.4272517321016167</v>
      </c>
      <c r="G44" s="28">
        <v>16.60649819494585</v>
      </c>
      <c r="H44" s="28">
        <v>617.74327122153204</v>
      </c>
      <c r="I44" s="28">
        <v>6.3253393092729464</v>
      </c>
      <c r="K44" s="27">
        <f t="shared" si="6"/>
        <v>4.3745821151043982</v>
      </c>
      <c r="L44" s="27">
        <f t="shared" si="7"/>
        <v>4.0203262405733549</v>
      </c>
      <c r="M44" s="27">
        <f t="shared" si="4"/>
        <v>4.6727538613401762</v>
      </c>
      <c r="N44" s="1"/>
      <c r="T44" s="28"/>
    </row>
    <row r="45" spans="2:22" x14ac:dyDescent="0.45">
      <c r="B45" s="6" t="s">
        <v>43</v>
      </c>
      <c r="C45" s="7">
        <v>6.4</v>
      </c>
      <c r="E45" s="28">
        <v>30.30989527676854</v>
      </c>
      <c r="F45" s="27">
        <v>5.3900245298446441</v>
      </c>
      <c r="G45" s="28">
        <v>14.12554149324726</v>
      </c>
      <c r="H45" s="28">
        <v>547.26631393298067</v>
      </c>
      <c r="I45" s="28">
        <v>6.3557933821120463</v>
      </c>
      <c r="K45" s="27">
        <f t="shared" si="6"/>
        <v>5.6766172689110004</v>
      </c>
      <c r="L45" s="27">
        <f t="shared" si="7"/>
        <v>5.1195286560928137</v>
      </c>
      <c r="M45" s="27">
        <f t="shared" si="4"/>
        <v>5.7064083988051468</v>
      </c>
      <c r="N45" s="1"/>
      <c r="T45" s="28"/>
    </row>
    <row r="46" spans="2:22" x14ac:dyDescent="0.45">
      <c r="B46" s="6" t="s">
        <v>44</v>
      </c>
      <c r="C46" s="7">
        <v>5.0999999999999996</v>
      </c>
      <c r="E46" s="28">
        <v>11.849834346226549</v>
      </c>
      <c r="F46" s="27">
        <v>4.3907967213978862</v>
      </c>
      <c r="G46" s="28">
        <v>19.33520029221965</v>
      </c>
      <c r="H46" s="28">
        <v>959.84445354072864</v>
      </c>
      <c r="I46" s="28">
        <v>6.9943957320049144</v>
      </c>
      <c r="K46" s="27">
        <f t="shared" si="6"/>
        <v>3.4287440586679989</v>
      </c>
      <c r="L46" s="27">
        <f t="shared" si="7"/>
        <v>3.9886382386782575</v>
      </c>
      <c r="M46" s="27">
        <f t="shared" si="4"/>
        <v>3.5886967954069835</v>
      </c>
      <c r="N46" s="1"/>
      <c r="T46" s="28"/>
    </row>
    <row r="47" spans="2:22" x14ac:dyDescent="0.45">
      <c r="B47" s="6" t="s">
        <v>45</v>
      </c>
      <c r="C47" s="7">
        <v>5.3</v>
      </c>
      <c r="E47" s="28">
        <v>32.010698969892573</v>
      </c>
      <c r="F47" s="27">
        <v>6.9412260374973664</v>
      </c>
      <c r="G47" s="28">
        <v>12.780075645307559</v>
      </c>
      <c r="H47" s="28">
        <v>484.43708609271522</v>
      </c>
      <c r="I47" s="28">
        <v>3.601219267344443</v>
      </c>
      <c r="K47" s="27">
        <f t="shared" si="6"/>
        <v>5.8734740816122191</v>
      </c>
      <c r="L47" s="27">
        <f t="shared" si="7"/>
        <v>5.5935210683275516</v>
      </c>
      <c r="M47" s="27">
        <f t="shared" si="4"/>
        <v>6.2239850892519097</v>
      </c>
      <c r="N47" s="1"/>
      <c r="T47" s="28"/>
    </row>
    <row r="48" spans="2:22" x14ac:dyDescent="0.45">
      <c r="B48" s="6" t="s">
        <v>46</v>
      </c>
      <c r="C48" s="7">
        <v>3.7</v>
      </c>
      <c r="E48" s="28">
        <v>16.177824267782427</v>
      </c>
      <c r="F48" s="27">
        <v>4.821653608021478</v>
      </c>
      <c r="G48" s="28">
        <v>21.446155129970375</v>
      </c>
      <c r="H48" s="28">
        <v>874.50792126740282</v>
      </c>
      <c r="I48" s="28">
        <v>9.2682408751371828</v>
      </c>
      <c r="K48" s="27">
        <f t="shared" si="6"/>
        <v>3.9604667505629352</v>
      </c>
      <c r="L48" s="27">
        <f t="shared" si="7"/>
        <v>4.4464693666181168</v>
      </c>
      <c r="M48" s="27">
        <f t="shared" si="4"/>
        <v>3.9251529539885963</v>
      </c>
      <c r="N48" s="1"/>
      <c r="T48" s="28"/>
    </row>
    <row r="49" spans="2:20" x14ac:dyDescent="0.45">
      <c r="B49" s="6" t="s">
        <v>49</v>
      </c>
      <c r="C49" s="7">
        <v>3.5</v>
      </c>
      <c r="E49" s="28">
        <v>20.393440945486173</v>
      </c>
      <c r="F49" s="27">
        <v>3.6061972044395625</v>
      </c>
      <c r="G49" s="28">
        <v>22.120332161597638</v>
      </c>
      <c r="H49" s="28">
        <v>728.51711026615976</v>
      </c>
      <c r="I49" s="28">
        <v>7.5839398919934258</v>
      </c>
      <c r="K49" s="27">
        <f t="shared" si="6"/>
        <v>4.4524183303986131</v>
      </c>
      <c r="L49" s="27">
        <f t="shared" si="7"/>
        <v>3.8852622722020174</v>
      </c>
      <c r="M49" s="27">
        <f t="shared" si="4"/>
        <v>4.0302758856942811</v>
      </c>
      <c r="N49" s="1"/>
      <c r="T49" s="28"/>
    </row>
    <row r="50" spans="2:20" x14ac:dyDescent="0.45">
      <c r="B50" s="6" t="s">
        <v>53</v>
      </c>
      <c r="C50" s="7">
        <v>8.1</v>
      </c>
      <c r="E50" s="28">
        <v>35.61155437096523</v>
      </c>
      <c r="F50" s="27">
        <v>6.8318804483188043</v>
      </c>
      <c r="G50" s="28">
        <v>13.334138639148216</v>
      </c>
      <c r="H50" s="28">
        <v>565.56497175141249</v>
      </c>
      <c r="I50" s="28">
        <v>1.4197232947232947</v>
      </c>
      <c r="K50" s="27">
        <f t="shared" si="6"/>
        <v>6.3786919559297779</v>
      </c>
      <c r="L50" s="27">
        <f t="shared" si="7"/>
        <v>6.3519703102547451</v>
      </c>
      <c r="M50" s="27">
        <f t="shared" si="4"/>
        <v>6.4878323683224934</v>
      </c>
      <c r="N50" s="1"/>
      <c r="T50" s="28"/>
    </row>
    <row r="51" spans="2:20" x14ac:dyDescent="0.45">
      <c r="B51" s="6" t="s">
        <v>54</v>
      </c>
      <c r="C51" s="7">
        <v>7</v>
      </c>
      <c r="E51" s="28">
        <v>45.832607017456482</v>
      </c>
      <c r="F51" s="27">
        <v>7.7230549607423278</v>
      </c>
      <c r="G51" s="28">
        <v>7.5175475582231694</v>
      </c>
      <c r="H51" s="28">
        <v>361.78269472926786</v>
      </c>
      <c r="I51" s="28">
        <v>4.8026479322841036</v>
      </c>
      <c r="K51" s="27">
        <f t="shared" si="6"/>
        <v>7.6334877722099872</v>
      </c>
      <c r="L51" s="27">
        <f t="shared" si="7"/>
        <v>7.3196438664387253</v>
      </c>
      <c r="M51" s="27">
        <f t="shared" si="4"/>
        <v>7.8962223342990763</v>
      </c>
      <c r="N51" s="1"/>
      <c r="T51" s="28"/>
    </row>
    <row r="52" spans="2:20" x14ac:dyDescent="0.45">
      <c r="B52" s="6" t="s">
        <v>55</v>
      </c>
      <c r="C52" s="7">
        <v>4.7</v>
      </c>
      <c r="E52" s="28">
        <v>27.211423140458464</v>
      </c>
      <c r="F52" s="27">
        <v>3.9256596263722154</v>
      </c>
      <c r="G52" s="28">
        <v>22.17612842133742</v>
      </c>
      <c r="H52" s="28">
        <v>629.61921246213763</v>
      </c>
      <c r="I52" s="28">
        <v>16.149792926445137</v>
      </c>
      <c r="K52" s="27">
        <f t="shared" si="6"/>
        <v>5.304729166146922</v>
      </c>
      <c r="L52" s="27">
        <f t="shared" si="7"/>
        <v>4.7658686344594967</v>
      </c>
      <c r="M52" s="27">
        <f t="shared" si="4"/>
        <v>4.6863863500066687</v>
      </c>
      <c r="N52" s="1"/>
      <c r="T52" s="28"/>
    </row>
    <row r="53" spans="2:20" x14ac:dyDescent="0.45">
      <c r="B53" s="6" t="s">
        <v>57</v>
      </c>
      <c r="C53" s="7">
        <v>5</v>
      </c>
      <c r="E53" s="28">
        <v>28.943478566903639</v>
      </c>
      <c r="F53" s="27">
        <v>4.8378777980263381</v>
      </c>
      <c r="G53" s="28">
        <v>17.636589307041987</v>
      </c>
      <c r="H53" s="28">
        <v>658.95522388059703</v>
      </c>
      <c r="I53" s="28">
        <v>1.9736493058625872</v>
      </c>
      <c r="K53" s="27">
        <f t="shared" si="6"/>
        <v>5.5437441997270636</v>
      </c>
      <c r="L53" s="27">
        <f t="shared" si="7"/>
        <v>5.0871457282552983</v>
      </c>
      <c r="M53" s="27">
        <f t="shared" si="4"/>
        <v>5.276312615204942</v>
      </c>
      <c r="N53" s="1"/>
      <c r="T53" s="28"/>
    </row>
    <row r="54" spans="2:20" x14ac:dyDescent="0.45">
      <c r="B54" s="6" t="s">
        <v>66</v>
      </c>
      <c r="C54" s="7">
        <v>5.0999999999999996</v>
      </c>
      <c r="E54" s="28">
        <v>28.532662550499278</v>
      </c>
      <c r="F54" s="27">
        <v>3.8936256597645151</v>
      </c>
      <c r="G54" s="28">
        <v>16.501861685893914</v>
      </c>
      <c r="H54" s="28">
        <v>671.70172084130013</v>
      </c>
      <c r="I54" s="28">
        <v>5.5852382263839164</v>
      </c>
      <c r="K54" s="27">
        <f t="shared" si="6"/>
        <v>5.4951916048228622</v>
      </c>
      <c r="L54" s="27">
        <f t="shared" si="7"/>
        <v>4.8280247498208846</v>
      </c>
      <c r="M54" s="27">
        <f t="shared" si="4"/>
        <v>5.131478837692395</v>
      </c>
      <c r="N54" s="1"/>
      <c r="T54" s="28"/>
    </row>
    <row r="55" spans="2:20" x14ac:dyDescent="0.45">
      <c r="B55" s="6" t="s">
        <v>67</v>
      </c>
      <c r="C55" s="7">
        <v>6.5</v>
      </c>
      <c r="E55" s="28">
        <v>34.473114245271759</v>
      </c>
      <c r="F55" s="27">
        <v>5.9183723858670154</v>
      </c>
      <c r="G55" s="28">
        <v>10.453953233216758</v>
      </c>
      <c r="H55" s="28">
        <v>549.32910113980665</v>
      </c>
      <c r="I55" s="28">
        <v>2.3560861783829092</v>
      </c>
      <c r="K55" s="27">
        <f t="shared" si="6"/>
        <v>6.2228508849013409</v>
      </c>
      <c r="L55" s="27">
        <f t="shared" si="7"/>
        <v>5.8002359589773844</v>
      </c>
      <c r="M55" s="27">
        <f t="shared" si="4"/>
        <v>6.387668076595391</v>
      </c>
      <c r="N55" s="1"/>
      <c r="T55" s="28"/>
    </row>
    <row r="56" spans="2:20" x14ac:dyDescent="0.45">
      <c r="N56" s="1"/>
    </row>
    <row r="57" spans="2:20" x14ac:dyDescent="0.45">
      <c r="D57" s="15"/>
      <c r="N57" s="1"/>
    </row>
  </sheetData>
  <sortState xmlns:xlrd2="http://schemas.microsoft.com/office/spreadsheetml/2017/richdata2" ref="O4:R37">
    <sortCondition ref="O4:O37"/>
  </sortState>
  <mergeCells count="1">
    <mergeCell ref="O3:S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workbookViewId="0">
      <selection activeCell="H55" sqref="H5:H55"/>
    </sheetView>
  </sheetViews>
  <sheetFormatPr defaultRowHeight="14.25" x14ac:dyDescent="0.45"/>
  <sheetData>
    <row r="1" spans="1:9" x14ac:dyDescent="0.45">
      <c r="A1" t="s">
        <v>154</v>
      </c>
    </row>
    <row r="2" spans="1:9" ht="14.65" thickBot="1" x14ac:dyDescent="0.5"/>
    <row r="3" spans="1:9" x14ac:dyDescent="0.45">
      <c r="A3" s="49" t="s">
        <v>155</v>
      </c>
      <c r="B3" s="49"/>
    </row>
    <row r="4" spans="1:9" x14ac:dyDescent="0.45">
      <c r="A4" s="46" t="s">
        <v>156</v>
      </c>
      <c r="B4" s="46">
        <v>0.86824571455366706</v>
      </c>
    </row>
    <row r="5" spans="1:9" x14ac:dyDescent="0.45">
      <c r="A5" s="46" t="s">
        <v>157</v>
      </c>
      <c r="B5" s="46">
        <v>0.75385062084080789</v>
      </c>
    </row>
    <row r="6" spans="1:9" x14ac:dyDescent="0.45">
      <c r="A6" s="46" t="s">
        <v>158</v>
      </c>
      <c r="B6" s="46">
        <v>0.72650068982311988</v>
      </c>
    </row>
    <row r="7" spans="1:9" x14ac:dyDescent="0.45">
      <c r="A7" s="46" t="s">
        <v>159</v>
      </c>
      <c r="B7" s="46">
        <v>0.74064650452012137</v>
      </c>
    </row>
    <row r="8" spans="1:9" ht="14.65" thickBot="1" x14ac:dyDescent="0.5">
      <c r="A8" s="47" t="s">
        <v>160</v>
      </c>
      <c r="B8" s="47">
        <v>51</v>
      </c>
    </row>
    <row r="10" spans="1:9" ht="14.65" thickBot="1" x14ac:dyDescent="0.5">
      <c r="A10" t="s">
        <v>161</v>
      </c>
    </row>
    <row r="11" spans="1:9" x14ac:dyDescent="0.45">
      <c r="A11" s="48"/>
      <c r="B11" s="48" t="s">
        <v>165</v>
      </c>
      <c r="C11" s="48" t="s">
        <v>166</v>
      </c>
      <c r="D11" s="48" t="s">
        <v>167</v>
      </c>
      <c r="E11" s="48" t="s">
        <v>168</v>
      </c>
      <c r="F11" s="48" t="s">
        <v>169</v>
      </c>
    </row>
    <row r="12" spans="1:9" x14ac:dyDescent="0.45">
      <c r="A12" s="46" t="s">
        <v>162</v>
      </c>
      <c r="B12" s="46">
        <v>5</v>
      </c>
      <c r="C12" s="46">
        <v>75.599865166866266</v>
      </c>
      <c r="D12" s="46">
        <v>15.119973033373252</v>
      </c>
      <c r="E12" s="46">
        <v>27.563163517789878</v>
      </c>
      <c r="F12" s="46">
        <v>1.1660467412651882E-12</v>
      </c>
    </row>
    <row r="13" spans="1:9" x14ac:dyDescent="0.45">
      <c r="A13" s="46" t="s">
        <v>163</v>
      </c>
      <c r="B13" s="46">
        <v>45</v>
      </c>
      <c r="C13" s="46">
        <v>24.685076009604337</v>
      </c>
      <c r="D13" s="46">
        <v>0.54855724465787414</v>
      </c>
      <c r="E13" s="46"/>
      <c r="F13" s="46"/>
    </row>
    <row r="14" spans="1:9" ht="14.65" thickBot="1" x14ac:dyDescent="0.5">
      <c r="A14" s="47" t="s">
        <v>74</v>
      </c>
      <c r="B14" s="47">
        <v>50</v>
      </c>
      <c r="C14" s="47">
        <v>100.2849411764706</v>
      </c>
      <c r="D14" s="47"/>
      <c r="E14" s="47"/>
      <c r="F14" s="47"/>
    </row>
    <row r="15" spans="1:9" ht="14.65" thickBot="1" x14ac:dyDescent="0.5"/>
    <row r="16" spans="1:9" x14ac:dyDescent="0.45">
      <c r="A16" s="48"/>
      <c r="B16" s="48" t="s">
        <v>170</v>
      </c>
      <c r="C16" s="48" t="s">
        <v>159</v>
      </c>
      <c r="D16" s="48" t="s">
        <v>171</v>
      </c>
      <c r="E16" s="48" t="s">
        <v>172</v>
      </c>
      <c r="F16" s="48" t="s">
        <v>173</v>
      </c>
      <c r="G16" s="48" t="s">
        <v>174</v>
      </c>
      <c r="H16" s="48" t="s">
        <v>175</v>
      </c>
      <c r="I16" s="48" t="s">
        <v>176</v>
      </c>
    </row>
    <row r="17" spans="1:9" x14ac:dyDescent="0.45">
      <c r="A17" s="46" t="s">
        <v>164</v>
      </c>
      <c r="B17" s="46">
        <v>-2.1453514230723467</v>
      </c>
      <c r="C17" s="46">
        <v>2.4896141599563881</v>
      </c>
      <c r="D17" s="46">
        <v>-0.86172044551270066</v>
      </c>
      <c r="E17" s="46">
        <v>0.39341015728950779</v>
      </c>
      <c r="F17" s="46">
        <v>-7.1596916659191203</v>
      </c>
      <c r="G17" s="46">
        <v>2.8689888197744269</v>
      </c>
      <c r="H17" s="46">
        <v>-7.1596916659191203</v>
      </c>
      <c r="I17" s="46">
        <v>2.8689888197744269</v>
      </c>
    </row>
    <row r="18" spans="1:9" x14ac:dyDescent="0.45">
      <c r="A18" s="46" t="s">
        <v>151</v>
      </c>
      <c r="B18" s="46">
        <v>0.13386336076095576</v>
      </c>
      <c r="C18" s="46">
        <v>2.670274743902749E-2</v>
      </c>
      <c r="D18" s="46">
        <v>5.0130931682822766</v>
      </c>
      <c r="E18" s="46">
        <v>8.8065514289024569E-6</v>
      </c>
      <c r="F18" s="46">
        <v>8.0081267442353055E-2</v>
      </c>
      <c r="G18" s="46">
        <v>0.18764545407955846</v>
      </c>
      <c r="H18" s="46">
        <v>8.0081267442353055E-2</v>
      </c>
      <c r="I18" s="46">
        <v>0.18764545407955846</v>
      </c>
    </row>
    <row r="19" spans="1:9" x14ac:dyDescent="0.45">
      <c r="A19" s="46" t="s">
        <v>153</v>
      </c>
      <c r="B19" s="46">
        <v>4.1472226909707996E-3</v>
      </c>
      <c r="C19" s="46">
        <v>1.5196886442715369E-3</v>
      </c>
      <c r="D19" s="46">
        <v>2.7289949863110095</v>
      </c>
      <c r="E19" s="46">
        <v>9.0318573735828772E-3</v>
      </c>
      <c r="F19" s="46">
        <v>1.0864126875036319E-3</v>
      </c>
      <c r="G19" s="46">
        <v>7.2080326944379668E-3</v>
      </c>
      <c r="H19" s="46">
        <v>1.0864126875036319E-3</v>
      </c>
      <c r="I19" s="46">
        <v>7.2080326944379668E-3</v>
      </c>
    </row>
    <row r="20" spans="1:9" x14ac:dyDescent="0.45">
      <c r="A20" s="46" t="s">
        <v>150</v>
      </c>
      <c r="B20" s="46">
        <v>3.2841311162955543E-2</v>
      </c>
      <c r="C20" s="46">
        <v>2.8942057507728464E-2</v>
      </c>
      <c r="D20" s="46">
        <v>1.1347262078442713</v>
      </c>
      <c r="E20" s="46">
        <v>0.2624983755888185</v>
      </c>
      <c r="F20" s="46">
        <v>-2.5450984087458148E-2</v>
      </c>
      <c r="G20" s="46">
        <v>9.1133606413369234E-2</v>
      </c>
      <c r="H20" s="46">
        <v>-2.5450984087458148E-2</v>
      </c>
      <c r="I20" s="46">
        <v>9.1133606413369234E-2</v>
      </c>
    </row>
    <row r="21" spans="1:9" x14ac:dyDescent="0.45">
      <c r="A21" s="46" t="s">
        <v>149</v>
      </c>
      <c r="B21" s="46">
        <v>0.32675350912622336</v>
      </c>
      <c r="C21" s="46">
        <v>0.11249404678158553</v>
      </c>
      <c r="D21" s="46">
        <v>2.9046293423921039</v>
      </c>
      <c r="E21" s="46">
        <v>5.6818752947898794E-3</v>
      </c>
      <c r="F21" s="46">
        <v>0.10017887160589642</v>
      </c>
      <c r="G21" s="46">
        <v>0.55332814664655028</v>
      </c>
      <c r="H21" s="46">
        <v>0.10017887160589642</v>
      </c>
      <c r="I21" s="46">
        <v>0.55332814664655028</v>
      </c>
    </row>
    <row r="22" spans="1:9" ht="14.65" thickBot="1" x14ac:dyDescent="0.5">
      <c r="A22" s="47" t="s">
        <v>217</v>
      </c>
      <c r="B22" s="47">
        <v>-4.1711995623967574E-2</v>
      </c>
      <c r="C22" s="47">
        <v>4.8260795873943378E-2</v>
      </c>
      <c r="D22" s="47">
        <v>-0.86430393176521181</v>
      </c>
      <c r="E22" s="47">
        <v>0.39200487436225229</v>
      </c>
      <c r="F22" s="47">
        <v>-0.13891422671457437</v>
      </c>
      <c r="G22" s="47">
        <v>5.549023546663924E-2</v>
      </c>
      <c r="H22" s="47">
        <v>-0.13891422671457437</v>
      </c>
      <c r="I22" s="47">
        <v>5.549023546663924E-2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4"/>
  <sheetViews>
    <sheetView workbookViewId="0">
      <selection activeCell="H55" sqref="H5:H55"/>
    </sheetView>
  </sheetViews>
  <sheetFormatPr defaultRowHeight="14.25" x14ac:dyDescent="0.45"/>
  <sheetData>
    <row r="1" spans="1:9" x14ac:dyDescent="0.45">
      <c r="A1" t="s">
        <v>154</v>
      </c>
    </row>
    <row r="2" spans="1:9" ht="14.65" thickBot="1" x14ac:dyDescent="0.5"/>
    <row r="3" spans="1:9" x14ac:dyDescent="0.45">
      <c r="A3" s="49" t="s">
        <v>155</v>
      </c>
      <c r="B3" s="49"/>
    </row>
    <row r="4" spans="1:9" x14ac:dyDescent="0.45">
      <c r="A4" s="46" t="s">
        <v>156</v>
      </c>
      <c r="B4" s="46">
        <v>0.84084095521830837</v>
      </c>
    </row>
    <row r="5" spans="1:9" x14ac:dyDescent="0.45">
      <c r="A5" s="46" t="s">
        <v>157</v>
      </c>
      <c r="B5" s="46">
        <v>0.70701351197243723</v>
      </c>
    </row>
    <row r="6" spans="1:9" x14ac:dyDescent="0.45">
      <c r="A6" s="46" t="s">
        <v>158</v>
      </c>
      <c r="B6" s="46">
        <v>0.68831224677918856</v>
      </c>
    </row>
    <row r="7" spans="1:9" x14ac:dyDescent="0.45">
      <c r="A7" s="46" t="s">
        <v>159</v>
      </c>
      <c r="B7" s="46">
        <v>0.79066539063216079</v>
      </c>
    </row>
    <row r="8" spans="1:9" ht="14.65" thickBot="1" x14ac:dyDescent="0.5">
      <c r="A8" s="47" t="s">
        <v>160</v>
      </c>
      <c r="B8" s="47">
        <v>51</v>
      </c>
    </row>
    <row r="10" spans="1:9" ht="14.65" thickBot="1" x14ac:dyDescent="0.5">
      <c r="A10" t="s">
        <v>161</v>
      </c>
    </row>
    <row r="11" spans="1:9" x14ac:dyDescent="0.45">
      <c r="A11" s="48"/>
      <c r="B11" s="48" t="s">
        <v>165</v>
      </c>
      <c r="C11" s="48" t="s">
        <v>166</v>
      </c>
      <c r="D11" s="48" t="s">
        <v>167</v>
      </c>
      <c r="E11" s="48" t="s">
        <v>168</v>
      </c>
      <c r="F11" s="48" t="s">
        <v>169</v>
      </c>
    </row>
    <row r="12" spans="1:9" x14ac:dyDescent="0.45">
      <c r="A12" s="46" t="s">
        <v>162</v>
      </c>
      <c r="B12" s="46">
        <v>3</v>
      </c>
      <c r="C12" s="46">
        <v>70.902808459125765</v>
      </c>
      <c r="D12" s="46">
        <v>23.634269486375256</v>
      </c>
      <c r="E12" s="46">
        <v>37.805651364575851</v>
      </c>
      <c r="F12" s="46">
        <v>1.3934239082286453E-12</v>
      </c>
    </row>
    <row r="13" spans="1:9" x14ac:dyDescent="0.45">
      <c r="A13" s="46" t="s">
        <v>163</v>
      </c>
      <c r="B13" s="46">
        <v>47</v>
      </c>
      <c r="C13" s="46">
        <v>29.382132717344852</v>
      </c>
      <c r="D13" s="46">
        <v>0.62515175994350747</v>
      </c>
      <c r="E13" s="46"/>
      <c r="F13" s="46"/>
    </row>
    <row r="14" spans="1:9" ht="14.65" thickBot="1" x14ac:dyDescent="0.5">
      <c r="A14" s="47" t="s">
        <v>74</v>
      </c>
      <c r="B14" s="47">
        <v>50</v>
      </c>
      <c r="C14" s="47">
        <v>100.28494117647062</v>
      </c>
      <c r="D14" s="47"/>
      <c r="E14" s="47"/>
      <c r="F14" s="47"/>
    </row>
    <row r="15" spans="1:9" ht="14.65" thickBot="1" x14ac:dyDescent="0.5"/>
    <row r="16" spans="1:9" x14ac:dyDescent="0.45">
      <c r="A16" s="48"/>
      <c r="B16" s="48" t="s">
        <v>170</v>
      </c>
      <c r="C16" s="48" t="s">
        <v>159</v>
      </c>
      <c r="D16" s="48" t="s">
        <v>171</v>
      </c>
      <c r="E16" s="48" t="s">
        <v>172</v>
      </c>
      <c r="F16" s="48" t="s">
        <v>173</v>
      </c>
      <c r="G16" s="48" t="s">
        <v>174</v>
      </c>
      <c r="H16" s="48" t="s">
        <v>175</v>
      </c>
      <c r="I16" s="48" t="s">
        <v>176</v>
      </c>
    </row>
    <row r="17" spans="1:9" x14ac:dyDescent="0.45">
      <c r="A17" s="46" t="s">
        <v>164</v>
      </c>
      <c r="B17" s="46">
        <v>2.873943887251281</v>
      </c>
      <c r="C17" s="46">
        <v>1.6588312522518551</v>
      </c>
      <c r="D17" s="46">
        <v>1.7325112987532134</v>
      </c>
      <c r="E17" s="46">
        <v>8.9740840887007386E-2</v>
      </c>
      <c r="F17" s="46">
        <v>-0.46319409256371857</v>
      </c>
      <c r="G17" s="46">
        <v>6.2110818670662802</v>
      </c>
      <c r="H17" s="46">
        <v>-0.46319409256371857</v>
      </c>
      <c r="I17" s="46">
        <v>6.2110818670662802</v>
      </c>
    </row>
    <row r="18" spans="1:9" x14ac:dyDescent="0.45">
      <c r="A18" s="46" t="s">
        <v>151</v>
      </c>
      <c r="B18" s="46">
        <v>8.8790958420641997E-2</v>
      </c>
      <c r="C18" s="46">
        <v>2.1332413299018013E-2</v>
      </c>
      <c r="D18" s="46">
        <v>4.162255679938907</v>
      </c>
      <c r="E18" s="46">
        <v>1.3318130547130359E-4</v>
      </c>
      <c r="F18" s="46">
        <v>4.5875679048719982E-2</v>
      </c>
      <c r="G18" s="46">
        <v>0.13170623779256402</v>
      </c>
      <c r="H18" s="46">
        <v>4.5875679048719982E-2</v>
      </c>
      <c r="I18" s="46">
        <v>0.13170623779256402</v>
      </c>
    </row>
    <row r="19" spans="1:9" x14ac:dyDescent="0.45">
      <c r="A19" s="46" t="s">
        <v>149</v>
      </c>
      <c r="B19" s="46">
        <v>0.18579048759581235</v>
      </c>
      <c r="C19" s="46">
        <v>9.4135933352059969E-2</v>
      </c>
      <c r="D19" s="46">
        <v>1.9736404684168005</v>
      </c>
      <c r="E19" s="46">
        <v>5.4317748732444431E-2</v>
      </c>
      <c r="F19" s="46">
        <v>-3.5865801608043479E-3</v>
      </c>
      <c r="G19" s="46">
        <v>0.37516755535242907</v>
      </c>
      <c r="H19" s="46">
        <v>-3.5865801608043479E-3</v>
      </c>
      <c r="I19" s="46">
        <v>0.37516755535242907</v>
      </c>
    </row>
    <row r="20" spans="1:9" ht="14.65" thickBot="1" x14ac:dyDescent="0.5">
      <c r="A20" s="47" t="s">
        <v>217</v>
      </c>
      <c r="B20" s="47">
        <v>-5.8472942562493115E-2</v>
      </c>
      <c r="C20" s="47">
        <v>4.9585705998282714E-2</v>
      </c>
      <c r="D20" s="47">
        <v>-1.1792298079716399</v>
      </c>
      <c r="E20" s="47">
        <v>0.24424176987555324</v>
      </c>
      <c r="F20" s="47">
        <v>-0.15822651455372436</v>
      </c>
      <c r="G20" s="47">
        <v>4.1280629428738121E-2</v>
      </c>
      <c r="H20" s="47">
        <v>-0.15822651455372436</v>
      </c>
      <c r="I20" s="47">
        <v>4.1280629428738121E-2</v>
      </c>
    </row>
    <row r="24" spans="1:9" x14ac:dyDescent="0.45">
      <c r="C24"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3"/>
  <sheetViews>
    <sheetView workbookViewId="0">
      <selection activeCell="H55" sqref="H5:H55"/>
    </sheetView>
  </sheetViews>
  <sheetFormatPr defaultRowHeight="14.25" x14ac:dyDescent="0.45"/>
  <cols>
    <col min="1" max="1" width="19.265625" customWidth="1"/>
  </cols>
  <sheetData>
    <row r="1" spans="1:9" x14ac:dyDescent="0.45">
      <c r="A1" t="s">
        <v>154</v>
      </c>
    </row>
    <row r="2" spans="1:9" ht="14.65" thickBot="1" x14ac:dyDescent="0.5"/>
    <row r="3" spans="1:9" x14ac:dyDescent="0.45">
      <c r="A3" s="49" t="s">
        <v>155</v>
      </c>
      <c r="B3" s="49"/>
    </row>
    <row r="4" spans="1:9" x14ac:dyDescent="0.45">
      <c r="A4" s="46" t="s">
        <v>156</v>
      </c>
      <c r="B4" s="46">
        <v>0.86588938364556511</v>
      </c>
    </row>
    <row r="5" spans="1:9" x14ac:dyDescent="0.45">
      <c r="A5" s="46" t="s">
        <v>157</v>
      </c>
      <c r="B5" s="46">
        <v>0.74976442471009663</v>
      </c>
    </row>
    <row r="6" spans="1:9" x14ac:dyDescent="0.45">
      <c r="A6" s="46" t="s">
        <v>158</v>
      </c>
      <c r="B6" s="46">
        <v>0.72800480946749635</v>
      </c>
    </row>
    <row r="7" spans="1:9" x14ac:dyDescent="0.45">
      <c r="A7" s="46" t="s">
        <v>159</v>
      </c>
      <c r="B7" s="46">
        <v>0.73860709017494597</v>
      </c>
    </row>
    <row r="8" spans="1:9" ht="14.65" thickBot="1" x14ac:dyDescent="0.5">
      <c r="A8" s="47" t="s">
        <v>160</v>
      </c>
      <c r="B8" s="47">
        <v>51</v>
      </c>
    </row>
    <row r="10" spans="1:9" ht="14.65" thickBot="1" x14ac:dyDescent="0.5">
      <c r="A10" t="s">
        <v>161</v>
      </c>
    </row>
    <row r="11" spans="1:9" x14ac:dyDescent="0.45">
      <c r="A11" s="48"/>
      <c r="B11" s="48" t="s">
        <v>165</v>
      </c>
      <c r="C11" s="48" t="s">
        <v>166</v>
      </c>
      <c r="D11" s="48" t="s">
        <v>167</v>
      </c>
      <c r="E11" s="48" t="s">
        <v>168</v>
      </c>
      <c r="F11" s="48" t="s">
        <v>169</v>
      </c>
    </row>
    <row r="12" spans="1:9" x14ac:dyDescent="0.45">
      <c r="A12" s="46" t="s">
        <v>162</v>
      </c>
      <c r="B12" s="46">
        <v>4</v>
      </c>
      <c r="C12" s="46">
        <v>75.190081228262372</v>
      </c>
      <c r="D12" s="46">
        <v>18.797520307065593</v>
      </c>
      <c r="E12" s="46">
        <v>34.456694953053741</v>
      </c>
      <c r="F12" s="46">
        <v>2.6494889482031069E-13</v>
      </c>
    </row>
    <row r="13" spans="1:9" x14ac:dyDescent="0.45">
      <c r="A13" s="46" t="s">
        <v>163</v>
      </c>
      <c r="B13" s="46">
        <v>46</v>
      </c>
      <c r="C13" s="46">
        <v>25.094859948208239</v>
      </c>
      <c r="D13" s="46">
        <v>0.5455404336567008</v>
      </c>
      <c r="E13" s="46"/>
      <c r="F13" s="46"/>
    </row>
    <row r="14" spans="1:9" ht="14.65" thickBot="1" x14ac:dyDescent="0.5">
      <c r="A14" s="47" t="s">
        <v>74</v>
      </c>
      <c r="B14" s="47">
        <v>50</v>
      </c>
      <c r="C14" s="47">
        <v>100.28494117647061</v>
      </c>
      <c r="D14" s="47"/>
      <c r="E14" s="47"/>
      <c r="F14" s="47"/>
    </row>
    <row r="15" spans="1:9" ht="14.65" thickBot="1" x14ac:dyDescent="0.5"/>
    <row r="16" spans="1:9" x14ac:dyDescent="0.45">
      <c r="A16" s="48"/>
      <c r="B16" s="48" t="s">
        <v>170</v>
      </c>
      <c r="C16" s="48" t="s">
        <v>159</v>
      </c>
      <c r="D16" s="48" t="s">
        <v>171</v>
      </c>
      <c r="E16" s="48" t="s">
        <v>172</v>
      </c>
      <c r="F16" s="48" t="s">
        <v>173</v>
      </c>
      <c r="G16" s="48" t="s">
        <v>174</v>
      </c>
      <c r="H16" s="48" t="s">
        <v>175</v>
      </c>
      <c r="I16" s="48" t="s">
        <v>176</v>
      </c>
    </row>
    <row r="17" spans="1:9" x14ac:dyDescent="0.45">
      <c r="A17" s="46" t="s">
        <v>164</v>
      </c>
      <c r="B17" s="46">
        <v>-3.758716860526766</v>
      </c>
      <c r="C17" s="46">
        <v>1.6428079949679881</v>
      </c>
      <c r="D17" s="46">
        <v>-2.2879830583001324</v>
      </c>
      <c r="E17" s="46">
        <v>2.6783403409040264E-2</v>
      </c>
      <c r="F17" s="46">
        <v>-7.065517791558154</v>
      </c>
      <c r="G17" s="46">
        <v>-0.45191592949537807</v>
      </c>
      <c r="H17" s="46">
        <v>-7.065517791558154</v>
      </c>
      <c r="I17" s="46">
        <v>-0.45191592949537807</v>
      </c>
    </row>
    <row r="18" spans="1:9" x14ac:dyDescent="0.45">
      <c r="A18" s="46" t="s">
        <v>151</v>
      </c>
      <c r="B18" s="46">
        <v>0.14996800112244651</v>
      </c>
      <c r="C18" s="46">
        <v>1.9074413257433944E-2</v>
      </c>
      <c r="D18" s="46">
        <v>7.8622602487653932</v>
      </c>
      <c r="E18" s="46">
        <v>4.723775956655424E-10</v>
      </c>
      <c r="F18" s="46">
        <v>0.11157319922729923</v>
      </c>
      <c r="G18" s="46">
        <v>0.18836280301759378</v>
      </c>
      <c r="H18" s="46">
        <v>0.11157319922729923</v>
      </c>
      <c r="I18" s="46">
        <v>0.18836280301759378</v>
      </c>
    </row>
    <row r="19" spans="1:9" x14ac:dyDescent="0.45">
      <c r="A19" s="46" t="s">
        <v>153</v>
      </c>
      <c r="B19" s="46">
        <v>4.4083240549461986E-3</v>
      </c>
      <c r="C19" s="46">
        <v>1.4852587404200789E-3</v>
      </c>
      <c r="D19" s="46">
        <v>2.9680512458720711</v>
      </c>
      <c r="E19" s="46">
        <v>4.7448080690465294E-3</v>
      </c>
      <c r="F19" s="46">
        <v>1.4186533200291041E-3</v>
      </c>
      <c r="G19" s="46">
        <v>7.3979947898632926E-3</v>
      </c>
      <c r="H19" s="46">
        <v>1.4186533200291041E-3</v>
      </c>
      <c r="I19" s="46">
        <v>7.3979947898632926E-3</v>
      </c>
    </row>
    <row r="20" spans="1:9" x14ac:dyDescent="0.45">
      <c r="A20" s="46" t="s">
        <v>150</v>
      </c>
      <c r="B20" s="46">
        <v>2.836385077070197E-2</v>
      </c>
      <c r="C20" s="46">
        <v>2.8396247075033673E-2</v>
      </c>
      <c r="D20" s="46">
        <v>0.99885913429876494</v>
      </c>
      <c r="E20" s="46">
        <v>0.3230885264677964</v>
      </c>
      <c r="F20" s="46">
        <v>-2.8794829095199481E-2</v>
      </c>
      <c r="G20" s="46">
        <v>8.5522530636603422E-2</v>
      </c>
      <c r="H20" s="46">
        <v>-2.8794829095199481E-2</v>
      </c>
      <c r="I20" s="46">
        <v>8.5522530636603422E-2</v>
      </c>
    </row>
    <row r="21" spans="1:9" ht="14.65" thickBot="1" x14ac:dyDescent="0.5">
      <c r="A21" s="47" t="s">
        <v>149</v>
      </c>
      <c r="B21" s="47">
        <v>0.38418834715575678</v>
      </c>
      <c r="C21" s="47">
        <v>9.051913628173533E-2</v>
      </c>
      <c r="D21" s="47">
        <v>4.2442776515232516</v>
      </c>
      <c r="E21" s="47">
        <v>1.0518268751169246E-4</v>
      </c>
      <c r="F21" s="47">
        <v>0.20198277897648079</v>
      </c>
      <c r="G21" s="47">
        <v>0.5663939153350328</v>
      </c>
      <c r="H21" s="47">
        <v>0.20198277897648079</v>
      </c>
      <c r="I21" s="47">
        <v>0.5663939153350328</v>
      </c>
    </row>
    <row r="23" spans="1:9" x14ac:dyDescent="0.45">
      <c r="B23" t="s">
        <v>180</v>
      </c>
    </row>
  </sheetData>
  <pageMargins left="0.7" right="0.7" top="0.75" bottom="0.75" header="0.3" footer="0.3"/>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A6819754</value>
    </field>
    <field name="Objective-Title">
      <value order="0">ZZZZZZZM Levels of informal voting</value>
    </field>
    <field name="Objective-Description">
      <value order="0"/>
    </field>
    <field name="Objective-CreationStamp">
      <value order="0">2020-08-30T21:58:18Z</value>
    </field>
    <field name="Objective-IsApproved">
      <value order="0">false</value>
    </field>
    <field name="Objective-IsPublished">
      <value order="0">true</value>
    </field>
    <field name="Objective-DatePublished">
      <value order="0">2020-11-24T07:14:14Z</value>
    </field>
    <field name="Objective-ModificationStamp">
      <value order="0">2021-04-21T23:30:43Z</value>
    </field>
    <field name="Objective-Owner">
      <value order="0">Fran McKechnie</value>
    </field>
    <field name="Objective-Path">
      <value order="0">Classified Object:Classified Object:Classified Object:Classified Object:Webpage Stats B Statistical data for Victorian municipalities</value>
    </field>
    <field name="Objective-Parent">
      <value order="0">Webpage Stats B Statistical data for Victorian municipalities</value>
    </field>
    <field name="Objective-State">
      <value order="0">Published</value>
    </field>
    <field name="Objective-VersionId">
      <value order="0">vA8897458</value>
    </field>
    <field name="Objective-Version">
      <value order="0">1.0</value>
    </field>
    <field name="Objective-VersionNumber">
      <value order="0">1</value>
    </field>
    <field name="Objective-VersionComment">
      <value order="0">First version</value>
    </field>
    <field name="Objective-FileNumber">
      <value order="0">qA1096</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Votes</vt:lpstr>
      <vt:lpstr>Employment</vt:lpstr>
      <vt:lpstr>English fluency</vt:lpstr>
      <vt:lpstr>Income</vt:lpstr>
      <vt:lpstr>Education</vt:lpstr>
      <vt:lpstr>All variables</vt:lpstr>
      <vt:lpstr>Sheet1</vt:lpstr>
      <vt:lpstr>Sheet2</vt:lpstr>
      <vt:lpstr>Regression</vt:lpstr>
      <vt:lpstr>Votes!Print_Area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cp:lastModifiedBy>
  <cp:lastPrinted>2015-01-29T02:56:03Z</cp:lastPrinted>
  <dcterms:created xsi:type="dcterms:W3CDTF">2015-01-25T10:25:29Z</dcterms:created>
  <dcterms:modified xsi:type="dcterms:W3CDTF">2020-08-19T06:29:27Z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A6819754</vt:lpwstr>
  </property>
  <property fmtid="{D5CDD505-2E9C-101B-9397-08002B2CF9AE}" pid="4" name="Objective-Title">
    <vt:lpwstr>ZZZZZZZM Levels of informal voting</vt:lpwstr>
  </property>
  <property fmtid="{D5CDD505-2E9C-101B-9397-08002B2CF9AE}" pid="5" name="Objective-Description">
    <vt:lpwstr/>
  </property>
  <property fmtid="{D5CDD505-2E9C-101B-9397-08002B2CF9AE}" pid="6" name="Objective-CreationStamp">
    <vt:filetime>2020-08-30T21:58:18Z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2020-11-24T07:14:14Z</vt:filetime>
  </property>
  <property fmtid="{D5CDD505-2E9C-101B-9397-08002B2CF9AE}" pid="10" name="Objective-ModificationStamp">
    <vt:filetime>2021-04-21T23:30:43Z</vt:filetime>
  </property>
  <property fmtid="{D5CDD505-2E9C-101B-9397-08002B2CF9AE}" pid="11" name="Objective-Owner">
    <vt:lpwstr>Fran McKechnie</vt:lpwstr>
  </property>
  <property fmtid="{D5CDD505-2E9C-101B-9397-08002B2CF9AE}" pid="12" name="Objective-Path">
    <vt:lpwstr>Classified Object:Classified Object:Classified Object:Classified Object:Webpage Stats B Statistical data for Victorian municipalities</vt:lpwstr>
  </property>
  <property fmtid="{D5CDD505-2E9C-101B-9397-08002B2CF9AE}" pid="13" name="Objective-Parent">
    <vt:lpwstr>Webpage Stats B Statistical data for Victorian municipalities</vt:lpwstr>
  </property>
  <property fmtid="{D5CDD505-2E9C-101B-9397-08002B2CF9AE}" pid="14" name="Objective-State">
    <vt:lpwstr>Published</vt:lpwstr>
  </property>
  <property fmtid="{D5CDD505-2E9C-101B-9397-08002B2CF9AE}" pid="15" name="Objective-VersionId">
    <vt:lpwstr>vA8897458</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qA1096</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