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f16b69bdaca438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67B5CF94-DF34-491F-8542-EAE2D5333F6C}" xr6:coauthVersionLast="47" xr6:coauthVersionMax="47" xr10:uidLastSave="{00000000-0000-0000-0000-000000000000}"/>
  <bookViews>
    <workbookView xWindow="-98" yWindow="-98" windowWidth="20715" windowHeight="132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6" l="1"/>
  <c r="F21" i="5"/>
  <c r="F22" i="5"/>
  <c r="F23" i="5"/>
  <c r="F24" i="5"/>
  <c r="F25" i="5"/>
  <c r="F26" i="5"/>
  <c r="F27" i="5"/>
  <c r="F28" i="5"/>
  <c r="C21" i="5"/>
  <c r="C22" i="5"/>
  <c r="C23" i="5"/>
  <c r="C24" i="5"/>
  <c r="C25" i="5"/>
  <c r="C26" i="5"/>
  <c r="C27" i="5"/>
  <c r="C28" i="5"/>
  <c r="C20" i="5"/>
  <c r="F19" i="9"/>
  <c r="F20" i="9"/>
  <c r="F21" i="9"/>
  <c r="F22" i="9"/>
  <c r="F18" i="9"/>
  <c r="C19" i="9"/>
  <c r="C20" i="9"/>
  <c r="C21" i="9"/>
  <c r="C22" i="9"/>
  <c r="C18" i="9"/>
  <c r="P89" i="4" l="1"/>
  <c r="P252" i="4"/>
  <c r="P253" i="4"/>
  <c r="K402" i="8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D10" i="10" l="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7" i="10"/>
  <c r="D8" i="10"/>
  <c r="D9" i="10"/>
  <c r="D6" i="10"/>
  <c r="C16" i="9"/>
  <c r="O89" i="4"/>
  <c r="F19" i="5"/>
  <c r="C19" i="5"/>
  <c r="K31" i="5" s="1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8" i="9" l="1"/>
  <c r="F9" i="9"/>
  <c r="F10" i="9"/>
  <c r="F11" i="9"/>
  <c r="F12" i="9"/>
  <c r="F14" i="9"/>
  <c r="F16" i="9"/>
  <c r="F17" i="9"/>
  <c r="F7" i="9"/>
  <c r="C8" i="9"/>
  <c r="C9" i="9"/>
  <c r="C10" i="9"/>
  <c r="C11" i="9"/>
  <c r="C12" i="9"/>
  <c r="C14" i="9"/>
  <c r="C17" i="9"/>
  <c r="K30" i="9" s="1"/>
  <c r="C7" i="9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M30" i="9" l="1"/>
  <c r="K83" i="4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3" i="6" l="1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6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C87" i="4" s="1"/>
  <c r="Q89" i="4"/>
  <c r="Q88" i="4" s="1"/>
  <c r="R89" i="4"/>
  <c r="R88" i="4" s="1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M30" i="5" l="1"/>
  <c r="M31" i="5"/>
  <c r="R17" i="5"/>
  <c r="Q17" i="5"/>
  <c r="Q16" i="5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K30" i="5" s="1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W31" i="5" l="1"/>
  <c r="K33" i="5"/>
  <c r="R20" i="5" l="1"/>
  <c r="R19" i="5"/>
  <c r="M33" i="5"/>
  <c r="R18" i="5"/>
  <c r="R16" i="5"/>
  <c r="R14" i="5"/>
  <c r="Q13" i="5"/>
  <c r="R7" i="5"/>
  <c r="Q15" i="5"/>
  <c r="Q8" i="5"/>
  <c r="R10" i="5"/>
  <c r="Q9" i="5"/>
  <c r="Q10" i="5"/>
  <c r="Q11" i="5"/>
  <c r="R13" i="5"/>
  <c r="R15" i="5"/>
  <c r="Q14" i="5"/>
  <c r="R8" i="5"/>
  <c r="R9" i="5"/>
  <c r="Q7" i="5"/>
  <c r="R11" i="5"/>
  <c r="R12" i="5"/>
  <c r="Q12" i="5"/>
  <c r="Y33" i="5" l="1"/>
  <c r="Y30" i="5"/>
  <c r="Y31" i="5"/>
  <c r="Y34" i="5"/>
  <c r="W30" i="5"/>
  <c r="W33" i="5"/>
  <c r="W34" i="5"/>
</calcChain>
</file>

<file path=xl/sharedStrings.xml><?xml version="1.0" encoding="utf-8"?>
<sst xmlns="http://schemas.openxmlformats.org/spreadsheetml/2006/main" count="1231" uniqueCount="546">
  <si>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</si>
  <si>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</si>
  <si>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</si>
  <si>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</si>
  <si>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</si>
  <si>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</si>
  <si>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</si>
  <si>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</si>
  <si>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</si>
  <si>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</si>
  <si>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</si>
  <si>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</si>
  <si>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</si>
  <si>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</si>
  <si>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</si>
  <si>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</si>
  <si>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</si>
  <si>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</si>
  <si>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</si>
  <si>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</si>
  <si>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</si>
  <si>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</si>
  <si>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</si>
  <si>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</si>
  <si>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</si>
  <si>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</si>
  <si>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</si>
  <si>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</si>
  <si>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</si>
  <si>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</si>
  <si>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</si>
  <si>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</si>
  <si>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</si>
  <si>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</si>
  <si>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</si>
  <si>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</si>
  <si>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</si>
  <si>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</si>
  <si>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</si>
  <si>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</si>
  <si>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</si>
  <si>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</si>
  <si>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</si>
  <si>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</si>
  <si>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</si>
  <si>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</si>
  <si>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</si>
  <si>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</si>
  <si>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</si>
  <si>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</si>
  <si>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</si>
  <si>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</si>
  <si>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</si>
  <si>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</si>
  <si>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</si>
  <si>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</si>
  <si>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</si>
  <si>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</si>
  <si>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</si>
  <si>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</si>
  <si>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</si>
  <si>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</si>
  <si>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</si>
  <si>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</si>
  <si>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</si>
  <si>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</si>
  <si>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</si>
  <si>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</si>
  <si>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</si>
  <si>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</si>
  <si>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</si>
  <si>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</si>
  <si>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</si>
  <si>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</si>
  <si>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</si>
  <si>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</si>
  <si>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</si>
  <si>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</si>
  <si>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</si>
  <si>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</si>
  <si>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</si>
  <si>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</si>
  <si>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</si>
  <si>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</si>
  <si>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</si>
  <si>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</si>
  <si>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</si>
  <si>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</si>
  <si>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</si>
  <si>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</si>
  <si>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</si>
  <si>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</si>
  <si>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</si>
  <si>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</si>
  <si>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</si>
  <si>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</si>
  <si>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</si>
  <si>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</si>
  <si>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</si>
  <si>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</si>
  <si>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</si>
  <si>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</si>
  <si>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</si>
  <si>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</si>
  <si>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</si>
  <si>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</si>
  <si>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</si>
  <si>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</si>
  <si>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</si>
  <si>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</si>
  <si>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</si>
  <si>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</si>
  <si>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</si>
  <si>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</si>
  <si>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</si>
  <si>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</si>
  <si>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</si>
  <si>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</si>
  <si>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</si>
  <si>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</si>
  <si>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</si>
  <si>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</si>
  <si>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</si>
  <si>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</si>
  <si>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</si>
  <si>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</si>
  <si>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</si>
  <si>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</si>
  <si>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</si>
  <si>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</si>
  <si>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</si>
  <si>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</si>
  <si>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</si>
  <si>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</si>
  <si>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</si>
  <si>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</si>
  <si>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</si>
  <si>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</si>
  <si>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</si>
  <si>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</si>
  <si>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</si>
  <si>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</si>
  <si>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</si>
  <si>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</si>
  <si>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</si>
  <si>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</si>
  <si>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</si>
  <si>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</si>
  <si>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</si>
  <si>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</si>
  <si>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</si>
  <si>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</si>
  <si>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</si>
  <si>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</si>
  <si>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</si>
  <si>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</si>
  <si>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</si>
  <si>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</si>
  <si>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</si>
  <si>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</si>
  <si>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</si>
  <si>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</si>
  <si>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</si>
  <si>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</si>
  <si>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</si>
  <si>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</si>
  <si>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</si>
  <si>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</si>
  <si>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</si>
  <si>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</si>
  <si>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</si>
  <si>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</si>
  <si>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</si>
  <si>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</si>
  <si>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</si>
  <si>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</si>
  <si>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</si>
  <si>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</si>
  <si>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</si>
  <si>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</si>
  <si>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</si>
  <si>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</si>
  <si>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</si>
  <si>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</si>
  <si>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</si>
  <si>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</si>
  <si>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</si>
  <si>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</si>
  <si>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</si>
  <si>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</si>
  <si>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</si>
  <si>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</si>
  <si>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</si>
  <si>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</si>
  <si>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</si>
  <si>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</si>
  <si>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</si>
  <si>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</si>
  <si>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</si>
  <si>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</si>
  <si>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</si>
  <si>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</si>
  <si>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</si>
  <si>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</si>
  <si>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</si>
  <si>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</si>
  <si>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</si>
  <si>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</si>
  <si>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</si>
  <si>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</si>
  <si>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</si>
  <si>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</si>
  <si>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</si>
  <si>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</si>
  <si>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</si>
  <si>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</si>
  <si>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</si>
  <si>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</si>
  <si>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</si>
  <si>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</si>
  <si>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</si>
  <si>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</si>
  <si>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</si>
  <si>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</si>
  <si>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</si>
  <si>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</si>
  <si>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</si>
  <si>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</si>
  <si>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</si>
  <si>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</si>
  <si>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</si>
  <si>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</si>
  <si>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</si>
  <si>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</si>
  <si>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</si>
  <si>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</si>
  <si>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</si>
  <si>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</si>
  <si>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</si>
  <si>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</si>
  <si>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</si>
  <si>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</si>
  <si>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</si>
  <si>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</si>
  <si>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</si>
  <si>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</si>
  <si>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</si>
  <si>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</si>
  <si>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</si>
  <si>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</si>
  <si>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</si>
  <si>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</si>
  <si>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</si>
  <si>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</si>
  <si>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</si>
  <si>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</si>
  <si>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</si>
  <si>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</si>
  <si>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</si>
  <si>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</si>
  <si>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</si>
  <si>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</si>
  <si>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</si>
  <si>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</si>
  <si>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</si>
  <si>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</si>
  <si>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</si>
  <si>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</si>
  <si>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</si>
  <si>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</si>
  <si>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</si>
  <si>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</si>
  <si>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</si>
  <si>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</si>
  <si>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</si>
  <si>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</si>
  <si>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</si>
  <si>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</si>
  <si>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</si>
  <si>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</si>
  <si>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</si>
  <si>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</si>
  <si>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</si>
  <si>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</si>
  <si>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</si>
  <si>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</si>
  <si>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</si>
  <si>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</si>
  <si>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</si>
  <si>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</si>
  <si>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</si>
  <si>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</si>
  <si>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</si>
  <si>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</si>
  <si>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</si>
  <si>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</si>
  <si>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</si>
  <si>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</si>
  <si>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</si>
  <si>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</si>
  <si>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</si>
  <si>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</si>
  <si>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</si>
  <si>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</si>
  <si>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</si>
  <si>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</si>
  <si>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</si>
  <si>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</si>
  <si>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</si>
  <si>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</si>
  <si>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</si>
  <si>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</si>
  <si>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</si>
  <si>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</si>
  <si>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</si>
  <si>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</si>
  <si>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</si>
  <si>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</si>
  <si>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</si>
  <si>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</si>
  <si>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</si>
  <si>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</si>
  <si>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</si>
  <si>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</si>
  <si>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</si>
  <si>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</si>
  <si>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</si>
  <si>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</si>
  <si>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</si>
  <si>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</si>
  <si>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</si>
  <si>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</si>
  <si>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</si>
  <si>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</si>
  <si>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</si>
  <si>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</si>
  <si>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</si>
  <si>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</si>
  <si>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</si>
  <si>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</si>
  <si>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</si>
  <si>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</si>
  <si>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</si>
  <si>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</si>
  <si>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</si>
  <si>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</si>
  <si>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</si>
  <si>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</si>
  <si>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</si>
  <si>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</si>
  <si>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</si>
  <si>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</si>
  <si>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</si>
  <si>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</si>
  <si>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</si>
  <si>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</si>
  <si>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</si>
  <si>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</si>
  <si>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</si>
  <si>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</si>
  <si>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</si>
  <si>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</si>
  <si>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</si>
  <si>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</si>
  <si>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</si>
  <si>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</si>
  <si>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</si>
  <si>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</si>
  <si>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</si>
  <si>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</si>
  <si>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</si>
  <si>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</si>
  <si>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</si>
  <si>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</si>
  <si>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</si>
  <si>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</si>
  <si>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</si>
  <si>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</si>
  <si>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</si>
  <si>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</si>
  <si>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</si>
  <si>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</si>
  <si>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</si>
  <si>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</si>
  <si>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</si>
  <si>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</si>
  <si>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</si>
  <si>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</si>
  <si>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</si>
  <si>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</si>
  <si>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</si>
  <si>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</si>
  <si>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</si>
  <si>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</si>
  <si>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</si>
  <si>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</si>
  <si>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</si>
  <si>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</si>
  <si>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</si>
  <si>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</si>
  <si>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</si>
  <si>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</si>
  <si>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</si>
  <si>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</si>
  <si>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</si>
  <si>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</si>
  <si>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</si>
  <si>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</si>
  <si>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</si>
  <si>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</si>
  <si>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</si>
  <si>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</si>
  <si>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</si>
  <si>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</si>
  <si>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</si>
  <si>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</si>
  <si>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</si>
  <si>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</si>
  <si>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</si>
  <si>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</si>
  <si>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</si>
  <si>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</si>
  <si>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</si>
  <si>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</si>
  <si>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</si>
  <si>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</si>
  <si>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</si>
  <si>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</si>
  <si>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</si>
  <si>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</si>
  <si>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</si>
  <si>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</si>
  <si>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</si>
  <si>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</si>
  <si>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</si>
  <si>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</si>
  <si>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</si>
  <si>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</si>
  <si>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</si>
  <si>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</si>
  <si>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</si>
  <si>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</si>
  <si>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</si>
  <si>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</si>
  <si>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</si>
  <si>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</si>
  <si>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</si>
  <si>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</si>
  <si>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</si>
  <si>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</si>
  <si>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</si>
  <si>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</si>
  <si>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</si>
  <si>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</si>
  <si>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</si>
  <si>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</si>
  <si>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</si>
  <si>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</si>
  <si>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</si>
  <si>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</si>
  <si>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</si>
  <si>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</si>
  <si>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</si>
  <si>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</si>
  <si>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</si>
  <si>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</si>
  <si>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</si>
  <si>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</si>
  <si>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</si>
  <si>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</si>
  <si>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</si>
  <si>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</si>
  <si>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</si>
  <si>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</si>
  <si>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</si>
  <si>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</si>
  <si>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</si>
  <si>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</si>
  <si>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</si>
  <si>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</si>
  <si>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</si>
  <si>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</si>
  <si>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</si>
  <si>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</si>
  <si>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</si>
  <si>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</si>
  <si>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</si>
  <si>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</si>
  <si>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</si>
  <si>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</si>
  <si>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</si>
  <si>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</si>
  <si>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</si>
  <si>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</si>
  <si>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</si>
  <si>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</si>
  <si>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</si>
  <si>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</si>
  <si>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</si>
  <si>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</si>
  <si>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</si>
  <si>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</si>
  <si>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</si>
  <si>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</si>
  <si>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</si>
  <si>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</si>
  <si>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</si>
  <si>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</si>
  <si>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</si>
  <si>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</si>
  <si>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</si>
  <si>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</si>
  <si>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</si>
  <si>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</si>
  <si>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</si>
  <si>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</si>
  <si>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</si>
  <si>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</si>
  <si>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</si>
  <si>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</si>
  <si>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</si>
  <si>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</si>
  <si>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</si>
  <si>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</si>
  <si>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</si>
  <si>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</si>
  <si>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</si>
  <si>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</si>
  <si>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</si>
  <si>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</si>
  <si>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</si>
  <si>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</si>
  <si>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</si>
  <si>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</si>
  <si>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</si>
  <si>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</si>
  <si>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</si>
  <si>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</si>
  <si>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 xml:space="preserve"> past five years:</t>
  </si>
  <si>
    <t xml:space="preserve"> past 5 years:</t>
  </si>
  <si>
    <t>Unemployment Rate by Victorian Municipality: June 2008 to June 2021</t>
  </si>
  <si>
    <t>Unemployment Rate by Victorian Municipality: 2008 to 2021</t>
  </si>
  <si>
    <t>Narre Warren - South West</t>
  </si>
  <si>
    <t>Unemployment Rate by Victorian Suburb: June 2010 to June 2021</t>
  </si>
  <si>
    <t>Unemployment Rate by Victorian Suburb 2010 &amp; 2021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</si>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</sst>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  <font>
      <sz val="6"/>
      <color theme="0" tint="-0.499984740745262"/>
      <name val="Garamond"/>
      <family val="1"/>
    </font>
    <font>
      <sz val="11"/>
      <color theme="0" tint="-0.499984740745262"/>
      <name val="Garamond"/>
      <family val="1"/>
    </font>
    <font>
      <sz val="9"/>
      <color theme="0" tint="-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Fill="1" applyBorder="1" applyAlignment="1"/>
    <xf numFmtId="164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horizontal="center"/>
    </xf>
    <xf numFmtId="0" fontId="22" fillId="0" borderId="0" xfId="0" applyFont="1" applyAlignment="1"/>
    <xf numFmtId="0" fontId="21" fillId="0" borderId="0" xfId="0" applyFont="1"/>
    <xf numFmtId="0" fontId="0" fillId="0" borderId="1" xfId="0" applyBorder="1"/>
    <xf numFmtId="0" fontId="0" fillId="0" borderId="0" xfId="0" applyFont="1"/>
    <xf numFmtId="0" fontId="25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17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0" fillId="0" borderId="0" xfId="0" applyFont="1" applyFill="1" applyBorder="1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Border="1" applyAlignment="1" applyProtection="1">
      <alignment horizontal="left" vertical="center"/>
      <protection hidden="1"/>
    </xf>
    <xf numFmtId="1" fontId="34" fillId="11" borderId="0" xfId="0" applyNumberFormat="1" applyFont="1" applyFill="1" applyBorder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Fill="1" applyBorder="1" applyAlignment="1" applyProtection="1">
      <alignment horizontal="left" vertical="center"/>
      <protection hidden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/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22" fillId="0" borderId="0" xfId="0" applyFont="1" applyAlignme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5" fontId="24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0" borderId="0" xfId="0" applyNumberForma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1" fillId="0" borderId="0" xfId="0" applyFont="1" applyFill="1" applyBorder="1"/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3" fontId="48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Border="1"/>
    <xf numFmtId="0" fontId="21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4" fontId="24" fillId="0" borderId="0" xfId="0" applyNumberFormat="1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2" fillId="0" borderId="0" xfId="0" applyFont="1"/>
    <xf numFmtId="167" fontId="2" fillId="0" borderId="0" xfId="0" applyNumberFormat="1" applyFont="1"/>
    <xf numFmtId="1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5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0" fillId="0" borderId="0" xfId="0" applyFont="1" applyFill="1" applyAlignment="1" applyProtection="1">
      <alignment horizontal="center" vertical="center"/>
      <protection hidden="1"/>
    </xf>
    <xf numFmtId="1" fontId="52" fillId="0" borderId="0" xfId="0" applyNumberFormat="1" applyFont="1" applyFill="1" applyBorder="1" applyAlignment="1" applyProtection="1">
      <alignment horizontal="left" vertical="center"/>
      <protection hidden="1"/>
    </xf>
    <xf numFmtId="164" fontId="52" fillId="0" borderId="2" xfId="0" applyNumberFormat="1" applyFont="1" applyFill="1" applyBorder="1" applyAlignment="1" applyProtection="1">
      <alignment horizontal="center" vertical="center"/>
      <protection hidden="1"/>
    </xf>
    <xf numFmtId="0" fontId="51" fillId="0" borderId="0" xfId="0" applyFont="1" applyFill="1" applyAlignment="1" applyProtection="1">
      <alignment vertical="center"/>
      <protection hidden="1"/>
    </xf>
    <xf numFmtId="164" fontId="52" fillId="0" borderId="3" xfId="0" applyNumberFormat="1" applyFont="1" applyFill="1" applyBorder="1" applyAlignment="1" applyProtection="1">
      <alignment horizontal="center" vertical="center"/>
      <protection hidden="1"/>
    </xf>
    <xf numFmtId="164" fontId="52" fillId="0" borderId="5" xfId="0" applyNumberFormat="1" applyFont="1" applyFill="1" applyBorder="1" applyAlignment="1" applyProtection="1">
      <alignment horizontal="center" vertical="center"/>
      <protection hidden="1"/>
    </xf>
    <xf numFmtId="164" fontId="52" fillId="0" borderId="6" xfId="0" applyNumberFormat="1" applyFont="1" applyFill="1" applyBorder="1" applyAlignment="1" applyProtection="1">
      <alignment horizontal="center" vertical="center"/>
      <protection hidden="1"/>
    </xf>
    <xf numFmtId="0" fontId="51" fillId="0" borderId="0" xfId="0" applyFont="1" applyFill="1" applyBorder="1" applyAlignment="1" applyProtection="1">
      <alignment vertical="center"/>
      <protection hidden="1"/>
    </xf>
    <xf numFmtId="164" fontId="52" fillId="0" borderId="0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5" xfId="0" applyNumberFormat="1" applyFont="1" applyBorder="1" applyAlignment="1" applyProtection="1">
      <alignment horizontal="center" vertical="center"/>
      <protection hidden="1"/>
    </xf>
    <xf numFmtId="3" fontId="17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3" fontId="38" fillId="8" borderId="0" xfId="0" applyNumberFormat="1" applyFont="1" applyFill="1" applyBorder="1" applyAlignment="1" applyProtection="1">
      <alignment horizontal="center" vertical="center"/>
      <protection hidden="1"/>
    </xf>
    <xf numFmtId="3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right" vertical="center"/>
      <protection hidden="1"/>
    </xf>
    <xf numFmtId="1" fontId="38" fillId="8" borderId="0" xfId="0" applyNumberFormat="1" applyFont="1" applyFill="1" applyBorder="1" applyAlignment="1" applyProtection="1">
      <alignment horizontal="center" vertical="center"/>
      <protection hidden="1"/>
    </xf>
    <xf numFmtId="1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42" fillId="11" borderId="0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1" fontId="38" fillId="6" borderId="0" xfId="0" applyNumberFormat="1" applyFont="1" applyFill="1" applyBorder="1" applyAlignment="1" applyProtection="1">
      <alignment horizontal="center" vertical="center"/>
      <protection hidden="1"/>
    </xf>
    <xf numFmtId="1" fontId="39" fillId="9" borderId="0" xfId="0" applyNumberFormat="1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wrapText="1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15" fillId="6" borderId="0" xfId="0" applyNumberFormat="1" applyFont="1" applyFill="1" applyBorder="1" applyAlignment="1" applyProtection="1">
      <alignment horizontal="center" vertical="center"/>
      <protection hidden="1"/>
    </xf>
    <xf numFmtId="164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34eac7700a5446a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6285907364426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D-47ED-ADAF-BCF4CDEFEAF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82-4E39-96D4-D3600E1177AB}"/>
                </c:ext>
              </c:extLst>
            </c:dLbl>
            <c:dLbl>
              <c:idx val="14"/>
              <c:layout>
                <c:manualLayout>
                  <c:x val="-2.7010435850214856E-2"/>
                  <c:y val="2.1505376344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C-4509-BBD8-31D41F7B60DD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Series'!$B$7:$B$20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'Municipal Time Series'!$C$7:$C$20</c:f>
              <c:numCache>
                <c:formatCode>0.0</c:formatCode>
                <c:ptCount val="14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10.199999999999999</c:v>
                </c:pt>
                <c:pt idx="13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300016894387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D-47ED-ADAF-BCF4CDEFEAF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82-4E39-96D4-D3600E1177AB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Series'!$B$7:$B$20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'Municipal Time Series'!$F$7:$F$20</c:f>
              <c:numCache>
                <c:formatCode>0.0</c:formatCode>
                <c:ptCount val="14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8-4B37-8E5F-5CFE4E4186DA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Series'!$Q$7:$Q$17</c:f>
              <c:numCache>
                <c:formatCode>#,##0</c:formatCode>
                <c:ptCount val="11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8642</c:v>
                </c:pt>
                <c:pt idx="10">
                  <c:v>7237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8-4B37-8E5F-5CFE4E4186DA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Series'!$R$7:$R$17</c:f>
              <c:numCache>
                <c:formatCode>#,##0</c:formatCode>
                <c:ptCount val="11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160355</c:v>
                </c:pt>
                <c:pt idx="10">
                  <c:v>183021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Hume </c:v>
                </c:pt>
                <c:pt idx="1">
                  <c:v>Central Goldfields </c:v>
                </c:pt>
                <c:pt idx="2">
                  <c:v>Brimbank </c:v>
                </c:pt>
                <c:pt idx="3">
                  <c:v>Melton </c:v>
                </c:pt>
                <c:pt idx="4">
                  <c:v>Greater Dandenong </c:v>
                </c:pt>
                <c:pt idx="5">
                  <c:v>Whittlesea </c:v>
                </c:pt>
                <c:pt idx="6">
                  <c:v>Latrobe </c:v>
                </c:pt>
                <c:pt idx="7">
                  <c:v>Wyndham </c:v>
                </c:pt>
                <c:pt idx="8">
                  <c:v>Moreland </c:v>
                </c:pt>
                <c:pt idx="9">
                  <c:v>Darebin </c:v>
                </c:pt>
                <c:pt idx="10">
                  <c:v>Casey </c:v>
                </c:pt>
                <c:pt idx="11">
                  <c:v>Maribyrnong </c:v>
                </c:pt>
                <c:pt idx="12">
                  <c:v>Manningham </c:v>
                </c:pt>
                <c:pt idx="13">
                  <c:v>East Gippsland </c:v>
                </c:pt>
                <c:pt idx="14">
                  <c:v>Bass Coast </c:v>
                </c:pt>
                <c:pt idx="15">
                  <c:v>Cardinia </c:v>
                </c:pt>
                <c:pt idx="16">
                  <c:v>Yarra </c:v>
                </c:pt>
                <c:pt idx="17">
                  <c:v>Pyrenees </c:v>
                </c:pt>
                <c:pt idx="18">
                  <c:v>Whitehorse </c:v>
                </c:pt>
                <c:pt idx="19">
                  <c:v>Moorabool </c:v>
                </c:pt>
                <c:pt idx="20">
                  <c:v>Mitchell </c:v>
                </c:pt>
                <c:pt idx="21">
                  <c:v>Frankston </c:v>
                </c:pt>
                <c:pt idx="22">
                  <c:v>Moonee Valley </c:v>
                </c:pt>
                <c:pt idx="23">
                  <c:v>Kingston </c:v>
                </c:pt>
                <c:pt idx="24">
                  <c:v>Ballarat </c:v>
                </c:pt>
                <c:pt idx="25">
                  <c:v>Greater Shepparton </c:v>
                </c:pt>
                <c:pt idx="26">
                  <c:v>Yarra Ranges </c:v>
                </c:pt>
                <c:pt idx="27">
                  <c:v>Port Phillip </c:v>
                </c:pt>
                <c:pt idx="28">
                  <c:v>Maroondah </c:v>
                </c:pt>
                <c:pt idx="29">
                  <c:v>Hobsons Bay </c:v>
                </c:pt>
                <c:pt idx="30">
                  <c:v>Wellington </c:v>
                </c:pt>
                <c:pt idx="31">
                  <c:v>Loddon </c:v>
                </c:pt>
                <c:pt idx="32">
                  <c:v>Melbourne </c:v>
                </c:pt>
                <c:pt idx="33">
                  <c:v>Knox </c:v>
                </c:pt>
                <c:pt idx="34">
                  <c:v>Hepburn </c:v>
                </c:pt>
                <c:pt idx="35">
                  <c:v>Glen Eira </c:v>
                </c:pt>
                <c:pt idx="36">
                  <c:v>Banyule </c:v>
                </c:pt>
                <c:pt idx="37">
                  <c:v>Murrindindi </c:v>
                </c:pt>
                <c:pt idx="38">
                  <c:v>Greater Bendigo </c:v>
                </c:pt>
                <c:pt idx="39">
                  <c:v>Glenelg </c:v>
                </c:pt>
                <c:pt idx="40">
                  <c:v>Mornington Peninsula </c:v>
                </c:pt>
                <c:pt idx="41">
                  <c:v>Moira </c:v>
                </c:pt>
                <c:pt idx="42">
                  <c:v>Boroondara </c:v>
                </c:pt>
                <c:pt idx="43">
                  <c:v>Campaspe </c:v>
                </c:pt>
                <c:pt idx="44">
                  <c:v>Bayside </c:v>
                </c:pt>
                <c:pt idx="45">
                  <c:v>Baw Baw </c:v>
                </c:pt>
                <c:pt idx="46">
                  <c:v>Wodonga </c:v>
                </c:pt>
                <c:pt idx="47">
                  <c:v>Stonnington </c:v>
                </c:pt>
                <c:pt idx="48">
                  <c:v>Mount Alexander </c:v>
                </c:pt>
                <c:pt idx="49">
                  <c:v>Greater Geelong </c:v>
                </c:pt>
                <c:pt idx="50">
                  <c:v>Benalla </c:v>
                </c:pt>
                <c:pt idx="51">
                  <c:v>South Gippsland </c:v>
                </c:pt>
                <c:pt idx="52">
                  <c:v>Monash </c:v>
                </c:pt>
                <c:pt idx="53">
                  <c:v>Warrnambool </c:v>
                </c:pt>
                <c:pt idx="54">
                  <c:v>Strathbogie </c:v>
                </c:pt>
                <c:pt idx="55">
                  <c:v>Southern Grampians </c:v>
                </c:pt>
                <c:pt idx="56">
                  <c:v>Wangaratta </c:v>
                </c:pt>
                <c:pt idx="57">
                  <c:v>Nillumbik </c:v>
                </c:pt>
                <c:pt idx="58">
                  <c:v>Mildura </c:v>
                </c:pt>
                <c:pt idx="59">
                  <c:v>Macedon Ranges </c:v>
                </c:pt>
                <c:pt idx="60">
                  <c:v>Colac-Otway </c:v>
                </c:pt>
                <c:pt idx="61">
                  <c:v>Golden Plains </c:v>
                </c:pt>
                <c:pt idx="62">
                  <c:v>Alpine </c:v>
                </c:pt>
                <c:pt idx="63">
                  <c:v>Northern Grampians </c:v>
                </c:pt>
                <c:pt idx="64">
                  <c:v>Ararat </c:v>
                </c:pt>
                <c:pt idx="65">
                  <c:v>Corangamite </c:v>
                </c:pt>
                <c:pt idx="66">
                  <c:v>Yarriambiack </c:v>
                </c:pt>
                <c:pt idx="67">
                  <c:v>Towong </c:v>
                </c:pt>
                <c:pt idx="68">
                  <c:v>Mansfield </c:v>
                </c:pt>
                <c:pt idx="69">
                  <c:v>Moyne </c:v>
                </c:pt>
                <c:pt idx="70">
                  <c:v>Hindmarsh </c:v>
                </c:pt>
                <c:pt idx="71">
                  <c:v>Queenscliffe </c:v>
                </c:pt>
                <c:pt idx="72">
                  <c:v>Gannawarra </c:v>
                </c:pt>
                <c:pt idx="73">
                  <c:v>Swan Hill </c:v>
                </c:pt>
                <c:pt idx="74">
                  <c:v>Surf Coast </c:v>
                </c:pt>
                <c:pt idx="75">
                  <c:v>Indigo </c:v>
                </c:pt>
                <c:pt idx="76">
                  <c:v>Horsham </c:v>
                </c:pt>
                <c:pt idx="77">
                  <c:v>Buloke </c:v>
                </c:pt>
                <c:pt idx="78">
                  <c:v>West Wimmera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12.1</c:v>
                </c:pt>
                <c:pt idx="1">
                  <c:v>10.6</c:v>
                </c:pt>
                <c:pt idx="2">
                  <c:v>10.1</c:v>
                </c:pt>
                <c:pt idx="3">
                  <c:v>8.9</c:v>
                </c:pt>
                <c:pt idx="4">
                  <c:v>8.6</c:v>
                </c:pt>
                <c:pt idx="5">
                  <c:v>8.4</c:v>
                </c:pt>
                <c:pt idx="6">
                  <c:v>8</c:v>
                </c:pt>
                <c:pt idx="7">
                  <c:v>7.7</c:v>
                </c:pt>
                <c:pt idx="8">
                  <c:v>7.4</c:v>
                </c:pt>
                <c:pt idx="9">
                  <c:v>7.4</c:v>
                </c:pt>
                <c:pt idx="10">
                  <c:v>7.1</c:v>
                </c:pt>
                <c:pt idx="11">
                  <c:v>7</c:v>
                </c:pt>
                <c:pt idx="12">
                  <c:v>6.9</c:v>
                </c:pt>
                <c:pt idx="13">
                  <c:v>6.7</c:v>
                </c:pt>
                <c:pt idx="14">
                  <c:v>6.7</c:v>
                </c:pt>
                <c:pt idx="15">
                  <c:v>6.4</c:v>
                </c:pt>
                <c:pt idx="16">
                  <c:v>6.3</c:v>
                </c:pt>
                <c:pt idx="17">
                  <c:v>6.3</c:v>
                </c:pt>
                <c:pt idx="18">
                  <c:v>6.2</c:v>
                </c:pt>
                <c:pt idx="19">
                  <c:v>6.2</c:v>
                </c:pt>
                <c:pt idx="20">
                  <c:v>6.2</c:v>
                </c:pt>
                <c:pt idx="21">
                  <c:v>6.2</c:v>
                </c:pt>
                <c:pt idx="22">
                  <c:v>6</c:v>
                </c:pt>
                <c:pt idx="23">
                  <c:v>6</c:v>
                </c:pt>
                <c:pt idx="24">
                  <c:v>5.9</c:v>
                </c:pt>
                <c:pt idx="25">
                  <c:v>5.8</c:v>
                </c:pt>
                <c:pt idx="26">
                  <c:v>5.7</c:v>
                </c:pt>
                <c:pt idx="27">
                  <c:v>5.6</c:v>
                </c:pt>
                <c:pt idx="28">
                  <c:v>5.6</c:v>
                </c:pt>
                <c:pt idx="29">
                  <c:v>5.6</c:v>
                </c:pt>
                <c:pt idx="30">
                  <c:v>5.5</c:v>
                </c:pt>
                <c:pt idx="31">
                  <c:v>5.5</c:v>
                </c:pt>
                <c:pt idx="32">
                  <c:v>5.4</c:v>
                </c:pt>
                <c:pt idx="33">
                  <c:v>5.4</c:v>
                </c:pt>
                <c:pt idx="34">
                  <c:v>5.4</c:v>
                </c:pt>
                <c:pt idx="35">
                  <c:v>5.2</c:v>
                </c:pt>
                <c:pt idx="36">
                  <c:v>5.2</c:v>
                </c:pt>
                <c:pt idx="37">
                  <c:v>5</c:v>
                </c:pt>
                <c:pt idx="38">
                  <c:v>4.7</c:v>
                </c:pt>
                <c:pt idx="39">
                  <c:v>4.7</c:v>
                </c:pt>
                <c:pt idx="40">
                  <c:v>4.5999999999999996</c:v>
                </c:pt>
                <c:pt idx="41">
                  <c:v>4.5999999999999996</c:v>
                </c:pt>
                <c:pt idx="42">
                  <c:v>4.5999999999999996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4.3</c:v>
                </c:pt>
                <c:pt idx="47">
                  <c:v>4.3</c:v>
                </c:pt>
                <c:pt idx="48">
                  <c:v>4.2</c:v>
                </c:pt>
                <c:pt idx="49">
                  <c:v>4.0999999999999996</c:v>
                </c:pt>
                <c:pt idx="50">
                  <c:v>4.0999999999999996</c:v>
                </c:pt>
                <c:pt idx="51">
                  <c:v>4</c:v>
                </c:pt>
                <c:pt idx="52">
                  <c:v>4</c:v>
                </c:pt>
                <c:pt idx="53">
                  <c:v>3.9</c:v>
                </c:pt>
                <c:pt idx="54">
                  <c:v>3.7</c:v>
                </c:pt>
                <c:pt idx="55">
                  <c:v>3.7</c:v>
                </c:pt>
                <c:pt idx="56">
                  <c:v>3.6</c:v>
                </c:pt>
                <c:pt idx="57">
                  <c:v>3.5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3.3</c:v>
                </c:pt>
                <c:pt idx="62">
                  <c:v>3.3</c:v>
                </c:pt>
                <c:pt idx="63">
                  <c:v>3.1</c:v>
                </c:pt>
                <c:pt idx="64">
                  <c:v>3.1</c:v>
                </c:pt>
                <c:pt idx="65">
                  <c:v>3</c:v>
                </c:pt>
                <c:pt idx="66">
                  <c:v>2.9</c:v>
                </c:pt>
                <c:pt idx="67">
                  <c:v>2.9</c:v>
                </c:pt>
                <c:pt idx="68">
                  <c:v>2.9</c:v>
                </c:pt>
                <c:pt idx="69">
                  <c:v>2.8</c:v>
                </c:pt>
                <c:pt idx="70">
                  <c:v>2.8</c:v>
                </c:pt>
                <c:pt idx="71">
                  <c:v>2.7</c:v>
                </c:pt>
                <c:pt idx="72">
                  <c:v>2.7</c:v>
                </c:pt>
                <c:pt idx="73">
                  <c:v>2.6</c:v>
                </c:pt>
                <c:pt idx="74">
                  <c:v>2.6</c:v>
                </c:pt>
                <c:pt idx="75">
                  <c:v>2.5</c:v>
                </c:pt>
                <c:pt idx="76">
                  <c:v>2.5</c:v>
                </c:pt>
                <c:pt idx="77">
                  <c:v>2.4</c:v>
                </c:pt>
                <c:pt idx="7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Dandenong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6-48F7-8580-E71E9B231C60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'Suburb Time Series'!$C$7:$C$17</c:f>
              <c:numCache>
                <c:formatCode>0.0</c:formatCode>
                <c:ptCount val="11"/>
                <c:pt idx="0">
                  <c:v>17.399999999999999</c:v>
                </c:pt>
                <c:pt idx="1">
                  <c:v>19.5</c:v>
                </c:pt>
                <c:pt idx="2">
                  <c:v>21.2</c:v>
                </c:pt>
                <c:pt idx="3">
                  <c:v>20.8</c:v>
                </c:pt>
                <c:pt idx="4">
                  <c:v>22.1</c:v>
                </c:pt>
                <c:pt idx="5">
                  <c:v>21.8</c:v>
                </c:pt>
                <c:pt idx="6">
                  <c:v>17.3</c:v>
                </c:pt>
                <c:pt idx="7">
                  <c:v>16.899999999999999</c:v>
                </c:pt>
                <c:pt idx="8">
                  <c:v>13</c:v>
                </c:pt>
                <c:pt idx="9">
                  <c:v>17</c:v>
                </c:pt>
                <c:pt idx="10">
                  <c:v>12.4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Keysborough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6-48F7-8580-E71E9B231C6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'Suburb Time Series'!$F$7:$F$17</c:f>
              <c:numCache>
                <c:formatCode>0.0</c:formatCode>
                <c:ptCount val="11"/>
                <c:pt idx="0">
                  <c:v>5.5</c:v>
                </c:pt>
                <c:pt idx="1">
                  <c:v>5.9</c:v>
                </c:pt>
                <c:pt idx="2">
                  <c:v>5.9</c:v>
                </c:pt>
                <c:pt idx="3">
                  <c:v>6.2</c:v>
                </c:pt>
                <c:pt idx="4">
                  <c:v>6.6</c:v>
                </c:pt>
                <c:pt idx="5">
                  <c:v>6.7</c:v>
                </c:pt>
                <c:pt idx="6">
                  <c:v>5.2</c:v>
                </c:pt>
                <c:pt idx="7">
                  <c:v>5</c:v>
                </c:pt>
                <c:pt idx="8">
                  <c:v>3.6</c:v>
                </c:pt>
                <c:pt idx="9">
                  <c:v>5.2</c:v>
                </c:pt>
                <c:pt idx="10">
                  <c:v>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Noble Park North</c:v>
                </c:pt>
                <c:pt idx="2">
                  <c:v>Springvale</c:v>
                </c:pt>
                <c:pt idx="3">
                  <c:v>Springvale South</c:v>
                </c:pt>
                <c:pt idx="4">
                  <c:v>Noble Park</c:v>
                </c:pt>
                <c:pt idx="5">
                  <c:v>Dandenong North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5.2</c:v>
                </c:pt>
                <c:pt idx="1">
                  <c:v>8</c:v>
                </c:pt>
                <c:pt idx="2">
                  <c:v>8.1999999999999993</c:v>
                </c:pt>
                <c:pt idx="3">
                  <c:v>8.5</c:v>
                </c:pt>
                <c:pt idx="4">
                  <c:v>8.6</c:v>
                </c:pt>
                <c:pt idx="5">
                  <c:v>8.6999999999999993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3.9323184968046553E-3"/>
          <c:w val="0.83129650065128591"/>
          <c:h val="0.99377396167768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Meadow Heights</c:v>
                </c:pt>
                <c:pt idx="1">
                  <c:v>Campbellfield - Coolaroo</c:v>
                </c:pt>
                <c:pt idx="2">
                  <c:v>Broadmeadows</c:v>
                </c:pt>
                <c:pt idx="3">
                  <c:v>Roxburgh Park - Somerton</c:v>
                </c:pt>
                <c:pt idx="4">
                  <c:v>Rockbank - Mount Cottrell</c:v>
                </c:pt>
                <c:pt idx="5">
                  <c:v>Doveton</c:v>
                </c:pt>
                <c:pt idx="6">
                  <c:v>Morwell</c:v>
                </c:pt>
                <c:pt idx="7">
                  <c:v>Kings Park (Vic.)</c:v>
                </c:pt>
                <c:pt idx="8">
                  <c:v>St Albans - North</c:v>
                </c:pt>
                <c:pt idx="9">
                  <c:v>St Albans - South</c:v>
                </c:pt>
                <c:pt idx="10">
                  <c:v>Melton South</c:v>
                </c:pt>
                <c:pt idx="11">
                  <c:v>Sunshine North</c:v>
                </c:pt>
                <c:pt idx="12">
                  <c:v>Melton</c:v>
                </c:pt>
                <c:pt idx="13">
                  <c:v>Lalor</c:v>
                </c:pt>
                <c:pt idx="14">
                  <c:v>Dandenong</c:v>
                </c:pt>
                <c:pt idx="15">
                  <c:v>Thomastown</c:v>
                </c:pt>
                <c:pt idx="16">
                  <c:v>Werribee</c:v>
                </c:pt>
                <c:pt idx="17">
                  <c:v>Sunshine West</c:v>
                </c:pt>
                <c:pt idx="18">
                  <c:v>Flemington</c:v>
                </c:pt>
                <c:pt idx="19">
                  <c:v>Melton West</c:v>
                </c:pt>
                <c:pt idx="20">
                  <c:v>Cranbourne</c:v>
                </c:pt>
                <c:pt idx="21">
                  <c:v>Maryborough (Vic.)</c:v>
                </c:pt>
                <c:pt idx="22">
                  <c:v>Heidelberg West</c:v>
                </c:pt>
                <c:pt idx="23">
                  <c:v>Frankston North</c:v>
                </c:pt>
                <c:pt idx="24">
                  <c:v>Delahey</c:v>
                </c:pt>
                <c:pt idx="25">
                  <c:v>Craigieburn - Mickleham</c:v>
                </c:pt>
                <c:pt idx="26">
                  <c:v>Wyndham Vale</c:v>
                </c:pt>
                <c:pt idx="27">
                  <c:v>Tullamarine</c:v>
                </c:pt>
                <c:pt idx="28">
                  <c:v>Fawkner</c:v>
                </c:pt>
                <c:pt idx="29">
                  <c:v>Braybrook</c:v>
                </c:pt>
                <c:pt idx="30">
                  <c:v>Corio - Norlane</c:v>
                </c:pt>
                <c:pt idx="31">
                  <c:v>Moe - Newborough</c:v>
                </c:pt>
                <c:pt idx="32">
                  <c:v>Hallam</c:v>
                </c:pt>
                <c:pt idx="33">
                  <c:v>Upper Yarra Valley</c:v>
                </c:pt>
                <c:pt idx="34">
                  <c:v>Maryborough Region</c:v>
                </c:pt>
                <c:pt idx="35">
                  <c:v>Hampton Park - Lynbrook</c:v>
                </c:pt>
                <c:pt idx="36">
                  <c:v>Epping</c:v>
                </c:pt>
                <c:pt idx="37">
                  <c:v>Doncaster</c:v>
                </c:pt>
                <c:pt idx="38">
                  <c:v>Collingwood</c:v>
                </c:pt>
                <c:pt idx="39">
                  <c:v>Deer Park - Derrimut</c:v>
                </c:pt>
                <c:pt idx="40">
                  <c:v>Werribee - South</c:v>
                </c:pt>
                <c:pt idx="41">
                  <c:v>Sunshine</c:v>
                </c:pt>
                <c:pt idx="42">
                  <c:v>Fitzroy</c:v>
                </c:pt>
                <c:pt idx="43">
                  <c:v>Reservoir - East</c:v>
                </c:pt>
                <c:pt idx="44">
                  <c:v>Orbost</c:v>
                </c:pt>
                <c:pt idx="45">
                  <c:v>Keilor Downs</c:v>
                </c:pt>
                <c:pt idx="46">
                  <c:v>Hoppers Crossing - South</c:v>
                </c:pt>
                <c:pt idx="47">
                  <c:v>Ardeer - Albion</c:v>
                </c:pt>
                <c:pt idx="48">
                  <c:v>Gladstone Park - Westmeadows</c:v>
                </c:pt>
                <c:pt idx="49">
                  <c:v>Frankston</c:v>
                </c:pt>
                <c:pt idx="50">
                  <c:v>Dandenong North</c:v>
                </c:pt>
                <c:pt idx="51">
                  <c:v>Wendouree - Miners Rest</c:v>
                </c:pt>
                <c:pt idx="52">
                  <c:v>Noble Park</c:v>
                </c:pt>
                <c:pt idx="53">
                  <c:v>Burwood</c:v>
                </c:pt>
                <c:pt idx="54">
                  <c:v>Wallan</c:v>
                </c:pt>
                <c:pt idx="55">
                  <c:v>Springvale South</c:v>
                </c:pt>
                <c:pt idx="56">
                  <c:v>Pakenham - South</c:v>
                </c:pt>
                <c:pt idx="57">
                  <c:v>Glenroy - Hadfield</c:v>
                </c:pt>
                <c:pt idx="58">
                  <c:v>Yarra Valley</c:v>
                </c:pt>
                <c:pt idx="59">
                  <c:v>Box Hill</c:v>
                </c:pt>
                <c:pt idx="60">
                  <c:v>Footscray</c:v>
                </c:pt>
                <c:pt idx="61">
                  <c:v>Coburg</c:v>
                </c:pt>
                <c:pt idx="62">
                  <c:v>Ballarat - South</c:v>
                </c:pt>
                <c:pt idx="63">
                  <c:v>Springvale</c:v>
                </c:pt>
                <c:pt idx="64">
                  <c:v>Rosebud - McCrae</c:v>
                </c:pt>
                <c:pt idx="65">
                  <c:v>Reservoir - West</c:v>
                </c:pt>
                <c:pt idx="66">
                  <c:v>Mill Park - South</c:v>
                </c:pt>
                <c:pt idx="67">
                  <c:v>Cairnlea</c:v>
                </c:pt>
                <c:pt idx="68">
                  <c:v>Brunswick West</c:v>
                </c:pt>
                <c:pt idx="69">
                  <c:v>Noble Park North</c:v>
                </c:pt>
                <c:pt idx="70">
                  <c:v>Burwood East</c:v>
                </c:pt>
                <c:pt idx="71">
                  <c:v>Lakes Entrance</c:v>
                </c:pt>
                <c:pt idx="72">
                  <c:v>Bundoora - West</c:v>
                </c:pt>
                <c:pt idx="73">
                  <c:v>Altona North</c:v>
                </c:pt>
                <c:pt idx="74">
                  <c:v>Pakenham - North</c:v>
                </c:pt>
                <c:pt idx="75">
                  <c:v>Narre Warren</c:v>
                </c:pt>
                <c:pt idx="76">
                  <c:v>Laverton</c:v>
                </c:pt>
                <c:pt idx="77">
                  <c:v>Blackburn South</c:v>
                </c:pt>
                <c:pt idx="78">
                  <c:v>Preston</c:v>
                </c:pt>
                <c:pt idx="79">
                  <c:v>Moorabbin - Heatherton</c:v>
                </c:pt>
                <c:pt idx="80">
                  <c:v>Ascot Vale</c:v>
                </c:pt>
                <c:pt idx="81">
                  <c:v>Thornbury</c:v>
                </c:pt>
                <c:pt idx="82">
                  <c:v>Sydenham</c:v>
                </c:pt>
                <c:pt idx="83">
                  <c:v>Doncaster East</c:v>
                </c:pt>
                <c:pt idx="84">
                  <c:v>Bulleen</c:v>
                </c:pt>
                <c:pt idx="85">
                  <c:v>Bendigo</c:v>
                </c:pt>
                <c:pt idx="86">
                  <c:v>Altona Meadows</c:v>
                </c:pt>
                <c:pt idx="87">
                  <c:v>Mooroopna</c:v>
                </c:pt>
                <c:pt idx="88">
                  <c:v>Mill Park - North</c:v>
                </c:pt>
                <c:pt idx="89">
                  <c:v>Hoppers Crossing - North</c:v>
                </c:pt>
                <c:pt idx="90">
                  <c:v>Coburg North</c:v>
                </c:pt>
                <c:pt idx="91">
                  <c:v>Carlton</c:v>
                </c:pt>
                <c:pt idx="92">
                  <c:v>Bacchus Marsh</c:v>
                </c:pt>
                <c:pt idx="93">
                  <c:v>Templestowe Lower</c:v>
                </c:pt>
                <c:pt idx="94">
                  <c:v>Ringwood</c:v>
                </c:pt>
                <c:pt idx="95">
                  <c:v>North Melbourne</c:v>
                </c:pt>
                <c:pt idx="96">
                  <c:v>Boronia - The Basin</c:v>
                </c:pt>
                <c:pt idx="97">
                  <c:v>Whittlesea</c:v>
                </c:pt>
                <c:pt idx="98">
                  <c:v>Carrum - Patterson Lakes</c:v>
                </c:pt>
                <c:pt idx="99">
                  <c:v>Seymour</c:v>
                </c:pt>
                <c:pt idx="100">
                  <c:v>Cranbourne West</c:v>
                </c:pt>
                <c:pt idx="101">
                  <c:v>Chelsea Heights</c:v>
                </c:pt>
                <c:pt idx="102">
                  <c:v>Bayswater</c:v>
                </c:pt>
                <c:pt idx="103">
                  <c:v>Sunbury - South</c:v>
                </c:pt>
                <c:pt idx="104">
                  <c:v>Cranbourne North</c:v>
                </c:pt>
                <c:pt idx="105">
                  <c:v>Brunswick East</c:v>
                </c:pt>
                <c:pt idx="106">
                  <c:v>Avoca</c:v>
                </c:pt>
                <c:pt idx="107">
                  <c:v>Shepparton - South</c:v>
                </c:pt>
                <c:pt idx="108">
                  <c:v>Seaford (Vic.)</c:v>
                </c:pt>
                <c:pt idx="109">
                  <c:v>Chelsea - Bonbeach</c:v>
                </c:pt>
                <c:pt idx="110">
                  <c:v>Brunswick</c:v>
                </c:pt>
                <c:pt idx="111">
                  <c:v>West Footscray - Tottenham</c:v>
                </c:pt>
                <c:pt idx="112">
                  <c:v>California Gully - Eaglehawk</c:v>
                </c:pt>
                <c:pt idx="113">
                  <c:v>Phillip Island</c:v>
                </c:pt>
                <c:pt idx="114">
                  <c:v>Endeavour Hills</c:v>
                </c:pt>
                <c:pt idx="115">
                  <c:v>Cranbourne East</c:v>
                </c:pt>
                <c:pt idx="116">
                  <c:v>Carlton North - Princes Hill</c:v>
                </c:pt>
                <c:pt idx="117">
                  <c:v>Bairnsdale</c:v>
                </c:pt>
                <c:pt idx="118">
                  <c:v>Kinglake</c:v>
                </c:pt>
                <c:pt idx="119">
                  <c:v>Kilsyth</c:v>
                </c:pt>
                <c:pt idx="120">
                  <c:v>Wonthaggi - Inverloch</c:v>
                </c:pt>
                <c:pt idx="121">
                  <c:v>South Melbourne</c:v>
                </c:pt>
                <c:pt idx="122">
                  <c:v>Newcomb - Moolap</c:v>
                </c:pt>
                <c:pt idx="123">
                  <c:v>Narre Warren South</c:v>
                </c:pt>
                <c:pt idx="124">
                  <c:v>Healesville - Yarra Glen</c:v>
                </c:pt>
                <c:pt idx="125">
                  <c:v>Croydon</c:v>
                </c:pt>
                <c:pt idx="126">
                  <c:v>Cheltenham - Highett (East)</c:v>
                </c:pt>
                <c:pt idx="127">
                  <c:v>Tarneit</c:v>
                </c:pt>
                <c:pt idx="128">
                  <c:v>St Kilda</c:v>
                </c:pt>
                <c:pt idx="129">
                  <c:v>Sale</c:v>
                </c:pt>
                <c:pt idx="130">
                  <c:v>Paynesville</c:v>
                </c:pt>
                <c:pt idx="131">
                  <c:v>Greenvale - Bulla</c:v>
                </c:pt>
                <c:pt idx="132">
                  <c:v>Templestowe</c:v>
                </c:pt>
                <c:pt idx="133">
                  <c:v>Sunbury</c:v>
                </c:pt>
                <c:pt idx="134">
                  <c:v>South Morang</c:v>
                </c:pt>
                <c:pt idx="135">
                  <c:v>Portarlington</c:v>
                </c:pt>
                <c:pt idx="136">
                  <c:v>Longford - Loch Sport</c:v>
                </c:pt>
                <c:pt idx="137">
                  <c:v>Heathcote</c:v>
                </c:pt>
                <c:pt idx="138">
                  <c:v>Golden Plains - North</c:v>
                </c:pt>
                <c:pt idx="139">
                  <c:v>Delacombe</c:v>
                </c:pt>
                <c:pt idx="140">
                  <c:v>Cheltenham - Highett (West)</c:v>
                </c:pt>
                <c:pt idx="141">
                  <c:v>Box Hill North</c:v>
                </c:pt>
                <c:pt idx="142">
                  <c:v>Airport West</c:v>
                </c:pt>
                <c:pt idx="143">
                  <c:v>Watsonia</c:v>
                </c:pt>
                <c:pt idx="144">
                  <c:v>Truganina</c:v>
                </c:pt>
                <c:pt idx="145">
                  <c:v>Seabrook</c:v>
                </c:pt>
                <c:pt idx="146">
                  <c:v>Rushworth</c:v>
                </c:pt>
                <c:pt idx="147">
                  <c:v>Northcote</c:v>
                </c:pt>
                <c:pt idx="148">
                  <c:v>Mentone</c:v>
                </c:pt>
                <c:pt idx="149">
                  <c:v>Fitzroy North</c:v>
                </c:pt>
                <c:pt idx="150">
                  <c:v>Ferntree Gully</c:v>
                </c:pt>
                <c:pt idx="151">
                  <c:v>Yarram</c:v>
                </c:pt>
                <c:pt idx="152">
                  <c:v>Portland</c:v>
                </c:pt>
                <c:pt idx="153">
                  <c:v>Caroline Springs</c:v>
                </c:pt>
                <c:pt idx="154">
                  <c:v>Bundoora - East</c:v>
                </c:pt>
                <c:pt idx="155">
                  <c:v>Blackburn</c:v>
                </c:pt>
                <c:pt idx="156">
                  <c:v>St Kilda East</c:v>
                </c:pt>
                <c:pt idx="157">
                  <c:v>Keilor East</c:v>
                </c:pt>
                <c:pt idx="158">
                  <c:v>Churchill</c:v>
                </c:pt>
                <c:pt idx="159">
                  <c:v>Carrum Downs</c:v>
                </c:pt>
                <c:pt idx="160">
                  <c:v>Bundoora - North</c:v>
                </c:pt>
                <c:pt idx="161">
                  <c:v>Bentleigh East</c:v>
                </c:pt>
                <c:pt idx="162">
                  <c:v>Upwey - Tecoma</c:v>
                </c:pt>
                <c:pt idx="163">
                  <c:v>Melbourne Airport</c:v>
                </c:pt>
                <c:pt idx="164">
                  <c:v>Creswick - Clunes</c:v>
                </c:pt>
                <c:pt idx="165">
                  <c:v>Bayswater North</c:v>
                </c:pt>
                <c:pt idx="166">
                  <c:v>Alphington - Fairfield</c:v>
                </c:pt>
                <c:pt idx="167">
                  <c:v>Pascoe Vale South</c:v>
                </c:pt>
                <c:pt idx="168">
                  <c:v>Melbourne</c:v>
                </c:pt>
                <c:pt idx="169">
                  <c:v>Koo Wee Rup</c:v>
                </c:pt>
                <c:pt idx="170">
                  <c:v>Hastings - Somers</c:v>
                </c:pt>
                <c:pt idx="171">
                  <c:v>Edithvale - Aspendale</c:v>
                </c:pt>
                <c:pt idx="172">
                  <c:v>Belgrave - Selby</c:v>
                </c:pt>
                <c:pt idx="173">
                  <c:v>Beaufort</c:v>
                </c:pt>
                <c:pt idx="174">
                  <c:v>Traralgon</c:v>
                </c:pt>
                <c:pt idx="175">
                  <c:v>Point Nepean</c:v>
                </c:pt>
                <c:pt idx="176">
                  <c:v>Mordialloc - Parkdale</c:v>
                </c:pt>
                <c:pt idx="177">
                  <c:v>Mooroolbark</c:v>
                </c:pt>
                <c:pt idx="178">
                  <c:v>Lilydale - Coldstream</c:v>
                </c:pt>
                <c:pt idx="179">
                  <c:v>Kensington</c:v>
                </c:pt>
                <c:pt idx="180">
                  <c:v>Hughesdale</c:v>
                </c:pt>
                <c:pt idx="181">
                  <c:v>Ashburton (Vic.)</c:v>
                </c:pt>
                <c:pt idx="182">
                  <c:v>Taylors Hill</c:v>
                </c:pt>
                <c:pt idx="183">
                  <c:v>Loddon</c:v>
                </c:pt>
                <c:pt idx="184">
                  <c:v>Keysborough</c:v>
                </c:pt>
                <c:pt idx="185">
                  <c:v>Hillside</c:v>
                </c:pt>
                <c:pt idx="186">
                  <c:v>Ormond - Glen Huntly</c:v>
                </c:pt>
                <c:pt idx="187">
                  <c:v>Kangaroo Flat - Golden Square</c:v>
                </c:pt>
                <c:pt idx="188">
                  <c:v>Hampton</c:v>
                </c:pt>
                <c:pt idx="189">
                  <c:v>Cranbourne South</c:v>
                </c:pt>
                <c:pt idx="190">
                  <c:v>Berwick - South</c:v>
                </c:pt>
                <c:pt idx="191">
                  <c:v>Seddon - Kingsville</c:v>
                </c:pt>
                <c:pt idx="192">
                  <c:v>Ringwood East</c:v>
                </c:pt>
                <c:pt idx="193">
                  <c:v>Pearcedale - Tooradin</c:v>
                </c:pt>
                <c:pt idx="194">
                  <c:v>Pascoe Vale</c:v>
                </c:pt>
                <c:pt idx="195">
                  <c:v>Maribyrnong</c:v>
                </c:pt>
                <c:pt idx="196">
                  <c:v>Dromana</c:v>
                </c:pt>
                <c:pt idx="197">
                  <c:v>Clarinda - Oakleigh South</c:v>
                </c:pt>
                <c:pt idx="198">
                  <c:v>Aspendale Gardens - Waterways</c:v>
                </c:pt>
                <c:pt idx="199">
                  <c:v>Shepparton - North</c:v>
                </c:pt>
                <c:pt idx="200">
                  <c:v>Richmond (Vic.)</c:v>
                </c:pt>
                <c:pt idx="201">
                  <c:v>Moonee Ponds</c:v>
                </c:pt>
                <c:pt idx="202">
                  <c:v>Forest Hill</c:v>
                </c:pt>
                <c:pt idx="203">
                  <c:v>Drouin</c:v>
                </c:pt>
                <c:pt idx="204">
                  <c:v>Daylesford</c:v>
                </c:pt>
                <c:pt idx="205">
                  <c:v>Cobram</c:v>
                </c:pt>
                <c:pt idx="206">
                  <c:v>Chirnside Park</c:v>
                </c:pt>
                <c:pt idx="207">
                  <c:v>Caulfield - North</c:v>
                </c:pt>
                <c:pt idx="208">
                  <c:v>Bentleigh - McKinnon</c:v>
                </c:pt>
                <c:pt idx="209">
                  <c:v>Beaconsfield - Officer</c:v>
                </c:pt>
                <c:pt idx="210">
                  <c:v>Balwyn</c:v>
                </c:pt>
                <c:pt idx="211">
                  <c:v>Ballarat - North</c:v>
                </c:pt>
                <c:pt idx="212">
                  <c:v>Ashwood - Chadstone</c:v>
                </c:pt>
                <c:pt idx="213">
                  <c:v>Wantirna</c:v>
                </c:pt>
                <c:pt idx="214">
                  <c:v>Point Cook</c:v>
                </c:pt>
                <c:pt idx="215">
                  <c:v>Kew</c:v>
                </c:pt>
                <c:pt idx="216">
                  <c:v>Clayton South</c:v>
                </c:pt>
                <c:pt idx="217">
                  <c:v>Romsey</c:v>
                </c:pt>
                <c:pt idx="218">
                  <c:v>Prahran - Windsor</c:v>
                </c:pt>
                <c:pt idx="219">
                  <c:v>Knoxfield - Scoresby</c:v>
                </c:pt>
                <c:pt idx="220">
                  <c:v>Hurstbridge</c:v>
                </c:pt>
                <c:pt idx="221">
                  <c:v>Elwood</c:v>
                </c:pt>
                <c:pt idx="222">
                  <c:v>Carnegie</c:v>
                </c:pt>
                <c:pt idx="223">
                  <c:v>Parkville</c:v>
                </c:pt>
                <c:pt idx="224">
                  <c:v>Kingsbury</c:v>
                </c:pt>
                <c:pt idx="225">
                  <c:v>Caulfield - South</c:v>
                </c:pt>
                <c:pt idx="226">
                  <c:v>Abbotsford</c:v>
                </c:pt>
                <c:pt idx="227">
                  <c:v>Yea</c:v>
                </c:pt>
                <c:pt idx="228">
                  <c:v>Taylors Lakes</c:v>
                </c:pt>
                <c:pt idx="229">
                  <c:v>Rowville - Central</c:v>
                </c:pt>
                <c:pt idx="230">
                  <c:v>Port Melbourne</c:v>
                </c:pt>
                <c:pt idx="231">
                  <c:v>North Geelong - Bell Park</c:v>
                </c:pt>
                <c:pt idx="232">
                  <c:v>Murrumbeena</c:v>
                </c:pt>
                <c:pt idx="233">
                  <c:v>Lynbrook - Lyndhurst</c:v>
                </c:pt>
                <c:pt idx="234">
                  <c:v>Kew East</c:v>
                </c:pt>
                <c:pt idx="235">
                  <c:v>Keilor</c:v>
                </c:pt>
                <c:pt idx="236">
                  <c:v>Hawthorn</c:v>
                </c:pt>
                <c:pt idx="237">
                  <c:v>Flora Hill - Spring Gully</c:v>
                </c:pt>
                <c:pt idx="238">
                  <c:v>Elsternwick</c:v>
                </c:pt>
                <c:pt idx="239">
                  <c:v>Yarrawonga</c:v>
                </c:pt>
                <c:pt idx="240">
                  <c:v>Surrey Hills (East) - Mont Albert</c:v>
                </c:pt>
                <c:pt idx="241">
                  <c:v>Moira</c:v>
                </c:pt>
                <c:pt idx="242">
                  <c:v>Essendon - Aberfeldie</c:v>
                </c:pt>
                <c:pt idx="243">
                  <c:v>Balwyn North</c:v>
                </c:pt>
                <c:pt idx="244">
                  <c:v>Yarra - North</c:v>
                </c:pt>
                <c:pt idx="245">
                  <c:v>Wodonga</c:v>
                </c:pt>
                <c:pt idx="246">
                  <c:v>Wantirna South</c:v>
                </c:pt>
                <c:pt idx="247">
                  <c:v>South Yarra - East</c:v>
                </c:pt>
                <c:pt idx="248">
                  <c:v>Mornington</c:v>
                </c:pt>
                <c:pt idx="249">
                  <c:v>Monbulk - Silvan</c:v>
                </c:pt>
                <c:pt idx="250">
                  <c:v>Maffra</c:v>
                </c:pt>
                <c:pt idx="251">
                  <c:v>Hawthorn East</c:v>
                </c:pt>
                <c:pt idx="252">
                  <c:v>Echuca</c:v>
                </c:pt>
                <c:pt idx="253">
                  <c:v>Bunyip - Garfield</c:v>
                </c:pt>
                <c:pt idx="254">
                  <c:v>Benalla</c:v>
                </c:pt>
                <c:pt idx="255">
                  <c:v>Ballarat</c:v>
                </c:pt>
                <c:pt idx="256">
                  <c:v>Altona</c:v>
                </c:pt>
                <c:pt idx="257">
                  <c:v>Wangaratta</c:v>
                </c:pt>
                <c:pt idx="258">
                  <c:v>Viewbank - Yallambie</c:v>
                </c:pt>
                <c:pt idx="259">
                  <c:v>Nunawading</c:v>
                </c:pt>
                <c:pt idx="260">
                  <c:v>Mount Evelyn</c:v>
                </c:pt>
                <c:pt idx="261">
                  <c:v>Malvern East</c:v>
                </c:pt>
                <c:pt idx="262">
                  <c:v>Foster</c:v>
                </c:pt>
                <c:pt idx="263">
                  <c:v>East Bendigo - Kennington</c:v>
                </c:pt>
                <c:pt idx="264">
                  <c:v>Sandringham - Black Rock</c:v>
                </c:pt>
                <c:pt idx="265">
                  <c:v>Niddrie - Essendon West</c:v>
                </c:pt>
                <c:pt idx="266">
                  <c:v>Mulgrave</c:v>
                </c:pt>
                <c:pt idx="267">
                  <c:v>Mount Dandenong - Olinda</c:v>
                </c:pt>
                <c:pt idx="268">
                  <c:v>Montmorency - Briar Hill</c:v>
                </c:pt>
                <c:pt idx="269">
                  <c:v>Hamilton (Vic.)</c:v>
                </c:pt>
                <c:pt idx="270">
                  <c:v>Greensborough</c:v>
                </c:pt>
                <c:pt idx="271">
                  <c:v>Castlemaine</c:v>
                </c:pt>
                <c:pt idx="272">
                  <c:v>Berwick - North</c:v>
                </c:pt>
                <c:pt idx="273">
                  <c:v>Bacchus Marsh Region</c:v>
                </c:pt>
                <c:pt idx="274">
                  <c:v>Yarraville</c:v>
                </c:pt>
                <c:pt idx="275">
                  <c:v>Mitcham (Vic.)</c:v>
                </c:pt>
                <c:pt idx="276">
                  <c:v>Kyabram</c:v>
                </c:pt>
                <c:pt idx="277">
                  <c:v>Heidelberg - Rosanna</c:v>
                </c:pt>
                <c:pt idx="278">
                  <c:v>Camberwell</c:v>
                </c:pt>
                <c:pt idx="279">
                  <c:v>Yallourn North - Glengarry</c:v>
                </c:pt>
                <c:pt idx="280">
                  <c:v>Warragul</c:v>
                </c:pt>
                <c:pt idx="281">
                  <c:v>Shepparton Region - West</c:v>
                </c:pt>
                <c:pt idx="282">
                  <c:v>Riddells Creek</c:v>
                </c:pt>
                <c:pt idx="283">
                  <c:v>Queenscliff</c:v>
                </c:pt>
                <c:pt idx="284">
                  <c:v>Numurkah</c:v>
                </c:pt>
                <c:pt idx="285">
                  <c:v>Montrose</c:v>
                </c:pt>
                <c:pt idx="286">
                  <c:v>Korumburra</c:v>
                </c:pt>
                <c:pt idx="287">
                  <c:v>Geelong</c:v>
                </c:pt>
                <c:pt idx="288">
                  <c:v>Clifton Springs</c:v>
                </c:pt>
                <c:pt idx="289">
                  <c:v>Brighton East</c:v>
                </c:pt>
                <c:pt idx="290">
                  <c:v>Wandin - Seville</c:v>
                </c:pt>
                <c:pt idx="291">
                  <c:v>Panton Hill - St Andrews</c:v>
                </c:pt>
                <c:pt idx="292">
                  <c:v>Oakleigh - Huntingdale</c:v>
                </c:pt>
                <c:pt idx="293">
                  <c:v>Mildura</c:v>
                </c:pt>
                <c:pt idx="294">
                  <c:v>Kilmore - Broadford</c:v>
                </c:pt>
                <c:pt idx="295">
                  <c:v>Vermont South</c:v>
                </c:pt>
                <c:pt idx="296">
                  <c:v>Somerville</c:v>
                </c:pt>
                <c:pt idx="297">
                  <c:v>Rowville - North</c:v>
                </c:pt>
                <c:pt idx="298">
                  <c:v>Rosedale</c:v>
                </c:pt>
                <c:pt idx="299">
                  <c:v>Newport</c:v>
                </c:pt>
                <c:pt idx="300">
                  <c:v>Langwarrin</c:v>
                </c:pt>
                <c:pt idx="301">
                  <c:v>Colac</c:v>
                </c:pt>
                <c:pt idx="302">
                  <c:v>White Hills - Ascot</c:v>
                </c:pt>
                <c:pt idx="303">
                  <c:v>West Wodonga</c:v>
                </c:pt>
                <c:pt idx="304">
                  <c:v>Vermont</c:v>
                </c:pt>
                <c:pt idx="305">
                  <c:v>Southbank</c:v>
                </c:pt>
                <c:pt idx="306">
                  <c:v>Rowville - South</c:v>
                </c:pt>
                <c:pt idx="307">
                  <c:v>Rochester</c:v>
                </c:pt>
                <c:pt idx="308">
                  <c:v>Mount Baw Baw Region</c:v>
                </c:pt>
                <c:pt idx="309">
                  <c:v>Malvern - Glen Iris</c:v>
                </c:pt>
                <c:pt idx="310">
                  <c:v>Glen Waverley - West</c:v>
                </c:pt>
                <c:pt idx="311">
                  <c:v>Euroa</c:v>
                </c:pt>
                <c:pt idx="312">
                  <c:v>Docklands</c:v>
                </c:pt>
                <c:pt idx="313">
                  <c:v>Castlemaine Region</c:v>
                </c:pt>
                <c:pt idx="314">
                  <c:v>Armadale</c:v>
                </c:pt>
                <c:pt idx="315">
                  <c:v>Wattle Glen - Diamond Creek</c:v>
                </c:pt>
                <c:pt idx="316">
                  <c:v>Skye - Sandhurst</c:v>
                </c:pt>
                <c:pt idx="317">
                  <c:v>Otway</c:v>
                </c:pt>
                <c:pt idx="318">
                  <c:v>Emerald - Cockatoo</c:v>
                </c:pt>
                <c:pt idx="319">
                  <c:v>Corangamite - North</c:v>
                </c:pt>
                <c:pt idx="320">
                  <c:v>Clayton</c:v>
                </c:pt>
                <c:pt idx="321">
                  <c:v>Bruthen - Omeo</c:v>
                </c:pt>
                <c:pt idx="322">
                  <c:v>Bendigo Region - North</c:v>
                </c:pt>
                <c:pt idx="323">
                  <c:v>Belmont</c:v>
                </c:pt>
                <c:pt idx="324">
                  <c:v>Alexandra</c:v>
                </c:pt>
                <c:pt idx="325">
                  <c:v>Williamstown</c:v>
                </c:pt>
                <c:pt idx="326">
                  <c:v>Warrnambool - North</c:v>
                </c:pt>
                <c:pt idx="327">
                  <c:v>South Yarra - West</c:v>
                </c:pt>
                <c:pt idx="328">
                  <c:v>Ringwood North</c:v>
                </c:pt>
                <c:pt idx="329">
                  <c:v>Glen Waverley - East</c:v>
                </c:pt>
                <c:pt idx="330">
                  <c:v>Camperdown</c:v>
                </c:pt>
                <c:pt idx="331">
                  <c:v>Trafalgar (Vic.)</c:v>
                </c:pt>
                <c:pt idx="332">
                  <c:v>Surrey Hills (West) - Canterbury</c:v>
                </c:pt>
                <c:pt idx="333">
                  <c:v>East Melbourne</c:v>
                </c:pt>
                <c:pt idx="334">
                  <c:v>Croydon Hills - Warranwood</c:v>
                </c:pt>
                <c:pt idx="335">
                  <c:v>Ararat</c:v>
                </c:pt>
                <c:pt idx="336">
                  <c:v>Albert Park</c:v>
                </c:pt>
                <c:pt idx="337">
                  <c:v>Red Cliffs</c:v>
                </c:pt>
                <c:pt idx="338">
                  <c:v>Leongatha</c:v>
                </c:pt>
                <c:pt idx="339">
                  <c:v>Kerang</c:v>
                </c:pt>
                <c:pt idx="340">
                  <c:v>Ivanhoe</c:v>
                </c:pt>
                <c:pt idx="341">
                  <c:v>Gordon (Vic.)</c:v>
                </c:pt>
                <c:pt idx="342">
                  <c:v>Gisborne</c:v>
                </c:pt>
                <c:pt idx="343">
                  <c:v>Beaumaris</c:v>
                </c:pt>
                <c:pt idx="344">
                  <c:v>Alfredton</c:v>
                </c:pt>
                <c:pt idx="345">
                  <c:v>Toorak</c:v>
                </c:pt>
                <c:pt idx="346">
                  <c:v>Strathmore</c:v>
                </c:pt>
                <c:pt idx="347">
                  <c:v>Grovedale</c:v>
                </c:pt>
                <c:pt idx="348">
                  <c:v>Eltham</c:v>
                </c:pt>
                <c:pt idx="349">
                  <c:v>Donvale - Park Orchards</c:v>
                </c:pt>
                <c:pt idx="350">
                  <c:v>Dingley Village</c:v>
                </c:pt>
                <c:pt idx="351">
                  <c:v>Nagambie</c:v>
                </c:pt>
                <c:pt idx="352">
                  <c:v>Myrtleford</c:v>
                </c:pt>
                <c:pt idx="353">
                  <c:v>Mount Waverley - North</c:v>
                </c:pt>
                <c:pt idx="354">
                  <c:v>Glenelg (Vic.)</c:v>
                </c:pt>
                <c:pt idx="355">
                  <c:v>Geelong West - Hamlyn Heights</c:v>
                </c:pt>
                <c:pt idx="356">
                  <c:v>Brighton (Vic.)</c:v>
                </c:pt>
                <c:pt idx="357">
                  <c:v>Bright - Mount Beauty</c:v>
                </c:pt>
                <c:pt idx="358">
                  <c:v>Wheelers Hill</c:v>
                </c:pt>
                <c:pt idx="359">
                  <c:v>Stawell</c:v>
                </c:pt>
                <c:pt idx="360">
                  <c:v>Moyne - East</c:v>
                </c:pt>
                <c:pt idx="361">
                  <c:v>Mount Waverley - South</c:v>
                </c:pt>
                <c:pt idx="362">
                  <c:v>Lara</c:v>
                </c:pt>
                <c:pt idx="363">
                  <c:v>Glen Iris - East</c:v>
                </c:pt>
                <c:pt idx="364">
                  <c:v>Frankston South</c:v>
                </c:pt>
                <c:pt idx="365">
                  <c:v>Research - North Warrandyte</c:v>
                </c:pt>
                <c:pt idx="366">
                  <c:v>Narre Warren North</c:v>
                </c:pt>
                <c:pt idx="367">
                  <c:v>Lockington - Gunbower</c:v>
                </c:pt>
                <c:pt idx="368">
                  <c:v>Kyneton</c:v>
                </c:pt>
                <c:pt idx="369">
                  <c:v>Buninyong</c:v>
                </c:pt>
                <c:pt idx="370">
                  <c:v>Rutherglen</c:v>
                </c:pt>
                <c:pt idx="371">
                  <c:v>Robinvale</c:v>
                </c:pt>
                <c:pt idx="372">
                  <c:v>Merbein</c:v>
                </c:pt>
                <c:pt idx="373">
                  <c:v>Yarriambiack</c:v>
                </c:pt>
                <c:pt idx="374">
                  <c:v>Winchelsea</c:v>
                </c:pt>
                <c:pt idx="375">
                  <c:v>Towong</c:v>
                </c:pt>
                <c:pt idx="376">
                  <c:v>Plenty - Yarrambat</c:v>
                </c:pt>
                <c:pt idx="377">
                  <c:v>Mansfield (Vic.)</c:v>
                </c:pt>
                <c:pt idx="378">
                  <c:v>Macedon</c:v>
                </c:pt>
                <c:pt idx="379">
                  <c:v>Leopold</c:v>
                </c:pt>
                <c:pt idx="380">
                  <c:v>Benalla Region</c:v>
                </c:pt>
                <c:pt idx="381">
                  <c:v>Warrandyte - Wonga Park</c:v>
                </c:pt>
                <c:pt idx="382">
                  <c:v>Shepparton Region - East</c:v>
                </c:pt>
                <c:pt idx="383">
                  <c:v>Nhill Region</c:v>
                </c:pt>
                <c:pt idx="384">
                  <c:v>Mount Martha</c:v>
                </c:pt>
                <c:pt idx="385">
                  <c:v>Ivanhoe East - Eaglemont</c:v>
                </c:pt>
                <c:pt idx="386">
                  <c:v>Chiltern - Indigo Valley</c:v>
                </c:pt>
                <c:pt idx="387">
                  <c:v>Beechworth</c:v>
                </c:pt>
                <c:pt idx="388">
                  <c:v>Swan Hill</c:v>
                </c:pt>
                <c:pt idx="389">
                  <c:v>St Arnaud</c:v>
                </c:pt>
                <c:pt idx="390">
                  <c:v>Southern Grampians</c:v>
                </c:pt>
                <c:pt idx="391">
                  <c:v>Smythes Creek</c:v>
                </c:pt>
                <c:pt idx="392">
                  <c:v>Lysterfield</c:v>
                </c:pt>
                <c:pt idx="393">
                  <c:v>Horsham</c:v>
                </c:pt>
                <c:pt idx="394">
                  <c:v>Golden Plains - South</c:v>
                </c:pt>
                <c:pt idx="395">
                  <c:v>Lorne - Anglesea</c:v>
                </c:pt>
                <c:pt idx="396">
                  <c:v>Torquay</c:v>
                </c:pt>
                <c:pt idx="397">
                  <c:v>Swan Hill Region</c:v>
                </c:pt>
                <c:pt idx="398">
                  <c:v>Ocean Grove - Barwon Heads</c:v>
                </c:pt>
                <c:pt idx="399">
                  <c:v>Moyne - West</c:v>
                </c:pt>
                <c:pt idx="400">
                  <c:v>Colac Region</c:v>
                </c:pt>
                <c:pt idx="401">
                  <c:v>Buloke</c:v>
                </c:pt>
                <c:pt idx="402">
                  <c:v>Gannawarra</c:v>
                </c:pt>
                <c:pt idx="403">
                  <c:v>Corangamite - South</c:v>
                </c:pt>
                <c:pt idx="404">
                  <c:v>Bannockburn</c:v>
                </c:pt>
                <c:pt idx="405">
                  <c:v>Bendigo Region - South</c:v>
                </c:pt>
                <c:pt idx="406">
                  <c:v>Wangaratta Region</c:v>
                </c:pt>
                <c:pt idx="407">
                  <c:v>Highton</c:v>
                </c:pt>
                <c:pt idx="408">
                  <c:v>Seymour Region</c:v>
                </c:pt>
                <c:pt idx="409">
                  <c:v>Mount Eliza</c:v>
                </c:pt>
                <c:pt idx="410">
                  <c:v>Maiden Gully</c:v>
                </c:pt>
                <c:pt idx="411">
                  <c:v>Flinders</c:v>
                </c:pt>
                <c:pt idx="412">
                  <c:v>Woodend</c:v>
                </c:pt>
                <c:pt idx="413">
                  <c:v>Newtown (Vic.)</c:v>
                </c:pt>
                <c:pt idx="414">
                  <c:v>Ararat Region</c:v>
                </c:pt>
                <c:pt idx="415">
                  <c:v>Strathfieldsaye</c:v>
                </c:pt>
                <c:pt idx="416">
                  <c:v>Irymple</c:v>
                </c:pt>
                <c:pt idx="417">
                  <c:v>Yackandandah</c:v>
                </c:pt>
                <c:pt idx="418">
                  <c:v>West Wimmera</c:v>
                </c:pt>
                <c:pt idx="419">
                  <c:v>Mildura Region</c:v>
                </c:pt>
                <c:pt idx="420">
                  <c:v>Horsham Region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23.9</c:v>
                </c:pt>
                <c:pt idx="1">
                  <c:v>22.5</c:v>
                </c:pt>
                <c:pt idx="2">
                  <c:v>22.2</c:v>
                </c:pt>
                <c:pt idx="3">
                  <c:v>18.100000000000001</c:v>
                </c:pt>
                <c:pt idx="4">
                  <c:v>17.5</c:v>
                </c:pt>
                <c:pt idx="5">
                  <c:v>15</c:v>
                </c:pt>
                <c:pt idx="6">
                  <c:v>14.8</c:v>
                </c:pt>
                <c:pt idx="7">
                  <c:v>14.5</c:v>
                </c:pt>
                <c:pt idx="8">
                  <c:v>14.3</c:v>
                </c:pt>
                <c:pt idx="9">
                  <c:v>13.5</c:v>
                </c:pt>
                <c:pt idx="10">
                  <c:v>13</c:v>
                </c:pt>
                <c:pt idx="11">
                  <c:v>12.8</c:v>
                </c:pt>
                <c:pt idx="12">
                  <c:v>12.8</c:v>
                </c:pt>
                <c:pt idx="13">
                  <c:v>12.4</c:v>
                </c:pt>
                <c:pt idx="14">
                  <c:v>12.4</c:v>
                </c:pt>
                <c:pt idx="15">
                  <c:v>12</c:v>
                </c:pt>
                <c:pt idx="16">
                  <c:v>11.8</c:v>
                </c:pt>
                <c:pt idx="17">
                  <c:v>11.8</c:v>
                </c:pt>
                <c:pt idx="18">
                  <c:v>11.4</c:v>
                </c:pt>
                <c:pt idx="19">
                  <c:v>11.2</c:v>
                </c:pt>
                <c:pt idx="20">
                  <c:v>11</c:v>
                </c:pt>
                <c:pt idx="21">
                  <c:v>10.9</c:v>
                </c:pt>
                <c:pt idx="22">
                  <c:v>10.9</c:v>
                </c:pt>
                <c:pt idx="23">
                  <c:v>10.9</c:v>
                </c:pt>
                <c:pt idx="24">
                  <c:v>10.8</c:v>
                </c:pt>
                <c:pt idx="25">
                  <c:v>10.8</c:v>
                </c:pt>
                <c:pt idx="26">
                  <c:v>10.7</c:v>
                </c:pt>
                <c:pt idx="27">
                  <c:v>10.5</c:v>
                </c:pt>
                <c:pt idx="28">
                  <c:v>10.5</c:v>
                </c:pt>
                <c:pt idx="29">
                  <c:v>10.5</c:v>
                </c:pt>
                <c:pt idx="30">
                  <c:v>10.4</c:v>
                </c:pt>
                <c:pt idx="31">
                  <c:v>10.3</c:v>
                </c:pt>
                <c:pt idx="32">
                  <c:v>10.199999999999999</c:v>
                </c:pt>
                <c:pt idx="33">
                  <c:v>10.1</c:v>
                </c:pt>
                <c:pt idx="34">
                  <c:v>10.1</c:v>
                </c:pt>
                <c:pt idx="35">
                  <c:v>9.8000000000000007</c:v>
                </c:pt>
                <c:pt idx="36">
                  <c:v>9.8000000000000007</c:v>
                </c:pt>
                <c:pt idx="37">
                  <c:v>9.8000000000000007</c:v>
                </c:pt>
                <c:pt idx="38">
                  <c:v>9.8000000000000007</c:v>
                </c:pt>
                <c:pt idx="39">
                  <c:v>9.6</c:v>
                </c:pt>
                <c:pt idx="40">
                  <c:v>9.5</c:v>
                </c:pt>
                <c:pt idx="41">
                  <c:v>9.4</c:v>
                </c:pt>
                <c:pt idx="42">
                  <c:v>9.3000000000000007</c:v>
                </c:pt>
                <c:pt idx="43">
                  <c:v>9.1999999999999993</c:v>
                </c:pt>
                <c:pt idx="44">
                  <c:v>9.1999999999999993</c:v>
                </c:pt>
                <c:pt idx="45">
                  <c:v>9.1999999999999993</c:v>
                </c:pt>
                <c:pt idx="46">
                  <c:v>9.1999999999999993</c:v>
                </c:pt>
                <c:pt idx="47">
                  <c:v>9.1999999999999993</c:v>
                </c:pt>
                <c:pt idx="48">
                  <c:v>9.1</c:v>
                </c:pt>
                <c:pt idx="49">
                  <c:v>8.8000000000000007</c:v>
                </c:pt>
                <c:pt idx="50">
                  <c:v>8.6999999999999993</c:v>
                </c:pt>
                <c:pt idx="51">
                  <c:v>8.6</c:v>
                </c:pt>
                <c:pt idx="52">
                  <c:v>8.6</c:v>
                </c:pt>
                <c:pt idx="53">
                  <c:v>8.6</c:v>
                </c:pt>
                <c:pt idx="54">
                  <c:v>8.5</c:v>
                </c:pt>
                <c:pt idx="55">
                  <c:v>8.5</c:v>
                </c:pt>
                <c:pt idx="56">
                  <c:v>8.5</c:v>
                </c:pt>
                <c:pt idx="57">
                  <c:v>8.5</c:v>
                </c:pt>
                <c:pt idx="58">
                  <c:v>8.4</c:v>
                </c:pt>
                <c:pt idx="59">
                  <c:v>8.4</c:v>
                </c:pt>
                <c:pt idx="60">
                  <c:v>8.3000000000000007</c:v>
                </c:pt>
                <c:pt idx="61">
                  <c:v>8.3000000000000007</c:v>
                </c:pt>
                <c:pt idx="62">
                  <c:v>8.3000000000000007</c:v>
                </c:pt>
                <c:pt idx="63">
                  <c:v>8.1999999999999993</c:v>
                </c:pt>
                <c:pt idx="64">
                  <c:v>8.1999999999999993</c:v>
                </c:pt>
                <c:pt idx="65">
                  <c:v>8.1999999999999993</c:v>
                </c:pt>
                <c:pt idx="66">
                  <c:v>8.1999999999999993</c:v>
                </c:pt>
                <c:pt idx="67">
                  <c:v>8.1</c:v>
                </c:pt>
                <c:pt idx="68">
                  <c:v>8.1</c:v>
                </c:pt>
                <c:pt idx="69">
                  <c:v>8</c:v>
                </c:pt>
                <c:pt idx="70">
                  <c:v>8</c:v>
                </c:pt>
                <c:pt idx="71">
                  <c:v>7.9</c:v>
                </c:pt>
                <c:pt idx="72">
                  <c:v>7.9</c:v>
                </c:pt>
                <c:pt idx="73">
                  <c:v>7.9</c:v>
                </c:pt>
                <c:pt idx="74">
                  <c:v>7.8</c:v>
                </c:pt>
                <c:pt idx="75">
                  <c:v>7.8</c:v>
                </c:pt>
                <c:pt idx="76">
                  <c:v>7.8</c:v>
                </c:pt>
                <c:pt idx="77">
                  <c:v>7.8</c:v>
                </c:pt>
                <c:pt idx="78">
                  <c:v>7.7</c:v>
                </c:pt>
                <c:pt idx="79">
                  <c:v>7.7</c:v>
                </c:pt>
                <c:pt idx="80">
                  <c:v>7.7</c:v>
                </c:pt>
                <c:pt idx="81">
                  <c:v>7.6</c:v>
                </c:pt>
                <c:pt idx="82">
                  <c:v>7.6</c:v>
                </c:pt>
                <c:pt idx="83">
                  <c:v>7.6</c:v>
                </c:pt>
                <c:pt idx="84">
                  <c:v>7.6</c:v>
                </c:pt>
                <c:pt idx="85">
                  <c:v>7.6</c:v>
                </c:pt>
                <c:pt idx="86">
                  <c:v>7.6</c:v>
                </c:pt>
                <c:pt idx="87">
                  <c:v>7.5</c:v>
                </c:pt>
                <c:pt idx="88">
                  <c:v>7.5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7.5</c:v>
                </c:pt>
                <c:pt idx="93">
                  <c:v>7.4</c:v>
                </c:pt>
                <c:pt idx="94">
                  <c:v>7.4</c:v>
                </c:pt>
                <c:pt idx="95">
                  <c:v>7.4</c:v>
                </c:pt>
                <c:pt idx="96">
                  <c:v>7.4</c:v>
                </c:pt>
                <c:pt idx="97">
                  <c:v>7.3</c:v>
                </c:pt>
                <c:pt idx="98">
                  <c:v>7.3</c:v>
                </c:pt>
                <c:pt idx="99">
                  <c:v>7.2</c:v>
                </c:pt>
                <c:pt idx="100">
                  <c:v>7.2</c:v>
                </c:pt>
                <c:pt idx="101">
                  <c:v>7.2</c:v>
                </c:pt>
                <c:pt idx="102">
                  <c:v>7.2</c:v>
                </c:pt>
                <c:pt idx="103">
                  <c:v>7.1</c:v>
                </c:pt>
                <c:pt idx="104">
                  <c:v>7.1</c:v>
                </c:pt>
                <c:pt idx="105">
                  <c:v>7.1</c:v>
                </c:pt>
                <c:pt idx="106">
                  <c:v>7.1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6.9</c:v>
                </c:pt>
                <c:pt idx="112">
                  <c:v>6.9</c:v>
                </c:pt>
                <c:pt idx="113">
                  <c:v>6.8</c:v>
                </c:pt>
                <c:pt idx="114">
                  <c:v>6.8</c:v>
                </c:pt>
                <c:pt idx="115">
                  <c:v>6.8</c:v>
                </c:pt>
                <c:pt idx="116">
                  <c:v>6.8</c:v>
                </c:pt>
                <c:pt idx="117">
                  <c:v>6.8</c:v>
                </c:pt>
                <c:pt idx="118">
                  <c:v>6.7</c:v>
                </c:pt>
                <c:pt idx="119">
                  <c:v>6.7</c:v>
                </c:pt>
                <c:pt idx="120">
                  <c:v>6.6</c:v>
                </c:pt>
                <c:pt idx="121">
                  <c:v>6.6</c:v>
                </c:pt>
                <c:pt idx="122">
                  <c:v>6.6</c:v>
                </c:pt>
                <c:pt idx="123">
                  <c:v>6.6</c:v>
                </c:pt>
                <c:pt idx="124">
                  <c:v>6.6</c:v>
                </c:pt>
                <c:pt idx="125">
                  <c:v>6.6</c:v>
                </c:pt>
                <c:pt idx="126">
                  <c:v>6.6</c:v>
                </c:pt>
                <c:pt idx="127">
                  <c:v>6.5</c:v>
                </c:pt>
                <c:pt idx="128">
                  <c:v>6.5</c:v>
                </c:pt>
                <c:pt idx="129">
                  <c:v>6.5</c:v>
                </c:pt>
                <c:pt idx="130">
                  <c:v>6.5</c:v>
                </c:pt>
                <c:pt idx="131">
                  <c:v>6.5</c:v>
                </c:pt>
                <c:pt idx="132">
                  <c:v>6.4</c:v>
                </c:pt>
                <c:pt idx="133">
                  <c:v>6.4</c:v>
                </c:pt>
                <c:pt idx="134">
                  <c:v>6.4</c:v>
                </c:pt>
                <c:pt idx="135">
                  <c:v>6.4</c:v>
                </c:pt>
                <c:pt idx="136">
                  <c:v>6.4</c:v>
                </c:pt>
                <c:pt idx="137">
                  <c:v>6.4</c:v>
                </c:pt>
                <c:pt idx="138">
                  <c:v>6.4</c:v>
                </c:pt>
                <c:pt idx="139">
                  <c:v>6.4</c:v>
                </c:pt>
                <c:pt idx="140">
                  <c:v>6.3</c:v>
                </c:pt>
                <c:pt idx="141">
                  <c:v>6.2</c:v>
                </c:pt>
                <c:pt idx="142">
                  <c:v>6.2</c:v>
                </c:pt>
                <c:pt idx="143">
                  <c:v>6.1</c:v>
                </c:pt>
                <c:pt idx="144">
                  <c:v>6.1</c:v>
                </c:pt>
                <c:pt idx="145">
                  <c:v>6.1</c:v>
                </c:pt>
                <c:pt idx="146">
                  <c:v>6.1</c:v>
                </c:pt>
                <c:pt idx="147">
                  <c:v>6.1</c:v>
                </c:pt>
                <c:pt idx="148">
                  <c:v>6.1</c:v>
                </c:pt>
                <c:pt idx="149">
                  <c:v>6.1</c:v>
                </c:pt>
                <c:pt idx="150">
                  <c:v>6.1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5.9</c:v>
                </c:pt>
                <c:pt idx="157">
                  <c:v>5.9</c:v>
                </c:pt>
                <c:pt idx="158">
                  <c:v>5.9</c:v>
                </c:pt>
                <c:pt idx="159">
                  <c:v>5.9</c:v>
                </c:pt>
                <c:pt idx="160">
                  <c:v>5.9</c:v>
                </c:pt>
                <c:pt idx="161">
                  <c:v>5.9</c:v>
                </c:pt>
                <c:pt idx="162">
                  <c:v>5.8</c:v>
                </c:pt>
                <c:pt idx="163">
                  <c:v>5.8</c:v>
                </c:pt>
                <c:pt idx="164">
                  <c:v>5.8</c:v>
                </c:pt>
                <c:pt idx="165">
                  <c:v>5.8</c:v>
                </c:pt>
                <c:pt idx="166">
                  <c:v>5.8</c:v>
                </c:pt>
                <c:pt idx="167">
                  <c:v>5.7</c:v>
                </c:pt>
                <c:pt idx="168">
                  <c:v>5.7</c:v>
                </c:pt>
                <c:pt idx="169">
                  <c:v>5.7</c:v>
                </c:pt>
                <c:pt idx="170">
                  <c:v>5.7</c:v>
                </c:pt>
                <c:pt idx="171">
                  <c:v>5.7</c:v>
                </c:pt>
                <c:pt idx="172">
                  <c:v>5.7</c:v>
                </c:pt>
                <c:pt idx="173">
                  <c:v>5.7</c:v>
                </c:pt>
                <c:pt idx="174">
                  <c:v>5.6</c:v>
                </c:pt>
                <c:pt idx="175">
                  <c:v>5.6</c:v>
                </c:pt>
                <c:pt idx="176">
                  <c:v>5.6</c:v>
                </c:pt>
                <c:pt idx="177">
                  <c:v>5.6</c:v>
                </c:pt>
                <c:pt idx="178">
                  <c:v>5.6</c:v>
                </c:pt>
                <c:pt idx="179">
                  <c:v>5.6</c:v>
                </c:pt>
                <c:pt idx="180">
                  <c:v>5.6</c:v>
                </c:pt>
                <c:pt idx="181">
                  <c:v>5.6</c:v>
                </c:pt>
                <c:pt idx="182">
                  <c:v>5.5</c:v>
                </c:pt>
                <c:pt idx="183">
                  <c:v>5.5</c:v>
                </c:pt>
                <c:pt idx="184">
                  <c:v>5.5</c:v>
                </c:pt>
                <c:pt idx="185">
                  <c:v>5.5</c:v>
                </c:pt>
                <c:pt idx="186">
                  <c:v>5.4</c:v>
                </c:pt>
                <c:pt idx="187">
                  <c:v>5.4</c:v>
                </c:pt>
                <c:pt idx="188">
                  <c:v>5.4</c:v>
                </c:pt>
                <c:pt idx="189">
                  <c:v>5.4</c:v>
                </c:pt>
                <c:pt idx="190">
                  <c:v>5.4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5.2</c:v>
                </c:pt>
                <c:pt idx="200">
                  <c:v>5.2</c:v>
                </c:pt>
                <c:pt idx="201">
                  <c:v>5.2</c:v>
                </c:pt>
                <c:pt idx="202">
                  <c:v>5.2</c:v>
                </c:pt>
                <c:pt idx="203">
                  <c:v>5.2</c:v>
                </c:pt>
                <c:pt idx="204">
                  <c:v>5.2</c:v>
                </c:pt>
                <c:pt idx="205">
                  <c:v>5.2</c:v>
                </c:pt>
                <c:pt idx="206">
                  <c:v>5.2</c:v>
                </c:pt>
                <c:pt idx="207">
                  <c:v>5.2</c:v>
                </c:pt>
                <c:pt idx="208">
                  <c:v>5.2</c:v>
                </c:pt>
                <c:pt idx="209">
                  <c:v>5.2</c:v>
                </c:pt>
                <c:pt idx="210">
                  <c:v>5.2</c:v>
                </c:pt>
                <c:pt idx="211">
                  <c:v>5.2</c:v>
                </c:pt>
                <c:pt idx="212">
                  <c:v>5.2</c:v>
                </c:pt>
                <c:pt idx="213">
                  <c:v>5.0999999999999996</c:v>
                </c:pt>
                <c:pt idx="214">
                  <c:v>5.0999999999999996</c:v>
                </c:pt>
                <c:pt idx="215">
                  <c:v>5.0999999999999996</c:v>
                </c:pt>
                <c:pt idx="216">
                  <c:v>5.0999999999999996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4.9000000000000004</c:v>
                </c:pt>
                <c:pt idx="224">
                  <c:v>4.9000000000000004</c:v>
                </c:pt>
                <c:pt idx="225">
                  <c:v>4.9000000000000004</c:v>
                </c:pt>
                <c:pt idx="226">
                  <c:v>4.9000000000000004</c:v>
                </c:pt>
                <c:pt idx="227">
                  <c:v>4.8</c:v>
                </c:pt>
                <c:pt idx="228">
                  <c:v>4.8</c:v>
                </c:pt>
                <c:pt idx="229">
                  <c:v>4.8</c:v>
                </c:pt>
                <c:pt idx="230">
                  <c:v>4.8</c:v>
                </c:pt>
                <c:pt idx="231">
                  <c:v>4.8</c:v>
                </c:pt>
                <c:pt idx="232">
                  <c:v>4.8</c:v>
                </c:pt>
                <c:pt idx="233">
                  <c:v>4.8</c:v>
                </c:pt>
                <c:pt idx="234">
                  <c:v>4.8</c:v>
                </c:pt>
                <c:pt idx="235">
                  <c:v>4.8</c:v>
                </c:pt>
                <c:pt idx="236">
                  <c:v>4.8</c:v>
                </c:pt>
                <c:pt idx="237">
                  <c:v>4.8</c:v>
                </c:pt>
                <c:pt idx="238">
                  <c:v>4.8</c:v>
                </c:pt>
                <c:pt idx="239">
                  <c:v>4.7</c:v>
                </c:pt>
                <c:pt idx="240">
                  <c:v>4.7</c:v>
                </c:pt>
                <c:pt idx="241">
                  <c:v>4.7</c:v>
                </c:pt>
                <c:pt idx="242">
                  <c:v>4.7</c:v>
                </c:pt>
                <c:pt idx="243">
                  <c:v>4.7</c:v>
                </c:pt>
                <c:pt idx="244">
                  <c:v>4.5999999999999996</c:v>
                </c:pt>
                <c:pt idx="245">
                  <c:v>4.5999999999999996</c:v>
                </c:pt>
                <c:pt idx="246">
                  <c:v>4.5999999999999996</c:v>
                </c:pt>
                <c:pt idx="247">
                  <c:v>4.5999999999999996</c:v>
                </c:pt>
                <c:pt idx="248">
                  <c:v>4.5999999999999996</c:v>
                </c:pt>
                <c:pt idx="249">
                  <c:v>4.5999999999999996</c:v>
                </c:pt>
                <c:pt idx="250">
                  <c:v>4.5999999999999996</c:v>
                </c:pt>
                <c:pt idx="251">
                  <c:v>4.5999999999999996</c:v>
                </c:pt>
                <c:pt idx="252">
                  <c:v>4.5999999999999996</c:v>
                </c:pt>
                <c:pt idx="253">
                  <c:v>4.5999999999999996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4.5999999999999996</c:v>
                </c:pt>
                <c:pt idx="257">
                  <c:v>4.5</c:v>
                </c:pt>
                <c:pt idx="258">
                  <c:v>4.5</c:v>
                </c:pt>
                <c:pt idx="259">
                  <c:v>4.5</c:v>
                </c:pt>
                <c:pt idx="260">
                  <c:v>4.5</c:v>
                </c:pt>
                <c:pt idx="261">
                  <c:v>4.5</c:v>
                </c:pt>
                <c:pt idx="262">
                  <c:v>4.5</c:v>
                </c:pt>
                <c:pt idx="263">
                  <c:v>4.5</c:v>
                </c:pt>
                <c:pt idx="264">
                  <c:v>4.4000000000000004</c:v>
                </c:pt>
                <c:pt idx="265">
                  <c:v>4.4000000000000004</c:v>
                </c:pt>
                <c:pt idx="266">
                  <c:v>4.4000000000000004</c:v>
                </c:pt>
                <c:pt idx="267">
                  <c:v>4.4000000000000004</c:v>
                </c:pt>
                <c:pt idx="268">
                  <c:v>4.4000000000000004</c:v>
                </c:pt>
                <c:pt idx="269">
                  <c:v>4.4000000000000004</c:v>
                </c:pt>
                <c:pt idx="270">
                  <c:v>4.4000000000000004</c:v>
                </c:pt>
                <c:pt idx="271">
                  <c:v>4.4000000000000004</c:v>
                </c:pt>
                <c:pt idx="272">
                  <c:v>4.4000000000000004</c:v>
                </c:pt>
                <c:pt idx="273">
                  <c:v>4.4000000000000004</c:v>
                </c:pt>
                <c:pt idx="274">
                  <c:v>4.3</c:v>
                </c:pt>
                <c:pt idx="275">
                  <c:v>4.3</c:v>
                </c:pt>
                <c:pt idx="276">
                  <c:v>4.3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4.2</c:v>
                </c:pt>
                <c:pt idx="281">
                  <c:v>4.2</c:v>
                </c:pt>
                <c:pt idx="282">
                  <c:v>4.2</c:v>
                </c:pt>
                <c:pt idx="283">
                  <c:v>4.2</c:v>
                </c:pt>
                <c:pt idx="284">
                  <c:v>4.2</c:v>
                </c:pt>
                <c:pt idx="285">
                  <c:v>4.2</c:v>
                </c:pt>
                <c:pt idx="286">
                  <c:v>4.2</c:v>
                </c:pt>
                <c:pt idx="287">
                  <c:v>4.2</c:v>
                </c:pt>
                <c:pt idx="288">
                  <c:v>4.2</c:v>
                </c:pt>
                <c:pt idx="289">
                  <c:v>4.2</c:v>
                </c:pt>
                <c:pt idx="290">
                  <c:v>4.0999999999999996</c:v>
                </c:pt>
                <c:pt idx="291">
                  <c:v>4.0999999999999996</c:v>
                </c:pt>
                <c:pt idx="292">
                  <c:v>4.0999999999999996</c:v>
                </c:pt>
                <c:pt idx="293">
                  <c:v>4.0999999999999996</c:v>
                </c:pt>
                <c:pt idx="294">
                  <c:v>4.0999999999999996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3.9</c:v>
                </c:pt>
                <c:pt idx="303">
                  <c:v>3.9</c:v>
                </c:pt>
                <c:pt idx="304">
                  <c:v>3.9</c:v>
                </c:pt>
                <c:pt idx="305">
                  <c:v>3.9</c:v>
                </c:pt>
                <c:pt idx="306">
                  <c:v>3.9</c:v>
                </c:pt>
                <c:pt idx="307">
                  <c:v>3.9</c:v>
                </c:pt>
                <c:pt idx="308">
                  <c:v>3.9</c:v>
                </c:pt>
                <c:pt idx="309">
                  <c:v>3.9</c:v>
                </c:pt>
                <c:pt idx="310">
                  <c:v>3.9</c:v>
                </c:pt>
                <c:pt idx="311">
                  <c:v>3.9</c:v>
                </c:pt>
                <c:pt idx="312">
                  <c:v>3.9</c:v>
                </c:pt>
                <c:pt idx="313">
                  <c:v>3.9</c:v>
                </c:pt>
                <c:pt idx="314">
                  <c:v>3.9</c:v>
                </c:pt>
                <c:pt idx="315">
                  <c:v>3.8</c:v>
                </c:pt>
                <c:pt idx="316">
                  <c:v>3.8</c:v>
                </c:pt>
                <c:pt idx="317">
                  <c:v>3.8</c:v>
                </c:pt>
                <c:pt idx="318">
                  <c:v>3.8</c:v>
                </c:pt>
                <c:pt idx="319">
                  <c:v>3.8</c:v>
                </c:pt>
                <c:pt idx="320">
                  <c:v>3.8</c:v>
                </c:pt>
                <c:pt idx="321">
                  <c:v>3.8</c:v>
                </c:pt>
                <c:pt idx="322">
                  <c:v>3.8</c:v>
                </c:pt>
                <c:pt idx="323">
                  <c:v>3.8</c:v>
                </c:pt>
                <c:pt idx="324">
                  <c:v>3.8</c:v>
                </c:pt>
                <c:pt idx="325">
                  <c:v>3.7</c:v>
                </c:pt>
                <c:pt idx="326">
                  <c:v>3.7</c:v>
                </c:pt>
                <c:pt idx="327">
                  <c:v>3.7</c:v>
                </c:pt>
                <c:pt idx="328">
                  <c:v>3.7</c:v>
                </c:pt>
                <c:pt idx="329">
                  <c:v>3.7</c:v>
                </c:pt>
                <c:pt idx="330">
                  <c:v>3.7</c:v>
                </c:pt>
                <c:pt idx="331">
                  <c:v>3.6</c:v>
                </c:pt>
                <c:pt idx="332">
                  <c:v>3.6</c:v>
                </c:pt>
                <c:pt idx="333">
                  <c:v>3.6</c:v>
                </c:pt>
                <c:pt idx="334">
                  <c:v>3.6</c:v>
                </c:pt>
                <c:pt idx="335">
                  <c:v>3.6</c:v>
                </c:pt>
                <c:pt idx="336">
                  <c:v>3.6</c:v>
                </c:pt>
                <c:pt idx="337">
                  <c:v>3.5</c:v>
                </c:pt>
                <c:pt idx="338">
                  <c:v>3.5</c:v>
                </c:pt>
                <c:pt idx="339">
                  <c:v>3.5</c:v>
                </c:pt>
                <c:pt idx="340">
                  <c:v>3.5</c:v>
                </c:pt>
                <c:pt idx="341">
                  <c:v>3.5</c:v>
                </c:pt>
                <c:pt idx="342">
                  <c:v>3.5</c:v>
                </c:pt>
                <c:pt idx="343">
                  <c:v>3.5</c:v>
                </c:pt>
                <c:pt idx="344">
                  <c:v>3.5</c:v>
                </c:pt>
                <c:pt idx="345">
                  <c:v>3.4</c:v>
                </c:pt>
                <c:pt idx="346">
                  <c:v>3.4</c:v>
                </c:pt>
                <c:pt idx="347">
                  <c:v>3.4</c:v>
                </c:pt>
                <c:pt idx="348">
                  <c:v>3.4</c:v>
                </c:pt>
                <c:pt idx="349">
                  <c:v>3.4</c:v>
                </c:pt>
                <c:pt idx="350">
                  <c:v>3.4</c:v>
                </c:pt>
                <c:pt idx="351">
                  <c:v>3.3</c:v>
                </c:pt>
                <c:pt idx="352">
                  <c:v>3.3</c:v>
                </c:pt>
                <c:pt idx="353">
                  <c:v>3.3</c:v>
                </c:pt>
                <c:pt idx="354">
                  <c:v>3.3</c:v>
                </c:pt>
                <c:pt idx="355">
                  <c:v>3.3</c:v>
                </c:pt>
                <c:pt idx="356">
                  <c:v>3.3</c:v>
                </c:pt>
                <c:pt idx="357">
                  <c:v>3.3</c:v>
                </c:pt>
                <c:pt idx="358">
                  <c:v>3.2</c:v>
                </c:pt>
                <c:pt idx="359">
                  <c:v>3.2</c:v>
                </c:pt>
                <c:pt idx="360">
                  <c:v>3.2</c:v>
                </c:pt>
                <c:pt idx="361">
                  <c:v>3.2</c:v>
                </c:pt>
                <c:pt idx="362">
                  <c:v>3.2</c:v>
                </c:pt>
                <c:pt idx="363">
                  <c:v>3.2</c:v>
                </c:pt>
                <c:pt idx="364">
                  <c:v>3.2</c:v>
                </c:pt>
                <c:pt idx="365">
                  <c:v>3.1</c:v>
                </c:pt>
                <c:pt idx="366">
                  <c:v>3.1</c:v>
                </c:pt>
                <c:pt idx="367">
                  <c:v>3.1</c:v>
                </c:pt>
                <c:pt idx="368">
                  <c:v>3.1</c:v>
                </c:pt>
                <c:pt idx="369">
                  <c:v>3.1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2.9</c:v>
                </c:pt>
                <c:pt idx="374">
                  <c:v>2.9</c:v>
                </c:pt>
                <c:pt idx="375">
                  <c:v>2.9</c:v>
                </c:pt>
                <c:pt idx="376">
                  <c:v>2.9</c:v>
                </c:pt>
                <c:pt idx="377">
                  <c:v>2.9</c:v>
                </c:pt>
                <c:pt idx="378">
                  <c:v>2.9</c:v>
                </c:pt>
                <c:pt idx="379">
                  <c:v>2.9</c:v>
                </c:pt>
                <c:pt idx="380">
                  <c:v>2.9</c:v>
                </c:pt>
                <c:pt idx="381">
                  <c:v>2.8</c:v>
                </c:pt>
                <c:pt idx="382">
                  <c:v>2.8</c:v>
                </c:pt>
                <c:pt idx="383">
                  <c:v>2.8</c:v>
                </c:pt>
                <c:pt idx="384">
                  <c:v>2.8</c:v>
                </c:pt>
                <c:pt idx="385">
                  <c:v>2.8</c:v>
                </c:pt>
                <c:pt idx="386">
                  <c:v>2.8</c:v>
                </c:pt>
                <c:pt idx="387">
                  <c:v>2.8</c:v>
                </c:pt>
                <c:pt idx="388">
                  <c:v>2.7</c:v>
                </c:pt>
                <c:pt idx="389">
                  <c:v>2.7</c:v>
                </c:pt>
                <c:pt idx="390">
                  <c:v>2.7</c:v>
                </c:pt>
                <c:pt idx="391">
                  <c:v>2.7</c:v>
                </c:pt>
                <c:pt idx="392">
                  <c:v>2.7</c:v>
                </c:pt>
                <c:pt idx="393">
                  <c:v>2.7</c:v>
                </c:pt>
                <c:pt idx="394">
                  <c:v>2.7</c:v>
                </c:pt>
                <c:pt idx="395">
                  <c:v>2.6</c:v>
                </c:pt>
                <c:pt idx="396">
                  <c:v>2.5</c:v>
                </c:pt>
                <c:pt idx="397">
                  <c:v>2.5</c:v>
                </c:pt>
                <c:pt idx="398">
                  <c:v>2.5</c:v>
                </c:pt>
                <c:pt idx="399">
                  <c:v>2.5</c:v>
                </c:pt>
                <c:pt idx="400">
                  <c:v>2.4</c:v>
                </c:pt>
                <c:pt idx="401">
                  <c:v>2.4</c:v>
                </c:pt>
                <c:pt idx="402">
                  <c:v>2.2999999999999998</c:v>
                </c:pt>
                <c:pt idx="403">
                  <c:v>2.2999999999999998</c:v>
                </c:pt>
                <c:pt idx="404">
                  <c:v>2.2999999999999998</c:v>
                </c:pt>
                <c:pt idx="405">
                  <c:v>2.2000000000000002</c:v>
                </c:pt>
                <c:pt idx="406">
                  <c:v>2.1</c:v>
                </c:pt>
                <c:pt idx="407">
                  <c:v>2.1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1.9</c:v>
                </c:pt>
                <c:pt idx="413">
                  <c:v>1.9</c:v>
                </c:pt>
                <c:pt idx="414">
                  <c:v>1.9</c:v>
                </c:pt>
                <c:pt idx="415">
                  <c:v>1.8</c:v>
                </c:pt>
                <c:pt idx="416">
                  <c:v>1.8</c:v>
                </c:pt>
                <c:pt idx="417">
                  <c:v>1.7</c:v>
                </c:pt>
                <c:pt idx="418">
                  <c:v>1.7</c:v>
                </c:pt>
                <c:pt idx="419">
                  <c:v>1.7</c:v>
                </c:pt>
                <c:pt idx="42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36"/>
</file>

<file path=xl/ctrlProps/ctrlProp3.xml><?xml version="1.0" encoding="utf-8"?>
<formControlPr xmlns="http://schemas.microsoft.com/office/spreadsheetml/2009/9/main" objectType="Drop" dropLines="45" dropStyle="combo" dx="16" fmlaLink="$O$2" fmlaRange="$U$3:$U$19" sel="14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112" val="95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197" val="169"/>
</file>

<file path=xl/ctrlProps/ctrlProp7.xml><?xml version="1.0" encoding="utf-8"?>
<formControlPr xmlns="http://schemas.microsoft.com/office/spreadsheetml/2009/9/main" objectType="Drop" dropLines="30" dropStyle="combo" dx="16" fmlaLink="$O$2" fmlaRange="$U$6:$U$17" sel="1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50426</xdr:colOff>
      <xdr:row>5</xdr:row>
      <xdr:rowOff>173690</xdr:rowOff>
    </xdr:from>
    <xdr:to>
      <xdr:col>15</xdr:col>
      <xdr:colOff>5602</xdr:colOff>
      <xdr:row>27</xdr:row>
      <xdr:rowOff>151278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9525</xdr:rowOff>
        </xdr:from>
        <xdr:to>
          <xdr:col>3</xdr:col>
          <xdr:colOff>180975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600075</xdr:colOff>
          <xdr:row>5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3</xdr:row>
      <xdr:rowOff>19052</xdr:rowOff>
    </xdr:from>
    <xdr:to>
      <xdr:col>14</xdr:col>
      <xdr:colOff>609600</xdr:colOff>
      <xdr:row>71</xdr:row>
      <xdr:rowOff>95252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</xdr:row>
          <xdr:rowOff>9525</xdr:rowOff>
        </xdr:from>
        <xdr:to>
          <xdr:col>14</xdr:col>
          <xdr:colOff>561975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10</xdr:col>
      <xdr:colOff>357189</xdr:colOff>
      <xdr:row>27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252412</xdr:colOff>
      <xdr:row>8</xdr:row>
      <xdr:rowOff>114298</xdr:rowOff>
    </xdr:from>
    <xdr:to>
      <xdr:col>26</xdr:col>
      <xdr:colOff>109536</xdr:colOff>
      <xdr:row>24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66675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14</xdr:col>
      <xdr:colOff>547688</xdr:colOff>
      <xdr:row>294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9525</xdr:rowOff>
        </xdr:from>
        <xdr:to>
          <xdr:col>15</xdr:col>
          <xdr:colOff>9525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P114" sqref="P114"/>
    </sheetView>
  </sheetViews>
  <sheetFormatPr defaultRowHeight="14.25" x14ac:dyDescent="0.45"/>
  <cols>
    <col min="1" max="1" width="8" style="22" customWidth="1"/>
    <col min="2" max="2" width="25.59765625" customWidth="1"/>
    <col min="3" max="7" width="9.265625" bestFit="1" customWidth="1"/>
  </cols>
  <sheetData>
    <row r="1" spans="1:26" ht="18" x14ac:dyDescent="0.55000000000000004">
      <c r="B1" s="7" t="s">
        <v>80</v>
      </c>
    </row>
    <row r="2" spans="1:26" ht="21" x14ac:dyDescent="0.65">
      <c r="B2" s="6" t="s">
        <v>81</v>
      </c>
      <c r="O2" s="79"/>
    </row>
    <row r="3" spans="1:26" s="22" customFormat="1" ht="14.25" customHeight="1" x14ac:dyDescent="0.35">
      <c r="B3" s="23"/>
      <c r="C3" s="24">
        <v>39600</v>
      </c>
      <c r="D3" s="24">
        <v>39965</v>
      </c>
      <c r="E3" s="24">
        <v>40330</v>
      </c>
      <c r="F3" s="24">
        <v>40695</v>
      </c>
      <c r="G3" s="24">
        <v>41061</v>
      </c>
      <c r="H3" s="24">
        <v>41426</v>
      </c>
      <c r="I3" s="24">
        <v>41791</v>
      </c>
      <c r="J3" s="24">
        <v>42156</v>
      </c>
      <c r="K3" s="24">
        <v>42522</v>
      </c>
      <c r="L3" s="24">
        <v>42887</v>
      </c>
      <c r="M3" s="24">
        <v>43252</v>
      </c>
      <c r="N3" s="24">
        <v>43617</v>
      </c>
      <c r="O3" s="24">
        <v>43983</v>
      </c>
      <c r="P3" s="24">
        <v>44348</v>
      </c>
      <c r="Q3" s="24">
        <v>44713</v>
      </c>
      <c r="R3" s="24">
        <v>45078</v>
      </c>
      <c r="S3" s="24">
        <v>45170</v>
      </c>
      <c r="T3" s="24">
        <v>45261</v>
      </c>
      <c r="U3" s="24">
        <v>45352</v>
      </c>
      <c r="V3" s="24">
        <v>45444</v>
      </c>
      <c r="W3" s="24">
        <v>45536</v>
      </c>
      <c r="X3" s="24">
        <v>45627</v>
      </c>
      <c r="Y3" s="24">
        <v>45717</v>
      </c>
      <c r="Z3" s="24">
        <v>45809</v>
      </c>
    </row>
    <row r="4" spans="1:26" x14ac:dyDescent="0.45">
      <c r="A4" s="22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45">
      <c r="A5" s="22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4.2</v>
      </c>
      <c r="P5" s="4">
        <v>3.1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45">
      <c r="A6" s="22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5.9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22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3.6</v>
      </c>
      <c r="P7" s="4">
        <v>5.2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45">
      <c r="A8" s="22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4.4000000000000004</v>
      </c>
      <c r="P8" s="4">
        <v>6.7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45">
      <c r="A9" s="22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4.4000000000000004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45">
      <c r="A10" s="22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3.7</v>
      </c>
      <c r="P10" s="4">
        <v>4.4000000000000004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45">
      <c r="A11" s="22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45">
      <c r="A12" s="22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45">
      <c r="A13" s="22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9.4</v>
      </c>
      <c r="P13" s="4">
        <v>10.1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45">
      <c r="A14" s="22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</v>
      </c>
      <c r="P14" s="4">
        <v>2.4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45">
      <c r="A15" s="22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4.4000000000000004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45">
      <c r="A16" s="22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7</v>
      </c>
      <c r="P16" s="4">
        <v>6.4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45">
      <c r="A17" s="22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7.7</v>
      </c>
      <c r="P17" s="4">
        <v>7.1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45">
      <c r="A18" s="22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10.6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45">
      <c r="A19" s="22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3.5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45">
      <c r="A20" s="22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45">
      <c r="A21" s="22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5.6</v>
      </c>
      <c r="P21" s="4">
        <v>7.4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45">
      <c r="A22" s="22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5.0999999999999996</v>
      </c>
      <c r="P22" s="4">
        <v>6.7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45">
      <c r="A23" s="22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6.2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45">
      <c r="A24" s="22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2.7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45">
      <c r="A25" s="22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45">
      <c r="A26" s="22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4.7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45">
      <c r="A27" s="22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45">
      <c r="A28" s="22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5.2</v>
      </c>
      <c r="P28" s="4">
        <v>4.7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45">
      <c r="A29" s="22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10.199999999999999</v>
      </c>
      <c r="P29" s="4">
        <v>8.6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45">
      <c r="A30" s="22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</v>
      </c>
      <c r="P30" s="4">
        <v>4.0999999999999996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45">
      <c r="A31" s="22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6.2</v>
      </c>
      <c r="P31" s="4">
        <v>5.8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45">
      <c r="A32" s="22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5.4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5">
      <c r="A33" s="22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3.7</v>
      </c>
      <c r="P33" s="4">
        <v>2.8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5">
      <c r="A34" s="22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5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</v>
      </c>
      <c r="P34" s="4">
        <v>5.6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45">
      <c r="A35" s="22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5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45">
      <c r="A36" s="22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9.8000000000000007</v>
      </c>
      <c r="P36" s="4">
        <v>12.1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45">
      <c r="A37" s="22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22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45">
      <c r="A39" s="22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45">
      <c r="A40" s="22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45">
      <c r="A41" s="22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5.5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5">
      <c r="A42" s="22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45">
      <c r="A43" s="22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5.5</v>
      </c>
      <c r="P43" s="4">
        <v>6.9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45">
      <c r="A44" s="22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2.2000000000000002</v>
      </c>
      <c r="P44" s="4">
        <v>2.9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45">
      <c r="A45" s="22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6.2</v>
      </c>
      <c r="P45" s="4">
        <v>7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45">
      <c r="A46" s="22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4.4000000000000004</v>
      </c>
      <c r="P46" s="4">
        <v>5.6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45">
      <c r="A47" s="22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5.4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45">
      <c r="A48" s="22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8.1</v>
      </c>
      <c r="P48" s="4">
        <v>8.9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45">
      <c r="A49" s="22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45">
      <c r="A50" s="22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4.5</v>
      </c>
      <c r="P50" s="4">
        <v>6.2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45">
      <c r="A51" s="22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4.9000000000000004</v>
      </c>
      <c r="P51" s="4">
        <v>4.5999999999999996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45">
      <c r="A52" s="22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45">
      <c r="A53" s="22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5.2</v>
      </c>
      <c r="P53" s="4">
        <v>6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45">
      <c r="A54" s="22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5.5</v>
      </c>
      <c r="P54" s="4">
        <v>6.2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45">
      <c r="A55" s="22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7.4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45">
      <c r="A56" s="22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45">
      <c r="A57" s="22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4.0999999999999996</v>
      </c>
      <c r="P57" s="4">
        <v>4.2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45">
      <c r="A58" s="22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45">
      <c r="A59" s="22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5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45">
      <c r="A60" s="22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45">
      <c r="A61" s="22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45">
      <c r="A62" s="22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45">
      <c r="A63" s="22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6.3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45">
      <c r="A64" s="22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2</v>
      </c>
      <c r="P64" s="4">
        <v>2.7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45">
      <c r="A65" s="22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45">
      <c r="A66" s="22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3.7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45">
      <c r="A67" s="22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4.3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45">
      <c r="A68" s="22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3.7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45">
      <c r="A69" s="22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1.9</v>
      </c>
      <c r="P69" s="4">
        <v>2.6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45">
      <c r="A70" s="22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45">
      <c r="A71" s="22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2.9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45">
      <c r="A72" s="22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3.6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45">
      <c r="A73" s="22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3.5</v>
      </c>
      <c r="P73" s="4">
        <v>3.9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45">
      <c r="A74" s="22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4.2</v>
      </c>
      <c r="P74" s="4">
        <v>5.5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45">
      <c r="A75" s="22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45">
      <c r="A76" s="22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6.2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45">
      <c r="A77" s="22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8.4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45">
      <c r="A78" s="22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4.3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45">
      <c r="A79" s="22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6.5</v>
      </c>
      <c r="P79" s="4">
        <v>7.7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45">
      <c r="A80" s="22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6.1</v>
      </c>
      <c r="P80" s="4">
        <v>6.3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45">
      <c r="A81" s="22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4.3</v>
      </c>
      <c r="P81" s="4">
        <v>5.7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45">
      <c r="A82" s="22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3.8</v>
      </c>
      <c r="P82" s="4">
        <v>2.9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45">
      <c r="A83" s="22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5">
      <c r="A84" s="22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81">
        <v>4.5999999999999996</v>
      </c>
      <c r="O84" s="81">
        <v>5.4</v>
      </c>
      <c r="P84" s="4">
        <v>6.2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45">
      <c r="O85" s="80"/>
    </row>
    <row r="86" spans="1:26" x14ac:dyDescent="0.45">
      <c r="C86" t="s">
        <v>87</v>
      </c>
    </row>
    <row r="87" spans="1:26" ht="17.25" x14ac:dyDescent="0.45">
      <c r="B87" s="19" t="s">
        <v>86</v>
      </c>
      <c r="C87" s="20">
        <f>MATCH(1,C88:Z88,0)</f>
        <v>15</v>
      </c>
    </row>
    <row r="88" spans="1:26" x14ac:dyDescent="0.4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1</v>
      </c>
      <c r="R88">
        <f t="shared" si="1"/>
        <v>1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45">
      <c r="A89" s="22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62</v>
      </c>
      <c r="Q89" t="e">
        <f t="shared" si="2"/>
        <v>#N/A</v>
      </c>
      <c r="R89" t="e">
        <f t="shared" si="2"/>
        <v>#N/A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45">
      <c r="A90" s="22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39</v>
      </c>
      <c r="P90">
        <f t="shared" si="2"/>
        <v>64</v>
      </c>
      <c r="Q90" t="e">
        <f t="shared" si="2"/>
        <v>#N/A</v>
      </c>
      <c r="R90" t="e">
        <f t="shared" si="2"/>
        <v>#N/A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45">
      <c r="A91" s="22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25</v>
      </c>
      <c r="Q91" t="e">
        <f t="shared" si="5"/>
        <v>#N/A</v>
      </c>
      <c r="R91" t="e">
        <f t="shared" si="5"/>
        <v>#N/A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45">
      <c r="A92" s="22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53</v>
      </c>
      <c r="P92">
        <f t="shared" si="5"/>
        <v>36</v>
      </c>
      <c r="Q92" t="e">
        <f t="shared" si="5"/>
        <v>#N/A</v>
      </c>
      <c r="R92" t="e">
        <f t="shared" si="5"/>
        <v>#N/A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45">
      <c r="A93" s="22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32</v>
      </c>
      <c r="P93">
        <f t="shared" si="5"/>
        <v>14</v>
      </c>
      <c r="Q93" t="e">
        <f t="shared" si="5"/>
        <v>#N/A</v>
      </c>
      <c r="R93" t="e">
        <f t="shared" si="5"/>
        <v>#N/A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45">
      <c r="A94" s="22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44</v>
      </c>
      <c r="Q94" t="e">
        <f t="shared" si="5"/>
        <v>#N/A</v>
      </c>
      <c r="R94" t="e">
        <f t="shared" si="5"/>
        <v>#N/A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45">
      <c r="A95" s="22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49</v>
      </c>
      <c r="P95">
        <f t="shared" si="7"/>
        <v>44</v>
      </c>
      <c r="Q95" t="e">
        <f t="shared" si="7"/>
        <v>#N/A</v>
      </c>
      <c r="R95" t="e">
        <f t="shared" si="7"/>
        <v>#N/A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45">
      <c r="A96" s="22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50</v>
      </c>
      <c r="Q96" t="e">
        <f t="shared" si="7"/>
        <v>#N/A</v>
      </c>
      <c r="R96" t="e">
        <f t="shared" si="7"/>
        <v>#N/A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45">
      <c r="A97" s="22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41</v>
      </c>
      <c r="Q97" t="e">
        <f t="shared" si="7"/>
        <v>#N/A</v>
      </c>
      <c r="R97" t="e">
        <f t="shared" si="7"/>
        <v>#N/A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45">
      <c r="A98" s="22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3</v>
      </c>
      <c r="P98">
        <f t="shared" si="7"/>
        <v>3</v>
      </c>
      <c r="Q98" t="e">
        <f t="shared" si="7"/>
        <v>#N/A</v>
      </c>
      <c r="R98" t="e">
        <f t="shared" si="7"/>
        <v>#N/A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45">
      <c r="A99" s="22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65</v>
      </c>
      <c r="P99">
        <f t="shared" si="9"/>
        <v>78</v>
      </c>
      <c r="Q99" t="e">
        <f t="shared" si="9"/>
        <v>#N/A</v>
      </c>
      <c r="R99" t="e">
        <f t="shared" si="9"/>
        <v>#N/A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45">
      <c r="A100" s="22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 t="e">
        <f t="shared" si="9"/>
        <v>#N/A</v>
      </c>
      <c r="R100" t="e">
        <f t="shared" si="9"/>
        <v>#N/A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45">
      <c r="A101" s="22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16</v>
      </c>
      <c r="Q101" t="e">
        <f t="shared" si="9"/>
        <v>#N/A</v>
      </c>
      <c r="R101" t="e">
        <f t="shared" si="9"/>
        <v>#N/A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45">
      <c r="A102" s="22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11</v>
      </c>
      <c r="Q102" t="e">
        <f t="shared" si="9"/>
        <v>#N/A</v>
      </c>
      <c r="R102" t="e">
        <f t="shared" si="9"/>
        <v>#N/A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45">
      <c r="A103" s="22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 t="e">
        <f t="shared" si="11"/>
        <v>#N/A</v>
      </c>
      <c r="R103" t="e">
        <f t="shared" si="11"/>
        <v>#N/A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45">
      <c r="A104" s="22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58</v>
      </c>
      <c r="Q104" t="e">
        <f t="shared" si="11"/>
        <v>#N/A</v>
      </c>
      <c r="R104" t="e">
        <f t="shared" si="11"/>
        <v>#N/A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45">
      <c r="A105" s="22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 t="e">
        <f t="shared" si="11"/>
        <v>#N/A</v>
      </c>
      <c r="R105" t="e">
        <f t="shared" si="11"/>
        <v>#N/A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45">
      <c r="A106" s="22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9</v>
      </c>
      <c r="Q106" t="e">
        <f t="shared" si="11"/>
        <v>#N/A</v>
      </c>
      <c r="R106" t="e">
        <f t="shared" si="11"/>
        <v>#N/A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45">
      <c r="A107" s="22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23</v>
      </c>
      <c r="P107">
        <f t="shared" si="13"/>
        <v>14</v>
      </c>
      <c r="Q107" t="e">
        <f t="shared" si="13"/>
        <v>#N/A</v>
      </c>
      <c r="R107" t="e">
        <f t="shared" si="13"/>
        <v>#N/A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45">
      <c r="A108" s="22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19</v>
      </c>
      <c r="Q108" t="e">
        <f t="shared" si="13"/>
        <v>#N/A</v>
      </c>
      <c r="R108" t="e">
        <f t="shared" si="13"/>
        <v>#N/A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45">
      <c r="A109" s="22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72</v>
      </c>
      <c r="Q109" t="e">
        <f t="shared" si="13"/>
        <v>#N/A</v>
      </c>
      <c r="R109" t="e">
        <f t="shared" si="13"/>
        <v>#N/A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45">
      <c r="A110" s="22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 t="e">
        <f t="shared" si="13"/>
        <v>#N/A</v>
      </c>
      <c r="R110" t="e">
        <f t="shared" si="13"/>
        <v>#N/A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45">
      <c r="A111" s="22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32</v>
      </c>
      <c r="P111">
        <f t="shared" si="15"/>
        <v>39</v>
      </c>
      <c r="Q111" t="e">
        <f t="shared" si="15"/>
        <v>#N/A</v>
      </c>
      <c r="R111" t="e">
        <f t="shared" si="15"/>
        <v>#N/A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45">
      <c r="A112" s="22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62</v>
      </c>
      <c r="Q112" t="e">
        <f t="shared" si="15"/>
        <v>#N/A</v>
      </c>
      <c r="R112" t="e">
        <f t="shared" si="15"/>
        <v>#N/A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45">
      <c r="A113" s="22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21</v>
      </c>
      <c r="P113">
        <f t="shared" si="15"/>
        <v>39</v>
      </c>
      <c r="Q113" t="e">
        <f t="shared" si="15"/>
        <v>#N/A</v>
      </c>
      <c r="R113" t="e">
        <f t="shared" si="15"/>
        <v>#N/A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45">
      <c r="A114" s="22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5</v>
      </c>
      <c r="Q114" t="e">
        <f t="shared" si="15"/>
        <v>#N/A</v>
      </c>
      <c r="R114" t="e">
        <f t="shared" si="15"/>
        <v>#N/A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45">
      <c r="A115" s="22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50</v>
      </c>
      <c r="Q115" t="e">
        <f t="shared" si="17"/>
        <v>#N/A</v>
      </c>
      <c r="R115" t="e">
        <f t="shared" si="17"/>
        <v>#N/A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45">
      <c r="A116" s="22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11</v>
      </c>
      <c r="P116">
        <f t="shared" si="17"/>
        <v>26</v>
      </c>
      <c r="Q116" t="e">
        <f t="shared" si="17"/>
        <v>#N/A</v>
      </c>
      <c r="R116" t="e">
        <f t="shared" si="17"/>
        <v>#N/A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45">
      <c r="A117" s="22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 t="e">
        <f t="shared" si="17"/>
        <v>#N/A</v>
      </c>
      <c r="R117" t="e">
        <f t="shared" si="17"/>
        <v>#N/A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45">
      <c r="A118" s="22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49</v>
      </c>
      <c r="P118">
        <f t="shared" si="17"/>
        <v>70</v>
      </c>
      <c r="Q118" t="e">
        <f t="shared" si="17"/>
        <v>#N/A</v>
      </c>
      <c r="R118" t="e">
        <f t="shared" si="17"/>
        <v>#N/A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45">
      <c r="A119" s="22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25</v>
      </c>
      <c r="P119">
        <f t="shared" si="19"/>
        <v>28</v>
      </c>
      <c r="Q119" t="e">
        <f t="shared" si="19"/>
        <v>#N/A</v>
      </c>
      <c r="R119" t="e">
        <f t="shared" si="19"/>
        <v>#N/A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45">
      <c r="A120" s="22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76</v>
      </c>
      <c r="Q120" t="e">
        <f t="shared" si="19"/>
        <v>#N/A</v>
      </c>
      <c r="R120" t="e">
        <f t="shared" si="19"/>
        <v>#N/A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45">
      <c r="A121" s="22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 t="e">
        <f t="shared" si="19"/>
        <v>#N/A</v>
      </c>
      <c r="R121" t="e">
        <f t="shared" si="19"/>
        <v>#N/A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45">
      <c r="A122" s="22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76</v>
      </c>
      <c r="Q122" t="e">
        <f t="shared" si="19"/>
        <v>#N/A</v>
      </c>
      <c r="R122" t="e">
        <f t="shared" si="19"/>
        <v>#N/A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45">
      <c r="A123" s="22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16</v>
      </c>
      <c r="P123">
        <f t="shared" si="21"/>
        <v>23</v>
      </c>
      <c r="Q123" t="e">
        <f t="shared" si="21"/>
        <v>#N/A</v>
      </c>
      <c r="R123" t="e">
        <f t="shared" si="21"/>
        <v>#N/A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45">
      <c r="A124" s="22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33</v>
      </c>
      <c r="Q124" t="e">
        <f t="shared" si="21"/>
        <v>#N/A</v>
      </c>
      <c r="R124" t="e">
        <f t="shared" si="21"/>
        <v>#N/A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45">
      <c r="A125" s="22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7</v>
      </c>
      <c r="Q125" t="e">
        <f t="shared" si="21"/>
        <v>#N/A</v>
      </c>
      <c r="R125" t="e">
        <f t="shared" si="21"/>
        <v>#N/A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45">
      <c r="A126" s="22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31</v>
      </c>
      <c r="Q126" t="e">
        <f t="shared" si="21"/>
        <v>#N/A</v>
      </c>
      <c r="R126" t="e">
        <f t="shared" si="21"/>
        <v>#N/A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45">
      <c r="A127" s="22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 t="e">
        <f t="shared" si="23"/>
        <v>#N/A</v>
      </c>
      <c r="R127" t="e">
        <f t="shared" si="23"/>
        <v>#N/A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45">
      <c r="A128" s="22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13</v>
      </c>
      <c r="Q128" t="e">
        <f t="shared" si="23"/>
        <v>#N/A</v>
      </c>
      <c r="R128" t="e">
        <f t="shared" si="23"/>
        <v>#N/A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45">
      <c r="A129" s="22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75</v>
      </c>
      <c r="P129">
        <f t="shared" si="23"/>
        <v>67</v>
      </c>
      <c r="Q129" t="e">
        <f t="shared" si="23"/>
        <v>#N/A</v>
      </c>
      <c r="R129" t="e">
        <f t="shared" si="23"/>
        <v>#N/A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45">
      <c r="A130" s="22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11</v>
      </c>
      <c r="P130">
        <f t="shared" si="23"/>
        <v>12</v>
      </c>
      <c r="Q130" t="e">
        <f t="shared" si="23"/>
        <v>#N/A</v>
      </c>
      <c r="R130" t="e">
        <f t="shared" si="23"/>
        <v>#N/A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45">
      <c r="A131" s="22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32</v>
      </c>
      <c r="P131">
        <f t="shared" si="25"/>
        <v>28</v>
      </c>
      <c r="Q131" t="e">
        <f t="shared" si="25"/>
        <v>#N/A</v>
      </c>
      <c r="R131" t="e">
        <f t="shared" si="25"/>
        <v>#N/A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45">
      <c r="A132" s="22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44</v>
      </c>
      <c r="P132">
        <f t="shared" si="25"/>
        <v>33</v>
      </c>
      <c r="Q132" t="e">
        <f t="shared" si="25"/>
        <v>#N/A</v>
      </c>
      <c r="R132" t="e">
        <f t="shared" si="25"/>
        <v>#N/A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45">
      <c r="A133" s="22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4</v>
      </c>
      <c r="Q133" t="e">
        <f t="shared" si="25"/>
        <v>#N/A</v>
      </c>
      <c r="R133" t="e">
        <f t="shared" si="25"/>
        <v>#N/A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45">
      <c r="A134" s="22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32</v>
      </c>
      <c r="P134">
        <f t="shared" si="25"/>
        <v>58</v>
      </c>
      <c r="Q134" t="e">
        <f t="shared" si="25"/>
        <v>#N/A</v>
      </c>
      <c r="R134" t="e">
        <f t="shared" si="25"/>
        <v>#N/A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45">
      <c r="A135" s="22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30</v>
      </c>
      <c r="P135">
        <f t="shared" si="27"/>
        <v>19</v>
      </c>
      <c r="Q135" t="e">
        <f t="shared" si="27"/>
        <v>#N/A</v>
      </c>
      <c r="R135" t="e">
        <f t="shared" si="27"/>
        <v>#N/A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45">
      <c r="A136" s="22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26</v>
      </c>
      <c r="P136">
        <f t="shared" si="27"/>
        <v>41</v>
      </c>
      <c r="Q136" t="e">
        <f t="shared" si="27"/>
        <v>#N/A</v>
      </c>
      <c r="R136" t="e">
        <f t="shared" si="27"/>
        <v>#N/A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45">
      <c r="A137" s="22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52</v>
      </c>
      <c r="Q137" t="e">
        <f t="shared" si="27"/>
        <v>#N/A</v>
      </c>
      <c r="R137" t="e">
        <f t="shared" si="27"/>
        <v>#N/A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45">
      <c r="A138" s="22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21</v>
      </c>
      <c r="P138">
        <f t="shared" si="27"/>
        <v>23</v>
      </c>
      <c r="Q138" t="e">
        <f t="shared" si="27"/>
        <v>#N/A</v>
      </c>
      <c r="R138" t="e">
        <f t="shared" si="27"/>
        <v>#N/A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45">
      <c r="A139" s="22">
        <v>51</v>
      </c>
      <c r="B139" s="5" t="s">
        <v>88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19</v>
      </c>
      <c r="P139">
        <f t="shared" si="29"/>
        <v>19</v>
      </c>
      <c r="Q139" t="e">
        <f t="shared" si="29"/>
        <v>#N/A</v>
      </c>
      <c r="R139" t="e">
        <f t="shared" si="29"/>
        <v>#N/A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45">
      <c r="A140" s="22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13</v>
      </c>
      <c r="P140">
        <f t="shared" si="29"/>
        <v>9</v>
      </c>
      <c r="Q140" t="e">
        <f t="shared" si="29"/>
        <v>#N/A</v>
      </c>
      <c r="R140" t="e">
        <f t="shared" si="29"/>
        <v>#N/A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45">
      <c r="A141" s="22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41</v>
      </c>
      <c r="Q141" t="e">
        <f t="shared" si="29"/>
        <v>#N/A</v>
      </c>
      <c r="R141" t="e">
        <f t="shared" si="29"/>
        <v>#N/A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45">
      <c r="A142" s="22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43</v>
      </c>
      <c r="P142">
        <f t="shared" si="29"/>
        <v>49</v>
      </c>
      <c r="Q142" t="e">
        <f t="shared" si="29"/>
        <v>#N/A</v>
      </c>
      <c r="R142" t="e">
        <f t="shared" si="29"/>
        <v>#N/A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45">
      <c r="A143" s="22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70</v>
      </c>
      <c r="Q143" t="e">
        <f t="shared" si="31"/>
        <v>#N/A</v>
      </c>
      <c r="R143" t="e">
        <f t="shared" si="31"/>
        <v>#N/A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45">
      <c r="A144" s="22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53</v>
      </c>
      <c r="P144">
        <f t="shared" si="31"/>
        <v>38</v>
      </c>
      <c r="Q144" t="e">
        <f t="shared" si="31"/>
        <v>#N/A</v>
      </c>
      <c r="R144" t="e">
        <f t="shared" si="31"/>
        <v>#N/A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45">
      <c r="A145" s="22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 t="e">
        <f t="shared" si="31"/>
        <v>#N/A</v>
      </c>
      <c r="R145" t="e">
        <f t="shared" si="31"/>
        <v>#N/A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45">
      <c r="A146" s="22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37</v>
      </c>
      <c r="P146">
        <f t="shared" si="31"/>
        <v>64</v>
      </c>
      <c r="Q146" t="e">
        <f t="shared" si="31"/>
        <v>#N/A</v>
      </c>
      <c r="R146" t="e">
        <f t="shared" si="31"/>
        <v>#N/A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45">
      <c r="A147" s="22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 t="e">
        <f t="shared" si="33"/>
        <v>#N/A</v>
      </c>
      <c r="R147" t="e">
        <f t="shared" si="33"/>
        <v>#N/A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45">
      <c r="A148" s="22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32</v>
      </c>
      <c r="P148">
        <f t="shared" si="33"/>
        <v>17</v>
      </c>
      <c r="Q148" t="e">
        <f t="shared" si="33"/>
        <v>#N/A</v>
      </c>
      <c r="R148" t="e">
        <f t="shared" si="33"/>
        <v>#N/A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45">
      <c r="A149" s="22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72</v>
      </c>
      <c r="Q149" t="e">
        <f t="shared" si="33"/>
        <v>#N/A</v>
      </c>
      <c r="R149" t="e">
        <f t="shared" si="33"/>
        <v>#N/A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45">
      <c r="A150" s="22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52</v>
      </c>
      <c r="Q150" t="e">
        <f t="shared" si="33"/>
        <v>#N/A</v>
      </c>
      <c r="R150" t="e">
        <f t="shared" si="33"/>
        <v>#N/A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45">
      <c r="A151" s="22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55</v>
      </c>
      <c r="Q151" t="e">
        <f t="shared" si="35"/>
        <v>#N/A</v>
      </c>
      <c r="R151" t="e">
        <f t="shared" si="35"/>
        <v>#N/A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45">
      <c r="A152" s="22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47</v>
      </c>
      <c r="Q152" t="e">
        <f t="shared" si="35"/>
        <v>#N/A</v>
      </c>
      <c r="R152" t="e">
        <f t="shared" si="35"/>
        <v>#N/A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45">
      <c r="A153" s="22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55</v>
      </c>
      <c r="Q153" t="e">
        <f t="shared" si="35"/>
        <v>#N/A</v>
      </c>
      <c r="R153" t="e">
        <f t="shared" si="35"/>
        <v>#N/A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45">
      <c r="A154" s="22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74</v>
      </c>
      <c r="Q154" t="e">
        <f t="shared" si="35"/>
        <v>#N/A</v>
      </c>
      <c r="R154" t="e">
        <f t="shared" si="35"/>
        <v>#N/A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45">
      <c r="A155" s="22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74</v>
      </c>
      <c r="Q155" t="e">
        <f t="shared" si="37"/>
        <v>#N/A</v>
      </c>
      <c r="R155" t="e">
        <f t="shared" si="37"/>
        <v>#N/A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45">
      <c r="A156" s="22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67</v>
      </c>
      <c r="Q156" t="e">
        <f t="shared" si="37"/>
        <v>#N/A</v>
      </c>
      <c r="R156" t="e">
        <f t="shared" si="37"/>
        <v>#N/A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45">
      <c r="A157" s="22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53</v>
      </c>
      <c r="P157">
        <f t="shared" si="37"/>
        <v>57</v>
      </c>
      <c r="Q157" t="e">
        <f t="shared" si="37"/>
        <v>#N/A</v>
      </c>
      <c r="R157" t="e">
        <f t="shared" si="37"/>
        <v>#N/A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45">
      <c r="A158" s="22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56</v>
      </c>
      <c r="P158">
        <f t="shared" si="37"/>
        <v>54</v>
      </c>
      <c r="Q158" t="e">
        <f t="shared" si="37"/>
        <v>#N/A</v>
      </c>
      <c r="R158" t="e">
        <f t="shared" si="37"/>
        <v>#N/A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45">
      <c r="A159" s="22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39</v>
      </c>
      <c r="P159">
        <f t="shared" si="39"/>
        <v>31</v>
      </c>
      <c r="Q159" t="e">
        <f t="shared" si="39"/>
        <v>#N/A</v>
      </c>
      <c r="R159" t="e">
        <f t="shared" si="39"/>
        <v>#N/A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45">
      <c r="A160" s="22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 t="e">
        <f t="shared" si="39"/>
        <v>#N/A</v>
      </c>
      <c r="R160" t="e">
        <f t="shared" si="39"/>
        <v>#N/A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45">
      <c r="A161" s="22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 t="e">
        <f t="shared" si="39"/>
        <v>#N/A</v>
      </c>
      <c r="R161" t="e">
        <f t="shared" si="39"/>
        <v>#N/A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45">
      <c r="A162" s="22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16</v>
      </c>
      <c r="P162">
        <f t="shared" si="39"/>
        <v>6</v>
      </c>
      <c r="Q162" t="e">
        <f t="shared" si="39"/>
        <v>#N/A</v>
      </c>
      <c r="R162" t="e">
        <f t="shared" si="39"/>
        <v>#N/A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45">
      <c r="A163" s="22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47</v>
      </c>
      <c r="Q163" t="e">
        <f t="shared" si="41"/>
        <v>#N/A</v>
      </c>
      <c r="R163" t="e">
        <f t="shared" si="41"/>
        <v>#N/A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45">
      <c r="A164" s="22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8</v>
      </c>
      <c r="P164">
        <f t="shared" si="41"/>
        <v>8</v>
      </c>
      <c r="Q164" t="e">
        <f t="shared" si="41"/>
        <v>#N/A</v>
      </c>
      <c r="R164" t="e">
        <f t="shared" si="41"/>
        <v>#N/A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45">
      <c r="A165" s="22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13</v>
      </c>
      <c r="P165">
        <f t="shared" si="41"/>
        <v>17</v>
      </c>
      <c r="Q165" t="e">
        <f t="shared" si="41"/>
        <v>#N/A</v>
      </c>
      <c r="R165" t="e">
        <f t="shared" si="41"/>
        <v>#N/A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45">
      <c r="A166" s="22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37</v>
      </c>
      <c r="P166">
        <f t="shared" si="41"/>
        <v>27</v>
      </c>
      <c r="Q166" t="e">
        <f t="shared" si="41"/>
        <v>#N/A</v>
      </c>
      <c r="R166" t="e">
        <f t="shared" si="41"/>
        <v>#N/A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45">
      <c r="A167" s="22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48</v>
      </c>
      <c r="P167">
        <f t="shared" si="43"/>
        <v>67</v>
      </c>
      <c r="Q167" t="e">
        <f t="shared" si="43"/>
        <v>#N/A</v>
      </c>
      <c r="R167" t="e">
        <f t="shared" si="43"/>
        <v>#N/A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65">
      <c r="B171" s="6" t="s">
        <v>518</v>
      </c>
    </row>
    <row r="172" spans="1:26" s="22" customFormat="1" ht="14.25" customHeight="1" x14ac:dyDescent="0.35">
      <c r="B172" s="23"/>
      <c r="C172" s="24">
        <v>39600</v>
      </c>
      <c r="D172" s="24">
        <v>39965</v>
      </c>
      <c r="E172" s="24">
        <v>40330</v>
      </c>
      <c r="F172" s="24">
        <v>40695</v>
      </c>
      <c r="G172" s="24">
        <v>41061</v>
      </c>
      <c r="H172" s="24">
        <v>41426</v>
      </c>
      <c r="I172" s="24">
        <v>41791</v>
      </c>
      <c r="J172" s="24">
        <v>42156</v>
      </c>
      <c r="K172" s="24">
        <v>42522</v>
      </c>
      <c r="L172" s="24">
        <v>42887</v>
      </c>
      <c r="M172" s="24">
        <v>43252</v>
      </c>
      <c r="N172" s="24">
        <v>43617</v>
      </c>
      <c r="O172" s="24">
        <v>43983</v>
      </c>
      <c r="P172" s="24">
        <v>44348</v>
      </c>
      <c r="Q172" s="24">
        <v>44713</v>
      </c>
      <c r="R172" s="24">
        <v>45078</v>
      </c>
      <c r="S172" s="24">
        <v>45170</v>
      </c>
      <c r="T172" s="24">
        <v>45261</v>
      </c>
      <c r="U172" s="24">
        <v>45352</v>
      </c>
      <c r="V172" s="24">
        <v>45444</v>
      </c>
      <c r="W172" s="24">
        <v>45536</v>
      </c>
      <c r="X172" s="24">
        <v>45627</v>
      </c>
      <c r="Y172" s="24">
        <v>45717</v>
      </c>
      <c r="Z172" s="24">
        <v>45809</v>
      </c>
    </row>
    <row r="173" spans="1:26" x14ac:dyDescent="0.45">
      <c r="A173" s="22">
        <v>1</v>
      </c>
      <c r="B173" s="5" t="s">
        <v>1</v>
      </c>
      <c r="C173" s="4"/>
      <c r="D173" s="4"/>
      <c r="E173" s="4"/>
      <c r="F173" s="39">
        <v>270</v>
      </c>
      <c r="G173" s="39">
        <v>248</v>
      </c>
      <c r="H173" s="39">
        <v>293</v>
      </c>
      <c r="I173" s="39">
        <v>244</v>
      </c>
      <c r="J173" s="39">
        <v>285</v>
      </c>
      <c r="K173" s="39">
        <v>246</v>
      </c>
      <c r="L173" s="39">
        <v>221</v>
      </c>
      <c r="M173" s="39">
        <v>160</v>
      </c>
      <c r="N173" s="39">
        <v>129</v>
      </c>
      <c r="O173" s="82">
        <v>160</v>
      </c>
      <c r="P173" s="4">
        <v>231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45">
      <c r="A174" s="22">
        <v>2</v>
      </c>
      <c r="B174" s="5" t="s">
        <v>2</v>
      </c>
      <c r="C174" s="4"/>
      <c r="D174" s="4"/>
      <c r="E174" s="4"/>
      <c r="F174" s="39">
        <v>256</v>
      </c>
      <c r="G174" s="39">
        <v>188</v>
      </c>
      <c r="H174" s="39">
        <v>220</v>
      </c>
      <c r="I174" s="39">
        <v>304</v>
      </c>
      <c r="J174" s="39">
        <v>341</v>
      </c>
      <c r="K174" s="39">
        <v>342</v>
      </c>
      <c r="L174" s="39">
        <v>308</v>
      </c>
      <c r="M174" s="39">
        <v>258</v>
      </c>
      <c r="N174" s="39">
        <v>255</v>
      </c>
      <c r="O174" s="82">
        <v>215</v>
      </c>
      <c r="P174" s="4">
        <v>157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45">
      <c r="A175" s="22">
        <v>3</v>
      </c>
      <c r="B175" s="5" t="s">
        <v>3</v>
      </c>
      <c r="C175" s="4"/>
      <c r="D175" s="4"/>
      <c r="E175" s="4"/>
      <c r="F175" s="39">
        <v>3400</v>
      </c>
      <c r="G175" s="39">
        <v>2715</v>
      </c>
      <c r="H175" s="39">
        <v>3601</v>
      </c>
      <c r="I175" s="39">
        <v>2278</v>
      </c>
      <c r="J175" s="39">
        <v>2605</v>
      </c>
      <c r="K175" s="39">
        <v>3385</v>
      </c>
      <c r="L175" s="39">
        <v>2432</v>
      </c>
      <c r="M175" s="39">
        <v>2439</v>
      </c>
      <c r="N175" s="39">
        <v>2158</v>
      </c>
      <c r="O175" s="82">
        <v>2219</v>
      </c>
      <c r="P175" s="4">
        <v>3391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45">
      <c r="A176" s="22">
        <v>4</v>
      </c>
      <c r="B176" s="5" t="s">
        <v>4</v>
      </c>
      <c r="C176" s="4"/>
      <c r="D176" s="4"/>
      <c r="E176" s="4"/>
      <c r="F176" s="39">
        <v>2225</v>
      </c>
      <c r="G176" s="39">
        <v>2775</v>
      </c>
      <c r="H176" s="39">
        <v>2907</v>
      </c>
      <c r="I176" s="39">
        <v>3365</v>
      </c>
      <c r="J176" s="39">
        <v>3336</v>
      </c>
      <c r="K176" s="39">
        <v>2504</v>
      </c>
      <c r="L176" s="39">
        <v>3207</v>
      </c>
      <c r="M176" s="39">
        <v>2519</v>
      </c>
      <c r="N176" s="39">
        <v>2361</v>
      </c>
      <c r="O176" s="82">
        <v>2622</v>
      </c>
      <c r="P176" s="4">
        <v>3694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45">
      <c r="A177" s="22">
        <v>5</v>
      </c>
      <c r="B177" s="5" t="s">
        <v>5</v>
      </c>
      <c r="C177" s="4"/>
      <c r="D177" s="4"/>
      <c r="E177" s="4"/>
      <c r="F177" s="39">
        <v>753</v>
      </c>
      <c r="G177" s="39">
        <v>685</v>
      </c>
      <c r="H177" s="39">
        <v>648</v>
      </c>
      <c r="I177" s="39">
        <v>876</v>
      </c>
      <c r="J177" s="39">
        <v>852</v>
      </c>
      <c r="K177" s="39">
        <v>1244</v>
      </c>
      <c r="L177" s="39">
        <v>1141</v>
      </c>
      <c r="M177" s="39">
        <v>1095</v>
      </c>
      <c r="N177" s="39">
        <v>599</v>
      </c>
      <c r="O177" s="82">
        <v>690</v>
      </c>
      <c r="P177" s="4">
        <v>1053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45">
      <c r="A178" s="22">
        <v>6</v>
      </c>
      <c r="B178" s="5" t="s">
        <v>6</v>
      </c>
      <c r="C178" s="4"/>
      <c r="D178" s="4"/>
      <c r="E178" s="4"/>
      <c r="F178" s="39">
        <v>868</v>
      </c>
      <c r="G178" s="39">
        <v>893</v>
      </c>
      <c r="H178" s="39">
        <v>766</v>
      </c>
      <c r="I178" s="39">
        <v>956</v>
      </c>
      <c r="J178" s="39">
        <v>897</v>
      </c>
      <c r="K178" s="39">
        <v>1303</v>
      </c>
      <c r="L178" s="39">
        <v>1188</v>
      </c>
      <c r="M178" s="39">
        <v>1216</v>
      </c>
      <c r="N178" s="39">
        <v>704</v>
      </c>
      <c r="O178" s="82">
        <v>761</v>
      </c>
      <c r="P178" s="4">
        <v>1155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45">
      <c r="A179" s="22">
        <v>7</v>
      </c>
      <c r="B179" s="5" t="s">
        <v>7</v>
      </c>
      <c r="C179" s="4"/>
      <c r="D179" s="4"/>
      <c r="E179" s="4"/>
      <c r="F179" s="39">
        <v>1316</v>
      </c>
      <c r="G179" s="39">
        <v>1711</v>
      </c>
      <c r="H179" s="39">
        <v>2113</v>
      </c>
      <c r="I179" s="39">
        <v>1891</v>
      </c>
      <c r="J179" s="39">
        <v>2049</v>
      </c>
      <c r="K179" s="39">
        <v>1734</v>
      </c>
      <c r="L179" s="39">
        <v>1699</v>
      </c>
      <c r="M179" s="39">
        <v>1815</v>
      </c>
      <c r="N179" s="39">
        <v>1568</v>
      </c>
      <c r="O179" s="82">
        <v>2077</v>
      </c>
      <c r="P179" s="4">
        <v>2478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45">
      <c r="A180" s="22">
        <v>8</v>
      </c>
      <c r="B180" s="5" t="s">
        <v>8</v>
      </c>
      <c r="C180" s="4"/>
      <c r="D180" s="4"/>
      <c r="E180" s="4"/>
      <c r="F180" s="39">
        <v>415</v>
      </c>
      <c r="G180" s="39">
        <v>360</v>
      </c>
      <c r="H180" s="39">
        <v>492</v>
      </c>
      <c r="I180" s="39">
        <v>409</v>
      </c>
      <c r="J180" s="39">
        <v>505</v>
      </c>
      <c r="K180" s="39">
        <v>410</v>
      </c>
      <c r="L180" s="39">
        <v>358</v>
      </c>
      <c r="M180" s="39">
        <v>280</v>
      </c>
      <c r="N180" s="39">
        <v>277</v>
      </c>
      <c r="O180" s="82">
        <v>292</v>
      </c>
      <c r="P180" s="4">
        <v>294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45">
      <c r="A181" s="22">
        <v>9</v>
      </c>
      <c r="B181" s="5" t="s">
        <v>9</v>
      </c>
      <c r="C181" s="4"/>
      <c r="D181" s="4"/>
      <c r="E181" s="4"/>
      <c r="F181" s="39">
        <v>2959</v>
      </c>
      <c r="G181" s="39">
        <v>2740</v>
      </c>
      <c r="H181" s="39">
        <v>2940</v>
      </c>
      <c r="I181" s="39">
        <v>3921</v>
      </c>
      <c r="J181" s="39">
        <v>3903</v>
      </c>
      <c r="K181" s="39">
        <v>3869</v>
      </c>
      <c r="L181" s="39">
        <v>4107</v>
      </c>
      <c r="M181" s="39">
        <v>4020</v>
      </c>
      <c r="N181" s="39">
        <v>3083</v>
      </c>
      <c r="O181" s="82">
        <v>3901</v>
      </c>
      <c r="P181" s="4">
        <v>4946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45">
      <c r="A182" s="22">
        <v>10</v>
      </c>
      <c r="B182" s="5" t="s">
        <v>10</v>
      </c>
      <c r="C182" s="4"/>
      <c r="D182" s="4"/>
      <c r="E182" s="4"/>
      <c r="F182" s="39">
        <v>7578</v>
      </c>
      <c r="G182" s="39">
        <v>9739</v>
      </c>
      <c r="H182" s="39">
        <v>9759</v>
      </c>
      <c r="I182" s="39">
        <v>9380</v>
      </c>
      <c r="J182" s="39">
        <v>10173</v>
      </c>
      <c r="K182" s="39">
        <v>10407</v>
      </c>
      <c r="L182" s="39">
        <v>11732</v>
      </c>
      <c r="M182" s="39">
        <v>11547</v>
      </c>
      <c r="N182" s="39">
        <v>8954</v>
      </c>
      <c r="O182" s="82">
        <v>10007</v>
      </c>
      <c r="P182" s="4">
        <v>10843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45">
      <c r="A183" s="22">
        <v>11</v>
      </c>
      <c r="B183" s="5" t="s">
        <v>11</v>
      </c>
      <c r="C183" s="4"/>
      <c r="D183" s="4"/>
      <c r="E183" s="4"/>
      <c r="F183" s="39">
        <v>115</v>
      </c>
      <c r="G183" s="39">
        <v>74</v>
      </c>
      <c r="H183" s="39">
        <v>74</v>
      </c>
      <c r="I183" s="39">
        <v>113</v>
      </c>
      <c r="J183" s="39">
        <v>135</v>
      </c>
      <c r="K183" s="39">
        <v>132</v>
      </c>
      <c r="L183" s="39">
        <v>120</v>
      </c>
      <c r="M183" s="39">
        <v>106</v>
      </c>
      <c r="N183" s="39">
        <v>112</v>
      </c>
      <c r="O183" s="82">
        <v>81</v>
      </c>
      <c r="P183" s="4">
        <v>64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45">
      <c r="A184" s="22">
        <v>12</v>
      </c>
      <c r="B184" s="5" t="s">
        <v>12</v>
      </c>
      <c r="C184" s="4"/>
      <c r="D184" s="4"/>
      <c r="E184" s="4"/>
      <c r="F184" s="39">
        <v>1210</v>
      </c>
      <c r="G184" s="39">
        <v>962</v>
      </c>
      <c r="H184" s="39">
        <v>773</v>
      </c>
      <c r="I184" s="39">
        <v>1031</v>
      </c>
      <c r="J184" s="39">
        <v>1175</v>
      </c>
      <c r="K184" s="39">
        <v>826</v>
      </c>
      <c r="L184" s="39">
        <v>1190</v>
      </c>
      <c r="M184" s="39">
        <v>970</v>
      </c>
      <c r="N184" s="39">
        <v>798</v>
      </c>
      <c r="O184" s="82">
        <v>968</v>
      </c>
      <c r="P184" s="4">
        <v>768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45">
      <c r="A185" s="22">
        <v>13</v>
      </c>
      <c r="B185" s="5" t="s">
        <v>13</v>
      </c>
      <c r="C185" s="4"/>
      <c r="D185" s="4"/>
      <c r="E185" s="4"/>
      <c r="F185" s="39">
        <v>1897</v>
      </c>
      <c r="G185" s="39">
        <v>2115</v>
      </c>
      <c r="H185" s="39">
        <v>2494</v>
      </c>
      <c r="I185" s="39">
        <v>2606</v>
      </c>
      <c r="J185" s="39">
        <v>3167</v>
      </c>
      <c r="K185" s="39">
        <v>3483</v>
      </c>
      <c r="L185" s="39">
        <v>3311</v>
      </c>
      <c r="M185" s="39">
        <v>3829</v>
      </c>
      <c r="N185" s="39">
        <v>2995</v>
      </c>
      <c r="O185" s="82">
        <v>4480</v>
      </c>
      <c r="P185" s="4">
        <v>4065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45">
      <c r="A186" s="22">
        <v>14</v>
      </c>
      <c r="B186" s="5" t="s">
        <v>14</v>
      </c>
      <c r="C186" s="4"/>
      <c r="D186" s="4"/>
      <c r="E186" s="4"/>
      <c r="F186" s="39">
        <v>7710</v>
      </c>
      <c r="G186" s="39">
        <v>8622</v>
      </c>
      <c r="H186" s="39">
        <v>9454</v>
      </c>
      <c r="I186" s="39">
        <v>9726</v>
      </c>
      <c r="J186" s="39">
        <v>11820</v>
      </c>
      <c r="K186" s="39">
        <v>12608</v>
      </c>
      <c r="L186" s="39">
        <v>11253</v>
      </c>
      <c r="M186" s="39">
        <v>12544</v>
      </c>
      <c r="N186" s="39">
        <v>10067</v>
      </c>
      <c r="O186" s="82">
        <v>15312</v>
      </c>
      <c r="P186" s="4">
        <v>13934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45">
      <c r="A187" s="22">
        <v>15</v>
      </c>
      <c r="B187" s="5" t="s">
        <v>15</v>
      </c>
      <c r="C187" s="4"/>
      <c r="D187" s="4"/>
      <c r="E187" s="4"/>
      <c r="F187" s="39">
        <v>569</v>
      </c>
      <c r="G187" s="39">
        <v>464</v>
      </c>
      <c r="H187" s="39">
        <v>585</v>
      </c>
      <c r="I187" s="39">
        <v>382</v>
      </c>
      <c r="J187" s="39">
        <v>456</v>
      </c>
      <c r="K187" s="39">
        <v>603</v>
      </c>
      <c r="L187" s="39">
        <v>425</v>
      </c>
      <c r="M187" s="39">
        <v>389</v>
      </c>
      <c r="N187" s="39">
        <v>365</v>
      </c>
      <c r="O187" s="82">
        <v>384</v>
      </c>
      <c r="P187" s="4">
        <v>572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45">
      <c r="A188" s="22">
        <v>16</v>
      </c>
      <c r="B188" s="5" t="s">
        <v>16</v>
      </c>
      <c r="C188" s="4"/>
      <c r="D188" s="4"/>
      <c r="E188" s="4"/>
      <c r="F188" s="39">
        <v>669</v>
      </c>
      <c r="G188" s="39">
        <v>608</v>
      </c>
      <c r="H188" s="39">
        <v>755</v>
      </c>
      <c r="I188" s="39">
        <v>804</v>
      </c>
      <c r="J188" s="39">
        <v>602</v>
      </c>
      <c r="K188" s="39">
        <v>411</v>
      </c>
      <c r="L188" s="39">
        <v>475</v>
      </c>
      <c r="M188" s="39">
        <v>353</v>
      </c>
      <c r="N188" s="39">
        <v>316</v>
      </c>
      <c r="O188" s="82">
        <v>313</v>
      </c>
      <c r="P188" s="4">
        <v>415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45">
      <c r="A189" s="22">
        <v>17</v>
      </c>
      <c r="B189" s="5" t="s">
        <v>17</v>
      </c>
      <c r="C189" s="4"/>
      <c r="D189" s="4"/>
      <c r="E189" s="4"/>
      <c r="F189" s="39">
        <v>387</v>
      </c>
      <c r="G189" s="39">
        <v>303</v>
      </c>
      <c r="H189" s="39">
        <v>328</v>
      </c>
      <c r="I189" s="39">
        <v>395</v>
      </c>
      <c r="J189" s="39">
        <v>301</v>
      </c>
      <c r="K189" s="39">
        <v>236</v>
      </c>
      <c r="L189" s="39">
        <v>288</v>
      </c>
      <c r="M189" s="39">
        <v>230</v>
      </c>
      <c r="N189" s="39">
        <v>216</v>
      </c>
      <c r="O189" s="82">
        <v>222</v>
      </c>
      <c r="P189" s="4">
        <v>262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45">
      <c r="A190" s="22">
        <v>18</v>
      </c>
      <c r="B190" s="5" t="s">
        <v>18</v>
      </c>
      <c r="C190" s="4"/>
      <c r="D190" s="4"/>
      <c r="E190" s="4"/>
      <c r="F190" s="39">
        <v>4104</v>
      </c>
      <c r="G190" s="39">
        <v>5090</v>
      </c>
      <c r="H190" s="39">
        <v>5230</v>
      </c>
      <c r="I190" s="39">
        <v>6425</v>
      </c>
      <c r="J190" s="39">
        <v>6163</v>
      </c>
      <c r="K190" s="39">
        <v>4930</v>
      </c>
      <c r="L190" s="39">
        <v>5733</v>
      </c>
      <c r="M190" s="39">
        <v>5228</v>
      </c>
      <c r="N190" s="39">
        <v>4866</v>
      </c>
      <c r="O190" s="82">
        <v>5381</v>
      </c>
      <c r="P190" s="4">
        <v>7036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45">
      <c r="A191" s="22">
        <v>19</v>
      </c>
      <c r="B191" s="5" t="s">
        <v>19</v>
      </c>
      <c r="C191" s="4"/>
      <c r="D191" s="4"/>
      <c r="E191" s="4"/>
      <c r="F191" s="39">
        <v>1248</v>
      </c>
      <c r="G191" s="39">
        <v>1181</v>
      </c>
      <c r="H191" s="39">
        <v>1028</v>
      </c>
      <c r="I191" s="39">
        <v>1279</v>
      </c>
      <c r="J191" s="39">
        <v>1234</v>
      </c>
      <c r="K191" s="39">
        <v>1802</v>
      </c>
      <c r="L191" s="39">
        <v>1730</v>
      </c>
      <c r="M191" s="39">
        <v>1701</v>
      </c>
      <c r="N191" s="39">
        <v>1002</v>
      </c>
      <c r="O191" s="82">
        <v>1054</v>
      </c>
      <c r="P191" s="4">
        <v>1382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45">
      <c r="A192" s="22">
        <v>20</v>
      </c>
      <c r="B192" s="5" t="s">
        <v>20</v>
      </c>
      <c r="C192" s="4"/>
      <c r="D192" s="4"/>
      <c r="E192" s="4"/>
      <c r="F192" s="39">
        <v>4217</v>
      </c>
      <c r="G192" s="39">
        <v>4865</v>
      </c>
      <c r="H192" s="39">
        <v>4614</v>
      </c>
      <c r="I192" s="39">
        <v>5176</v>
      </c>
      <c r="J192" s="39">
        <v>5675</v>
      </c>
      <c r="K192" s="39">
        <v>4385</v>
      </c>
      <c r="L192" s="39">
        <v>5174</v>
      </c>
      <c r="M192" s="39">
        <v>5021</v>
      </c>
      <c r="N192" s="39">
        <v>4151</v>
      </c>
      <c r="O192" s="82">
        <v>5099</v>
      </c>
      <c r="P192" s="4">
        <v>4687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45">
      <c r="A193" s="22">
        <v>21</v>
      </c>
      <c r="B193" s="5" t="s">
        <v>21</v>
      </c>
      <c r="C193" s="4"/>
      <c r="D193" s="4"/>
      <c r="E193" s="4"/>
      <c r="F193" s="39">
        <v>214</v>
      </c>
      <c r="G193" s="39">
        <v>157</v>
      </c>
      <c r="H193" s="39">
        <v>151</v>
      </c>
      <c r="I193" s="39">
        <v>195</v>
      </c>
      <c r="J193" s="39">
        <v>221</v>
      </c>
      <c r="K193" s="39">
        <v>202</v>
      </c>
      <c r="L193" s="39">
        <v>190</v>
      </c>
      <c r="M193" s="39">
        <v>182</v>
      </c>
      <c r="N193" s="39">
        <v>199</v>
      </c>
      <c r="O193" s="82">
        <v>156</v>
      </c>
      <c r="P193" s="4">
        <v>126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45">
      <c r="A194" s="22">
        <v>22</v>
      </c>
      <c r="B194" s="5" t="s">
        <v>22</v>
      </c>
      <c r="C194" s="4"/>
      <c r="D194" s="4"/>
      <c r="E194" s="4"/>
      <c r="F194" s="39">
        <v>2538</v>
      </c>
      <c r="G194" s="39">
        <v>3108</v>
      </c>
      <c r="H194" s="39">
        <v>4147</v>
      </c>
      <c r="I194" s="39">
        <v>3870</v>
      </c>
      <c r="J194" s="39">
        <v>4028</v>
      </c>
      <c r="K194" s="39">
        <v>3376</v>
      </c>
      <c r="L194" s="39">
        <v>3217</v>
      </c>
      <c r="M194" s="39">
        <v>3120</v>
      </c>
      <c r="N194" s="39">
        <v>2741</v>
      </c>
      <c r="O194" s="82">
        <v>3666</v>
      </c>
      <c r="P194" s="4">
        <v>4536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45">
      <c r="A195" s="22">
        <v>23</v>
      </c>
      <c r="B195" s="5" t="s">
        <v>23</v>
      </c>
      <c r="C195" s="4"/>
      <c r="D195" s="4"/>
      <c r="E195" s="4"/>
      <c r="F195" s="39">
        <v>787</v>
      </c>
      <c r="G195" s="39">
        <v>616</v>
      </c>
      <c r="H195" s="39">
        <v>721</v>
      </c>
      <c r="I195" s="39">
        <v>822</v>
      </c>
      <c r="J195" s="39">
        <v>622</v>
      </c>
      <c r="K195" s="39">
        <v>509</v>
      </c>
      <c r="L195" s="39">
        <v>587</v>
      </c>
      <c r="M195" s="39">
        <v>450</v>
      </c>
      <c r="N195" s="39">
        <v>464</v>
      </c>
      <c r="O195" s="82">
        <v>451</v>
      </c>
      <c r="P195" s="4">
        <v>495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45">
      <c r="A196" s="22">
        <v>24</v>
      </c>
      <c r="B196" s="5" t="s">
        <v>24</v>
      </c>
      <c r="C196" s="4"/>
      <c r="D196" s="4"/>
      <c r="E196" s="4"/>
      <c r="F196" s="39">
        <v>403</v>
      </c>
      <c r="G196" s="39">
        <v>326</v>
      </c>
      <c r="H196" s="39">
        <v>425</v>
      </c>
      <c r="I196" s="39">
        <v>319</v>
      </c>
      <c r="J196" s="39">
        <v>420</v>
      </c>
      <c r="K196" s="39">
        <v>395</v>
      </c>
      <c r="L196" s="39">
        <v>372</v>
      </c>
      <c r="M196" s="39">
        <v>367</v>
      </c>
      <c r="N196" s="39">
        <v>366</v>
      </c>
      <c r="O196" s="82">
        <v>297</v>
      </c>
      <c r="P196" s="4">
        <v>434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45">
      <c r="A197" s="22">
        <v>25</v>
      </c>
      <c r="B197" s="5" t="s">
        <v>25</v>
      </c>
      <c r="C197" s="4"/>
      <c r="D197" s="4"/>
      <c r="E197" s="4"/>
      <c r="F197" s="39">
        <v>2969</v>
      </c>
      <c r="G197" s="39">
        <v>2909</v>
      </c>
      <c r="H197" s="39">
        <v>3951</v>
      </c>
      <c r="I197" s="39">
        <v>3937</v>
      </c>
      <c r="J197" s="39">
        <v>4020</v>
      </c>
      <c r="K197" s="39">
        <v>3853</v>
      </c>
      <c r="L197" s="39">
        <v>2318</v>
      </c>
      <c r="M197" s="39">
        <v>4043</v>
      </c>
      <c r="N197" s="39">
        <v>2190</v>
      </c>
      <c r="O197" s="82">
        <v>3097</v>
      </c>
      <c r="P197" s="4">
        <v>2904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45">
      <c r="A198" s="22">
        <v>26</v>
      </c>
      <c r="B198" s="5" t="s">
        <v>26</v>
      </c>
      <c r="C198" s="4"/>
      <c r="D198" s="4"/>
      <c r="E198" s="4"/>
      <c r="F198" s="39">
        <v>6457</v>
      </c>
      <c r="G198" s="39">
        <v>6979</v>
      </c>
      <c r="H198" s="39">
        <v>7516</v>
      </c>
      <c r="I198" s="39">
        <v>7635</v>
      </c>
      <c r="J198" s="39">
        <v>8591</v>
      </c>
      <c r="K198" s="39">
        <v>8958</v>
      </c>
      <c r="L198" s="39">
        <v>7832</v>
      </c>
      <c r="M198" s="39">
        <v>8244</v>
      </c>
      <c r="N198" s="39">
        <v>6311</v>
      </c>
      <c r="O198" s="82">
        <v>8642</v>
      </c>
      <c r="P198" s="4">
        <v>7237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45">
      <c r="A199" s="22">
        <v>27</v>
      </c>
      <c r="B199" s="5" t="s">
        <v>27</v>
      </c>
      <c r="C199" s="4"/>
      <c r="D199" s="4"/>
      <c r="E199" s="4"/>
      <c r="F199" s="39">
        <v>6556</v>
      </c>
      <c r="G199" s="39">
        <v>6343</v>
      </c>
      <c r="H199" s="39">
        <v>7870</v>
      </c>
      <c r="I199" s="39">
        <v>6520</v>
      </c>
      <c r="J199" s="39">
        <v>8892</v>
      </c>
      <c r="K199" s="39">
        <v>6744</v>
      </c>
      <c r="L199" s="39">
        <v>7578</v>
      </c>
      <c r="M199" s="39">
        <v>8110</v>
      </c>
      <c r="N199" s="39">
        <v>8630</v>
      </c>
      <c r="O199" s="82">
        <v>5280</v>
      </c>
      <c r="P199" s="4">
        <v>5751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45">
      <c r="A200" s="22">
        <v>28</v>
      </c>
      <c r="B200" s="5" t="s">
        <v>28</v>
      </c>
      <c r="C200" s="4"/>
      <c r="D200" s="4"/>
      <c r="E200" s="4"/>
      <c r="F200" s="39">
        <v>2503</v>
      </c>
      <c r="G200" s="39">
        <v>2274</v>
      </c>
      <c r="H200" s="39">
        <v>1849</v>
      </c>
      <c r="I200" s="39">
        <v>2287</v>
      </c>
      <c r="J200" s="39">
        <v>2568</v>
      </c>
      <c r="K200" s="39">
        <v>1678</v>
      </c>
      <c r="L200" s="39">
        <v>2448</v>
      </c>
      <c r="M200" s="39">
        <v>2197</v>
      </c>
      <c r="N200" s="39">
        <v>1727</v>
      </c>
      <c r="O200" s="82">
        <v>2143</v>
      </c>
      <c r="P200" s="4">
        <v>1770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45">
      <c r="A201" s="22">
        <v>29</v>
      </c>
      <c r="B201" s="5" t="s">
        <v>29</v>
      </c>
      <c r="C201" s="4"/>
      <c r="D201" s="4"/>
      <c r="E201" s="4"/>
      <c r="F201" s="39">
        <v>451</v>
      </c>
      <c r="G201" s="39">
        <v>361</v>
      </c>
      <c r="H201" s="39">
        <v>470</v>
      </c>
      <c r="I201" s="39">
        <v>279</v>
      </c>
      <c r="J201" s="39">
        <v>285</v>
      </c>
      <c r="K201" s="39">
        <v>404</v>
      </c>
      <c r="L201" s="39">
        <v>272</v>
      </c>
      <c r="M201" s="39">
        <v>241</v>
      </c>
      <c r="N201" s="39">
        <v>222</v>
      </c>
      <c r="O201" s="82">
        <v>247</v>
      </c>
      <c r="P201" s="4">
        <v>438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45">
      <c r="A202" s="22">
        <v>30</v>
      </c>
      <c r="B202" s="5" t="s">
        <v>30</v>
      </c>
      <c r="C202" s="4"/>
      <c r="D202" s="4"/>
      <c r="E202" s="4"/>
      <c r="F202" s="39">
        <v>83</v>
      </c>
      <c r="G202" s="39">
        <v>80</v>
      </c>
      <c r="H202" s="39">
        <v>85</v>
      </c>
      <c r="I202" s="39">
        <v>116</v>
      </c>
      <c r="J202" s="39">
        <v>138</v>
      </c>
      <c r="K202" s="39">
        <v>130</v>
      </c>
      <c r="L202" s="39">
        <v>109</v>
      </c>
      <c r="M202" s="39">
        <v>103</v>
      </c>
      <c r="N202" s="39">
        <v>103</v>
      </c>
      <c r="O202" s="82">
        <v>90</v>
      </c>
      <c r="P202" s="4">
        <v>67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45">
      <c r="A203" s="22">
        <v>31</v>
      </c>
      <c r="B203" s="5" t="s">
        <v>31</v>
      </c>
      <c r="C203" s="4"/>
      <c r="D203" s="4"/>
      <c r="E203" s="4"/>
      <c r="F203" s="39">
        <v>2285</v>
      </c>
      <c r="G203" s="39">
        <v>2846</v>
      </c>
      <c r="H203" s="39">
        <v>2763</v>
      </c>
      <c r="I203" s="39">
        <v>2659</v>
      </c>
      <c r="J203" s="39">
        <v>2963</v>
      </c>
      <c r="K203" s="39">
        <v>3057</v>
      </c>
      <c r="L203" s="39">
        <v>3249</v>
      </c>
      <c r="M203" s="39">
        <v>3119</v>
      </c>
      <c r="N203" s="39">
        <v>2315</v>
      </c>
      <c r="O203" s="82">
        <v>2710</v>
      </c>
      <c r="P203" s="4">
        <v>3098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45">
      <c r="A204" s="22">
        <v>32</v>
      </c>
      <c r="B204" s="5" t="s">
        <v>32</v>
      </c>
      <c r="C204" s="4"/>
      <c r="D204" s="4"/>
      <c r="E204" s="4"/>
      <c r="F204" s="39">
        <v>417</v>
      </c>
      <c r="G204" s="39">
        <v>296</v>
      </c>
      <c r="H204" s="39">
        <v>296</v>
      </c>
      <c r="I204" s="39">
        <v>418</v>
      </c>
      <c r="J204" s="39">
        <v>472</v>
      </c>
      <c r="K204" s="39">
        <v>415</v>
      </c>
      <c r="L204" s="39">
        <v>397</v>
      </c>
      <c r="M204" s="39">
        <v>371</v>
      </c>
      <c r="N204" s="39">
        <v>387</v>
      </c>
      <c r="O204" s="82">
        <v>317</v>
      </c>
      <c r="P204" s="4">
        <v>237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45">
      <c r="A205" s="22">
        <v>33</v>
      </c>
      <c r="B205" s="5" t="s">
        <v>33</v>
      </c>
      <c r="C205" s="4"/>
      <c r="D205" s="4"/>
      <c r="E205" s="4"/>
      <c r="F205" s="39">
        <v>7464</v>
      </c>
      <c r="G205" s="39">
        <v>7354</v>
      </c>
      <c r="H205" s="39">
        <v>5949</v>
      </c>
      <c r="I205" s="39">
        <v>9142</v>
      </c>
      <c r="J205" s="39">
        <v>8276</v>
      </c>
      <c r="K205" s="39">
        <v>8469</v>
      </c>
      <c r="L205" s="39">
        <v>10437</v>
      </c>
      <c r="M205" s="39">
        <v>9864</v>
      </c>
      <c r="N205" s="39">
        <v>8964</v>
      </c>
      <c r="O205" s="82">
        <v>11160</v>
      </c>
      <c r="P205" s="4">
        <v>13790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45">
      <c r="A206" s="22">
        <v>34</v>
      </c>
      <c r="B206" s="5" t="s">
        <v>34</v>
      </c>
      <c r="C206" s="4"/>
      <c r="D206" s="4"/>
      <c r="E206" s="4"/>
      <c r="F206" s="39">
        <v>282</v>
      </c>
      <c r="G206" s="39">
        <v>245</v>
      </c>
      <c r="H206" s="39">
        <v>328</v>
      </c>
      <c r="I206" s="39">
        <v>288</v>
      </c>
      <c r="J206" s="39">
        <v>399</v>
      </c>
      <c r="K206" s="39">
        <v>332</v>
      </c>
      <c r="L206" s="39">
        <v>290</v>
      </c>
      <c r="M206" s="39">
        <v>209</v>
      </c>
      <c r="N206" s="39">
        <v>194</v>
      </c>
      <c r="O206" s="82">
        <v>201</v>
      </c>
      <c r="P206" s="4">
        <v>237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45">
      <c r="A207" s="22">
        <v>35</v>
      </c>
      <c r="B207" s="5" t="s">
        <v>35</v>
      </c>
      <c r="C207" s="4"/>
      <c r="D207" s="4"/>
      <c r="E207" s="4"/>
      <c r="F207" s="39">
        <v>3639</v>
      </c>
      <c r="G207" s="39">
        <v>4397</v>
      </c>
      <c r="H207" s="39">
        <v>5437</v>
      </c>
      <c r="I207" s="39">
        <v>5060</v>
      </c>
      <c r="J207" s="39">
        <v>5366</v>
      </c>
      <c r="K207" s="39">
        <v>4939</v>
      </c>
      <c r="L207" s="39">
        <v>4697</v>
      </c>
      <c r="M207" s="39">
        <v>4829</v>
      </c>
      <c r="N207" s="39">
        <v>4054</v>
      </c>
      <c r="O207" s="82">
        <v>5161</v>
      </c>
      <c r="P207" s="4">
        <v>5515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45">
      <c r="A208" s="22">
        <v>36</v>
      </c>
      <c r="B208" s="5" t="s">
        <v>36</v>
      </c>
      <c r="C208" s="4"/>
      <c r="D208" s="4"/>
      <c r="E208" s="4"/>
      <c r="F208" s="39">
        <v>3581</v>
      </c>
      <c r="G208" s="39">
        <v>3519</v>
      </c>
      <c r="H208" s="39">
        <v>3656</v>
      </c>
      <c r="I208" s="39">
        <v>4724</v>
      </c>
      <c r="J208" s="39">
        <v>4517</v>
      </c>
      <c r="K208" s="39">
        <v>4058</v>
      </c>
      <c r="L208" s="39">
        <v>3710</v>
      </c>
      <c r="M208" s="39">
        <v>3511</v>
      </c>
      <c r="N208" s="39">
        <v>3155</v>
      </c>
      <c r="O208" s="82">
        <v>3524</v>
      </c>
      <c r="P208" s="4">
        <v>4607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45">
      <c r="A209" s="22">
        <v>37</v>
      </c>
      <c r="B209" s="5" t="s">
        <v>37</v>
      </c>
      <c r="C209" s="4"/>
      <c r="D209" s="4"/>
      <c r="E209" s="4"/>
      <c r="F209" s="39">
        <v>2888</v>
      </c>
      <c r="G209" s="39">
        <v>2627</v>
      </c>
      <c r="H209" s="39">
        <v>2215</v>
      </c>
      <c r="I209" s="39">
        <v>2667</v>
      </c>
      <c r="J209" s="39">
        <v>2602</v>
      </c>
      <c r="K209" s="39">
        <v>3864</v>
      </c>
      <c r="L209" s="39">
        <v>3647</v>
      </c>
      <c r="M209" s="39">
        <v>3502</v>
      </c>
      <c r="N209" s="39">
        <v>2077</v>
      </c>
      <c r="O209" s="82">
        <v>2117</v>
      </c>
      <c r="P209" s="4">
        <v>2892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45">
      <c r="A210" s="22">
        <v>38</v>
      </c>
      <c r="B210" s="5" t="s">
        <v>38</v>
      </c>
      <c r="C210" s="4"/>
      <c r="D210" s="4"/>
      <c r="E210" s="4"/>
      <c r="F210" s="39">
        <v>209</v>
      </c>
      <c r="G210" s="39">
        <v>205</v>
      </c>
      <c r="H210" s="39">
        <v>273</v>
      </c>
      <c r="I210" s="39">
        <v>266</v>
      </c>
      <c r="J210" s="39">
        <v>246</v>
      </c>
      <c r="K210" s="39">
        <v>254</v>
      </c>
      <c r="L210" s="39">
        <v>164</v>
      </c>
      <c r="M210" s="39">
        <v>265</v>
      </c>
      <c r="N210" s="39">
        <v>163</v>
      </c>
      <c r="O210" s="82">
        <v>210</v>
      </c>
      <c r="P210" s="4">
        <v>192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45">
      <c r="A211" s="22">
        <v>39</v>
      </c>
      <c r="B211" s="5" t="s">
        <v>39</v>
      </c>
      <c r="C211" s="4"/>
      <c r="D211" s="4"/>
      <c r="E211" s="4"/>
      <c r="F211" s="39">
        <v>690</v>
      </c>
      <c r="G211" s="39">
        <v>719</v>
      </c>
      <c r="H211" s="39">
        <v>764</v>
      </c>
      <c r="I211" s="39">
        <v>931</v>
      </c>
      <c r="J211" s="39">
        <v>812</v>
      </c>
      <c r="K211" s="39">
        <v>757</v>
      </c>
      <c r="L211" s="39">
        <v>633</v>
      </c>
      <c r="M211" s="39">
        <v>729</v>
      </c>
      <c r="N211" s="39">
        <v>529</v>
      </c>
      <c r="O211" s="82">
        <v>760</v>
      </c>
      <c r="P211" s="4">
        <v>940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45">
      <c r="A212" s="22">
        <v>40</v>
      </c>
      <c r="B212" s="5" t="s">
        <v>40</v>
      </c>
      <c r="C212" s="4"/>
      <c r="D212" s="4"/>
      <c r="E212" s="4"/>
      <c r="F212" s="39">
        <v>2568</v>
      </c>
      <c r="G212" s="39">
        <v>2451</v>
      </c>
      <c r="H212" s="39">
        <v>2859</v>
      </c>
      <c r="I212" s="39">
        <v>3948</v>
      </c>
      <c r="J212" s="39">
        <v>3776</v>
      </c>
      <c r="K212" s="39">
        <v>3654</v>
      </c>
      <c r="L212" s="39">
        <v>3832</v>
      </c>
      <c r="M212" s="39">
        <v>3863</v>
      </c>
      <c r="N212" s="39">
        <v>2880</v>
      </c>
      <c r="O212" s="82">
        <v>3640</v>
      </c>
      <c r="P212" s="4">
        <v>4584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45">
      <c r="A213" s="22">
        <v>41</v>
      </c>
      <c r="B213" s="5" t="s">
        <v>41</v>
      </c>
      <c r="C213" s="4"/>
      <c r="D213" s="4"/>
      <c r="E213" s="4"/>
      <c r="F213" s="39">
        <v>138</v>
      </c>
      <c r="G213" s="39">
        <v>121</v>
      </c>
      <c r="H213" s="39">
        <v>161</v>
      </c>
      <c r="I213" s="39">
        <v>147</v>
      </c>
      <c r="J213" s="39">
        <v>170</v>
      </c>
      <c r="K213" s="39">
        <v>149</v>
      </c>
      <c r="L213" s="39">
        <v>127</v>
      </c>
      <c r="M213" s="39">
        <v>93</v>
      </c>
      <c r="N213" s="39">
        <v>82</v>
      </c>
      <c r="O213" s="82">
        <v>106</v>
      </c>
      <c r="P213" s="4">
        <v>145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45">
      <c r="A214" s="22">
        <v>42</v>
      </c>
      <c r="B214" s="5" t="s">
        <v>42</v>
      </c>
      <c r="C214" s="4"/>
      <c r="D214" s="4"/>
      <c r="E214" s="4"/>
      <c r="F214" s="39">
        <v>2460</v>
      </c>
      <c r="G214" s="39">
        <v>3248</v>
      </c>
      <c r="H214" s="39">
        <v>3228</v>
      </c>
      <c r="I214" s="39">
        <v>3138</v>
      </c>
      <c r="J214" s="39">
        <v>3545</v>
      </c>
      <c r="K214" s="39">
        <v>3606</v>
      </c>
      <c r="L214" s="39">
        <v>3920</v>
      </c>
      <c r="M214" s="39">
        <v>3760</v>
      </c>
      <c r="N214" s="39">
        <v>2806</v>
      </c>
      <c r="O214" s="82">
        <v>3553</v>
      </c>
      <c r="P214" s="4">
        <v>4060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45">
      <c r="A215" s="22">
        <v>43</v>
      </c>
      <c r="B215" s="5" t="s">
        <v>43</v>
      </c>
      <c r="C215" s="4"/>
      <c r="D215" s="4"/>
      <c r="E215" s="4"/>
      <c r="F215" s="39">
        <v>2698</v>
      </c>
      <c r="G215" s="39">
        <v>2684</v>
      </c>
      <c r="H215" s="39">
        <v>2896</v>
      </c>
      <c r="I215" s="39">
        <v>3820</v>
      </c>
      <c r="J215" s="39">
        <v>3428</v>
      </c>
      <c r="K215" s="39">
        <v>3255</v>
      </c>
      <c r="L215" s="39">
        <v>3055</v>
      </c>
      <c r="M215" s="39">
        <v>2693</v>
      </c>
      <c r="N215" s="39">
        <v>2540</v>
      </c>
      <c r="O215" s="82">
        <v>2819</v>
      </c>
      <c r="P215" s="4">
        <v>3399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45">
      <c r="A216" s="22">
        <v>44</v>
      </c>
      <c r="B216" s="5" t="s">
        <v>44</v>
      </c>
      <c r="C216" s="4"/>
      <c r="D216" s="4"/>
      <c r="E216" s="4"/>
      <c r="F216" s="39">
        <v>2220</v>
      </c>
      <c r="G216" s="39">
        <v>2673</v>
      </c>
      <c r="H216" s="39">
        <v>2855</v>
      </c>
      <c r="I216" s="39">
        <v>3634</v>
      </c>
      <c r="J216" s="39">
        <v>3697</v>
      </c>
      <c r="K216" s="39">
        <v>3030</v>
      </c>
      <c r="L216" s="39">
        <v>3384</v>
      </c>
      <c r="M216" s="39">
        <v>3923</v>
      </c>
      <c r="N216" s="39">
        <v>3904</v>
      </c>
      <c r="O216" s="82">
        <v>4515</v>
      </c>
      <c r="P216" s="4">
        <v>6284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45">
      <c r="A217" s="22">
        <v>45</v>
      </c>
      <c r="B217" s="5" t="s">
        <v>45</v>
      </c>
      <c r="C217" s="4"/>
      <c r="D217" s="4"/>
      <c r="E217" s="4"/>
      <c r="F217" s="39">
        <v>3159</v>
      </c>
      <c r="G217" s="39">
        <v>4194</v>
      </c>
      <c r="H217" s="39">
        <v>4427</v>
      </c>
      <c r="I217" s="39">
        <v>4570</v>
      </c>
      <c r="J217" s="39">
        <v>5383</v>
      </c>
      <c r="K217" s="39">
        <v>5668</v>
      </c>
      <c r="L217" s="39">
        <v>6751</v>
      </c>
      <c r="M217" s="39">
        <v>6779</v>
      </c>
      <c r="N217" s="39">
        <v>5435</v>
      </c>
      <c r="O217" s="82">
        <v>6889</v>
      </c>
      <c r="P217" s="4">
        <v>7668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45">
      <c r="A218" s="22">
        <v>46</v>
      </c>
      <c r="B218" s="5" t="s">
        <v>46</v>
      </c>
      <c r="C218" s="4"/>
      <c r="D218" s="4"/>
      <c r="E218" s="4"/>
      <c r="F218" s="39">
        <v>1728</v>
      </c>
      <c r="G218" s="39">
        <v>1388</v>
      </c>
      <c r="H218" s="39">
        <v>1360</v>
      </c>
      <c r="I218" s="39">
        <v>1811</v>
      </c>
      <c r="J218" s="39">
        <v>2101</v>
      </c>
      <c r="K218" s="39">
        <v>1813</v>
      </c>
      <c r="L218" s="39">
        <v>1744</v>
      </c>
      <c r="M218" s="39">
        <v>1500</v>
      </c>
      <c r="N218" s="39">
        <v>1363</v>
      </c>
      <c r="O218" s="82">
        <v>1124</v>
      </c>
      <c r="P218" s="4">
        <v>885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45">
      <c r="A219" s="22">
        <v>47</v>
      </c>
      <c r="B219" s="5" t="s">
        <v>47</v>
      </c>
      <c r="C219" s="4"/>
      <c r="D219" s="4"/>
      <c r="E219" s="4"/>
      <c r="F219" s="39">
        <v>937</v>
      </c>
      <c r="G219" s="39">
        <v>942</v>
      </c>
      <c r="H219" s="39">
        <v>1207</v>
      </c>
      <c r="I219" s="39">
        <v>1208</v>
      </c>
      <c r="J219" s="39">
        <v>1602</v>
      </c>
      <c r="K219" s="39">
        <v>1275</v>
      </c>
      <c r="L219" s="39">
        <v>1319</v>
      </c>
      <c r="M219" s="39">
        <v>1010</v>
      </c>
      <c r="N219" s="39">
        <v>886</v>
      </c>
      <c r="O219" s="82">
        <v>1112</v>
      </c>
      <c r="P219" s="4">
        <v>1550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45">
      <c r="A220" s="22">
        <v>48</v>
      </c>
      <c r="B220" s="5" t="s">
        <v>48</v>
      </c>
      <c r="C220" s="4"/>
      <c r="D220" s="4"/>
      <c r="E220" s="4"/>
      <c r="F220" s="39">
        <v>879</v>
      </c>
      <c r="G220" s="39">
        <v>768</v>
      </c>
      <c r="H220" s="39">
        <v>598</v>
      </c>
      <c r="I220" s="39">
        <v>757</v>
      </c>
      <c r="J220" s="39">
        <v>907</v>
      </c>
      <c r="K220" s="39">
        <v>642</v>
      </c>
      <c r="L220" s="39">
        <v>911</v>
      </c>
      <c r="M220" s="39">
        <v>732</v>
      </c>
      <c r="N220" s="39">
        <v>598</v>
      </c>
      <c r="O220" s="82">
        <v>718</v>
      </c>
      <c r="P220" s="4">
        <v>599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45">
      <c r="A221" s="22">
        <v>49</v>
      </c>
      <c r="B221" s="5" t="s">
        <v>49</v>
      </c>
      <c r="C221" s="4"/>
      <c r="D221" s="4"/>
      <c r="E221" s="4"/>
      <c r="F221" s="39">
        <v>2774</v>
      </c>
      <c r="G221" s="39">
        <v>2910</v>
      </c>
      <c r="H221" s="39">
        <v>3150</v>
      </c>
      <c r="I221" s="39">
        <v>3143</v>
      </c>
      <c r="J221" s="39">
        <v>3657</v>
      </c>
      <c r="K221" s="39">
        <v>3752</v>
      </c>
      <c r="L221" s="39">
        <v>3197</v>
      </c>
      <c r="M221" s="39">
        <v>3448</v>
      </c>
      <c r="N221" s="39">
        <v>2624</v>
      </c>
      <c r="O221" s="82">
        <v>3979</v>
      </c>
      <c r="P221" s="4">
        <v>4272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45">
      <c r="A222" s="22">
        <v>50</v>
      </c>
      <c r="B222" s="5" t="s">
        <v>50</v>
      </c>
      <c r="C222" s="4"/>
      <c r="D222" s="4"/>
      <c r="E222" s="4"/>
      <c r="F222" s="39">
        <v>2516</v>
      </c>
      <c r="G222" s="39">
        <v>2767</v>
      </c>
      <c r="H222" s="39">
        <v>2768</v>
      </c>
      <c r="I222" s="39">
        <v>3687</v>
      </c>
      <c r="J222" s="39">
        <v>3576</v>
      </c>
      <c r="K222" s="39">
        <v>3125</v>
      </c>
      <c r="L222" s="39">
        <v>3334</v>
      </c>
      <c r="M222" s="39">
        <v>3486</v>
      </c>
      <c r="N222" s="39">
        <v>3468</v>
      </c>
      <c r="O222" s="82">
        <v>3920</v>
      </c>
      <c r="P222" s="4">
        <v>4582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45">
      <c r="A223" s="22">
        <v>51</v>
      </c>
      <c r="B223" s="5" t="s">
        <v>51</v>
      </c>
      <c r="C223" s="4"/>
      <c r="D223" s="4"/>
      <c r="E223" s="4"/>
      <c r="F223" s="39">
        <v>668</v>
      </c>
      <c r="G223" s="39">
        <v>787</v>
      </c>
      <c r="H223" s="39">
        <v>832</v>
      </c>
      <c r="I223" s="39">
        <v>790</v>
      </c>
      <c r="J223" s="39">
        <v>948</v>
      </c>
      <c r="K223" s="39">
        <v>1083</v>
      </c>
      <c r="L223" s="39">
        <v>1086</v>
      </c>
      <c r="M223" s="39">
        <v>1084</v>
      </c>
      <c r="N223" s="39">
        <v>839</v>
      </c>
      <c r="O223" s="82">
        <v>1034</v>
      </c>
      <c r="P223" s="4">
        <v>1184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45">
      <c r="A224" s="22">
        <v>52</v>
      </c>
      <c r="B224" s="5" t="s">
        <v>52</v>
      </c>
      <c r="C224" s="4"/>
      <c r="D224" s="4"/>
      <c r="E224" s="4"/>
      <c r="F224" s="39">
        <v>4758</v>
      </c>
      <c r="G224" s="39">
        <v>5339</v>
      </c>
      <c r="H224" s="39">
        <v>5163</v>
      </c>
      <c r="I224" s="39">
        <v>6918</v>
      </c>
      <c r="J224" s="39">
        <v>6483</v>
      </c>
      <c r="K224" s="39">
        <v>5606</v>
      </c>
      <c r="L224" s="39">
        <v>6121</v>
      </c>
      <c r="M224" s="39">
        <v>6253</v>
      </c>
      <c r="N224" s="39">
        <v>5796</v>
      </c>
      <c r="O224" s="82">
        <v>6677</v>
      </c>
      <c r="P224" s="4">
        <v>8217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45">
      <c r="A225" s="22">
        <v>53</v>
      </c>
      <c r="B225" s="5" t="s">
        <v>53</v>
      </c>
      <c r="C225" s="4"/>
      <c r="D225" s="4"/>
      <c r="E225" s="4"/>
      <c r="F225" s="39">
        <v>3254</v>
      </c>
      <c r="G225" s="39">
        <v>3586</v>
      </c>
      <c r="H225" s="39">
        <v>3488</v>
      </c>
      <c r="I225" s="39">
        <v>3902</v>
      </c>
      <c r="J225" s="39">
        <v>4172</v>
      </c>
      <c r="K225" s="39">
        <v>3229</v>
      </c>
      <c r="L225" s="39">
        <v>3831</v>
      </c>
      <c r="M225" s="39">
        <v>3671</v>
      </c>
      <c r="N225" s="39">
        <v>3037</v>
      </c>
      <c r="O225" s="82">
        <v>3899</v>
      </c>
      <c r="P225" s="4">
        <v>3717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45">
      <c r="A226" s="22">
        <v>54</v>
      </c>
      <c r="B226" s="5" t="s">
        <v>54</v>
      </c>
      <c r="C226" s="4"/>
      <c r="D226" s="4"/>
      <c r="E226" s="4"/>
      <c r="F226" s="39">
        <v>448</v>
      </c>
      <c r="G226" s="39">
        <v>467</v>
      </c>
      <c r="H226" s="39">
        <v>612</v>
      </c>
      <c r="I226" s="39">
        <v>582</v>
      </c>
      <c r="J226" s="39">
        <v>577</v>
      </c>
      <c r="K226" s="39">
        <v>583</v>
      </c>
      <c r="L226" s="39">
        <v>316</v>
      </c>
      <c r="M226" s="39">
        <v>501</v>
      </c>
      <c r="N226" s="39">
        <v>251</v>
      </c>
      <c r="O226" s="82">
        <v>369</v>
      </c>
      <c r="P226" s="4">
        <v>389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45">
      <c r="A227" s="22">
        <v>55</v>
      </c>
      <c r="B227" s="5" t="s">
        <v>55</v>
      </c>
      <c r="C227" s="4"/>
      <c r="D227" s="4"/>
      <c r="E227" s="4"/>
      <c r="F227" s="39">
        <v>340</v>
      </c>
      <c r="G227" s="39">
        <v>279</v>
      </c>
      <c r="H227" s="39">
        <v>356</v>
      </c>
      <c r="I227" s="39">
        <v>374</v>
      </c>
      <c r="J227" s="39">
        <v>273</v>
      </c>
      <c r="K227" s="39">
        <v>217</v>
      </c>
      <c r="L227" s="39">
        <v>284</v>
      </c>
      <c r="M227" s="39">
        <v>225</v>
      </c>
      <c r="N227" s="39">
        <v>208</v>
      </c>
      <c r="O227" s="82">
        <v>226</v>
      </c>
      <c r="P227" s="4">
        <v>270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45">
      <c r="A228" s="22">
        <v>56</v>
      </c>
      <c r="B228" s="5" t="s">
        <v>56</v>
      </c>
      <c r="C228" s="4"/>
      <c r="D228" s="4"/>
      <c r="E228" s="4"/>
      <c r="F228" s="39">
        <v>284</v>
      </c>
      <c r="G228" s="39">
        <v>284</v>
      </c>
      <c r="H228" s="39">
        <v>332</v>
      </c>
      <c r="I228" s="39">
        <v>320</v>
      </c>
      <c r="J228" s="39">
        <v>371</v>
      </c>
      <c r="K228" s="39">
        <v>316</v>
      </c>
      <c r="L228" s="39">
        <v>316</v>
      </c>
      <c r="M228" s="39">
        <v>240</v>
      </c>
      <c r="N228" s="39">
        <v>214</v>
      </c>
      <c r="O228" s="82">
        <v>275</v>
      </c>
      <c r="P228" s="4">
        <v>383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45">
      <c r="A229" s="22">
        <v>57</v>
      </c>
      <c r="B229" s="5" t="s">
        <v>57</v>
      </c>
      <c r="C229" s="4"/>
      <c r="D229" s="4"/>
      <c r="E229" s="4"/>
      <c r="F229" s="39">
        <v>630</v>
      </c>
      <c r="G229" s="39">
        <v>794</v>
      </c>
      <c r="H229" s="39">
        <v>866</v>
      </c>
      <c r="I229" s="39">
        <v>1079</v>
      </c>
      <c r="J229" s="39">
        <v>1033</v>
      </c>
      <c r="K229" s="39">
        <v>763</v>
      </c>
      <c r="L229" s="39">
        <v>1022</v>
      </c>
      <c r="M229" s="39">
        <v>824</v>
      </c>
      <c r="N229" s="39">
        <v>742</v>
      </c>
      <c r="O229" s="82">
        <v>871</v>
      </c>
      <c r="P229" s="4">
        <v>1351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45">
      <c r="A230" s="22">
        <v>58</v>
      </c>
      <c r="B230" s="5" t="s">
        <v>58</v>
      </c>
      <c r="C230" s="4"/>
      <c r="D230" s="4"/>
      <c r="E230" s="4"/>
      <c r="F230" s="39">
        <v>274</v>
      </c>
      <c r="G230" s="39">
        <v>217</v>
      </c>
      <c r="H230" s="39">
        <v>214</v>
      </c>
      <c r="I230" s="39">
        <v>293</v>
      </c>
      <c r="J230" s="39">
        <v>344</v>
      </c>
      <c r="K230" s="39">
        <v>303</v>
      </c>
      <c r="L230" s="39">
        <v>290</v>
      </c>
      <c r="M230" s="39">
        <v>245</v>
      </c>
      <c r="N230" s="39">
        <v>241</v>
      </c>
      <c r="O230" s="82">
        <v>220</v>
      </c>
      <c r="P230" s="4">
        <v>157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45">
      <c r="A231" s="22">
        <v>59</v>
      </c>
      <c r="B231" s="5" t="s">
        <v>59</v>
      </c>
      <c r="C231" s="4"/>
      <c r="D231" s="4"/>
      <c r="E231" s="4"/>
      <c r="F231" s="39">
        <v>2264</v>
      </c>
      <c r="G231" s="39">
        <v>2647</v>
      </c>
      <c r="H231" s="39">
        <v>2784</v>
      </c>
      <c r="I231" s="39">
        <v>3710</v>
      </c>
      <c r="J231" s="39">
        <v>3503</v>
      </c>
      <c r="K231" s="39">
        <v>2946</v>
      </c>
      <c r="L231" s="39">
        <v>3052</v>
      </c>
      <c r="M231" s="39">
        <v>3374</v>
      </c>
      <c r="N231" s="39">
        <v>3512</v>
      </c>
      <c r="O231" s="82">
        <v>3988</v>
      </c>
      <c r="P231" s="4">
        <v>4587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45">
      <c r="A232" s="22">
        <v>60</v>
      </c>
      <c r="B232" s="5" t="s">
        <v>60</v>
      </c>
      <c r="C232" s="4"/>
      <c r="D232" s="4"/>
      <c r="E232" s="4"/>
      <c r="F232" s="39">
        <v>232</v>
      </c>
      <c r="G232" s="39">
        <v>175</v>
      </c>
      <c r="H232" s="39">
        <v>238</v>
      </c>
      <c r="I232" s="39">
        <v>147</v>
      </c>
      <c r="J232" s="39">
        <v>152</v>
      </c>
      <c r="K232" s="39">
        <v>227</v>
      </c>
      <c r="L232" s="39">
        <v>150</v>
      </c>
      <c r="M232" s="39">
        <v>136</v>
      </c>
      <c r="N232" s="39">
        <v>133</v>
      </c>
      <c r="O232" s="82">
        <v>144</v>
      </c>
      <c r="P232" s="4">
        <v>209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45">
      <c r="A233" s="22">
        <v>61</v>
      </c>
      <c r="B233" s="5" t="s">
        <v>61</v>
      </c>
      <c r="C233" s="4"/>
      <c r="D233" s="4"/>
      <c r="E233" s="4"/>
      <c r="F233" s="39">
        <v>34</v>
      </c>
      <c r="G233" s="39">
        <v>28</v>
      </c>
      <c r="H233" s="39">
        <v>40</v>
      </c>
      <c r="I233" s="39">
        <v>34</v>
      </c>
      <c r="J233" s="39">
        <v>49</v>
      </c>
      <c r="K233" s="39">
        <v>35</v>
      </c>
      <c r="L233" s="39">
        <v>41</v>
      </c>
      <c r="M233" s="39">
        <v>48</v>
      </c>
      <c r="N233" s="39" t="s">
        <v>537</v>
      </c>
      <c r="O233" s="82">
        <v>25</v>
      </c>
      <c r="P233" s="4">
        <v>36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45">
      <c r="A234" s="22">
        <v>62</v>
      </c>
      <c r="B234" s="5" t="s">
        <v>62</v>
      </c>
      <c r="C234" s="4"/>
      <c r="D234" s="4"/>
      <c r="E234" s="4"/>
      <c r="F234" s="39">
        <v>512</v>
      </c>
      <c r="G234" s="39">
        <v>485</v>
      </c>
      <c r="H234" s="39">
        <v>418</v>
      </c>
      <c r="I234" s="39">
        <v>540</v>
      </c>
      <c r="J234" s="39">
        <v>488</v>
      </c>
      <c r="K234" s="39">
        <v>714</v>
      </c>
      <c r="L234" s="39">
        <v>658</v>
      </c>
      <c r="M234" s="39">
        <v>632</v>
      </c>
      <c r="N234" s="39">
        <v>353</v>
      </c>
      <c r="O234" s="82">
        <v>380</v>
      </c>
      <c r="P234" s="4">
        <v>577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45">
      <c r="A235" s="22">
        <v>63</v>
      </c>
      <c r="B235" s="5" t="s">
        <v>63</v>
      </c>
      <c r="C235" s="4"/>
      <c r="D235" s="4"/>
      <c r="E235" s="4"/>
      <c r="F235" s="39">
        <v>479</v>
      </c>
      <c r="G235" s="39">
        <v>416</v>
      </c>
      <c r="H235" s="39">
        <v>496</v>
      </c>
      <c r="I235" s="39">
        <v>564</v>
      </c>
      <c r="J235" s="39">
        <v>443</v>
      </c>
      <c r="K235" s="39">
        <v>340</v>
      </c>
      <c r="L235" s="39">
        <v>390</v>
      </c>
      <c r="M235" s="39">
        <v>310</v>
      </c>
      <c r="N235" s="39">
        <v>284</v>
      </c>
      <c r="O235" s="82">
        <v>276</v>
      </c>
      <c r="P235" s="4">
        <v>322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45">
      <c r="A236" s="22">
        <v>64</v>
      </c>
      <c r="B236" s="5" t="s">
        <v>64</v>
      </c>
      <c r="C236" s="4"/>
      <c r="D236" s="4"/>
      <c r="E236" s="4"/>
      <c r="F236" s="39">
        <v>1598</v>
      </c>
      <c r="G236" s="39">
        <v>1931</v>
      </c>
      <c r="H236" s="39">
        <v>2228</v>
      </c>
      <c r="I236" s="39">
        <v>2604</v>
      </c>
      <c r="J236" s="39">
        <v>2587</v>
      </c>
      <c r="K236" s="39">
        <v>1981</v>
      </c>
      <c r="L236" s="39">
        <v>1991</v>
      </c>
      <c r="M236" s="39">
        <v>2074</v>
      </c>
      <c r="N236" s="39">
        <v>1934</v>
      </c>
      <c r="O236" s="82">
        <v>2521</v>
      </c>
      <c r="P236" s="4">
        <v>3341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45">
      <c r="A237" s="22">
        <v>65</v>
      </c>
      <c r="B237" s="5" t="s">
        <v>65</v>
      </c>
      <c r="C237" s="4"/>
      <c r="D237" s="4"/>
      <c r="E237" s="4"/>
      <c r="F237" s="39">
        <v>203</v>
      </c>
      <c r="G237" s="39">
        <v>193</v>
      </c>
      <c r="H237" s="39">
        <v>264</v>
      </c>
      <c r="I237" s="39">
        <v>213</v>
      </c>
      <c r="J237" s="39">
        <v>262</v>
      </c>
      <c r="K237" s="39">
        <v>235</v>
      </c>
      <c r="L237" s="39">
        <v>215</v>
      </c>
      <c r="M237" s="39">
        <v>148</v>
      </c>
      <c r="N237" s="39">
        <v>147</v>
      </c>
      <c r="O237" s="82">
        <v>170</v>
      </c>
      <c r="P237" s="4">
        <v>208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45">
      <c r="A238" s="22">
        <v>66</v>
      </c>
      <c r="B238" s="5" t="s">
        <v>66</v>
      </c>
      <c r="C238" s="4"/>
      <c r="D238" s="4"/>
      <c r="E238" s="4"/>
      <c r="F238" s="39">
        <v>381</v>
      </c>
      <c r="G238" s="39">
        <v>374</v>
      </c>
      <c r="H238" s="39">
        <v>497</v>
      </c>
      <c r="I238" s="39">
        <v>437</v>
      </c>
      <c r="J238" s="39">
        <v>546</v>
      </c>
      <c r="K238" s="39">
        <v>413</v>
      </c>
      <c r="L238" s="39">
        <v>440</v>
      </c>
      <c r="M238" s="39">
        <v>398</v>
      </c>
      <c r="N238" s="39">
        <v>389</v>
      </c>
      <c r="O238" s="82">
        <v>332</v>
      </c>
      <c r="P238" s="4">
        <v>488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45">
      <c r="A239" s="22">
        <v>67</v>
      </c>
      <c r="B239" s="5" t="s">
        <v>67</v>
      </c>
      <c r="C239" s="4"/>
      <c r="D239" s="4"/>
      <c r="E239" s="4"/>
      <c r="F239" s="39">
        <v>549</v>
      </c>
      <c r="G239" s="39">
        <v>382</v>
      </c>
      <c r="H239" s="39">
        <v>372</v>
      </c>
      <c r="I239" s="39">
        <v>503</v>
      </c>
      <c r="J239" s="39">
        <v>548</v>
      </c>
      <c r="K239" s="39">
        <v>482</v>
      </c>
      <c r="L239" s="39">
        <v>455</v>
      </c>
      <c r="M239" s="39">
        <v>397</v>
      </c>
      <c r="N239" s="39">
        <v>386</v>
      </c>
      <c r="O239" s="82">
        <v>339</v>
      </c>
      <c r="P239" s="4">
        <v>254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45">
      <c r="A240" s="22">
        <v>68</v>
      </c>
      <c r="B240" s="5" t="s">
        <v>68</v>
      </c>
      <c r="C240" s="4"/>
      <c r="D240" s="4"/>
      <c r="E240" s="4"/>
      <c r="F240" s="39">
        <v>121</v>
      </c>
      <c r="G240" s="39">
        <v>115</v>
      </c>
      <c r="H240" s="39">
        <v>154</v>
      </c>
      <c r="I240" s="39">
        <v>131</v>
      </c>
      <c r="J240" s="39">
        <v>177</v>
      </c>
      <c r="K240" s="39">
        <v>158</v>
      </c>
      <c r="L240" s="39">
        <v>140</v>
      </c>
      <c r="M240" s="39">
        <v>87</v>
      </c>
      <c r="N240" s="39">
        <v>93</v>
      </c>
      <c r="O240" s="82">
        <v>100</v>
      </c>
      <c r="P240" s="4">
        <v>96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45">
      <c r="A241" s="22">
        <v>69</v>
      </c>
      <c r="B241" s="5" t="s">
        <v>69</v>
      </c>
      <c r="C241" s="4"/>
      <c r="D241" s="4"/>
      <c r="E241" s="4"/>
      <c r="F241" s="39">
        <v>718</v>
      </c>
      <c r="G241" s="39">
        <v>650</v>
      </c>
      <c r="H241" s="39">
        <v>834</v>
      </c>
      <c r="I241" s="39">
        <v>713</v>
      </c>
      <c r="J241" s="39">
        <v>949</v>
      </c>
      <c r="K241" s="39">
        <v>788</v>
      </c>
      <c r="L241" s="39">
        <v>696</v>
      </c>
      <c r="M241" s="39">
        <v>515</v>
      </c>
      <c r="N241" s="39">
        <v>469</v>
      </c>
      <c r="O241" s="82">
        <v>554</v>
      </c>
      <c r="P241" s="4">
        <v>573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45">
      <c r="A242" s="22">
        <v>70</v>
      </c>
      <c r="B242" s="5" t="s">
        <v>70</v>
      </c>
      <c r="C242" s="4"/>
      <c r="D242" s="4"/>
      <c r="E242" s="4"/>
      <c r="F242" s="39">
        <v>1041</v>
      </c>
      <c r="G242" s="39">
        <v>841</v>
      </c>
      <c r="H242" s="39">
        <v>1054</v>
      </c>
      <c r="I242" s="39">
        <v>1202</v>
      </c>
      <c r="J242" s="39">
        <v>904</v>
      </c>
      <c r="K242" s="39">
        <v>724</v>
      </c>
      <c r="L242" s="39">
        <v>885</v>
      </c>
      <c r="M242" s="39">
        <v>743</v>
      </c>
      <c r="N242" s="39">
        <v>674</v>
      </c>
      <c r="O242" s="82">
        <v>688</v>
      </c>
      <c r="P242" s="4">
        <v>767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45">
      <c r="A243" s="22">
        <v>71</v>
      </c>
      <c r="B243" s="5" t="s">
        <v>71</v>
      </c>
      <c r="C243" s="4"/>
      <c r="D243" s="4"/>
      <c r="E243" s="4"/>
      <c r="F243" s="39">
        <v>1034</v>
      </c>
      <c r="G243" s="39">
        <v>967</v>
      </c>
      <c r="H243" s="39">
        <v>793</v>
      </c>
      <c r="I243" s="39">
        <v>973</v>
      </c>
      <c r="J243" s="39">
        <v>983</v>
      </c>
      <c r="K243" s="39">
        <v>1421</v>
      </c>
      <c r="L243" s="39">
        <v>1350</v>
      </c>
      <c r="M243" s="39">
        <v>1357</v>
      </c>
      <c r="N243" s="39">
        <v>843</v>
      </c>
      <c r="O243" s="82">
        <v>898</v>
      </c>
      <c r="P243" s="4">
        <v>1172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45">
      <c r="A244" s="22">
        <v>72</v>
      </c>
      <c r="B244" s="5" t="s">
        <v>72</v>
      </c>
      <c r="C244" s="4"/>
      <c r="D244" s="4"/>
      <c r="E244" s="4"/>
      <c r="F244" s="39">
        <v>60</v>
      </c>
      <c r="G244" s="39">
        <v>48</v>
      </c>
      <c r="H244" s="39">
        <v>52</v>
      </c>
      <c r="I244" s="39">
        <v>59</v>
      </c>
      <c r="J244" s="39">
        <v>79</v>
      </c>
      <c r="K244" s="39">
        <v>67</v>
      </c>
      <c r="L244" s="39">
        <v>63</v>
      </c>
      <c r="M244" s="39">
        <v>61</v>
      </c>
      <c r="N244" s="39">
        <v>57</v>
      </c>
      <c r="O244" s="82">
        <v>50</v>
      </c>
      <c r="P244" s="4">
        <v>35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45">
      <c r="A245" s="22">
        <v>73</v>
      </c>
      <c r="B245" s="5" t="s">
        <v>73</v>
      </c>
      <c r="C245" s="4"/>
      <c r="D245" s="4"/>
      <c r="E245" s="4"/>
      <c r="F245" s="39">
        <v>3775</v>
      </c>
      <c r="G245" s="39">
        <v>3594</v>
      </c>
      <c r="H245" s="39">
        <v>3982</v>
      </c>
      <c r="I245" s="39">
        <v>5419</v>
      </c>
      <c r="J245" s="39">
        <v>5279</v>
      </c>
      <c r="K245" s="39">
        <v>5150</v>
      </c>
      <c r="L245" s="39">
        <v>5386</v>
      </c>
      <c r="M245" s="39">
        <v>5539</v>
      </c>
      <c r="N245" s="39">
        <v>4317</v>
      </c>
      <c r="O245" s="82">
        <v>4913</v>
      </c>
      <c r="P245" s="4">
        <v>5862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45">
      <c r="A246" s="22">
        <v>74</v>
      </c>
      <c r="B246" s="5" t="s">
        <v>74</v>
      </c>
      <c r="C246" s="4"/>
      <c r="D246" s="4"/>
      <c r="E246" s="4"/>
      <c r="F246" s="39">
        <v>3833</v>
      </c>
      <c r="G246" s="39">
        <v>5273</v>
      </c>
      <c r="H246" s="39">
        <v>5817</v>
      </c>
      <c r="I246" s="39">
        <v>7351</v>
      </c>
      <c r="J246" s="39">
        <v>7659</v>
      </c>
      <c r="K246" s="39">
        <v>6119</v>
      </c>
      <c r="L246" s="39">
        <v>8151</v>
      </c>
      <c r="M246" s="39">
        <v>6643</v>
      </c>
      <c r="N246" s="39">
        <v>6180</v>
      </c>
      <c r="O246" s="82">
        <v>6877</v>
      </c>
      <c r="P246" s="4">
        <v>10053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45">
      <c r="A247" s="22">
        <v>75</v>
      </c>
      <c r="B247" s="5" t="s">
        <v>75</v>
      </c>
      <c r="C247" s="4"/>
      <c r="D247" s="4"/>
      <c r="E247" s="4"/>
      <c r="F247" s="39">
        <v>1063</v>
      </c>
      <c r="G247" s="39">
        <v>990</v>
      </c>
      <c r="H247" s="39">
        <v>1325</v>
      </c>
      <c r="I247" s="39">
        <v>1168</v>
      </c>
      <c r="J247" s="39">
        <v>1583</v>
      </c>
      <c r="K247" s="39">
        <v>1309</v>
      </c>
      <c r="L247" s="39">
        <v>1161</v>
      </c>
      <c r="M247" s="39">
        <v>889</v>
      </c>
      <c r="N247" s="39">
        <v>889</v>
      </c>
      <c r="O247" s="82">
        <v>1047</v>
      </c>
      <c r="P247" s="4">
        <v>1023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45">
      <c r="A248" s="22">
        <v>76</v>
      </c>
      <c r="B248" s="5" t="s">
        <v>76</v>
      </c>
      <c r="C248" s="4"/>
      <c r="D248" s="4"/>
      <c r="E248" s="4"/>
      <c r="F248" s="39">
        <v>4581</v>
      </c>
      <c r="G248" s="39">
        <v>6422</v>
      </c>
      <c r="H248" s="39">
        <v>6722</v>
      </c>
      <c r="I248" s="39">
        <v>6649</v>
      </c>
      <c r="J248" s="39">
        <v>7896</v>
      </c>
      <c r="K248" s="39">
        <v>8050</v>
      </c>
      <c r="L248" s="39">
        <v>9294</v>
      </c>
      <c r="M248" s="39">
        <v>9433</v>
      </c>
      <c r="N248" s="39">
        <v>7466</v>
      </c>
      <c r="O248" s="82">
        <v>9447</v>
      </c>
      <c r="P248" s="4">
        <v>11281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45">
      <c r="A249" s="22">
        <v>77</v>
      </c>
      <c r="B249" s="5" t="s">
        <v>77</v>
      </c>
      <c r="C249" s="4"/>
      <c r="D249" s="4"/>
      <c r="E249" s="4"/>
      <c r="F249" s="39">
        <v>2861</v>
      </c>
      <c r="G249" s="39">
        <v>3261</v>
      </c>
      <c r="H249" s="39">
        <v>3206</v>
      </c>
      <c r="I249" s="39">
        <v>4199</v>
      </c>
      <c r="J249" s="39">
        <v>4103</v>
      </c>
      <c r="K249" s="39">
        <v>3309</v>
      </c>
      <c r="L249" s="39">
        <v>3335</v>
      </c>
      <c r="M249" s="39">
        <v>3742</v>
      </c>
      <c r="N249" s="39">
        <v>3816</v>
      </c>
      <c r="O249" s="82">
        <v>4409</v>
      </c>
      <c r="P249" s="4">
        <v>4648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45">
      <c r="A250" s="22">
        <v>78</v>
      </c>
      <c r="B250" s="5" t="s">
        <v>78</v>
      </c>
      <c r="C250" s="4"/>
      <c r="D250" s="4"/>
      <c r="E250" s="4"/>
      <c r="F250" s="39">
        <v>3496</v>
      </c>
      <c r="G250" s="39">
        <v>3459</v>
      </c>
      <c r="H250" s="39">
        <v>3698</v>
      </c>
      <c r="I250" s="39">
        <v>4722</v>
      </c>
      <c r="J250" s="39">
        <v>4590</v>
      </c>
      <c r="K250" s="39">
        <v>4106</v>
      </c>
      <c r="L250" s="39">
        <v>3894</v>
      </c>
      <c r="M250" s="39">
        <v>3807</v>
      </c>
      <c r="N250" s="39">
        <v>3373</v>
      </c>
      <c r="O250" s="82">
        <v>3696</v>
      </c>
      <c r="P250" s="4">
        <v>4649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45">
      <c r="A251" s="22">
        <v>79</v>
      </c>
      <c r="B251" s="5" t="s">
        <v>79</v>
      </c>
      <c r="C251" s="4"/>
      <c r="D251" s="4"/>
      <c r="E251" s="4"/>
      <c r="F251" s="39">
        <v>137</v>
      </c>
      <c r="G251" s="39">
        <v>88</v>
      </c>
      <c r="H251" s="39">
        <v>97</v>
      </c>
      <c r="I251" s="39">
        <v>128</v>
      </c>
      <c r="J251" s="39">
        <v>173</v>
      </c>
      <c r="K251" s="39">
        <v>171</v>
      </c>
      <c r="L251" s="39">
        <v>152</v>
      </c>
      <c r="M251" s="39">
        <v>136</v>
      </c>
      <c r="N251" s="39">
        <v>132</v>
      </c>
      <c r="O251" s="82">
        <v>106</v>
      </c>
      <c r="P251" s="4">
        <v>80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45">
      <c r="A252" s="22">
        <v>80</v>
      </c>
      <c r="B252" s="1" t="s">
        <v>82</v>
      </c>
      <c r="C252" s="2"/>
      <c r="D252" s="2"/>
      <c r="E252" s="2"/>
      <c r="F252" s="39">
        <f t="shared" ref="F252:J252" si="44">SUM(F176,F179,F181:F182,F185:F186,F190,F192,F194,F198,F203,F205,F207:F208,F212,F214:F217,F221:F222,F224:F225,F229,F231,F236,F245:F246,F248:F250)</f>
        <v>107415</v>
      </c>
      <c r="G252" s="39">
        <f t="shared" si="44"/>
        <v>123093</v>
      </c>
      <c r="H252" s="39">
        <f t="shared" si="44"/>
        <v>129116</v>
      </c>
      <c r="I252" s="39">
        <f t="shared" si="44"/>
        <v>148073</v>
      </c>
      <c r="J252" s="39">
        <f t="shared" si="44"/>
        <v>154394</v>
      </c>
      <c r="K252" s="39">
        <f t="shared" ref="K252:P252" si="45">SUM(K176,K179,K181:K182,K185:K186,K190,K192,K194,K198,K203,K205,K207:K208,K212,K214:K217,K221:K222,K224:K225,K229,K231,K236,K245:K246,K248:K250)</f>
        <v>144126</v>
      </c>
      <c r="L252" s="39">
        <f t="shared" si="45"/>
        <v>152908</v>
      </c>
      <c r="M252" s="39">
        <f t="shared" si="45"/>
        <v>152522</v>
      </c>
      <c r="N252" s="39">
        <f t="shared" si="45"/>
        <v>129415</v>
      </c>
      <c r="O252" s="39">
        <f t="shared" si="45"/>
        <v>160355</v>
      </c>
      <c r="P252" s="39">
        <f t="shared" si="45"/>
        <v>183021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5">
      <c r="A253" s="22">
        <v>81</v>
      </c>
      <c r="B253" s="3" t="s">
        <v>0</v>
      </c>
      <c r="C253" s="4"/>
      <c r="D253" s="4"/>
      <c r="E253" s="4"/>
      <c r="F253" s="39">
        <f t="shared" ref="F253:K253" si="46">SUM(F173:F251)</f>
        <v>148287</v>
      </c>
      <c r="G253" s="39">
        <f t="shared" si="46"/>
        <v>159937</v>
      </c>
      <c r="H253" s="39">
        <f t="shared" si="46"/>
        <v>170383</v>
      </c>
      <c r="I253" s="39">
        <f t="shared" si="46"/>
        <v>189283</v>
      </c>
      <c r="J253" s="39">
        <f t="shared" si="46"/>
        <v>200108</v>
      </c>
      <c r="K253" s="39">
        <f t="shared" si="46"/>
        <v>188068</v>
      </c>
      <c r="L253" s="39">
        <f>SUM(L173:L251)</f>
        <v>194978</v>
      </c>
      <c r="M253" s="39">
        <f>SUM(M173:M251)</f>
        <v>193975</v>
      </c>
      <c r="N253" s="39">
        <f>SUM(N173:N251)</f>
        <v>163128</v>
      </c>
      <c r="O253" s="39">
        <f>SUM(O173:O251)</f>
        <v>193373</v>
      </c>
      <c r="P253" s="39">
        <f>SUM(P173:P251)</f>
        <v>220650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4" activePane="bottomLeft" state="frozen"/>
      <selection activeCell="B1" sqref="B1"/>
      <selection pane="bottomLeft" activeCell="C17" sqref="C17"/>
    </sheetView>
  </sheetViews>
  <sheetFormatPr defaultColWidth="9.1328125" defaultRowHeight="14.25" x14ac:dyDescent="0.45"/>
  <cols>
    <col min="1" max="1" width="2.53125" style="12" customWidth="1"/>
    <col min="2" max="2" width="7.3984375" style="9" customWidth="1"/>
    <col min="3" max="3" width="8.73046875" style="9" customWidth="1"/>
    <col min="4" max="4" width="3.73046875" style="9" customWidth="1"/>
    <col min="5" max="5" width="1.1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3.59765625" style="9" customWidth="1"/>
    <col min="16" max="16" width="7" style="9" customWidth="1"/>
    <col min="17" max="18" width="11" style="9" customWidth="1"/>
    <col min="19" max="19" width="6.86328125" style="9" customWidth="1"/>
    <col min="20" max="16384" width="9.1328125" style="9"/>
  </cols>
  <sheetData>
    <row r="1" spans="1:26" ht="26.25" customHeight="1" x14ac:dyDescent="0.45">
      <c r="B1" s="131" t="s">
        <v>540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x14ac:dyDescent="0.45">
      <c r="B2" s="132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6" customHeight="1" x14ac:dyDescent="0.45"/>
    <row r="4" spans="1:26" ht="16.5" customHeight="1" x14ac:dyDescent="0.45">
      <c r="B4" s="137" t="s">
        <v>522</v>
      </c>
      <c r="C4" s="137"/>
      <c r="D4" s="137"/>
      <c r="E4" s="137"/>
      <c r="F4" s="137"/>
      <c r="G4" s="137"/>
      <c r="P4" s="138" t="s">
        <v>523</v>
      </c>
      <c r="Q4" s="138"/>
      <c r="R4" s="138"/>
      <c r="S4" s="138"/>
      <c r="T4" s="138"/>
      <c r="U4" s="138"/>
    </row>
    <row r="5" spans="1:26" x14ac:dyDescent="0.45">
      <c r="B5" s="14"/>
      <c r="C5" s="15">
        <v>26</v>
      </c>
      <c r="D5" s="14"/>
      <c r="E5" s="14"/>
      <c r="F5" s="15">
        <v>80</v>
      </c>
      <c r="G5" s="14"/>
      <c r="H5" s="14"/>
      <c r="P5" s="50"/>
      <c r="Q5" s="133" t="str">
        <f>INDEX(Data!B4:B84,'Municipal Time Series'!C5)</f>
        <v xml:space="preserve">Greater Dandenong </v>
      </c>
      <c r="R5" s="135" t="str">
        <f>INDEX(Data!B4:B84,'Municipal Time Series'!F5)</f>
        <v>Metro Melbourne</v>
      </c>
    </row>
    <row r="6" spans="1:26" x14ac:dyDescent="0.45">
      <c r="B6" s="51" t="str">
        <f>INDEX(Data!B4:B84,'Municipal Time Series'!C5)</f>
        <v xml:space="preserve">Greater Dandenong </v>
      </c>
      <c r="F6" s="16" t="str">
        <f>INDEX(Data!B4:B84,'Municipal Time Series'!F5)</f>
        <v>Metro Melbourne</v>
      </c>
      <c r="P6" s="50"/>
      <c r="Q6" s="134"/>
      <c r="R6" s="136"/>
    </row>
    <row r="7" spans="1:26" x14ac:dyDescent="0.45">
      <c r="A7" s="13">
        <v>1</v>
      </c>
      <c r="B7" s="59">
        <v>2008</v>
      </c>
      <c r="C7" s="52">
        <f>VLOOKUP($C$5,Data!$A$4:$Z$84,2+$A7)</f>
        <v>9.4461533705346792</v>
      </c>
      <c r="F7" s="53">
        <f>VLOOKUP($F$5,Data!$A$4:$Z$84,2+$A7)</f>
        <v>4.5197276591546105</v>
      </c>
      <c r="N7" s="14"/>
      <c r="O7" s="14">
        <v>1</v>
      </c>
      <c r="P7" s="60">
        <v>2011</v>
      </c>
      <c r="Q7" s="54">
        <f>VLOOKUP($C$5,Data!$A$173:$Z$253,$O7+Data!$C$87-10)</f>
        <v>6457</v>
      </c>
      <c r="R7" s="55">
        <f>VLOOKUP($F$5,Data!$A$173:$Z$253,$O7+Data!$C$87-10)</f>
        <v>107415</v>
      </c>
    </row>
    <row r="8" spans="1:26" x14ac:dyDescent="0.45">
      <c r="A8" s="13">
        <v>2</v>
      </c>
      <c r="B8" s="59">
        <v>2009</v>
      </c>
      <c r="C8" s="52">
        <f>VLOOKUP($C$5,Data!$A$4:$Z$84,2+$A8)</f>
        <v>8.8304841028918357</v>
      </c>
      <c r="F8" s="53">
        <f>VLOOKUP($F$5,Data!$A$4:$Z$84,2+$A8)</f>
        <v>5.1086717827568791</v>
      </c>
      <c r="N8" s="14"/>
      <c r="O8" s="14">
        <v>2</v>
      </c>
      <c r="P8" s="60">
        <v>2012</v>
      </c>
      <c r="Q8" s="54">
        <f>VLOOKUP($C$5,Data!$A$173:$Z$253,$O8+Data!$C$87-10)</f>
        <v>6979</v>
      </c>
      <c r="R8" s="55">
        <f>VLOOKUP($F$5,Data!$A$173:$Z$253,$O8+Data!$C$87-10)</f>
        <v>123093</v>
      </c>
    </row>
    <row r="9" spans="1:26" x14ac:dyDescent="0.45">
      <c r="A9" s="13">
        <v>3</v>
      </c>
      <c r="B9" s="59">
        <v>2010</v>
      </c>
      <c r="C9" s="52">
        <f>VLOOKUP($C$5,Data!$A$4:$Z$84,2+$A9)</f>
        <v>10.922538669285538</v>
      </c>
      <c r="F9" s="53">
        <f>VLOOKUP($F$5,Data!$A$4:$Z$84,2+$A9)</f>
        <v>5.4586220524809352</v>
      </c>
      <c r="N9" s="14"/>
      <c r="O9" s="14">
        <v>3</v>
      </c>
      <c r="P9" s="60">
        <v>2013</v>
      </c>
      <c r="Q9" s="54">
        <f>VLOOKUP($C$5,Data!$A$173:$Z$253,$O9+Data!$C$87-10)</f>
        <v>7516</v>
      </c>
      <c r="R9" s="55">
        <f>VLOOKUP($F$5,Data!$A$173:$Z$253,$O9+Data!$C$87-10)</f>
        <v>129116</v>
      </c>
    </row>
    <row r="10" spans="1:26" x14ac:dyDescent="0.45">
      <c r="A10" s="13">
        <v>4</v>
      </c>
      <c r="B10" s="59">
        <v>2011</v>
      </c>
      <c r="C10" s="52">
        <f>VLOOKUP($C$5,Data!$A$4:$Z$84,2+$A10)</f>
        <v>8.8069387049636259</v>
      </c>
      <c r="F10" s="53">
        <f>VLOOKUP($F$5,Data!$A$4:$Z$84,2+$A10)</f>
        <v>4.8268529512924054</v>
      </c>
      <c r="N10" s="14"/>
      <c r="O10" s="14">
        <v>4</v>
      </c>
      <c r="P10" s="60">
        <v>2014</v>
      </c>
      <c r="Q10" s="54">
        <f>VLOOKUP($C$5,Data!$A$173:$Z$253,$O10+Data!$C$87-10)</f>
        <v>7635</v>
      </c>
      <c r="R10" s="55">
        <f>VLOOKUP($F$5,Data!$A$173:$Z$253,$O10+Data!$C$87-10)</f>
        <v>148073</v>
      </c>
    </row>
    <row r="11" spans="1:26" x14ac:dyDescent="0.45">
      <c r="A11" s="13">
        <v>5</v>
      </c>
      <c r="B11" s="59">
        <v>2012</v>
      </c>
      <c r="C11" s="52">
        <f>VLOOKUP($C$5,Data!$A$4:$Z$84,2+$A11)</f>
        <v>8.6207162585443378</v>
      </c>
      <c r="F11" s="53">
        <f>VLOOKUP($F$5,Data!$A$4:$Z$84,2+$A11)</f>
        <v>5.4711742534282441</v>
      </c>
      <c r="N11" s="14"/>
      <c r="O11" s="14">
        <v>5</v>
      </c>
      <c r="P11" s="60">
        <v>2015</v>
      </c>
      <c r="Q11" s="54">
        <f>VLOOKUP($C$5,Data!$A$173:$Z$253,$O11+Data!$C$87-10)</f>
        <v>8591</v>
      </c>
      <c r="R11" s="55">
        <f>VLOOKUP($F$5,Data!$A$173:$Z$253,$O11+Data!$C$87-10)</f>
        <v>154394</v>
      </c>
    </row>
    <row r="12" spans="1:26" x14ac:dyDescent="0.45">
      <c r="A12" s="13">
        <v>6</v>
      </c>
      <c r="B12" s="59">
        <v>2013</v>
      </c>
      <c r="C12" s="52">
        <f>VLOOKUP($C$5,Data!$A$4:$Z$84,2+$A12)</f>
        <v>9.1971575446023586</v>
      </c>
      <c r="F12" s="53">
        <f>VLOOKUP($F$5,Data!$A$4:$Z$84,2+$A12)</f>
        <v>5.646985784846299</v>
      </c>
      <c r="N12" s="14"/>
      <c r="O12" s="14">
        <v>6</v>
      </c>
      <c r="P12" s="60">
        <v>2016</v>
      </c>
      <c r="Q12" s="54">
        <f>VLOOKUP($C$5,Data!$A$173:$Z$253,$O12+Data!$C$87-10)</f>
        <v>8958</v>
      </c>
      <c r="R12" s="55">
        <f>VLOOKUP($F$5,Data!$A$173:$Z$253,$O12+Data!$C$87-10)</f>
        <v>144126</v>
      </c>
    </row>
    <row r="13" spans="1:26" x14ac:dyDescent="0.45">
      <c r="A13" s="13">
        <v>7</v>
      </c>
      <c r="B13" s="59">
        <v>2014</v>
      </c>
      <c r="C13" s="52">
        <f>VLOOKUP($C$5,Data!$A$4:$Z$84,2+$A13)</f>
        <v>11.2</v>
      </c>
      <c r="F13" s="53">
        <f>VLOOKUP($F$5,Data!$A$4:$Z$84,2+$A13)</f>
        <v>6.2612903225806447</v>
      </c>
      <c r="N13" s="14"/>
      <c r="O13" s="14">
        <v>7</v>
      </c>
      <c r="P13" s="60">
        <v>2017</v>
      </c>
      <c r="Q13" s="54">
        <f>VLOOKUP($C$5,Data!$A$173:$Z$253,$O13+Data!$C$87-10)</f>
        <v>7832</v>
      </c>
      <c r="R13" s="55">
        <f>VLOOKUP($F$5,Data!$A$173:$Z$253,$O13+Data!$C$87-10)</f>
        <v>152908</v>
      </c>
    </row>
    <row r="14" spans="1:26" x14ac:dyDescent="0.45">
      <c r="A14" s="13">
        <v>8</v>
      </c>
      <c r="B14" s="59">
        <v>2015</v>
      </c>
      <c r="C14" s="52">
        <f>VLOOKUP($C$5,Data!$A$4:$Z$84,2+$A14)</f>
        <v>12.3</v>
      </c>
      <c r="F14" s="53">
        <f>VLOOKUP($F$5,Data!$A$4:$Z$84,2+$A14)</f>
        <v>6.5</v>
      </c>
      <c r="N14" s="14"/>
      <c r="O14" s="14">
        <v>8</v>
      </c>
      <c r="P14" s="60">
        <v>2018</v>
      </c>
      <c r="Q14" s="54">
        <f>VLOOKUP($C$5,Data!$A$173:$Z$253,$O14+Data!$C$87-10)</f>
        <v>8244</v>
      </c>
      <c r="R14" s="55">
        <f>VLOOKUP($F$5,Data!$A$173:$Z$253,$O14+Data!$C$87-10)</f>
        <v>152522</v>
      </c>
    </row>
    <row r="15" spans="1:26" x14ac:dyDescent="0.45">
      <c r="A15" s="13">
        <v>9</v>
      </c>
      <c r="B15" s="59">
        <v>2016</v>
      </c>
      <c r="C15" s="63">
        <f>VLOOKUP($C$5,Data!$A$4:$Z$84,2+$A15)</f>
        <v>12.4</v>
      </c>
      <c r="F15" s="64">
        <f>VLOOKUP($F$5,Data!$A$4:$Z$84,2+$A15)</f>
        <v>5.7516129032258059</v>
      </c>
      <c r="N15" s="14"/>
      <c r="O15" s="14">
        <v>9</v>
      </c>
      <c r="P15" s="60">
        <v>2019</v>
      </c>
      <c r="Q15" s="54">
        <f>VLOOKUP($C$5,Data!$A$173:$Z$253,$O15+Data!$C$87-10)</f>
        <v>6311</v>
      </c>
      <c r="R15" s="55">
        <f>VLOOKUP($F$5,Data!$A$173:$Z$253,$O15+Data!$C$87-10)</f>
        <v>129415</v>
      </c>
    </row>
    <row r="16" spans="1:26" x14ac:dyDescent="0.45">
      <c r="A16" s="13">
        <v>10</v>
      </c>
      <c r="B16" s="59">
        <v>2017</v>
      </c>
      <c r="C16" s="63">
        <f>VLOOKUP($C$5,Data!$A$4:$Z$84,2+$A16)</f>
        <v>10.199999999999999</v>
      </c>
      <c r="D16" s="26"/>
      <c r="E16" s="26"/>
      <c r="F16" s="64">
        <f>VLOOKUP($F$5,Data!$A$4:$Z$84,2+$A16)</f>
        <v>5.8741935483870966</v>
      </c>
      <c r="N16" s="14"/>
      <c r="O16" s="14">
        <v>10</v>
      </c>
      <c r="P16" s="60">
        <v>2020</v>
      </c>
      <c r="Q16" s="54">
        <f>VLOOKUP($C$5,Data!$A$173:$Z$253,$O16+Data!$C$87-10)</f>
        <v>8642</v>
      </c>
      <c r="R16" s="55">
        <f>VLOOKUP($F$5,Data!$A$173:$Z$253,$O16+Data!$C$87-10)</f>
        <v>160355</v>
      </c>
    </row>
    <row r="17" spans="1:26" x14ac:dyDescent="0.45">
      <c r="A17" s="13">
        <v>11</v>
      </c>
      <c r="B17" s="59">
        <v>2018</v>
      </c>
      <c r="C17" s="63">
        <f>VLOOKUP($C$5,Data!$A$4:$Z$84,2+$A17)</f>
        <v>10</v>
      </c>
      <c r="D17" s="26"/>
      <c r="E17" s="26"/>
      <c r="F17" s="64">
        <f>VLOOKUP($F$5,Data!$A$4:$Z$84,2+$A17)</f>
        <v>5.5612903225806454</v>
      </c>
      <c r="N17" s="14"/>
      <c r="O17" s="14">
        <v>11</v>
      </c>
      <c r="P17" s="60">
        <v>2021</v>
      </c>
      <c r="Q17" s="116">
        <f>VLOOKUP($C$5,Data!$A$173:$Z$253,$O17+Data!$C$87-10)</f>
        <v>7237</v>
      </c>
      <c r="R17" s="55">
        <f>VLOOKUP($F$5,Data!$A$173:$Z$253,$O17+Data!$C$87-10)</f>
        <v>183021</v>
      </c>
      <c r="S17" s="11"/>
    </row>
    <row r="18" spans="1:26" x14ac:dyDescent="0.45">
      <c r="A18" s="13">
        <v>12</v>
      </c>
      <c r="B18" s="59">
        <v>2019</v>
      </c>
      <c r="C18" s="63">
        <f>VLOOKUP($C$5,Data!$A$4:$Z$84,2+$A18)</f>
        <v>7.7</v>
      </c>
      <c r="D18" s="26"/>
      <c r="E18" s="26"/>
      <c r="F18" s="64">
        <f>VLOOKUP($F$5,Data!$A$4:$Z$84,2+$A18)</f>
        <v>4.7</v>
      </c>
      <c r="N18" s="14"/>
      <c r="O18" s="14">
        <v>12</v>
      </c>
      <c r="P18" s="65">
        <v>2022</v>
      </c>
      <c r="Q18" s="117"/>
      <c r="R18" s="66">
        <f>VLOOKUP($F$5,Data!$A$173:$Z$253,$O18+Data!$C$87-8)</f>
        <v>0</v>
      </c>
      <c r="S18" s="11"/>
    </row>
    <row r="19" spans="1:26" x14ac:dyDescent="0.45">
      <c r="A19" s="13">
        <v>13</v>
      </c>
      <c r="B19" s="59">
        <v>2020</v>
      </c>
      <c r="C19" s="63">
        <f>VLOOKUP($C$5,Data!$A$4:$Z$84,2+$A19)</f>
        <v>10.199999999999999</v>
      </c>
      <c r="D19" s="26"/>
      <c r="E19" s="26"/>
      <c r="F19" s="64">
        <f>VLOOKUP($F$5,Data!$A$4:$Z$84,2+$A19)</f>
        <v>5.7</v>
      </c>
      <c r="N19" s="14"/>
      <c r="O19" s="14">
        <v>13</v>
      </c>
      <c r="P19" s="65">
        <v>2023</v>
      </c>
      <c r="Q19" s="117"/>
      <c r="R19" s="66">
        <f>VLOOKUP($F$5,Data!$A$173:$Z$253,$O19+Data!$C$87-8)</f>
        <v>0</v>
      </c>
      <c r="S19" s="11"/>
    </row>
    <row r="20" spans="1:26" x14ac:dyDescent="0.45">
      <c r="A20" s="13">
        <v>14</v>
      </c>
      <c r="B20" s="59">
        <v>2021</v>
      </c>
      <c r="C20" s="63">
        <f>VLOOKUP($C$5,Data!$A$4:$Z$84,2+$A20)</f>
        <v>8.6</v>
      </c>
      <c r="D20" s="26"/>
      <c r="E20" s="26"/>
      <c r="F20" s="64">
        <f>VLOOKUP($F$5,Data!$A$4:$Z$84,2+$A20)</f>
        <v>6.6</v>
      </c>
      <c r="N20" s="14"/>
      <c r="O20" s="14">
        <v>15</v>
      </c>
      <c r="P20" s="65">
        <v>2024</v>
      </c>
      <c r="Q20" s="117"/>
      <c r="R20" s="66">
        <f>VLOOKUP($F$5,Data!$A$173:$Z$253,$O20+Data!$C$87-8)</f>
        <v>0</v>
      </c>
      <c r="S20" s="11"/>
    </row>
    <row r="21" spans="1:26" x14ac:dyDescent="0.45">
      <c r="A21" s="13">
        <v>15</v>
      </c>
      <c r="B21" s="65">
        <v>2022</v>
      </c>
      <c r="C21" s="114">
        <f>VLOOKUP($C$5,Data!$A$4:$Z$84,2+$A21)</f>
        <v>0</v>
      </c>
      <c r="D21" s="26"/>
      <c r="E21" s="26"/>
      <c r="F21" s="114">
        <f>VLOOKUP($F$5,Data!$A$4:$Z$84,2+$A21)</f>
        <v>0</v>
      </c>
      <c r="P21" s="67"/>
      <c r="Q21" s="117"/>
      <c r="R21" s="67"/>
      <c r="S21" s="11"/>
    </row>
    <row r="22" spans="1:26" x14ac:dyDescent="0.45">
      <c r="A22" s="13">
        <v>16</v>
      </c>
      <c r="B22" s="65">
        <v>2023</v>
      </c>
      <c r="C22" s="114">
        <f>VLOOKUP($C$5,Data!$A$4:$Z$84,2+$A22)</f>
        <v>0</v>
      </c>
      <c r="D22" s="26"/>
      <c r="E22" s="26"/>
      <c r="F22" s="114">
        <f>VLOOKUP($F$5,Data!$A$4:$Z$84,2+$A22)</f>
        <v>0</v>
      </c>
      <c r="P22"/>
      <c r="Q22" s="117"/>
      <c r="R22"/>
      <c r="S22" s="11"/>
    </row>
    <row r="23" spans="1:26" x14ac:dyDescent="0.45">
      <c r="A23" s="13">
        <v>17</v>
      </c>
      <c r="B23" s="65">
        <v>2024</v>
      </c>
      <c r="C23" s="114">
        <f>VLOOKUP($C$5,Data!$A$4:$Z$84,2+$A23)</f>
        <v>0</v>
      </c>
      <c r="D23" s="26"/>
      <c r="E23" s="26"/>
      <c r="F23" s="114">
        <f>VLOOKUP($F$5,Data!$A$4:$Z$84,2+$A23)</f>
        <v>0</v>
      </c>
      <c r="P23"/>
      <c r="Q23" s="117"/>
      <c r="R23"/>
      <c r="S23" s="11"/>
    </row>
    <row r="24" spans="1:26" x14ac:dyDescent="0.45">
      <c r="A24" s="13">
        <v>18</v>
      </c>
      <c r="B24" s="65">
        <v>2025</v>
      </c>
      <c r="C24" s="114">
        <f>VLOOKUP($C$5,Data!$A$4:$Z$84,2+$A24)</f>
        <v>0</v>
      </c>
      <c r="D24" s="67"/>
      <c r="E24" s="67"/>
      <c r="F24" s="114">
        <f>VLOOKUP($F$5,Data!$A$4:$Z$84,2+$A24)</f>
        <v>0</v>
      </c>
      <c r="P24"/>
      <c r="Q24" s="117"/>
      <c r="R24"/>
      <c r="S24" s="11"/>
    </row>
    <row r="25" spans="1:26" x14ac:dyDescent="0.45">
      <c r="A25" s="13">
        <v>19</v>
      </c>
      <c r="B25" s="65">
        <v>2026</v>
      </c>
      <c r="C25" s="114">
        <f>VLOOKUP($C$5,Data!$A$4:$Z$84,2+$A25)</f>
        <v>0</v>
      </c>
      <c r="D25" s="67"/>
      <c r="E25" s="67"/>
      <c r="F25" s="114">
        <f>VLOOKUP($F$5,Data!$A$4:$Z$84,2+$A25)</f>
        <v>0</v>
      </c>
      <c r="P25"/>
      <c r="Q25" s="117"/>
      <c r="R25"/>
      <c r="S25" s="11"/>
    </row>
    <row r="26" spans="1:26" x14ac:dyDescent="0.45">
      <c r="A26" s="13">
        <v>20</v>
      </c>
      <c r="B26" s="65">
        <v>2027</v>
      </c>
      <c r="C26" s="114">
        <f>VLOOKUP($C$5,Data!$A$4:$Z$84,2+$A26)</f>
        <v>0</v>
      </c>
      <c r="D26" s="67"/>
      <c r="E26" s="67"/>
      <c r="F26" s="114">
        <f>VLOOKUP($F$5,Data!$A$4:$Z$84,2+$A26)</f>
        <v>0</v>
      </c>
      <c r="P26"/>
      <c r="Q26" s="117"/>
      <c r="R26"/>
      <c r="S26" s="11"/>
    </row>
    <row r="27" spans="1:26" x14ac:dyDescent="0.45">
      <c r="A27" s="13">
        <v>21</v>
      </c>
      <c r="B27" s="65">
        <v>2028</v>
      </c>
      <c r="C27" s="114">
        <f>VLOOKUP($C$5,Data!$A$4:$Z$84,2+$A27)</f>
        <v>0</v>
      </c>
      <c r="D27" s="67"/>
      <c r="E27" s="67"/>
      <c r="F27" s="114">
        <f>VLOOKUP($F$5,Data!$A$4:$Z$84,2+$A27)</f>
        <v>0</v>
      </c>
      <c r="P27"/>
      <c r="Q27"/>
      <c r="R27"/>
      <c r="S27" s="26"/>
    </row>
    <row r="28" spans="1:26" x14ac:dyDescent="0.45">
      <c r="A28" s="13">
        <v>22</v>
      </c>
      <c r="B28" s="65">
        <v>2029</v>
      </c>
      <c r="C28" s="114">
        <f>VLOOKUP($C$5,Data!$A$4:$Z$84,2+$A28)</f>
        <v>0</v>
      </c>
      <c r="D28" s="29"/>
      <c r="E28" s="29"/>
      <c r="F28" s="114">
        <f>VLOOKUP($F$5,Data!$A$4:$Z$84,2+$A28)</f>
        <v>0</v>
      </c>
      <c r="P28"/>
      <c r="Q28"/>
      <c r="R28"/>
      <c r="S28" s="26"/>
    </row>
    <row r="29" spans="1:26" ht="15.4" x14ac:dyDescent="0.45">
      <c r="A29" s="33"/>
      <c r="B29"/>
      <c r="C29"/>
      <c r="D29"/>
      <c r="E29"/>
      <c r="F29"/>
      <c r="I29" s="49" t="s">
        <v>84</v>
      </c>
      <c r="J29" s="18"/>
      <c r="K29" s="128" t="str">
        <f>B6</f>
        <v xml:space="preserve">Greater Dandenong </v>
      </c>
      <c r="L29" s="128"/>
      <c r="M29" s="129" t="str">
        <f>F6</f>
        <v>Metro Melbourne</v>
      </c>
      <c r="N29" s="129"/>
      <c r="P29"/>
      <c r="Q29"/>
      <c r="R29"/>
      <c r="U29" s="49" t="s">
        <v>84</v>
      </c>
      <c r="V29" s="18"/>
      <c r="W29" s="124" t="str">
        <f>B6</f>
        <v xml:space="preserve">Greater Dandenong </v>
      </c>
      <c r="X29" s="124"/>
      <c r="Y29" s="125" t="str">
        <f>F6</f>
        <v>Metro Melbourne</v>
      </c>
      <c r="Z29" s="125"/>
    </row>
    <row r="30" spans="1:26" ht="15.4" x14ac:dyDescent="0.45">
      <c r="A30" s="33"/>
      <c r="B30"/>
      <c r="C30"/>
      <c r="D30"/>
      <c r="E30"/>
      <c r="F30"/>
      <c r="I30" s="118" t="s">
        <v>538</v>
      </c>
      <c r="J30" s="118"/>
      <c r="K30" s="126">
        <f>(C20-C15)/C15*100</f>
        <v>-30.645161290322587</v>
      </c>
      <c r="L30" s="126"/>
      <c r="M30" s="127">
        <f>(F20-F15)/F15*100</f>
        <v>14.75042063937185</v>
      </c>
      <c r="N30" s="127"/>
      <c r="P30"/>
      <c r="Q30"/>
      <c r="R30"/>
      <c r="U30" s="118" t="s">
        <v>538</v>
      </c>
      <c r="V30" s="118"/>
      <c r="W30" s="122">
        <f>(Q17-Q12)/Q12*100</f>
        <v>-19.211877651261442</v>
      </c>
      <c r="X30" s="122"/>
      <c r="Y30" s="123">
        <f>(R17-R12)/R12*100</f>
        <v>26.986803213854543</v>
      </c>
      <c r="Z30" s="123"/>
    </row>
    <row r="31" spans="1:26" ht="15.4" x14ac:dyDescent="0.45">
      <c r="A31" s="33"/>
      <c r="B31"/>
      <c r="C31"/>
      <c r="D31"/>
      <c r="E31"/>
      <c r="F31"/>
      <c r="H31" s="21"/>
      <c r="I31" s="118" t="s">
        <v>85</v>
      </c>
      <c r="J31" s="118"/>
      <c r="K31" s="126">
        <f>(C20-C19)/C19*100</f>
        <v>-15.686274509803919</v>
      </c>
      <c r="L31" s="126"/>
      <c r="M31" s="127">
        <f>(F20-F19)/F19*100</f>
        <v>15.789473684210517</v>
      </c>
      <c r="N31" s="127"/>
      <c r="T31" s="21"/>
      <c r="U31" s="118" t="s">
        <v>85</v>
      </c>
      <c r="V31" s="118"/>
      <c r="W31" s="122">
        <f>(Q17-Q16)/Q16*100</f>
        <v>-16.25781069196945</v>
      </c>
      <c r="X31" s="122"/>
      <c r="Y31" s="123">
        <f>(R17-R16)/R16*100</f>
        <v>14.134888216769042</v>
      </c>
      <c r="Z31" s="123"/>
    </row>
    <row r="32" spans="1:26" ht="15.75" x14ac:dyDescent="0.5">
      <c r="A32" s="33"/>
      <c r="B32"/>
      <c r="C32"/>
      <c r="D32"/>
      <c r="E32"/>
      <c r="F32"/>
      <c r="G32" s="130" t="s">
        <v>89</v>
      </c>
      <c r="H32" s="130"/>
      <c r="I32" s="130"/>
      <c r="J32" s="130"/>
      <c r="K32" s="56"/>
      <c r="L32" s="56"/>
      <c r="M32" s="57"/>
      <c r="N32" s="57"/>
      <c r="S32"/>
      <c r="T32" s="121" t="s">
        <v>524</v>
      </c>
      <c r="U32" s="121"/>
      <c r="V32" s="121"/>
      <c r="W32"/>
      <c r="X32"/>
      <c r="Y32"/>
      <c r="Z32"/>
    </row>
    <row r="33" spans="1:26" ht="15.4" x14ac:dyDescent="0.45">
      <c r="A33" s="33"/>
      <c r="B33"/>
      <c r="C33"/>
      <c r="D33"/>
      <c r="E33"/>
      <c r="F33"/>
      <c r="G33" s="130"/>
      <c r="H33" s="130"/>
      <c r="I33" s="130"/>
      <c r="J33" s="130"/>
      <c r="K33" s="126">
        <f>IF(C5&gt;79,"NA",VLOOKUP(C5,Data!$A$89:$Z$167,Data!C87+1))</f>
        <v>5</v>
      </c>
      <c r="L33" s="126"/>
      <c r="M33" s="127" t="str">
        <f>IF(F5&gt;79,"NA",VLOOKUP(F5,Data!$A$89:$Z$167,Data!C87+1))</f>
        <v>NA</v>
      </c>
      <c r="N33" s="127"/>
      <c r="S33"/>
      <c r="T33"/>
      <c r="U33" s="118" t="s">
        <v>538</v>
      </c>
      <c r="V33" s="118"/>
      <c r="W33" s="119">
        <f>Q17-Q12</f>
        <v>-1721</v>
      </c>
      <c r="X33" s="119"/>
      <c r="Y33" s="120">
        <f>R17-R12</f>
        <v>38895</v>
      </c>
      <c r="Z33" s="120"/>
    </row>
    <row r="34" spans="1:26" ht="15.4" x14ac:dyDescent="0.45">
      <c r="A34" s="33"/>
      <c r="B34"/>
      <c r="C34"/>
      <c r="D34"/>
      <c r="E34"/>
      <c r="F34"/>
      <c r="U34" s="118" t="s">
        <v>85</v>
      </c>
      <c r="V34" s="118"/>
      <c r="W34" s="119">
        <f>Q16-Q15</f>
        <v>2331</v>
      </c>
      <c r="X34" s="119"/>
      <c r="Y34" s="120">
        <f>R17-R16</f>
        <v>22666</v>
      </c>
      <c r="Z34" s="120"/>
    </row>
    <row r="35" spans="1:26" x14ac:dyDescent="0.45">
      <c r="A35" s="33"/>
      <c r="B35"/>
      <c r="C35"/>
      <c r="D35"/>
      <c r="E35"/>
      <c r="F35"/>
    </row>
    <row r="36" spans="1:26" x14ac:dyDescent="0.45">
      <c r="A36" s="33"/>
      <c r="B36"/>
      <c r="C36"/>
      <c r="D36"/>
      <c r="E36"/>
      <c r="F36"/>
      <c r="G36" s="11"/>
    </row>
    <row r="37" spans="1:26" x14ac:dyDescent="0.45">
      <c r="A37" s="33"/>
      <c r="B37"/>
      <c r="C37"/>
      <c r="D37"/>
      <c r="E37"/>
      <c r="F37"/>
    </row>
    <row r="38" spans="1:26" x14ac:dyDescent="0.45">
      <c r="A38" s="33"/>
      <c r="B38"/>
      <c r="C38"/>
      <c r="D38"/>
      <c r="E38"/>
      <c r="F38"/>
    </row>
    <row r="39" spans="1:26" x14ac:dyDescent="0.45">
      <c r="A39" s="33"/>
      <c r="B39"/>
      <c r="C39"/>
      <c r="D39"/>
      <c r="E39"/>
      <c r="F39"/>
    </row>
    <row r="40" spans="1:26" x14ac:dyDescent="0.45">
      <c r="A40" s="33"/>
      <c r="B40"/>
      <c r="C40"/>
      <c r="D40"/>
      <c r="E40"/>
      <c r="F40"/>
    </row>
    <row r="41" spans="1:26" x14ac:dyDescent="0.45">
      <c r="A41" s="33"/>
      <c r="B41"/>
      <c r="C41"/>
      <c r="D41"/>
      <c r="E41"/>
      <c r="F41"/>
    </row>
    <row r="42" spans="1:26" x14ac:dyDescent="0.45">
      <c r="A42" s="33"/>
      <c r="B42"/>
      <c r="C42"/>
      <c r="D42"/>
      <c r="E42"/>
      <c r="F42"/>
    </row>
    <row r="43" spans="1:26" x14ac:dyDescent="0.45">
      <c r="A43" s="33"/>
      <c r="B43"/>
      <c r="C43"/>
      <c r="D43"/>
      <c r="E43"/>
      <c r="F43"/>
    </row>
    <row r="44" spans="1:26" x14ac:dyDescent="0.45">
      <c r="A44" s="33"/>
      <c r="B44"/>
      <c r="C44"/>
      <c r="D44"/>
      <c r="E44"/>
      <c r="F44"/>
    </row>
    <row r="45" spans="1:26" x14ac:dyDescent="0.45">
      <c r="A45" s="33"/>
      <c r="B45"/>
      <c r="C45"/>
      <c r="D45"/>
      <c r="E45"/>
      <c r="F45"/>
    </row>
    <row r="46" spans="1:26" x14ac:dyDescent="0.45">
      <c r="A46" s="33"/>
      <c r="B46"/>
      <c r="C46"/>
      <c r="D46"/>
      <c r="E46"/>
      <c r="F46"/>
    </row>
    <row r="47" spans="1:26" x14ac:dyDescent="0.45">
      <c r="A47" s="33"/>
      <c r="B47"/>
      <c r="C47"/>
      <c r="D47"/>
      <c r="E47"/>
      <c r="F47"/>
    </row>
    <row r="48" spans="1:26" x14ac:dyDescent="0.45">
      <c r="A48" s="33"/>
      <c r="B48"/>
      <c r="C48"/>
      <c r="D48"/>
      <c r="E48"/>
      <c r="F48"/>
    </row>
    <row r="49" spans="1:6" x14ac:dyDescent="0.45">
      <c r="A49" s="33"/>
      <c r="B49"/>
      <c r="C49"/>
      <c r="D49"/>
      <c r="E49"/>
      <c r="F49"/>
    </row>
    <row r="50" spans="1:6" x14ac:dyDescent="0.45">
      <c r="A50" s="33"/>
      <c r="B50"/>
      <c r="C50"/>
      <c r="D50"/>
      <c r="E50"/>
      <c r="F50"/>
    </row>
    <row r="51" spans="1:6" x14ac:dyDescent="0.45">
      <c r="A51" s="33"/>
      <c r="B51"/>
      <c r="C51"/>
      <c r="D51"/>
      <c r="E51"/>
      <c r="F51"/>
    </row>
    <row r="52" spans="1:6" x14ac:dyDescent="0.45">
      <c r="A52" s="33"/>
      <c r="B52"/>
      <c r="C52"/>
      <c r="D52"/>
      <c r="E52"/>
      <c r="F52"/>
    </row>
    <row r="53" spans="1:6" x14ac:dyDescent="0.45">
      <c r="A53" s="33"/>
      <c r="B53" s="17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1:6" x14ac:dyDescent="0.45">
      <c r="A54" s="33"/>
      <c r="B54" s="17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1:6" x14ac:dyDescent="0.45">
      <c r="A55" s="33"/>
      <c r="B55" s="17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1:6" x14ac:dyDescent="0.45">
      <c r="A56" s="33"/>
      <c r="B56" s="17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1:6" x14ac:dyDescent="0.45">
      <c r="A57" s="33"/>
      <c r="B57" s="17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1:6" x14ac:dyDescent="0.45">
      <c r="A58" s="33"/>
      <c r="B58" s="17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1:6" x14ac:dyDescent="0.45">
      <c r="A59" s="33"/>
      <c r="B59" s="17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1:6" x14ac:dyDescent="0.45">
      <c r="A60" s="33"/>
      <c r="B60" s="17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1:6" x14ac:dyDescent="0.45">
      <c r="A61" s="33"/>
      <c r="B61" s="17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1:6" x14ac:dyDescent="0.45">
      <c r="A62" s="33"/>
      <c r="B62" s="17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1:6" x14ac:dyDescent="0.45">
      <c r="A63" s="33"/>
      <c r="B63" s="17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1:6" x14ac:dyDescent="0.45">
      <c r="A64" s="33"/>
      <c r="B64" s="17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1:6" x14ac:dyDescent="0.45">
      <c r="A65" s="33"/>
      <c r="B65" s="17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1:6" x14ac:dyDescent="0.45">
      <c r="A66" s="33"/>
      <c r="B66" s="17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1:6" x14ac:dyDescent="0.45">
      <c r="A67" s="33"/>
      <c r="B67" s="17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1:6" x14ac:dyDescent="0.45">
      <c r="A68" s="33"/>
      <c r="B68" s="17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1:6" x14ac:dyDescent="0.45">
      <c r="A69" s="33"/>
      <c r="B69" s="17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1:6" x14ac:dyDescent="0.45">
      <c r="A70" s="33"/>
      <c r="B70" s="17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1:6" x14ac:dyDescent="0.45">
      <c r="A71" s="33"/>
      <c r="B71" s="17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1:6" x14ac:dyDescent="0.45">
      <c r="A72" s="33"/>
      <c r="B72" s="17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1:6" x14ac:dyDescent="0.45">
      <c r="A73" s="33"/>
      <c r="B73" s="17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1:6" x14ac:dyDescent="0.45">
      <c r="A74" s="33"/>
      <c r="B74" s="17">
        <v>45627</v>
      </c>
      <c r="C74" s="10" t="str">
        <f>VLOOKUP($C$5,Data!$A$4:$Z$84,2+$A74)</f>
        <v xml:space="preserve">Greater Dandenong </v>
      </c>
      <c r="D74" s="11"/>
      <c r="E74" s="11"/>
      <c r="F74" s="10" t="str">
        <f>VLOOKUP($F$5,Data!$A$4:$Z$84,2+$A74)</f>
        <v>Metro Melbourne</v>
      </c>
    </row>
    <row r="75" spans="1:6" x14ac:dyDescent="0.45">
      <c r="A75" s="33"/>
      <c r="B75" s="17">
        <v>45717</v>
      </c>
      <c r="C75" s="10" t="str">
        <f>VLOOKUP($C$5,Data!$A$4:$Z$84,2+$A75)</f>
        <v xml:space="preserve">Greater Dandenong </v>
      </c>
      <c r="D75" s="11"/>
      <c r="E75" s="11"/>
      <c r="F75" s="10" t="str">
        <f>VLOOKUP($F$5,Data!$A$4:$Z$84,2+$A75)</f>
        <v>Metro Melbourne</v>
      </c>
    </row>
    <row r="76" spans="1:6" x14ac:dyDescent="0.45">
      <c r="A76" s="33"/>
      <c r="B76" s="17">
        <v>45809</v>
      </c>
      <c r="C76" s="10" t="str">
        <f>VLOOKUP($C$5,Data!$A$4:$Z$84,2+$A76)</f>
        <v xml:space="preserve">Greater Dandenong </v>
      </c>
      <c r="D76" s="11"/>
      <c r="E76" s="11"/>
      <c r="F76" s="10" t="str">
        <f>VLOOKUP($F$5,Data!$A$4:$Z$84,2+$A76)</f>
        <v>Metro Melbourne</v>
      </c>
    </row>
    <row r="77" spans="1:6" x14ac:dyDescent="0.45">
      <c r="A77" s="33"/>
      <c r="B77" s="17">
        <v>45901</v>
      </c>
      <c r="C77" s="10" t="str">
        <f>VLOOKUP($C$5,Data!$A$4:$Z$84,2+$A77)</f>
        <v xml:space="preserve">Greater Dandenong </v>
      </c>
      <c r="D77" s="11"/>
      <c r="E77" s="11"/>
      <c r="F77" s="10" t="str">
        <f>VLOOKUP($F$5,Data!$A$4:$Z$84,2+$A77)</f>
        <v>Metro Melbourne</v>
      </c>
    </row>
  </sheetData>
  <sheetProtection sheet="1" objects="1" scenarios="1"/>
  <mergeCells count="32">
    <mergeCell ref="B1:Z1"/>
    <mergeCell ref="B2:Z2"/>
    <mergeCell ref="Q5:Q6"/>
    <mergeCell ref="R5:R6"/>
    <mergeCell ref="B4:G4"/>
    <mergeCell ref="P4:U4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U31:V31"/>
    <mergeCell ref="W31:X31"/>
    <mergeCell ref="Y31:Z31"/>
    <mergeCell ref="W29:X29"/>
    <mergeCell ref="Y29:Z29"/>
    <mergeCell ref="U30:V30"/>
    <mergeCell ref="W30:X30"/>
    <mergeCell ref="Y30:Z30"/>
    <mergeCell ref="U34:V34"/>
    <mergeCell ref="W34:X34"/>
    <mergeCell ref="Y34:Z34"/>
    <mergeCell ref="T32:V32"/>
    <mergeCell ref="U33:V33"/>
    <mergeCell ref="W33:X33"/>
    <mergeCell ref="Y33:Z33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9525</xdr:rowOff>
                  </from>
                  <to>
                    <xdr:col>3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X98"/>
  <sheetViews>
    <sheetView showGridLines="0" showRowColHeaders="0" zoomScale="90" zoomScaleNormal="90" workbookViewId="0">
      <pane xSplit="15" ySplit="3" topLeftCell="R4" activePane="bottomRight" state="frozen"/>
      <selection pane="topRight" activeCell="P1" sqref="P1"/>
      <selection pane="bottomLeft" activeCell="A4" sqref="A4"/>
      <selection pane="bottomRight" activeCell="S6" sqref="S6"/>
    </sheetView>
  </sheetViews>
  <sheetFormatPr defaultRowHeight="14.25" x14ac:dyDescent="0.45"/>
  <cols>
    <col min="1" max="1" width="2.59765625" customWidth="1"/>
    <col min="2" max="2" width="2.265625" customWidth="1"/>
    <col min="3" max="3" width="19.73046875" customWidth="1"/>
    <col min="4" max="4" width="11.59765625" style="22" customWidth="1"/>
    <col min="5" max="5" width="9.1328125" style="27"/>
    <col min="6" max="6" width="9.1328125" style="22"/>
    <col min="19" max="24" width="9.1328125" style="31"/>
  </cols>
  <sheetData>
    <row r="1" spans="1:21" ht="23.25" x14ac:dyDescent="0.45">
      <c r="B1" s="139" t="s">
        <v>541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Q1" s="31"/>
      <c r="R1" s="31"/>
      <c r="S1" s="29" t="s">
        <v>519</v>
      </c>
      <c r="T1" s="29"/>
    </row>
    <row r="2" spans="1:21" ht="23.25" x14ac:dyDescent="0.7">
      <c r="C2" s="28" t="s">
        <v>93</v>
      </c>
      <c r="D2" s="28"/>
      <c r="E2" s="28"/>
      <c r="F2" s="28"/>
      <c r="H2" s="46" t="s">
        <v>521</v>
      </c>
      <c r="I2" s="47"/>
      <c r="J2" s="48"/>
      <c r="K2" s="48"/>
      <c r="L2" s="62">
        <v>1</v>
      </c>
      <c r="M2" s="46" t="s">
        <v>94</v>
      </c>
      <c r="N2" s="28"/>
      <c r="O2" s="62">
        <v>14</v>
      </c>
      <c r="Q2" s="31"/>
      <c r="R2" s="31"/>
      <c r="S2" s="29" t="s">
        <v>520</v>
      </c>
      <c r="T2" s="29"/>
      <c r="U2" s="115"/>
    </row>
    <row r="3" spans="1:21" x14ac:dyDescent="0.45">
      <c r="B3" s="140" t="str">
        <f>IF(L2=1,CONCATENATE("Estimated unemployment rates by municipality: ",INDEX(U3:U19,O2)),CONCATENATE("Estimated number of unemployed persons by municipality: ",INDEX(U3:U19,O2)))</f>
        <v>Estimated unemployment rates by municipality: 2021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Q3" s="31"/>
      <c r="R3" s="31"/>
      <c r="S3" s="29"/>
      <c r="T3" s="29"/>
      <c r="U3" s="61">
        <v>2008</v>
      </c>
    </row>
    <row r="4" spans="1:21" x14ac:dyDescent="0.45">
      <c r="A4" s="31"/>
      <c r="B4" s="31"/>
      <c r="C4" s="31"/>
      <c r="G4" s="31"/>
      <c r="H4" s="31"/>
      <c r="I4" s="31"/>
      <c r="J4" s="31"/>
      <c r="K4" s="31"/>
      <c r="L4" s="31"/>
      <c r="M4" s="31"/>
      <c r="N4" s="31"/>
      <c r="Q4" s="31"/>
      <c r="R4" s="31"/>
      <c r="S4" s="29"/>
      <c r="T4" s="29"/>
      <c r="U4" s="61">
        <v>2009</v>
      </c>
    </row>
    <row r="5" spans="1:21" x14ac:dyDescent="0.45">
      <c r="A5" s="31"/>
      <c r="B5" s="83"/>
      <c r="C5" s="83"/>
      <c r="D5" s="84" t="s">
        <v>90</v>
      </c>
      <c r="E5" s="85" t="s">
        <v>91</v>
      </c>
      <c r="F5" s="84" t="s">
        <v>92</v>
      </c>
      <c r="G5" s="84"/>
      <c r="H5" s="83"/>
      <c r="I5" s="31"/>
      <c r="J5" s="31"/>
      <c r="K5" s="31"/>
      <c r="L5" s="31"/>
      <c r="M5" s="31"/>
      <c r="N5" s="31"/>
      <c r="Q5" s="31"/>
      <c r="R5" s="31"/>
      <c r="S5" s="29"/>
      <c r="T5" s="29"/>
      <c r="U5" s="61">
        <v>2010</v>
      </c>
    </row>
    <row r="6" spans="1:21" x14ac:dyDescent="0.45">
      <c r="A6" s="31"/>
      <c r="B6" s="86">
        <v>1</v>
      </c>
      <c r="C6" s="87" t="s">
        <v>1</v>
      </c>
      <c r="D6" s="84">
        <f>IF($L$2=1,VLOOKUP(B6,Data!$A$4:$Z$83,$O$2+2),VLOOKUP(B6,Data!$A$173:$Z$253,$O$2+2))</f>
        <v>3.3</v>
      </c>
      <c r="E6" s="85">
        <f>D6+0.00001*B6</f>
        <v>3.3000099999999999</v>
      </c>
      <c r="F6" s="84">
        <f>RANK(E6,E$6:E$84)</f>
        <v>63</v>
      </c>
      <c r="G6" s="88" t="str">
        <f>VLOOKUP(MATCH(B6,F$6:F$86,0),B$6:F$86,2)</f>
        <v xml:space="preserve">Hume </v>
      </c>
      <c r="H6" s="88">
        <f>VLOOKUP(MATCH(B6,F$6:F$86,0),B$6:F$86,3)</f>
        <v>12.1</v>
      </c>
      <c r="I6" s="31"/>
      <c r="J6" s="31"/>
      <c r="K6" s="31"/>
      <c r="L6" s="31"/>
      <c r="M6" s="31"/>
      <c r="N6" s="31"/>
      <c r="Q6" s="31"/>
      <c r="R6" s="31"/>
      <c r="S6" s="29"/>
      <c r="T6" s="29"/>
      <c r="U6" s="61">
        <v>2011</v>
      </c>
    </row>
    <row r="7" spans="1:21" x14ac:dyDescent="0.45">
      <c r="A7" s="31"/>
      <c r="B7" s="86">
        <v>2</v>
      </c>
      <c r="C7" s="87" t="s">
        <v>2</v>
      </c>
      <c r="D7" s="84">
        <f>IF($L$2=1,VLOOKUP(B7,Data!$A$4:$Z$83,$O$2+2),VLOOKUP(B7,Data!$A$173:$Z$253,$O$2+2))</f>
        <v>3.1</v>
      </c>
      <c r="E7" s="85">
        <f t="shared" ref="E7:E70" si="0">D7+0.00001*B7</f>
        <v>3.1000200000000002</v>
      </c>
      <c r="F7" s="84">
        <f t="shared" ref="F7:F70" si="1">RANK(E7,E$6:E$84)</f>
        <v>65</v>
      </c>
      <c r="G7" s="88" t="str">
        <f t="shared" ref="G7:G70" si="2">VLOOKUP(MATCH(B7,F$6:F$86,0),B$6:F$86,2)</f>
        <v xml:space="preserve">Central Goldfields </v>
      </c>
      <c r="H7" s="88">
        <f t="shared" ref="H7:H70" si="3">VLOOKUP(MATCH(B7,F$6:F$86,0),B$6:F$86,3)</f>
        <v>10.6</v>
      </c>
      <c r="I7" s="31"/>
      <c r="J7" s="31"/>
      <c r="K7" s="31"/>
      <c r="L7" s="31"/>
      <c r="M7" s="31"/>
      <c r="N7" s="31"/>
      <c r="Q7" s="31"/>
      <c r="R7" s="31"/>
      <c r="S7" s="29"/>
      <c r="T7" s="29"/>
      <c r="U7" s="61">
        <v>2012</v>
      </c>
    </row>
    <row r="8" spans="1:21" x14ac:dyDescent="0.45">
      <c r="A8" s="31"/>
      <c r="B8" s="86">
        <v>3</v>
      </c>
      <c r="C8" s="87" t="s">
        <v>3</v>
      </c>
      <c r="D8" s="84">
        <f>IF($L$2=1,VLOOKUP(B8,Data!$A$4:$Z$83,$O$2+2),VLOOKUP(B8,Data!$A$173:$Z$253,$O$2+2))</f>
        <v>5.9</v>
      </c>
      <c r="E8" s="85">
        <f t="shared" si="0"/>
        <v>5.9000300000000001</v>
      </c>
      <c r="F8" s="84">
        <f t="shared" si="1"/>
        <v>25</v>
      </c>
      <c r="G8" s="88" t="str">
        <f t="shared" si="2"/>
        <v xml:space="preserve">Brimbank </v>
      </c>
      <c r="H8" s="88">
        <f t="shared" si="3"/>
        <v>10.1</v>
      </c>
      <c r="I8" s="31"/>
      <c r="J8" s="31"/>
      <c r="K8" s="31"/>
      <c r="L8" s="31"/>
      <c r="M8" s="31"/>
      <c r="N8" s="31"/>
      <c r="Q8" s="31"/>
      <c r="R8" s="31"/>
      <c r="S8" s="29"/>
      <c r="T8" s="29"/>
      <c r="U8" s="61">
        <v>2013</v>
      </c>
    </row>
    <row r="9" spans="1:21" x14ac:dyDescent="0.45">
      <c r="A9" s="31"/>
      <c r="B9" s="86">
        <v>4</v>
      </c>
      <c r="C9" s="87" t="s">
        <v>4</v>
      </c>
      <c r="D9" s="84">
        <f>IF($L$2=1,VLOOKUP(B9,Data!$A$4:$Z$83,$O$2+2),VLOOKUP(B9,Data!$A$173:$Z$253,$O$2+2))</f>
        <v>5.2</v>
      </c>
      <c r="E9" s="85">
        <f t="shared" si="0"/>
        <v>5.2000400000000004</v>
      </c>
      <c r="F9" s="84">
        <f t="shared" si="1"/>
        <v>37</v>
      </c>
      <c r="G9" s="88" t="str">
        <f t="shared" si="2"/>
        <v xml:space="preserve">Melton </v>
      </c>
      <c r="H9" s="88">
        <f t="shared" si="3"/>
        <v>8.9</v>
      </c>
      <c r="I9" s="31"/>
      <c r="J9" s="31"/>
      <c r="K9" s="31"/>
      <c r="L9" s="31"/>
      <c r="M9" s="31"/>
      <c r="N9" s="31"/>
      <c r="Q9" s="31"/>
      <c r="R9" s="31"/>
      <c r="S9" s="29"/>
      <c r="T9" s="29"/>
      <c r="U9" s="61">
        <v>2014</v>
      </c>
    </row>
    <row r="10" spans="1:21" x14ac:dyDescent="0.45">
      <c r="A10" s="31"/>
      <c r="B10" s="86">
        <v>5</v>
      </c>
      <c r="C10" s="87" t="s">
        <v>5</v>
      </c>
      <c r="D10" s="84">
        <f>IF($L$2=1,VLOOKUP(B10,Data!$A$4:$Z$83,$O$2+2),VLOOKUP(B10,Data!$A$173:$Z$253,$O$2+2))</f>
        <v>6.7</v>
      </c>
      <c r="E10" s="85">
        <f t="shared" si="0"/>
        <v>6.7000500000000001</v>
      </c>
      <c r="F10" s="84">
        <f t="shared" si="1"/>
        <v>15</v>
      </c>
      <c r="G10" s="88" t="str">
        <f t="shared" si="2"/>
        <v xml:space="preserve">Greater Dandenong </v>
      </c>
      <c r="H10" s="88">
        <f t="shared" si="3"/>
        <v>8.6</v>
      </c>
      <c r="I10" s="31"/>
      <c r="J10" s="31"/>
      <c r="K10" s="31"/>
      <c r="L10" s="31"/>
      <c r="M10" s="31"/>
      <c r="N10" s="31"/>
      <c r="Q10" s="31"/>
      <c r="R10" s="31"/>
      <c r="S10" s="29"/>
      <c r="T10" s="29"/>
      <c r="U10" s="61">
        <v>2015</v>
      </c>
    </row>
    <row r="11" spans="1:21" x14ac:dyDescent="0.45">
      <c r="A11" s="31"/>
      <c r="B11" s="86">
        <v>6</v>
      </c>
      <c r="C11" s="87" t="s">
        <v>6</v>
      </c>
      <c r="D11" s="84">
        <f>IF($L$2=1,VLOOKUP(B11,Data!$A$4:$Z$83,$O$2+2),VLOOKUP(B11,Data!$A$173:$Z$253,$O$2+2))</f>
        <v>4.4000000000000004</v>
      </c>
      <c r="E11" s="85">
        <f t="shared" si="0"/>
        <v>4.4000600000000007</v>
      </c>
      <c r="F11" s="84">
        <f t="shared" si="1"/>
        <v>46</v>
      </c>
      <c r="G11" s="88" t="str">
        <f t="shared" si="2"/>
        <v xml:space="preserve">Whittlesea </v>
      </c>
      <c r="H11" s="88">
        <f t="shared" si="3"/>
        <v>8.4</v>
      </c>
      <c r="I11" s="31"/>
      <c r="J11" s="31"/>
      <c r="K11" s="31"/>
      <c r="L11" s="31"/>
      <c r="M11" s="31"/>
      <c r="N11" s="31"/>
      <c r="Q11" s="31"/>
      <c r="R11" s="31"/>
      <c r="S11" s="29"/>
      <c r="T11" s="29"/>
      <c r="U11" s="61">
        <v>2016</v>
      </c>
    </row>
    <row r="12" spans="1:21" x14ac:dyDescent="0.45">
      <c r="A12" s="31"/>
      <c r="B12" s="86">
        <v>7</v>
      </c>
      <c r="C12" s="87" t="s">
        <v>7</v>
      </c>
      <c r="D12" s="84">
        <f>IF($L$2=1,VLOOKUP(B12,Data!$A$4:$Z$83,$O$2+2),VLOOKUP(B12,Data!$A$173:$Z$253,$O$2+2))</f>
        <v>4.4000000000000004</v>
      </c>
      <c r="E12" s="85">
        <f t="shared" si="0"/>
        <v>4.4000700000000004</v>
      </c>
      <c r="F12" s="84">
        <f t="shared" si="1"/>
        <v>45</v>
      </c>
      <c r="G12" s="88" t="str">
        <f t="shared" si="2"/>
        <v xml:space="preserve">Latrobe </v>
      </c>
      <c r="H12" s="88">
        <f t="shared" si="3"/>
        <v>8</v>
      </c>
      <c r="I12" s="31"/>
      <c r="J12" s="31"/>
      <c r="K12" s="31"/>
      <c r="L12" s="31"/>
      <c r="M12" s="31"/>
      <c r="N12" s="31"/>
      <c r="Q12" s="31"/>
      <c r="R12" s="31"/>
      <c r="S12" s="29"/>
      <c r="T12" s="29"/>
      <c r="U12" s="61">
        <v>2017</v>
      </c>
    </row>
    <row r="13" spans="1:21" x14ac:dyDescent="0.45">
      <c r="A13" s="31"/>
      <c r="B13" s="86">
        <v>8</v>
      </c>
      <c r="C13" s="87" t="s">
        <v>8</v>
      </c>
      <c r="D13" s="84">
        <f>IF($L$2=1,VLOOKUP(B13,Data!$A$4:$Z$83,$O$2+2),VLOOKUP(B13,Data!$A$173:$Z$253,$O$2+2))</f>
        <v>4.0999999999999996</v>
      </c>
      <c r="E13" s="85">
        <f t="shared" si="0"/>
        <v>4.1000799999999993</v>
      </c>
      <c r="F13" s="84">
        <f t="shared" si="1"/>
        <v>51</v>
      </c>
      <c r="G13" s="88" t="str">
        <f t="shared" si="2"/>
        <v xml:space="preserve">Wyndham </v>
      </c>
      <c r="H13" s="88">
        <f t="shared" si="3"/>
        <v>7.7</v>
      </c>
      <c r="I13" s="31"/>
      <c r="J13" s="31"/>
      <c r="K13" s="31"/>
      <c r="L13" s="31"/>
      <c r="M13" s="31"/>
      <c r="N13" s="31"/>
      <c r="Q13" s="31"/>
      <c r="R13" s="31"/>
      <c r="S13" s="29"/>
      <c r="T13" s="29"/>
      <c r="U13" s="61">
        <v>2018</v>
      </c>
    </row>
    <row r="14" spans="1:21" x14ac:dyDescent="0.45">
      <c r="A14" s="31"/>
      <c r="B14" s="86">
        <v>9</v>
      </c>
      <c r="C14" s="87" t="s">
        <v>9</v>
      </c>
      <c r="D14" s="84">
        <f>IF($L$2=1,VLOOKUP(B14,Data!$A$4:$Z$83,$O$2+2),VLOOKUP(B14,Data!$A$173:$Z$253,$O$2+2))</f>
        <v>4.5999999999999996</v>
      </c>
      <c r="E14" s="85">
        <f t="shared" si="0"/>
        <v>4.6000899999999998</v>
      </c>
      <c r="F14" s="84">
        <f t="shared" si="1"/>
        <v>43</v>
      </c>
      <c r="G14" s="88" t="str">
        <f t="shared" si="2"/>
        <v xml:space="preserve">Moreland </v>
      </c>
      <c r="H14" s="88">
        <f t="shared" si="3"/>
        <v>7.4</v>
      </c>
      <c r="I14" s="31"/>
      <c r="J14" s="31"/>
      <c r="K14" s="31"/>
      <c r="L14" s="31"/>
      <c r="M14" s="31"/>
      <c r="N14" s="31"/>
      <c r="Q14" s="31"/>
      <c r="R14" s="31"/>
      <c r="S14" s="29"/>
      <c r="T14" s="29"/>
      <c r="U14" s="61">
        <v>2019</v>
      </c>
    </row>
    <row r="15" spans="1:21" x14ac:dyDescent="0.45">
      <c r="A15" s="31"/>
      <c r="B15" s="86">
        <v>10</v>
      </c>
      <c r="C15" s="87" t="s">
        <v>10</v>
      </c>
      <c r="D15" s="84">
        <f>IF($L$2=1,VLOOKUP(B15,Data!$A$4:$Z$83,$O$2+2),VLOOKUP(B15,Data!$A$173:$Z$253,$O$2+2))</f>
        <v>10.1</v>
      </c>
      <c r="E15" s="85">
        <f t="shared" si="0"/>
        <v>10.100099999999999</v>
      </c>
      <c r="F15" s="84">
        <f t="shared" si="1"/>
        <v>3</v>
      </c>
      <c r="G15" s="88" t="str">
        <f t="shared" si="2"/>
        <v xml:space="preserve">Darebin </v>
      </c>
      <c r="H15" s="88">
        <f t="shared" si="3"/>
        <v>7.4</v>
      </c>
      <c r="I15" s="31"/>
      <c r="J15" s="31"/>
      <c r="K15" s="31"/>
      <c r="L15" s="31"/>
      <c r="M15" s="31"/>
      <c r="N15" s="31"/>
      <c r="Q15" s="31"/>
      <c r="R15" s="31"/>
      <c r="S15" s="29"/>
      <c r="T15" s="29" t="s">
        <v>88</v>
      </c>
      <c r="U15" s="61">
        <v>2020</v>
      </c>
    </row>
    <row r="16" spans="1:21" x14ac:dyDescent="0.45">
      <c r="A16" s="31"/>
      <c r="B16" s="86">
        <v>11</v>
      </c>
      <c r="C16" s="87" t="s">
        <v>11</v>
      </c>
      <c r="D16" s="84">
        <f>IF($L$2=1,VLOOKUP(B16,Data!$A$4:$Z$83,$O$2+2),VLOOKUP(B16,Data!$A$173:$Z$253,$O$2+2))</f>
        <v>2.4</v>
      </c>
      <c r="E16" s="85">
        <f t="shared" si="0"/>
        <v>2.4001099999999997</v>
      </c>
      <c r="F16" s="84">
        <f t="shared" si="1"/>
        <v>78</v>
      </c>
      <c r="G16" s="88" t="str">
        <f t="shared" si="2"/>
        <v xml:space="preserve">Casey </v>
      </c>
      <c r="H16" s="88">
        <f t="shared" si="3"/>
        <v>7.1</v>
      </c>
      <c r="I16" s="31"/>
      <c r="J16" s="31"/>
      <c r="K16" s="31"/>
      <c r="L16" s="31"/>
      <c r="M16" s="31"/>
      <c r="N16" s="31"/>
      <c r="Q16" s="31"/>
      <c r="R16" s="31"/>
      <c r="S16" s="29"/>
      <c r="T16" s="29"/>
      <c r="U16" s="61">
        <v>2021</v>
      </c>
    </row>
    <row r="17" spans="1:21" x14ac:dyDescent="0.45">
      <c r="A17" s="31"/>
      <c r="B17" s="86">
        <v>12</v>
      </c>
      <c r="C17" s="87" t="s">
        <v>12</v>
      </c>
      <c r="D17" s="84">
        <f>IF($L$2=1,VLOOKUP(B17,Data!$A$4:$Z$83,$O$2+2),VLOOKUP(B17,Data!$A$173:$Z$253,$O$2+2))</f>
        <v>4.4000000000000004</v>
      </c>
      <c r="E17" s="85">
        <f t="shared" si="0"/>
        <v>4.4001200000000003</v>
      </c>
      <c r="F17" s="84">
        <f t="shared" si="1"/>
        <v>44</v>
      </c>
      <c r="G17" s="88" t="str">
        <f t="shared" si="2"/>
        <v xml:space="preserve">Maribyrnong </v>
      </c>
      <c r="H17" s="88">
        <f t="shared" si="3"/>
        <v>7</v>
      </c>
      <c r="I17" s="31"/>
      <c r="J17" s="31"/>
      <c r="K17" s="31"/>
      <c r="L17" s="31"/>
      <c r="M17" s="31"/>
      <c r="N17" s="31"/>
      <c r="Q17" s="31"/>
      <c r="R17" s="31"/>
      <c r="S17" s="29"/>
      <c r="T17" s="29"/>
      <c r="U17" s="61">
        <v>2022</v>
      </c>
    </row>
    <row r="18" spans="1:21" x14ac:dyDescent="0.45">
      <c r="A18" s="31"/>
      <c r="B18" s="86">
        <v>13</v>
      </c>
      <c r="C18" s="87" t="s">
        <v>13</v>
      </c>
      <c r="D18" s="84">
        <f>IF($L$2=1,VLOOKUP(B18,Data!$A$4:$Z$83,$O$2+2),VLOOKUP(B18,Data!$A$173:$Z$253,$O$2+2))</f>
        <v>6.4</v>
      </c>
      <c r="E18" s="85">
        <f t="shared" si="0"/>
        <v>6.4001300000000008</v>
      </c>
      <c r="F18" s="84">
        <f t="shared" si="1"/>
        <v>16</v>
      </c>
      <c r="G18" s="88" t="str">
        <f t="shared" si="2"/>
        <v xml:space="preserve">Manningham </v>
      </c>
      <c r="H18" s="88">
        <f t="shared" si="3"/>
        <v>6.9</v>
      </c>
      <c r="I18" s="31"/>
      <c r="J18" s="31"/>
      <c r="K18" s="31"/>
      <c r="L18" s="31"/>
      <c r="M18" s="31"/>
      <c r="N18" s="31"/>
      <c r="Q18" s="31"/>
      <c r="R18" s="31"/>
      <c r="S18" s="29"/>
      <c r="T18" s="29"/>
      <c r="U18" s="61">
        <v>2023</v>
      </c>
    </row>
    <row r="19" spans="1:21" x14ac:dyDescent="0.45">
      <c r="A19" s="31"/>
      <c r="B19" s="86">
        <v>14</v>
      </c>
      <c r="C19" s="87" t="s">
        <v>14</v>
      </c>
      <c r="D19" s="84">
        <f>IF($L$2=1,VLOOKUP(B19,Data!$A$4:$Z$83,$O$2+2),VLOOKUP(B19,Data!$A$173:$Z$253,$O$2+2))</f>
        <v>7.1</v>
      </c>
      <c r="E19" s="85">
        <f t="shared" si="0"/>
        <v>7.1001399999999997</v>
      </c>
      <c r="F19" s="84">
        <f t="shared" si="1"/>
        <v>11</v>
      </c>
      <c r="G19" s="88" t="str">
        <f t="shared" si="2"/>
        <v xml:space="preserve">East Gippsland </v>
      </c>
      <c r="H19" s="88">
        <f t="shared" si="3"/>
        <v>6.7</v>
      </c>
      <c r="I19" s="31"/>
      <c r="J19" s="31"/>
      <c r="K19" s="31"/>
      <c r="L19" s="31"/>
      <c r="M19" s="31"/>
      <c r="N19" s="31"/>
      <c r="Q19" s="31"/>
      <c r="R19" s="31"/>
      <c r="S19" s="29"/>
      <c r="T19" s="29"/>
      <c r="U19" s="61">
        <v>2024</v>
      </c>
    </row>
    <row r="20" spans="1:21" x14ac:dyDescent="0.45">
      <c r="A20" s="31"/>
      <c r="B20" s="86">
        <v>15</v>
      </c>
      <c r="C20" s="87" t="s">
        <v>15</v>
      </c>
      <c r="D20" s="84">
        <f>IF($L$2=1,VLOOKUP(B20,Data!$A$4:$Z$83,$O$2+2),VLOOKUP(B20,Data!$A$173:$Z$253,$O$2+2))</f>
        <v>10.6</v>
      </c>
      <c r="E20" s="85">
        <f t="shared" si="0"/>
        <v>10.600149999999999</v>
      </c>
      <c r="F20" s="84">
        <f t="shared" si="1"/>
        <v>2</v>
      </c>
      <c r="G20" s="88" t="str">
        <f t="shared" si="2"/>
        <v xml:space="preserve">Bass Coast </v>
      </c>
      <c r="H20" s="88">
        <f t="shared" si="3"/>
        <v>6.7</v>
      </c>
      <c r="I20" s="31"/>
      <c r="J20" s="31"/>
      <c r="K20" s="31"/>
      <c r="L20" s="31"/>
      <c r="M20" s="31"/>
      <c r="N20" s="31"/>
      <c r="Q20" s="31"/>
      <c r="R20" s="31"/>
      <c r="S20" s="29"/>
      <c r="T20" s="29"/>
      <c r="U20" s="61">
        <v>2025</v>
      </c>
    </row>
    <row r="21" spans="1:21" x14ac:dyDescent="0.45">
      <c r="A21" s="31"/>
      <c r="B21" s="86">
        <v>16</v>
      </c>
      <c r="C21" s="87" t="s">
        <v>16</v>
      </c>
      <c r="D21" s="84">
        <f>IF($L$2=1,VLOOKUP(B21,Data!$A$4:$Z$83,$O$2+2),VLOOKUP(B21,Data!$A$173:$Z$253,$O$2+2))</f>
        <v>3.5</v>
      </c>
      <c r="E21" s="85">
        <f t="shared" si="0"/>
        <v>3.5001600000000002</v>
      </c>
      <c r="F21" s="84">
        <f t="shared" si="1"/>
        <v>61</v>
      </c>
      <c r="G21" s="88" t="str">
        <f t="shared" si="2"/>
        <v xml:space="preserve">Cardinia </v>
      </c>
      <c r="H21" s="88">
        <f t="shared" si="3"/>
        <v>6.4</v>
      </c>
      <c r="I21" s="31"/>
      <c r="J21" s="31"/>
      <c r="K21" s="31"/>
      <c r="L21" s="31"/>
      <c r="M21" s="31"/>
      <c r="N21" s="31"/>
      <c r="Q21" s="31"/>
      <c r="R21" s="31"/>
      <c r="U21" s="61">
        <v>2026</v>
      </c>
    </row>
    <row r="22" spans="1:21" x14ac:dyDescent="0.45">
      <c r="A22" s="31"/>
      <c r="B22" s="86">
        <v>17</v>
      </c>
      <c r="C22" s="87" t="s">
        <v>17</v>
      </c>
      <c r="D22" s="84">
        <f>IF($L$2=1,VLOOKUP(B22,Data!$A$4:$Z$83,$O$2+2),VLOOKUP(B22,Data!$A$173:$Z$253,$O$2+2))</f>
        <v>3</v>
      </c>
      <c r="E22" s="85">
        <f t="shared" si="0"/>
        <v>3.0001699999999998</v>
      </c>
      <c r="F22" s="84">
        <f t="shared" si="1"/>
        <v>66</v>
      </c>
      <c r="G22" s="88" t="str">
        <f t="shared" si="2"/>
        <v xml:space="preserve">Yarra </v>
      </c>
      <c r="H22" s="88">
        <f t="shared" si="3"/>
        <v>6.3</v>
      </c>
      <c r="I22" s="31"/>
      <c r="J22" s="31"/>
      <c r="K22" s="31"/>
      <c r="L22" s="31"/>
      <c r="M22" s="31"/>
      <c r="N22" s="31"/>
      <c r="Q22" s="31"/>
      <c r="R22" s="31"/>
      <c r="U22" s="61">
        <v>2027</v>
      </c>
    </row>
    <row r="23" spans="1:21" x14ac:dyDescent="0.45">
      <c r="A23" s="31"/>
      <c r="B23" s="86">
        <v>18</v>
      </c>
      <c r="C23" s="87" t="s">
        <v>18</v>
      </c>
      <c r="D23" s="84">
        <f>IF($L$2=1,VLOOKUP(B23,Data!$A$4:$Z$83,$O$2+2),VLOOKUP(B23,Data!$A$173:$Z$253,$O$2+2))</f>
        <v>7.4</v>
      </c>
      <c r="E23" s="85">
        <f t="shared" si="0"/>
        <v>7.4001800000000006</v>
      </c>
      <c r="F23" s="84">
        <f t="shared" si="1"/>
        <v>10</v>
      </c>
      <c r="G23" s="88" t="str">
        <f t="shared" si="2"/>
        <v xml:space="preserve">Pyrenees </v>
      </c>
      <c r="H23" s="88">
        <f t="shared" si="3"/>
        <v>6.3</v>
      </c>
      <c r="I23" s="31"/>
      <c r="J23" s="31"/>
      <c r="K23" s="31"/>
      <c r="L23" s="31"/>
      <c r="M23" s="31"/>
      <c r="N23" s="31"/>
      <c r="Q23" s="31"/>
      <c r="R23" s="31"/>
      <c r="U23" s="61">
        <v>2028</v>
      </c>
    </row>
    <row r="24" spans="1:21" x14ac:dyDescent="0.45">
      <c r="A24" s="31"/>
      <c r="B24" s="86">
        <v>19</v>
      </c>
      <c r="C24" s="87" t="s">
        <v>19</v>
      </c>
      <c r="D24" s="84">
        <f>IF($L$2=1,VLOOKUP(B24,Data!$A$4:$Z$83,$O$2+2),VLOOKUP(B24,Data!$A$173:$Z$253,$O$2+2))</f>
        <v>6.7</v>
      </c>
      <c r="E24" s="85">
        <f t="shared" si="0"/>
        <v>6.7001900000000001</v>
      </c>
      <c r="F24" s="84">
        <f t="shared" si="1"/>
        <v>14</v>
      </c>
      <c r="G24" s="88" t="str">
        <f t="shared" si="2"/>
        <v xml:space="preserve">Whitehorse </v>
      </c>
      <c r="H24" s="88">
        <f t="shared" si="3"/>
        <v>6.2</v>
      </c>
      <c r="I24" s="31"/>
      <c r="J24" s="31"/>
      <c r="K24" s="31"/>
      <c r="L24" s="31"/>
      <c r="M24" s="31"/>
      <c r="N24" s="31"/>
      <c r="Q24" s="31"/>
      <c r="R24" s="31"/>
      <c r="U24" s="61">
        <v>2029</v>
      </c>
    </row>
    <row r="25" spans="1:21" x14ac:dyDescent="0.45">
      <c r="A25" s="31"/>
      <c r="B25" s="86">
        <v>20</v>
      </c>
      <c r="C25" s="87" t="s">
        <v>20</v>
      </c>
      <c r="D25" s="84">
        <f>IF($L$2=1,VLOOKUP(B25,Data!$A$4:$Z$83,$O$2+2),VLOOKUP(B25,Data!$A$173:$Z$253,$O$2+2))</f>
        <v>6.2</v>
      </c>
      <c r="E25" s="85">
        <f t="shared" si="0"/>
        <v>6.2002000000000006</v>
      </c>
      <c r="F25" s="84">
        <f t="shared" si="1"/>
        <v>22</v>
      </c>
      <c r="G25" s="88" t="str">
        <f t="shared" si="2"/>
        <v xml:space="preserve">Moorabool </v>
      </c>
      <c r="H25" s="88">
        <f t="shared" si="3"/>
        <v>6.2</v>
      </c>
      <c r="I25" s="31"/>
      <c r="J25" s="31"/>
      <c r="K25" s="31"/>
      <c r="L25" s="31"/>
      <c r="M25" s="31"/>
      <c r="N25" s="31"/>
      <c r="Q25" s="31"/>
      <c r="R25" s="31"/>
      <c r="U25" s="58"/>
    </row>
    <row r="26" spans="1:21" x14ac:dyDescent="0.45">
      <c r="A26" s="31"/>
      <c r="B26" s="86">
        <v>21</v>
      </c>
      <c r="C26" s="87" t="s">
        <v>21</v>
      </c>
      <c r="D26" s="84">
        <f>IF($L$2=1,VLOOKUP(B26,Data!$A$4:$Z$83,$O$2+2),VLOOKUP(B26,Data!$A$173:$Z$253,$O$2+2))</f>
        <v>2.7</v>
      </c>
      <c r="E26" s="85">
        <f t="shared" si="0"/>
        <v>2.7002100000000002</v>
      </c>
      <c r="F26" s="84">
        <f t="shared" si="1"/>
        <v>73</v>
      </c>
      <c r="G26" s="88" t="str">
        <f t="shared" si="2"/>
        <v xml:space="preserve">Mitchell </v>
      </c>
      <c r="H26" s="88">
        <f t="shared" si="3"/>
        <v>6.2</v>
      </c>
      <c r="I26" s="31"/>
      <c r="J26" s="31"/>
      <c r="K26" s="31"/>
      <c r="L26" s="31"/>
      <c r="M26" s="31"/>
      <c r="N26" s="31"/>
      <c r="U26" s="58"/>
    </row>
    <row r="27" spans="1:21" x14ac:dyDescent="0.45">
      <c r="A27" s="31"/>
      <c r="B27" s="86">
        <v>22</v>
      </c>
      <c r="C27" s="87" t="s">
        <v>22</v>
      </c>
      <c r="D27" s="84">
        <f>IF($L$2=1,VLOOKUP(B27,Data!$A$4:$Z$83,$O$2+2),VLOOKUP(B27,Data!$A$173:$Z$253,$O$2+2))</f>
        <v>5.2</v>
      </c>
      <c r="E27" s="85">
        <f t="shared" si="0"/>
        <v>5.2002199999999998</v>
      </c>
      <c r="F27" s="84">
        <f t="shared" si="1"/>
        <v>36</v>
      </c>
      <c r="G27" s="88" t="str">
        <f t="shared" si="2"/>
        <v xml:space="preserve">Frankston </v>
      </c>
      <c r="H27" s="88">
        <f t="shared" si="3"/>
        <v>6.2</v>
      </c>
      <c r="I27" s="31"/>
      <c r="J27" s="31"/>
      <c r="K27" s="31"/>
      <c r="L27" s="31"/>
      <c r="M27" s="31"/>
      <c r="N27" s="31"/>
      <c r="U27" s="58"/>
    </row>
    <row r="28" spans="1:21" x14ac:dyDescent="0.45">
      <c r="A28" s="31"/>
      <c r="B28" s="86">
        <v>23</v>
      </c>
      <c r="C28" s="87" t="s">
        <v>23</v>
      </c>
      <c r="D28" s="84">
        <f>IF($L$2=1,VLOOKUP(B28,Data!$A$4:$Z$83,$O$2+2),VLOOKUP(B28,Data!$A$173:$Z$253,$O$2+2))</f>
        <v>4.7</v>
      </c>
      <c r="E28" s="85">
        <f t="shared" si="0"/>
        <v>4.7002300000000004</v>
      </c>
      <c r="F28" s="84">
        <f t="shared" si="1"/>
        <v>40</v>
      </c>
      <c r="G28" s="88" t="str">
        <f t="shared" si="2"/>
        <v xml:space="preserve">Moonee Valley </v>
      </c>
      <c r="H28" s="88">
        <f t="shared" si="3"/>
        <v>6</v>
      </c>
      <c r="I28" s="31"/>
      <c r="J28" s="31"/>
      <c r="K28" s="31"/>
      <c r="L28" s="31"/>
      <c r="M28" s="31"/>
      <c r="N28" s="31"/>
      <c r="U28" s="58"/>
    </row>
    <row r="29" spans="1:21" x14ac:dyDescent="0.45">
      <c r="A29" s="31"/>
      <c r="B29" s="86">
        <v>24</v>
      </c>
      <c r="C29" s="87" t="s">
        <v>24</v>
      </c>
      <c r="D29" s="84">
        <f>IF($L$2=1,VLOOKUP(B29,Data!$A$4:$Z$83,$O$2+2),VLOOKUP(B29,Data!$A$173:$Z$253,$O$2+2))</f>
        <v>3.3</v>
      </c>
      <c r="E29" s="85">
        <f t="shared" si="0"/>
        <v>3.3002399999999996</v>
      </c>
      <c r="F29" s="84">
        <f t="shared" si="1"/>
        <v>62</v>
      </c>
      <c r="G29" s="88" t="str">
        <f t="shared" si="2"/>
        <v xml:space="preserve">Kingston </v>
      </c>
      <c r="H29" s="88">
        <f t="shared" si="3"/>
        <v>6</v>
      </c>
      <c r="I29" s="31"/>
      <c r="J29" s="31"/>
      <c r="K29" s="31"/>
      <c r="L29" s="31"/>
      <c r="M29" s="31"/>
      <c r="N29" s="31"/>
      <c r="U29" s="58"/>
    </row>
    <row r="30" spans="1:21" x14ac:dyDescent="0.45">
      <c r="A30" s="31"/>
      <c r="B30" s="86">
        <v>25</v>
      </c>
      <c r="C30" s="87" t="s">
        <v>25</v>
      </c>
      <c r="D30" s="84">
        <f>IF($L$2=1,VLOOKUP(B30,Data!$A$4:$Z$83,$O$2+2),VLOOKUP(B30,Data!$A$173:$Z$253,$O$2+2))</f>
        <v>4.7</v>
      </c>
      <c r="E30" s="85">
        <f t="shared" si="0"/>
        <v>4.7002500000000005</v>
      </c>
      <c r="F30" s="84">
        <f t="shared" si="1"/>
        <v>39</v>
      </c>
      <c r="G30" s="88" t="str">
        <f t="shared" si="2"/>
        <v xml:space="preserve">Ballarat </v>
      </c>
      <c r="H30" s="88">
        <f t="shared" si="3"/>
        <v>5.9</v>
      </c>
      <c r="I30" s="31"/>
      <c r="J30" s="31"/>
      <c r="K30" s="31"/>
      <c r="L30" s="31"/>
      <c r="M30" s="31"/>
      <c r="N30" s="31"/>
      <c r="U30" s="58"/>
    </row>
    <row r="31" spans="1:21" x14ac:dyDescent="0.45">
      <c r="A31" s="31"/>
      <c r="B31" s="86">
        <v>26</v>
      </c>
      <c r="C31" s="87" t="s">
        <v>26</v>
      </c>
      <c r="D31" s="84">
        <f>IF($L$2=1,VLOOKUP(B31,Data!$A$4:$Z$83,$O$2+2),VLOOKUP(B31,Data!$A$173:$Z$253,$O$2+2))</f>
        <v>8.6</v>
      </c>
      <c r="E31" s="85">
        <f t="shared" si="0"/>
        <v>8.6002600000000005</v>
      </c>
      <c r="F31" s="84">
        <f t="shared" si="1"/>
        <v>5</v>
      </c>
      <c r="G31" s="88" t="str">
        <f t="shared" si="2"/>
        <v xml:space="preserve">Greater Shepparton </v>
      </c>
      <c r="H31" s="88">
        <f t="shared" si="3"/>
        <v>5.8</v>
      </c>
      <c r="I31" s="31"/>
      <c r="J31" s="31"/>
      <c r="K31" s="31"/>
      <c r="L31" s="31"/>
      <c r="M31" s="31"/>
      <c r="N31" s="31"/>
      <c r="U31" s="58"/>
    </row>
    <row r="32" spans="1:21" x14ac:dyDescent="0.45">
      <c r="A32" s="31"/>
      <c r="B32" s="86">
        <v>27</v>
      </c>
      <c r="C32" s="87" t="s">
        <v>27</v>
      </c>
      <c r="D32" s="84">
        <f>IF($L$2=1,VLOOKUP(B32,Data!$A$4:$Z$83,$O$2+2),VLOOKUP(B32,Data!$A$173:$Z$253,$O$2+2))</f>
        <v>4.0999999999999996</v>
      </c>
      <c r="E32" s="85">
        <f t="shared" si="0"/>
        <v>4.1002700000000001</v>
      </c>
      <c r="F32" s="84">
        <f t="shared" si="1"/>
        <v>50</v>
      </c>
      <c r="G32" s="88" t="str">
        <f t="shared" si="2"/>
        <v xml:space="preserve">Yarra Ranges </v>
      </c>
      <c r="H32" s="88">
        <f t="shared" si="3"/>
        <v>5.7</v>
      </c>
      <c r="I32" s="31"/>
      <c r="J32" s="31"/>
      <c r="K32" s="31"/>
      <c r="L32" s="31"/>
      <c r="M32" s="31"/>
      <c r="N32" s="31"/>
      <c r="U32" s="58"/>
    </row>
    <row r="33" spans="1:21" x14ac:dyDescent="0.45">
      <c r="A33" s="31"/>
      <c r="B33" s="86">
        <v>28</v>
      </c>
      <c r="C33" s="87" t="s">
        <v>28</v>
      </c>
      <c r="D33" s="84">
        <f>IF($L$2=1,VLOOKUP(B33,Data!$A$4:$Z$83,$O$2+2),VLOOKUP(B33,Data!$A$173:$Z$253,$O$2+2))</f>
        <v>5.8</v>
      </c>
      <c r="E33" s="85">
        <f t="shared" si="0"/>
        <v>5.8002799999999999</v>
      </c>
      <c r="F33" s="84">
        <f t="shared" si="1"/>
        <v>26</v>
      </c>
      <c r="G33" s="88" t="str">
        <f t="shared" si="2"/>
        <v xml:space="preserve">Port Phillip </v>
      </c>
      <c r="H33" s="88">
        <f t="shared" si="3"/>
        <v>5.6</v>
      </c>
      <c r="I33" s="31"/>
      <c r="J33" s="31"/>
      <c r="K33" s="31"/>
      <c r="L33" s="31"/>
      <c r="M33" s="31"/>
      <c r="N33" s="31"/>
      <c r="U33" s="58"/>
    </row>
    <row r="34" spans="1:21" x14ac:dyDescent="0.45">
      <c r="A34" s="31"/>
      <c r="B34" s="86">
        <v>29</v>
      </c>
      <c r="C34" s="87" t="s">
        <v>29</v>
      </c>
      <c r="D34" s="84">
        <f>IF($L$2=1,VLOOKUP(B34,Data!$A$4:$Z$83,$O$2+2),VLOOKUP(B34,Data!$A$173:$Z$253,$O$2+2))</f>
        <v>5.4</v>
      </c>
      <c r="E34" s="85">
        <f t="shared" si="0"/>
        <v>5.40029</v>
      </c>
      <c r="F34" s="84">
        <f t="shared" si="1"/>
        <v>35</v>
      </c>
      <c r="G34" s="88" t="str">
        <f t="shared" si="2"/>
        <v xml:space="preserve">Maroondah </v>
      </c>
      <c r="H34" s="88">
        <f t="shared" si="3"/>
        <v>5.6</v>
      </c>
      <c r="I34" s="31"/>
      <c r="J34" s="31"/>
      <c r="K34" s="31"/>
      <c r="L34" s="31"/>
      <c r="M34" s="31"/>
      <c r="N34" s="31"/>
      <c r="U34" s="58"/>
    </row>
    <row r="35" spans="1:21" x14ac:dyDescent="0.45">
      <c r="A35" s="31"/>
      <c r="B35" s="86">
        <v>30</v>
      </c>
      <c r="C35" s="87" t="s">
        <v>30</v>
      </c>
      <c r="D35" s="84">
        <f>IF($L$2=1,VLOOKUP(B35,Data!$A$4:$Z$83,$O$2+2),VLOOKUP(B35,Data!$A$173:$Z$253,$O$2+2))</f>
        <v>2.8</v>
      </c>
      <c r="E35" s="85">
        <f t="shared" si="0"/>
        <v>2.8003</v>
      </c>
      <c r="F35" s="84">
        <f t="shared" si="1"/>
        <v>71</v>
      </c>
      <c r="G35" s="88" t="str">
        <f t="shared" si="2"/>
        <v xml:space="preserve">Hobsons Bay </v>
      </c>
      <c r="H35" s="88">
        <f t="shared" si="3"/>
        <v>5.6</v>
      </c>
      <c r="I35" s="31"/>
      <c r="J35" s="31"/>
      <c r="K35" s="31"/>
      <c r="L35" s="31"/>
      <c r="M35" s="31"/>
      <c r="N35" s="31"/>
      <c r="U35" s="58"/>
    </row>
    <row r="36" spans="1:21" x14ac:dyDescent="0.45">
      <c r="A36" s="31"/>
      <c r="B36" s="86">
        <v>31</v>
      </c>
      <c r="C36" s="87" t="s">
        <v>31</v>
      </c>
      <c r="D36" s="84">
        <f>IF($L$2=1,VLOOKUP(B36,Data!$A$4:$Z$83,$O$2+2),VLOOKUP(B36,Data!$A$173:$Z$253,$O$2+2))</f>
        <v>5.6</v>
      </c>
      <c r="E36" s="85">
        <f t="shared" si="0"/>
        <v>5.6003099999999995</v>
      </c>
      <c r="F36" s="84">
        <f t="shared" si="1"/>
        <v>30</v>
      </c>
      <c r="G36" s="88" t="str">
        <f t="shared" si="2"/>
        <v xml:space="preserve">Wellington </v>
      </c>
      <c r="H36" s="88">
        <f t="shared" si="3"/>
        <v>5.5</v>
      </c>
      <c r="I36" s="31"/>
      <c r="J36" s="31"/>
      <c r="K36" s="31"/>
      <c r="L36" s="31"/>
      <c r="M36" s="31"/>
      <c r="N36" s="31"/>
      <c r="U36" s="58"/>
    </row>
    <row r="37" spans="1:21" x14ac:dyDescent="0.45">
      <c r="A37" s="31"/>
      <c r="B37" s="86">
        <v>32</v>
      </c>
      <c r="C37" s="87" t="s">
        <v>32</v>
      </c>
      <c r="D37" s="84">
        <f>IF($L$2=1,VLOOKUP(B37,Data!$A$4:$Z$83,$O$2+2),VLOOKUP(B37,Data!$A$173:$Z$253,$O$2+2))</f>
        <v>2.5</v>
      </c>
      <c r="E37" s="85">
        <f t="shared" si="0"/>
        <v>2.5003199999999999</v>
      </c>
      <c r="F37" s="84">
        <f t="shared" si="1"/>
        <v>77</v>
      </c>
      <c r="G37" s="88" t="str">
        <f t="shared" si="2"/>
        <v xml:space="preserve">Loddon </v>
      </c>
      <c r="H37" s="88">
        <f t="shared" si="3"/>
        <v>5.5</v>
      </c>
      <c r="I37" s="31"/>
      <c r="J37" s="31"/>
      <c r="K37" s="31"/>
      <c r="L37" s="31"/>
      <c r="M37" s="31"/>
      <c r="N37" s="31"/>
      <c r="U37" s="58"/>
    </row>
    <row r="38" spans="1:21" x14ac:dyDescent="0.45">
      <c r="A38" s="31"/>
      <c r="B38" s="86">
        <v>33</v>
      </c>
      <c r="C38" s="87" t="s">
        <v>33</v>
      </c>
      <c r="D38" s="84">
        <f>IF($L$2=1,VLOOKUP(B38,Data!$A$4:$Z$83,$O$2+2),VLOOKUP(B38,Data!$A$173:$Z$253,$O$2+2))</f>
        <v>12.1</v>
      </c>
      <c r="E38" s="85">
        <f t="shared" si="0"/>
        <v>12.10033</v>
      </c>
      <c r="F38" s="84">
        <f t="shared" si="1"/>
        <v>1</v>
      </c>
      <c r="G38" s="88" t="str">
        <f t="shared" si="2"/>
        <v xml:space="preserve">Melbourne </v>
      </c>
      <c r="H38" s="88">
        <f t="shared" si="3"/>
        <v>5.4</v>
      </c>
      <c r="I38" s="31"/>
      <c r="J38" s="31"/>
      <c r="K38" s="31"/>
      <c r="L38" s="31"/>
      <c r="M38" s="31"/>
      <c r="N38" s="31"/>
      <c r="U38" s="58"/>
    </row>
    <row r="39" spans="1:21" x14ac:dyDescent="0.45">
      <c r="A39" s="31"/>
      <c r="B39" s="86">
        <v>34</v>
      </c>
      <c r="C39" s="87" t="s">
        <v>34</v>
      </c>
      <c r="D39" s="84">
        <f>IF($L$2=1,VLOOKUP(B39,Data!$A$4:$Z$83,$O$2+2),VLOOKUP(B39,Data!$A$173:$Z$253,$O$2+2))</f>
        <v>2.5</v>
      </c>
      <c r="E39" s="85">
        <f t="shared" si="0"/>
        <v>2.50034</v>
      </c>
      <c r="F39" s="84">
        <f t="shared" si="1"/>
        <v>76</v>
      </c>
      <c r="G39" s="88" t="str">
        <f t="shared" si="2"/>
        <v xml:space="preserve">Knox </v>
      </c>
      <c r="H39" s="88">
        <f t="shared" si="3"/>
        <v>5.4</v>
      </c>
      <c r="I39" s="31"/>
      <c r="J39" s="31"/>
      <c r="K39" s="31"/>
      <c r="L39" s="31"/>
      <c r="M39" s="31"/>
      <c r="N39" s="31"/>
      <c r="U39" s="58"/>
    </row>
    <row r="40" spans="1:21" x14ac:dyDescent="0.45">
      <c r="A40" s="31"/>
      <c r="B40" s="86">
        <v>35</v>
      </c>
      <c r="C40" s="87" t="s">
        <v>35</v>
      </c>
      <c r="D40" s="84">
        <f>IF($L$2=1,VLOOKUP(B40,Data!$A$4:$Z$83,$O$2+2),VLOOKUP(B40,Data!$A$173:$Z$253,$O$2+2))</f>
        <v>6</v>
      </c>
      <c r="E40" s="85">
        <f t="shared" si="0"/>
        <v>6.0003500000000001</v>
      </c>
      <c r="F40" s="84">
        <f t="shared" si="1"/>
        <v>24</v>
      </c>
      <c r="G40" s="88" t="str">
        <f t="shared" si="2"/>
        <v xml:space="preserve">Hepburn </v>
      </c>
      <c r="H40" s="88">
        <f t="shared" si="3"/>
        <v>5.4</v>
      </c>
      <c r="I40" s="31"/>
      <c r="J40" s="31"/>
      <c r="K40" s="31"/>
      <c r="L40" s="31"/>
      <c r="M40" s="31"/>
      <c r="N40" s="31"/>
      <c r="U40" s="58"/>
    </row>
    <row r="41" spans="1:21" x14ac:dyDescent="0.45">
      <c r="A41" s="31"/>
      <c r="B41" s="86">
        <v>36</v>
      </c>
      <c r="C41" s="87" t="s">
        <v>36</v>
      </c>
      <c r="D41" s="84">
        <f>IF($L$2=1,VLOOKUP(B41,Data!$A$4:$Z$83,$O$2+2),VLOOKUP(B41,Data!$A$173:$Z$253,$O$2+2))</f>
        <v>5.4</v>
      </c>
      <c r="E41" s="85">
        <f t="shared" si="0"/>
        <v>5.40036</v>
      </c>
      <c r="F41" s="84">
        <f t="shared" si="1"/>
        <v>34</v>
      </c>
      <c r="G41" s="88" t="str">
        <f t="shared" si="2"/>
        <v xml:space="preserve">Glen Eira </v>
      </c>
      <c r="H41" s="88">
        <f t="shared" si="3"/>
        <v>5.2</v>
      </c>
      <c r="I41" s="31"/>
      <c r="J41" s="31"/>
      <c r="K41" s="31"/>
      <c r="L41" s="31"/>
      <c r="M41" s="31"/>
      <c r="N41" s="31"/>
      <c r="U41" s="58"/>
    </row>
    <row r="42" spans="1:21" x14ac:dyDescent="0.45">
      <c r="A42" s="31"/>
      <c r="B42" s="86">
        <v>37</v>
      </c>
      <c r="C42" s="87" t="s">
        <v>37</v>
      </c>
      <c r="D42" s="84">
        <f>IF($L$2=1,VLOOKUP(B42,Data!$A$4:$Z$83,$O$2+2),VLOOKUP(B42,Data!$A$173:$Z$253,$O$2+2))</f>
        <v>8</v>
      </c>
      <c r="E42" s="85">
        <f t="shared" si="0"/>
        <v>8.0003700000000002</v>
      </c>
      <c r="F42" s="84">
        <f t="shared" si="1"/>
        <v>7</v>
      </c>
      <c r="G42" s="88" t="str">
        <f t="shared" si="2"/>
        <v xml:space="preserve">Banyule </v>
      </c>
      <c r="H42" s="88">
        <f t="shared" si="3"/>
        <v>5.2</v>
      </c>
      <c r="I42" s="31"/>
      <c r="J42" s="31"/>
      <c r="K42" s="31"/>
      <c r="L42" s="31"/>
      <c r="M42" s="31"/>
      <c r="N42" s="31"/>
      <c r="U42" s="58"/>
    </row>
    <row r="43" spans="1:21" x14ac:dyDescent="0.45">
      <c r="A43" s="31"/>
      <c r="B43" s="86">
        <v>38</v>
      </c>
      <c r="C43" s="87" t="s">
        <v>38</v>
      </c>
      <c r="D43" s="84">
        <f>IF($L$2=1,VLOOKUP(B43,Data!$A$4:$Z$83,$O$2+2),VLOOKUP(B43,Data!$A$173:$Z$253,$O$2+2))</f>
        <v>5.5</v>
      </c>
      <c r="E43" s="85">
        <f t="shared" si="0"/>
        <v>5.5003799999999998</v>
      </c>
      <c r="F43" s="84">
        <f t="shared" si="1"/>
        <v>32</v>
      </c>
      <c r="G43" s="88" t="str">
        <f t="shared" si="2"/>
        <v xml:space="preserve">Murrindindi </v>
      </c>
      <c r="H43" s="88">
        <f t="shared" si="3"/>
        <v>5</v>
      </c>
      <c r="I43" s="31"/>
      <c r="J43" s="31"/>
      <c r="K43" s="31"/>
      <c r="L43" s="31"/>
      <c r="M43" s="31"/>
      <c r="N43" s="31"/>
      <c r="U43" s="58"/>
    </row>
    <row r="44" spans="1:21" x14ac:dyDescent="0.45">
      <c r="A44" s="31"/>
      <c r="B44" s="86">
        <v>39</v>
      </c>
      <c r="C44" s="87" t="s">
        <v>39</v>
      </c>
      <c r="D44" s="84">
        <f>IF($L$2=1,VLOOKUP(B44,Data!$A$4:$Z$83,$O$2+2),VLOOKUP(B44,Data!$A$173:$Z$253,$O$2+2))</f>
        <v>3.5</v>
      </c>
      <c r="E44" s="85">
        <f t="shared" si="0"/>
        <v>3.5003899999999999</v>
      </c>
      <c r="F44" s="84">
        <f t="shared" si="1"/>
        <v>60</v>
      </c>
      <c r="G44" s="88" t="str">
        <f t="shared" si="2"/>
        <v xml:space="preserve">Greater Bendigo </v>
      </c>
      <c r="H44" s="88">
        <f t="shared" si="3"/>
        <v>4.7</v>
      </c>
      <c r="I44" s="31"/>
      <c r="J44" s="31"/>
      <c r="K44" s="31"/>
      <c r="L44" s="31"/>
      <c r="M44" s="31"/>
      <c r="N44" s="31"/>
      <c r="U44" s="58"/>
    </row>
    <row r="45" spans="1:21" x14ac:dyDescent="0.45">
      <c r="A45" s="31"/>
      <c r="B45" s="86">
        <v>40</v>
      </c>
      <c r="C45" s="87" t="s">
        <v>40</v>
      </c>
      <c r="D45" s="84">
        <f>IF($L$2=1,VLOOKUP(B45,Data!$A$4:$Z$83,$O$2+2),VLOOKUP(B45,Data!$A$173:$Z$253,$O$2+2))</f>
        <v>6.9</v>
      </c>
      <c r="E45" s="85">
        <f t="shared" si="0"/>
        <v>6.9004000000000003</v>
      </c>
      <c r="F45" s="84">
        <f t="shared" si="1"/>
        <v>13</v>
      </c>
      <c r="G45" s="88" t="str">
        <f t="shared" si="2"/>
        <v xml:space="preserve">Glenelg </v>
      </c>
      <c r="H45" s="88">
        <f t="shared" si="3"/>
        <v>4.7</v>
      </c>
      <c r="I45" s="31"/>
      <c r="J45" s="31"/>
      <c r="K45" s="31"/>
      <c r="L45" s="31"/>
      <c r="M45" s="31"/>
      <c r="N45" s="31"/>
      <c r="U45" s="58"/>
    </row>
    <row r="46" spans="1:21" x14ac:dyDescent="0.45">
      <c r="A46" s="31"/>
      <c r="B46" s="86">
        <v>41</v>
      </c>
      <c r="C46" s="87" t="s">
        <v>41</v>
      </c>
      <c r="D46" s="84">
        <f>IF($L$2=1,VLOOKUP(B46,Data!$A$4:$Z$83,$O$2+2),VLOOKUP(B46,Data!$A$173:$Z$253,$O$2+2))</f>
        <v>2.9</v>
      </c>
      <c r="E46" s="85">
        <f t="shared" si="0"/>
        <v>2.9004099999999999</v>
      </c>
      <c r="F46" s="84">
        <f t="shared" si="1"/>
        <v>69</v>
      </c>
      <c r="G46" s="88" t="str">
        <f t="shared" si="2"/>
        <v xml:space="preserve">Mornington Peninsula </v>
      </c>
      <c r="H46" s="88">
        <f t="shared" si="3"/>
        <v>4.5999999999999996</v>
      </c>
      <c r="I46" s="31"/>
      <c r="J46" s="31"/>
      <c r="K46" s="31"/>
      <c r="L46" s="31"/>
      <c r="M46" s="31"/>
      <c r="N46" s="31"/>
      <c r="U46" s="58"/>
    </row>
    <row r="47" spans="1:21" x14ac:dyDescent="0.45">
      <c r="A47" s="31"/>
      <c r="B47" s="86">
        <v>42</v>
      </c>
      <c r="C47" s="87" t="s">
        <v>42</v>
      </c>
      <c r="D47" s="84">
        <f>IF($L$2=1,VLOOKUP(B47,Data!$A$4:$Z$83,$O$2+2),VLOOKUP(B47,Data!$A$173:$Z$253,$O$2+2))</f>
        <v>7</v>
      </c>
      <c r="E47" s="85">
        <f t="shared" si="0"/>
        <v>7.0004200000000001</v>
      </c>
      <c r="F47" s="84">
        <f t="shared" si="1"/>
        <v>12</v>
      </c>
      <c r="G47" s="88" t="str">
        <f t="shared" si="2"/>
        <v xml:space="preserve">Moira </v>
      </c>
      <c r="H47" s="88">
        <f t="shared" si="3"/>
        <v>4.5999999999999996</v>
      </c>
      <c r="I47" s="31"/>
      <c r="J47" s="31"/>
      <c r="K47" s="31"/>
      <c r="L47" s="31"/>
      <c r="M47" s="31"/>
      <c r="N47" s="31"/>
      <c r="U47" s="58"/>
    </row>
    <row r="48" spans="1:21" x14ac:dyDescent="0.45">
      <c r="A48" s="31"/>
      <c r="B48" s="86">
        <v>43</v>
      </c>
      <c r="C48" s="87" t="s">
        <v>43</v>
      </c>
      <c r="D48" s="84">
        <f>IF($L$2=1,VLOOKUP(B48,Data!$A$4:$Z$83,$O$2+2),VLOOKUP(B48,Data!$A$173:$Z$253,$O$2+2))</f>
        <v>5.6</v>
      </c>
      <c r="E48" s="85">
        <f t="shared" si="0"/>
        <v>5.6004299999999994</v>
      </c>
      <c r="F48" s="84">
        <f t="shared" si="1"/>
        <v>29</v>
      </c>
      <c r="G48" s="88" t="str">
        <f t="shared" si="2"/>
        <v xml:space="preserve">Boroondara </v>
      </c>
      <c r="H48" s="88">
        <f t="shared" si="3"/>
        <v>4.5999999999999996</v>
      </c>
      <c r="I48" s="31"/>
      <c r="J48" s="31"/>
      <c r="K48" s="31"/>
      <c r="L48" s="31"/>
      <c r="M48" s="31"/>
      <c r="N48" s="31"/>
      <c r="U48" s="58"/>
    </row>
    <row r="49" spans="1:21" x14ac:dyDescent="0.45">
      <c r="A49" s="31"/>
      <c r="B49" s="86">
        <v>44</v>
      </c>
      <c r="C49" s="87" t="s">
        <v>44</v>
      </c>
      <c r="D49" s="84">
        <f>IF($L$2=1,VLOOKUP(B49,Data!$A$4:$Z$83,$O$2+2),VLOOKUP(B49,Data!$A$173:$Z$253,$O$2+2))</f>
        <v>5.4</v>
      </c>
      <c r="E49" s="85">
        <f t="shared" si="0"/>
        <v>5.4004400000000006</v>
      </c>
      <c r="F49" s="84">
        <f t="shared" si="1"/>
        <v>33</v>
      </c>
      <c r="G49" s="88" t="str">
        <f t="shared" si="2"/>
        <v xml:space="preserve">Campaspe </v>
      </c>
      <c r="H49" s="88">
        <f t="shared" si="3"/>
        <v>4.4000000000000004</v>
      </c>
      <c r="I49" s="31"/>
      <c r="J49" s="31"/>
      <c r="K49" s="31"/>
      <c r="L49" s="31"/>
      <c r="M49" s="31"/>
      <c r="N49" s="31"/>
      <c r="U49" s="58"/>
    </row>
    <row r="50" spans="1:21" x14ac:dyDescent="0.45">
      <c r="A50" s="31"/>
      <c r="B50" s="86">
        <v>45</v>
      </c>
      <c r="C50" s="87" t="s">
        <v>45</v>
      </c>
      <c r="D50" s="84">
        <f>IF($L$2=1,VLOOKUP(B50,Data!$A$4:$Z$83,$O$2+2),VLOOKUP(B50,Data!$A$173:$Z$253,$O$2+2))</f>
        <v>8.9</v>
      </c>
      <c r="E50" s="85">
        <f t="shared" si="0"/>
        <v>8.9004500000000011</v>
      </c>
      <c r="F50" s="84">
        <f t="shared" si="1"/>
        <v>4</v>
      </c>
      <c r="G50" s="88" t="str">
        <f t="shared" si="2"/>
        <v xml:space="preserve">Bayside </v>
      </c>
      <c r="H50" s="88">
        <f t="shared" si="3"/>
        <v>4.4000000000000004</v>
      </c>
      <c r="I50" s="31"/>
      <c r="J50" s="31"/>
      <c r="K50" s="31"/>
      <c r="L50" s="31"/>
      <c r="M50" s="31"/>
      <c r="N50" s="31"/>
      <c r="U50" s="58"/>
    </row>
    <row r="51" spans="1:21" x14ac:dyDescent="0.45">
      <c r="A51" s="31"/>
      <c r="B51" s="86">
        <v>46</v>
      </c>
      <c r="C51" s="87" t="s">
        <v>46</v>
      </c>
      <c r="D51" s="84">
        <f>IF($L$2=1,VLOOKUP(B51,Data!$A$4:$Z$83,$O$2+2),VLOOKUP(B51,Data!$A$173:$Z$253,$O$2+2))</f>
        <v>3.5</v>
      </c>
      <c r="E51" s="85">
        <f t="shared" si="0"/>
        <v>3.5004599999999999</v>
      </c>
      <c r="F51" s="84">
        <f t="shared" si="1"/>
        <v>59</v>
      </c>
      <c r="G51" s="88" t="str">
        <f t="shared" si="2"/>
        <v xml:space="preserve">Baw Baw </v>
      </c>
      <c r="H51" s="88">
        <f t="shared" si="3"/>
        <v>4.4000000000000004</v>
      </c>
      <c r="I51" s="31"/>
      <c r="J51" s="31"/>
      <c r="K51" s="31"/>
      <c r="L51" s="31"/>
      <c r="M51" s="31"/>
      <c r="N51" s="31"/>
      <c r="U51" s="58"/>
    </row>
    <row r="52" spans="1:21" x14ac:dyDescent="0.45">
      <c r="A52" s="31"/>
      <c r="B52" s="86">
        <v>47</v>
      </c>
      <c r="C52" s="87" t="s">
        <v>47</v>
      </c>
      <c r="D52" s="84">
        <f>IF($L$2=1,VLOOKUP(B52,Data!$A$4:$Z$83,$O$2+2),VLOOKUP(B52,Data!$A$173:$Z$253,$O$2+2))</f>
        <v>6.2</v>
      </c>
      <c r="E52" s="85">
        <f t="shared" si="0"/>
        <v>6.2004700000000001</v>
      </c>
      <c r="F52" s="84">
        <f t="shared" si="1"/>
        <v>21</v>
      </c>
      <c r="G52" s="88" t="str">
        <f t="shared" si="2"/>
        <v xml:space="preserve">Wodonga </v>
      </c>
      <c r="H52" s="88">
        <f t="shared" si="3"/>
        <v>4.3</v>
      </c>
      <c r="I52" s="31"/>
      <c r="J52" s="31"/>
      <c r="K52" s="31"/>
      <c r="L52" s="31"/>
      <c r="M52" s="31"/>
      <c r="N52" s="31"/>
      <c r="U52" s="58"/>
    </row>
    <row r="53" spans="1:21" x14ac:dyDescent="0.45">
      <c r="A53" s="31"/>
      <c r="B53" s="86">
        <v>48</v>
      </c>
      <c r="C53" s="87" t="s">
        <v>48</v>
      </c>
      <c r="D53" s="84">
        <f>IF($L$2=1,VLOOKUP(B53,Data!$A$4:$Z$83,$O$2+2),VLOOKUP(B53,Data!$A$173:$Z$253,$O$2+2))</f>
        <v>4.5999999999999996</v>
      </c>
      <c r="E53" s="85">
        <f t="shared" si="0"/>
        <v>4.6004799999999992</v>
      </c>
      <c r="F53" s="84">
        <f t="shared" si="1"/>
        <v>42</v>
      </c>
      <c r="G53" s="88" t="str">
        <f t="shared" si="2"/>
        <v xml:space="preserve">Stonnington </v>
      </c>
      <c r="H53" s="88">
        <f t="shared" si="3"/>
        <v>4.3</v>
      </c>
      <c r="I53" s="31"/>
      <c r="J53" s="31"/>
      <c r="K53" s="31"/>
      <c r="L53" s="31"/>
      <c r="M53" s="31"/>
      <c r="N53" s="31"/>
      <c r="U53" s="58"/>
    </row>
    <row r="54" spans="1:21" x14ac:dyDescent="0.45">
      <c r="A54" s="31"/>
      <c r="B54" s="86">
        <v>49</v>
      </c>
      <c r="C54" s="87" t="s">
        <v>49</v>
      </c>
      <c r="D54" s="84">
        <f>IF($L$2=1,VLOOKUP(B54,Data!$A$4:$Z$83,$O$2+2),VLOOKUP(B54,Data!$A$173:$Z$253,$O$2+2))</f>
        <v>4</v>
      </c>
      <c r="E54" s="85">
        <f t="shared" si="0"/>
        <v>4.0004900000000001</v>
      </c>
      <c r="F54" s="84">
        <f t="shared" si="1"/>
        <v>53</v>
      </c>
      <c r="G54" s="88" t="str">
        <f t="shared" si="2"/>
        <v xml:space="preserve">Mount Alexander </v>
      </c>
      <c r="H54" s="88">
        <f t="shared" si="3"/>
        <v>4.2</v>
      </c>
      <c r="I54" s="31"/>
      <c r="J54" s="31"/>
      <c r="K54" s="31"/>
      <c r="L54" s="31"/>
      <c r="M54" s="31"/>
      <c r="N54" s="31"/>
      <c r="U54" s="58"/>
    </row>
    <row r="55" spans="1:21" x14ac:dyDescent="0.45">
      <c r="A55" s="31"/>
      <c r="B55" s="86">
        <v>50</v>
      </c>
      <c r="C55" s="87" t="s">
        <v>50</v>
      </c>
      <c r="D55" s="84">
        <f>IF($L$2=1,VLOOKUP(B55,Data!$A$4:$Z$83,$O$2+2),VLOOKUP(B55,Data!$A$173:$Z$253,$O$2+2))</f>
        <v>6</v>
      </c>
      <c r="E55" s="85">
        <f t="shared" si="0"/>
        <v>6.0004999999999997</v>
      </c>
      <c r="F55" s="84">
        <f t="shared" si="1"/>
        <v>23</v>
      </c>
      <c r="G55" s="88" t="str">
        <f t="shared" si="2"/>
        <v xml:space="preserve">Greater Geelong </v>
      </c>
      <c r="H55" s="88">
        <f t="shared" si="3"/>
        <v>4.0999999999999996</v>
      </c>
      <c r="I55" s="31"/>
      <c r="J55" s="31"/>
      <c r="K55" s="31"/>
      <c r="L55" s="31"/>
      <c r="M55" s="31"/>
      <c r="N55" s="31"/>
      <c r="U55" s="58"/>
    </row>
    <row r="56" spans="1:21" x14ac:dyDescent="0.45">
      <c r="A56" s="31"/>
      <c r="B56" s="86">
        <v>51</v>
      </c>
      <c r="C56" s="87" t="s">
        <v>51</v>
      </c>
      <c r="D56" s="84">
        <f>IF($L$2=1,VLOOKUP(B56,Data!$A$4:$Z$83,$O$2+2),VLOOKUP(B56,Data!$A$173:$Z$253,$O$2+2))</f>
        <v>6.2</v>
      </c>
      <c r="E56" s="85">
        <f t="shared" si="0"/>
        <v>6.2005100000000004</v>
      </c>
      <c r="F56" s="84">
        <f t="shared" si="1"/>
        <v>20</v>
      </c>
      <c r="G56" s="88" t="str">
        <f t="shared" si="2"/>
        <v xml:space="preserve">Benalla </v>
      </c>
      <c r="H56" s="88">
        <f t="shared" si="3"/>
        <v>4.0999999999999996</v>
      </c>
      <c r="I56" s="31"/>
      <c r="J56" s="31"/>
      <c r="K56" s="31"/>
      <c r="L56" s="31"/>
      <c r="M56" s="31"/>
      <c r="N56" s="31"/>
      <c r="U56" s="58"/>
    </row>
    <row r="57" spans="1:21" x14ac:dyDescent="0.45">
      <c r="A57" s="31"/>
      <c r="B57" s="86">
        <v>52</v>
      </c>
      <c r="C57" s="87" t="s">
        <v>52</v>
      </c>
      <c r="D57" s="84">
        <f>IF($L$2=1,VLOOKUP(B57,Data!$A$4:$Z$83,$O$2+2),VLOOKUP(B57,Data!$A$173:$Z$253,$O$2+2))</f>
        <v>7.4</v>
      </c>
      <c r="E57" s="85">
        <f t="shared" si="0"/>
        <v>7.4005200000000002</v>
      </c>
      <c r="F57" s="84">
        <f t="shared" si="1"/>
        <v>9</v>
      </c>
      <c r="G57" s="88" t="str">
        <f t="shared" si="2"/>
        <v xml:space="preserve">South Gippsland </v>
      </c>
      <c r="H57" s="88">
        <f t="shared" si="3"/>
        <v>4</v>
      </c>
      <c r="I57" s="31"/>
      <c r="J57" s="31"/>
      <c r="K57" s="31"/>
      <c r="L57" s="31"/>
      <c r="M57" s="31"/>
      <c r="N57" s="31"/>
      <c r="U57" s="58"/>
    </row>
    <row r="58" spans="1:21" x14ac:dyDescent="0.45">
      <c r="A58" s="31"/>
      <c r="B58" s="86">
        <v>53</v>
      </c>
      <c r="C58" s="87" t="s">
        <v>53</v>
      </c>
      <c r="D58" s="84">
        <f>IF($L$2=1,VLOOKUP(B58,Data!$A$4:$Z$83,$O$2+2),VLOOKUP(B58,Data!$A$173:$Z$253,$O$2+2))</f>
        <v>4.5999999999999996</v>
      </c>
      <c r="E58" s="85">
        <f t="shared" si="0"/>
        <v>4.60053</v>
      </c>
      <c r="F58" s="84">
        <f t="shared" si="1"/>
        <v>41</v>
      </c>
      <c r="G58" s="88" t="str">
        <f t="shared" si="2"/>
        <v xml:space="preserve">Monash </v>
      </c>
      <c r="H58" s="88">
        <f t="shared" si="3"/>
        <v>4</v>
      </c>
      <c r="I58" s="31"/>
      <c r="J58" s="31"/>
      <c r="K58" s="31"/>
      <c r="L58" s="31"/>
      <c r="M58" s="31"/>
      <c r="N58" s="31"/>
      <c r="U58" s="58"/>
    </row>
    <row r="59" spans="1:21" x14ac:dyDescent="0.45">
      <c r="A59" s="31"/>
      <c r="B59" s="86">
        <v>54</v>
      </c>
      <c r="C59" s="87" t="s">
        <v>54</v>
      </c>
      <c r="D59" s="84">
        <f>IF($L$2=1,VLOOKUP(B59,Data!$A$4:$Z$83,$O$2+2),VLOOKUP(B59,Data!$A$173:$Z$253,$O$2+2))</f>
        <v>4.2</v>
      </c>
      <c r="E59" s="85">
        <f t="shared" si="0"/>
        <v>4.2005400000000002</v>
      </c>
      <c r="F59" s="84">
        <f t="shared" si="1"/>
        <v>49</v>
      </c>
      <c r="G59" s="88" t="str">
        <f t="shared" si="2"/>
        <v xml:space="preserve">Warrnambool </v>
      </c>
      <c r="H59" s="88">
        <f t="shared" si="3"/>
        <v>3.9</v>
      </c>
      <c r="I59" s="31"/>
      <c r="J59" s="31"/>
      <c r="K59" s="31"/>
      <c r="L59" s="31"/>
      <c r="M59" s="31"/>
      <c r="N59" s="31"/>
      <c r="U59" s="58"/>
    </row>
    <row r="60" spans="1:21" x14ac:dyDescent="0.45">
      <c r="A60" s="31"/>
      <c r="B60" s="86">
        <v>55</v>
      </c>
      <c r="C60" s="87" t="s">
        <v>55</v>
      </c>
      <c r="D60" s="84">
        <f>IF($L$2=1,VLOOKUP(B60,Data!$A$4:$Z$83,$O$2+2),VLOOKUP(B60,Data!$A$173:$Z$253,$O$2+2))</f>
        <v>2.8</v>
      </c>
      <c r="E60" s="85">
        <f t="shared" si="0"/>
        <v>2.8005499999999999</v>
      </c>
      <c r="F60" s="84">
        <f t="shared" si="1"/>
        <v>70</v>
      </c>
      <c r="G60" s="88" t="str">
        <f t="shared" si="2"/>
        <v xml:space="preserve">Strathbogie </v>
      </c>
      <c r="H60" s="88">
        <f t="shared" si="3"/>
        <v>3.7</v>
      </c>
      <c r="I60" s="31"/>
      <c r="J60" s="31"/>
      <c r="K60" s="31"/>
      <c r="L60" s="31"/>
      <c r="M60" s="31"/>
      <c r="N60" s="31"/>
      <c r="U60" s="58"/>
    </row>
    <row r="61" spans="1:21" x14ac:dyDescent="0.45">
      <c r="A61" s="31"/>
      <c r="B61" s="86">
        <v>56</v>
      </c>
      <c r="C61" s="87" t="s">
        <v>56</v>
      </c>
      <c r="D61" s="84">
        <f>IF($L$2=1,VLOOKUP(B61,Data!$A$4:$Z$83,$O$2+2),VLOOKUP(B61,Data!$A$173:$Z$253,$O$2+2))</f>
        <v>5</v>
      </c>
      <c r="E61" s="85">
        <f t="shared" si="0"/>
        <v>5.0005600000000001</v>
      </c>
      <c r="F61" s="84">
        <f t="shared" si="1"/>
        <v>38</v>
      </c>
      <c r="G61" s="88" t="str">
        <f t="shared" si="2"/>
        <v xml:space="preserve">Southern Grampians </v>
      </c>
      <c r="H61" s="88">
        <f t="shared" si="3"/>
        <v>3.7</v>
      </c>
      <c r="I61" s="31"/>
      <c r="J61" s="31"/>
      <c r="K61" s="31"/>
      <c r="L61" s="31"/>
      <c r="M61" s="31"/>
      <c r="N61" s="31"/>
      <c r="U61" s="58"/>
    </row>
    <row r="62" spans="1:21" x14ac:dyDescent="0.45">
      <c r="A62" s="31"/>
      <c r="B62" s="86">
        <v>57</v>
      </c>
      <c r="C62" s="87" t="s">
        <v>57</v>
      </c>
      <c r="D62" s="84">
        <f>IF($L$2=1,VLOOKUP(B62,Data!$A$4:$Z$83,$O$2+2),VLOOKUP(B62,Data!$A$173:$Z$253,$O$2+2))</f>
        <v>3.5</v>
      </c>
      <c r="E62" s="85">
        <f t="shared" si="0"/>
        <v>3.5005700000000002</v>
      </c>
      <c r="F62" s="84">
        <f t="shared" si="1"/>
        <v>58</v>
      </c>
      <c r="G62" s="88" t="str">
        <f t="shared" si="2"/>
        <v xml:space="preserve">Wangaratta </v>
      </c>
      <c r="H62" s="88">
        <f t="shared" si="3"/>
        <v>3.6</v>
      </c>
      <c r="I62" s="31"/>
      <c r="J62" s="31"/>
      <c r="K62" s="31"/>
      <c r="L62" s="31"/>
      <c r="M62" s="31"/>
      <c r="N62" s="31"/>
      <c r="U62" s="58"/>
    </row>
    <row r="63" spans="1:21" x14ac:dyDescent="0.45">
      <c r="A63" s="31"/>
      <c r="B63" s="86">
        <v>58</v>
      </c>
      <c r="C63" s="87" t="s">
        <v>58</v>
      </c>
      <c r="D63" s="84">
        <f>IF($L$2=1,VLOOKUP(B63,Data!$A$4:$Z$83,$O$2+2),VLOOKUP(B63,Data!$A$173:$Z$253,$O$2+2))</f>
        <v>3.1</v>
      </c>
      <c r="E63" s="85">
        <f t="shared" si="0"/>
        <v>3.1005799999999999</v>
      </c>
      <c r="F63" s="84">
        <f t="shared" si="1"/>
        <v>64</v>
      </c>
      <c r="G63" s="88" t="str">
        <f t="shared" si="2"/>
        <v xml:space="preserve">Nillumbik </v>
      </c>
      <c r="H63" s="88">
        <f t="shared" si="3"/>
        <v>3.5</v>
      </c>
      <c r="I63" s="31"/>
      <c r="J63" s="31"/>
      <c r="K63" s="31"/>
      <c r="L63" s="31"/>
      <c r="M63" s="31"/>
      <c r="N63" s="31"/>
      <c r="U63" s="58"/>
    </row>
    <row r="64" spans="1:21" x14ac:dyDescent="0.45">
      <c r="A64" s="31"/>
      <c r="B64" s="86">
        <v>59</v>
      </c>
      <c r="C64" s="87" t="s">
        <v>59</v>
      </c>
      <c r="D64" s="84">
        <f>IF($L$2=1,VLOOKUP(B64,Data!$A$4:$Z$83,$O$2+2),VLOOKUP(B64,Data!$A$173:$Z$253,$O$2+2))</f>
        <v>5.6</v>
      </c>
      <c r="E64" s="85">
        <f t="shared" si="0"/>
        <v>5.6005899999999995</v>
      </c>
      <c r="F64" s="84">
        <f t="shared" si="1"/>
        <v>28</v>
      </c>
      <c r="G64" s="88" t="str">
        <f t="shared" si="2"/>
        <v xml:space="preserve">Mildura </v>
      </c>
      <c r="H64" s="88">
        <f t="shared" si="3"/>
        <v>3.5</v>
      </c>
      <c r="I64" s="31"/>
      <c r="J64" s="31"/>
      <c r="K64" s="31"/>
      <c r="L64" s="31"/>
      <c r="M64" s="31"/>
      <c r="N64" s="31"/>
      <c r="U64" s="58"/>
    </row>
    <row r="65" spans="1:21" x14ac:dyDescent="0.45">
      <c r="A65" s="31"/>
      <c r="B65" s="86">
        <v>60</v>
      </c>
      <c r="C65" s="87" t="s">
        <v>60</v>
      </c>
      <c r="D65" s="84">
        <f>IF($L$2=1,VLOOKUP(B65,Data!$A$4:$Z$83,$O$2+2),VLOOKUP(B65,Data!$A$173:$Z$253,$O$2+2))</f>
        <v>6.3</v>
      </c>
      <c r="E65" s="85">
        <f t="shared" si="0"/>
        <v>6.3006000000000002</v>
      </c>
      <c r="F65" s="84">
        <f t="shared" si="1"/>
        <v>18</v>
      </c>
      <c r="G65" s="88" t="str">
        <f t="shared" si="2"/>
        <v xml:space="preserve">Macedon Ranges </v>
      </c>
      <c r="H65" s="88">
        <f t="shared" si="3"/>
        <v>3.5</v>
      </c>
      <c r="I65" s="31"/>
      <c r="J65" s="31"/>
      <c r="K65" s="31"/>
      <c r="L65" s="31"/>
      <c r="M65" s="31"/>
      <c r="N65" s="31"/>
      <c r="U65" s="58"/>
    </row>
    <row r="66" spans="1:21" x14ac:dyDescent="0.45">
      <c r="A66" s="31"/>
      <c r="B66" s="86">
        <v>61</v>
      </c>
      <c r="C66" s="87" t="s">
        <v>61</v>
      </c>
      <c r="D66" s="84">
        <f>IF($L$2=1,VLOOKUP(B66,Data!$A$4:$Z$83,$O$2+2),VLOOKUP(B66,Data!$A$173:$Z$253,$O$2+2))</f>
        <v>2.7</v>
      </c>
      <c r="E66" s="85">
        <f t="shared" si="0"/>
        <v>2.7006100000000002</v>
      </c>
      <c r="F66" s="84">
        <f t="shared" si="1"/>
        <v>72</v>
      </c>
      <c r="G66" s="88" t="str">
        <f t="shared" si="2"/>
        <v xml:space="preserve">Colac-Otway </v>
      </c>
      <c r="H66" s="88">
        <f t="shared" si="3"/>
        <v>3.5</v>
      </c>
      <c r="I66" s="31"/>
      <c r="J66" s="31"/>
      <c r="K66" s="31"/>
      <c r="L66" s="31"/>
      <c r="M66" s="31"/>
      <c r="N66" s="31"/>
      <c r="U66" s="58"/>
    </row>
    <row r="67" spans="1:21" x14ac:dyDescent="0.45">
      <c r="A67" s="31"/>
      <c r="B67" s="86">
        <v>62</v>
      </c>
      <c r="C67" s="87" t="s">
        <v>62</v>
      </c>
      <c r="D67" s="84">
        <f>IF($L$2=1,VLOOKUP(B67,Data!$A$4:$Z$83,$O$2+2),VLOOKUP(B67,Data!$A$173:$Z$253,$O$2+2))</f>
        <v>4</v>
      </c>
      <c r="E67" s="85">
        <f t="shared" si="0"/>
        <v>4.0006199999999996</v>
      </c>
      <c r="F67" s="84">
        <f t="shared" si="1"/>
        <v>52</v>
      </c>
      <c r="G67" s="88" t="str">
        <f t="shared" si="2"/>
        <v xml:space="preserve">Golden Plains </v>
      </c>
      <c r="H67" s="88">
        <f t="shared" si="3"/>
        <v>3.3</v>
      </c>
      <c r="I67" s="31"/>
      <c r="J67" s="31"/>
      <c r="K67" s="31"/>
      <c r="L67" s="31"/>
      <c r="M67" s="31"/>
      <c r="N67" s="31"/>
      <c r="U67" s="58"/>
    </row>
    <row r="68" spans="1:21" x14ac:dyDescent="0.45">
      <c r="A68" s="31"/>
      <c r="B68" s="86">
        <v>63</v>
      </c>
      <c r="C68" s="87" t="s">
        <v>63</v>
      </c>
      <c r="D68" s="84">
        <f>IF($L$2=1,VLOOKUP(B68,Data!$A$4:$Z$83,$O$2+2),VLOOKUP(B68,Data!$A$173:$Z$253,$O$2+2))</f>
        <v>3.7</v>
      </c>
      <c r="E68" s="85">
        <f t="shared" si="0"/>
        <v>3.7006300000000003</v>
      </c>
      <c r="F68" s="84">
        <f t="shared" si="1"/>
        <v>56</v>
      </c>
      <c r="G68" s="88" t="str">
        <f t="shared" si="2"/>
        <v xml:space="preserve">Alpine </v>
      </c>
      <c r="H68" s="88">
        <f t="shared" si="3"/>
        <v>3.3</v>
      </c>
      <c r="I68" s="31"/>
      <c r="J68" s="31"/>
      <c r="K68" s="31"/>
      <c r="L68" s="31"/>
      <c r="M68" s="31"/>
      <c r="N68" s="31"/>
      <c r="U68" s="58"/>
    </row>
    <row r="69" spans="1:21" x14ac:dyDescent="0.45">
      <c r="A69" s="31"/>
      <c r="B69" s="86">
        <v>64</v>
      </c>
      <c r="C69" s="87" t="s">
        <v>64</v>
      </c>
      <c r="D69" s="84">
        <f>IF($L$2=1,VLOOKUP(B69,Data!$A$4:$Z$83,$O$2+2),VLOOKUP(B69,Data!$A$173:$Z$253,$O$2+2))</f>
        <v>4.3</v>
      </c>
      <c r="E69" s="85">
        <f t="shared" si="0"/>
        <v>4.3006399999999996</v>
      </c>
      <c r="F69" s="84">
        <f t="shared" si="1"/>
        <v>48</v>
      </c>
      <c r="G69" s="88" t="str">
        <f t="shared" si="2"/>
        <v xml:space="preserve">Northern Grampians </v>
      </c>
      <c r="H69" s="88">
        <f t="shared" si="3"/>
        <v>3.1</v>
      </c>
      <c r="I69" s="31"/>
      <c r="J69" s="31"/>
      <c r="K69" s="31"/>
      <c r="L69" s="31"/>
      <c r="M69" s="31"/>
      <c r="N69" s="31"/>
      <c r="U69" s="58"/>
    </row>
    <row r="70" spans="1:21" x14ac:dyDescent="0.45">
      <c r="A70" s="31"/>
      <c r="B70" s="86">
        <v>65</v>
      </c>
      <c r="C70" s="87" t="s">
        <v>65</v>
      </c>
      <c r="D70" s="84">
        <f>IF($L$2=1,VLOOKUP(B70,Data!$A$4:$Z$83,$O$2+2),VLOOKUP(B70,Data!$A$173:$Z$253,$O$2+2))</f>
        <v>3.7</v>
      </c>
      <c r="E70" s="85">
        <f t="shared" si="0"/>
        <v>3.70065</v>
      </c>
      <c r="F70" s="84">
        <f t="shared" si="1"/>
        <v>55</v>
      </c>
      <c r="G70" s="88" t="str">
        <f t="shared" si="2"/>
        <v xml:space="preserve">Ararat </v>
      </c>
      <c r="H70" s="88">
        <f t="shared" si="3"/>
        <v>3.1</v>
      </c>
      <c r="I70" s="31"/>
      <c r="J70" s="31"/>
      <c r="K70" s="31"/>
      <c r="L70" s="31"/>
      <c r="M70" s="31"/>
      <c r="N70" s="31"/>
      <c r="U70" s="58"/>
    </row>
    <row r="71" spans="1:21" x14ac:dyDescent="0.45">
      <c r="A71" s="31"/>
      <c r="B71" s="86">
        <v>66</v>
      </c>
      <c r="C71" s="87" t="s">
        <v>66</v>
      </c>
      <c r="D71" s="84">
        <f>IF($L$2=1,VLOOKUP(B71,Data!$A$4:$Z$83,$O$2+2),VLOOKUP(B71,Data!$A$173:$Z$253,$O$2+2))</f>
        <v>2.6</v>
      </c>
      <c r="E71" s="85">
        <f t="shared" ref="E71:E84" si="4">D71+0.00001*B71</f>
        <v>2.60066</v>
      </c>
      <c r="F71" s="84">
        <f t="shared" ref="F71:F84" si="5">RANK(E71,E$6:E$84)</f>
        <v>75</v>
      </c>
      <c r="G71" s="88" t="str">
        <f t="shared" ref="G71:G84" si="6">VLOOKUP(MATCH(B71,F$6:F$86,0),B$6:F$86,2)</f>
        <v xml:space="preserve">Corangamite </v>
      </c>
      <c r="H71" s="88">
        <f t="shared" ref="H71:H84" si="7">VLOOKUP(MATCH(B71,F$6:F$86,0),B$6:F$86,3)</f>
        <v>3</v>
      </c>
      <c r="I71" s="31"/>
      <c r="J71" s="31"/>
      <c r="K71" s="31"/>
      <c r="L71" s="31"/>
      <c r="M71" s="31"/>
      <c r="N71" s="31"/>
      <c r="U71" s="58"/>
    </row>
    <row r="72" spans="1:21" x14ac:dyDescent="0.45">
      <c r="A72" s="31"/>
      <c r="B72" s="86">
        <v>67</v>
      </c>
      <c r="C72" s="87" t="s">
        <v>67</v>
      </c>
      <c r="D72" s="84">
        <f>IF($L$2=1,VLOOKUP(B72,Data!$A$4:$Z$83,$O$2+2),VLOOKUP(B72,Data!$A$173:$Z$253,$O$2+2))</f>
        <v>2.6</v>
      </c>
      <c r="E72" s="85">
        <f t="shared" si="4"/>
        <v>2.60067</v>
      </c>
      <c r="F72" s="84">
        <f t="shared" si="5"/>
        <v>74</v>
      </c>
      <c r="G72" s="88" t="str">
        <f t="shared" si="6"/>
        <v xml:space="preserve">Yarriambiack </v>
      </c>
      <c r="H72" s="88">
        <f t="shared" si="7"/>
        <v>2.9</v>
      </c>
      <c r="I72" s="31"/>
      <c r="J72" s="31"/>
      <c r="K72" s="31"/>
      <c r="L72" s="31"/>
      <c r="M72" s="31"/>
      <c r="N72" s="31"/>
      <c r="U72" s="58"/>
    </row>
    <row r="73" spans="1:21" x14ac:dyDescent="0.45">
      <c r="A73" s="31"/>
      <c r="B73" s="86">
        <v>68</v>
      </c>
      <c r="C73" s="87" t="s">
        <v>68</v>
      </c>
      <c r="D73" s="84">
        <f>IF($L$2=1,VLOOKUP(B73,Data!$A$4:$Z$83,$O$2+2),VLOOKUP(B73,Data!$A$173:$Z$253,$O$2+2))</f>
        <v>2.9</v>
      </c>
      <c r="E73" s="85">
        <f t="shared" si="4"/>
        <v>2.9006799999999999</v>
      </c>
      <c r="F73" s="84">
        <f t="shared" si="5"/>
        <v>68</v>
      </c>
      <c r="G73" s="88" t="str">
        <f t="shared" si="6"/>
        <v xml:space="preserve">Towong </v>
      </c>
      <c r="H73" s="88">
        <f t="shared" si="7"/>
        <v>2.9</v>
      </c>
      <c r="I73" s="31"/>
      <c r="J73" s="31"/>
      <c r="K73" s="31"/>
      <c r="L73" s="31"/>
      <c r="M73" s="31"/>
      <c r="N73" s="31"/>
      <c r="U73" s="58"/>
    </row>
    <row r="74" spans="1:21" x14ac:dyDescent="0.45">
      <c r="A74" s="31"/>
      <c r="B74" s="86">
        <v>69</v>
      </c>
      <c r="C74" s="87" t="s">
        <v>69</v>
      </c>
      <c r="D74" s="84">
        <f>IF($L$2=1,VLOOKUP(B74,Data!$A$4:$Z$83,$O$2+2),VLOOKUP(B74,Data!$A$173:$Z$253,$O$2+2))</f>
        <v>3.6</v>
      </c>
      <c r="E74" s="85">
        <f t="shared" si="4"/>
        <v>3.6006900000000002</v>
      </c>
      <c r="F74" s="84">
        <f t="shared" si="5"/>
        <v>57</v>
      </c>
      <c r="G74" s="88" t="str">
        <f t="shared" si="6"/>
        <v xml:space="preserve">Mansfield </v>
      </c>
      <c r="H74" s="88">
        <f t="shared" si="7"/>
        <v>2.9</v>
      </c>
      <c r="I74" s="31"/>
      <c r="J74" s="31"/>
      <c r="K74" s="31"/>
      <c r="L74" s="31"/>
      <c r="M74" s="31"/>
      <c r="N74" s="31"/>
      <c r="U74" s="58"/>
    </row>
    <row r="75" spans="1:21" x14ac:dyDescent="0.45">
      <c r="A75" s="31"/>
      <c r="B75" s="86">
        <v>70</v>
      </c>
      <c r="C75" s="87" t="s">
        <v>70</v>
      </c>
      <c r="D75" s="84">
        <f>IF($L$2=1,VLOOKUP(B75,Data!$A$4:$Z$83,$O$2+2),VLOOKUP(B75,Data!$A$173:$Z$253,$O$2+2))</f>
        <v>3.9</v>
      </c>
      <c r="E75" s="85">
        <f t="shared" si="4"/>
        <v>3.9007000000000001</v>
      </c>
      <c r="F75" s="84">
        <f t="shared" si="5"/>
        <v>54</v>
      </c>
      <c r="G75" s="88" t="str">
        <f t="shared" si="6"/>
        <v xml:space="preserve">Moyne </v>
      </c>
      <c r="H75" s="88">
        <f t="shared" si="7"/>
        <v>2.8</v>
      </c>
      <c r="I75" s="31"/>
      <c r="J75" s="31"/>
      <c r="K75" s="31"/>
      <c r="L75" s="31"/>
      <c r="M75" s="31"/>
      <c r="N75" s="31"/>
      <c r="U75" s="58"/>
    </row>
    <row r="76" spans="1:21" x14ac:dyDescent="0.45">
      <c r="A76" s="31"/>
      <c r="B76" s="86">
        <v>71</v>
      </c>
      <c r="C76" s="87" t="s">
        <v>71</v>
      </c>
      <c r="D76" s="84">
        <f>IF($L$2=1,VLOOKUP(B76,Data!$A$4:$Z$83,$O$2+2),VLOOKUP(B76,Data!$A$173:$Z$253,$O$2+2))</f>
        <v>5.5</v>
      </c>
      <c r="E76" s="85">
        <f t="shared" si="4"/>
        <v>5.5007099999999998</v>
      </c>
      <c r="F76" s="84">
        <f t="shared" si="5"/>
        <v>31</v>
      </c>
      <c r="G76" s="88" t="str">
        <f t="shared" si="6"/>
        <v xml:space="preserve">Hindmarsh </v>
      </c>
      <c r="H76" s="88">
        <f t="shared" si="7"/>
        <v>2.8</v>
      </c>
      <c r="I76" s="31"/>
      <c r="J76" s="31"/>
      <c r="K76" s="31"/>
      <c r="L76" s="31"/>
      <c r="M76" s="31"/>
      <c r="N76" s="31"/>
      <c r="U76" s="58"/>
    </row>
    <row r="77" spans="1:21" x14ac:dyDescent="0.45">
      <c r="A77" s="31"/>
      <c r="B77" s="86">
        <v>72</v>
      </c>
      <c r="C77" s="87" t="s">
        <v>72</v>
      </c>
      <c r="D77" s="84">
        <f>IF($L$2=1,VLOOKUP(B77,Data!$A$4:$Z$83,$O$2+2),VLOOKUP(B77,Data!$A$173:$Z$253,$O$2+2))</f>
        <v>1.9</v>
      </c>
      <c r="E77" s="85">
        <f t="shared" si="4"/>
        <v>1.90072</v>
      </c>
      <c r="F77" s="84">
        <f t="shared" si="5"/>
        <v>79</v>
      </c>
      <c r="G77" s="88" t="str">
        <f t="shared" si="6"/>
        <v xml:space="preserve">Queenscliffe </v>
      </c>
      <c r="H77" s="88">
        <f t="shared" si="7"/>
        <v>2.7</v>
      </c>
      <c r="I77" s="31"/>
      <c r="J77" s="31"/>
      <c r="K77" s="31"/>
      <c r="L77" s="31"/>
      <c r="M77" s="31"/>
      <c r="N77" s="31"/>
      <c r="U77" s="58"/>
    </row>
    <row r="78" spans="1:21" x14ac:dyDescent="0.45">
      <c r="A78" s="31"/>
      <c r="B78" s="86">
        <v>73</v>
      </c>
      <c r="C78" s="87" t="s">
        <v>73</v>
      </c>
      <c r="D78" s="84">
        <f>IF($L$2=1,VLOOKUP(B78,Data!$A$4:$Z$83,$O$2+2),VLOOKUP(B78,Data!$A$173:$Z$253,$O$2+2))</f>
        <v>6.2</v>
      </c>
      <c r="E78" s="85">
        <f t="shared" si="4"/>
        <v>6.2007300000000001</v>
      </c>
      <c r="F78" s="84">
        <f t="shared" si="5"/>
        <v>19</v>
      </c>
      <c r="G78" s="88" t="str">
        <f t="shared" si="6"/>
        <v xml:space="preserve">Gannawarra </v>
      </c>
      <c r="H78" s="88">
        <f t="shared" si="7"/>
        <v>2.7</v>
      </c>
      <c r="I78" s="31"/>
      <c r="J78" s="31"/>
      <c r="K78" s="31"/>
      <c r="L78" s="31"/>
      <c r="M78" s="31"/>
      <c r="N78" s="31"/>
    </row>
    <row r="79" spans="1:21" x14ac:dyDescent="0.45">
      <c r="A79" s="31"/>
      <c r="B79" s="86">
        <v>74</v>
      </c>
      <c r="C79" s="87" t="s">
        <v>74</v>
      </c>
      <c r="D79" s="84">
        <f>IF($L$2=1,VLOOKUP(B79,Data!$A$4:$Z$83,$O$2+2),VLOOKUP(B79,Data!$A$173:$Z$253,$O$2+2))</f>
        <v>8.4</v>
      </c>
      <c r="E79" s="85">
        <f t="shared" si="4"/>
        <v>8.4007400000000008</v>
      </c>
      <c r="F79" s="84">
        <f t="shared" si="5"/>
        <v>6</v>
      </c>
      <c r="G79" s="88" t="str">
        <f t="shared" si="6"/>
        <v xml:space="preserve">Swan Hill </v>
      </c>
      <c r="H79" s="88">
        <f t="shared" si="7"/>
        <v>2.6</v>
      </c>
      <c r="I79" s="31"/>
      <c r="J79" s="31"/>
      <c r="K79" s="31"/>
      <c r="L79" s="31"/>
      <c r="M79" s="31"/>
      <c r="N79" s="31"/>
    </row>
    <row r="80" spans="1:21" x14ac:dyDescent="0.45">
      <c r="A80" s="31"/>
      <c r="B80" s="86">
        <v>75</v>
      </c>
      <c r="C80" s="87" t="s">
        <v>75</v>
      </c>
      <c r="D80" s="84">
        <f>IF($L$2=1,VLOOKUP(B80,Data!$A$4:$Z$83,$O$2+2),VLOOKUP(B80,Data!$A$173:$Z$253,$O$2+2))</f>
        <v>4.3</v>
      </c>
      <c r="E80" s="85">
        <f t="shared" si="4"/>
        <v>4.3007499999999999</v>
      </c>
      <c r="F80" s="84">
        <f t="shared" si="5"/>
        <v>47</v>
      </c>
      <c r="G80" s="88" t="str">
        <f t="shared" si="6"/>
        <v xml:space="preserve">Surf Coast </v>
      </c>
      <c r="H80" s="88">
        <f t="shared" si="7"/>
        <v>2.6</v>
      </c>
      <c r="I80" s="31"/>
      <c r="J80" s="31"/>
      <c r="K80" s="31"/>
      <c r="L80" s="31"/>
      <c r="M80" s="31"/>
      <c r="N80" s="31"/>
    </row>
    <row r="81" spans="1:14" x14ac:dyDescent="0.45">
      <c r="A81" s="31"/>
      <c r="B81" s="86">
        <v>76</v>
      </c>
      <c r="C81" s="87" t="s">
        <v>76</v>
      </c>
      <c r="D81" s="84">
        <f>IF($L$2=1,VLOOKUP(B81,Data!$A$4:$Z$83,$O$2+2),VLOOKUP(B81,Data!$A$173:$Z$253,$O$2+2))</f>
        <v>7.7</v>
      </c>
      <c r="E81" s="85">
        <f t="shared" si="4"/>
        <v>7.7007599999999998</v>
      </c>
      <c r="F81" s="84">
        <f t="shared" si="5"/>
        <v>8</v>
      </c>
      <c r="G81" s="88" t="str">
        <f t="shared" si="6"/>
        <v xml:space="preserve">Indigo </v>
      </c>
      <c r="H81" s="88">
        <f t="shared" si="7"/>
        <v>2.5</v>
      </c>
      <c r="I81" s="31"/>
      <c r="J81" s="31"/>
      <c r="K81" s="31"/>
      <c r="L81" s="31"/>
      <c r="M81" s="31"/>
      <c r="N81" s="31"/>
    </row>
    <row r="82" spans="1:14" x14ac:dyDescent="0.45">
      <c r="A82" s="31"/>
      <c r="B82" s="86">
        <v>77</v>
      </c>
      <c r="C82" s="87" t="s">
        <v>77</v>
      </c>
      <c r="D82" s="84">
        <f>IF($L$2=1,VLOOKUP(B82,Data!$A$4:$Z$83,$O$2+2),VLOOKUP(B82,Data!$A$173:$Z$253,$O$2+2))</f>
        <v>6.3</v>
      </c>
      <c r="E82" s="85">
        <f t="shared" si="4"/>
        <v>6.30077</v>
      </c>
      <c r="F82" s="84">
        <f t="shared" si="5"/>
        <v>17</v>
      </c>
      <c r="G82" s="88" t="str">
        <f t="shared" si="6"/>
        <v xml:space="preserve">Horsham </v>
      </c>
      <c r="H82" s="88">
        <f t="shared" si="7"/>
        <v>2.5</v>
      </c>
      <c r="I82" s="31"/>
      <c r="J82" s="31"/>
      <c r="K82" s="31"/>
      <c r="L82" s="31"/>
      <c r="M82" s="31"/>
      <c r="N82" s="31"/>
    </row>
    <row r="83" spans="1:14" x14ac:dyDescent="0.45">
      <c r="A83" s="31"/>
      <c r="B83" s="86">
        <v>78</v>
      </c>
      <c r="C83" s="87" t="s">
        <v>78</v>
      </c>
      <c r="D83" s="84">
        <f>IF($L$2=1,VLOOKUP(B83,Data!$A$4:$Z$83,$O$2+2),VLOOKUP(B83,Data!$A$173:$Z$253,$O$2+2))</f>
        <v>5.7</v>
      </c>
      <c r="E83" s="85">
        <f t="shared" si="4"/>
        <v>5.70078</v>
      </c>
      <c r="F83" s="84">
        <f t="shared" si="5"/>
        <v>27</v>
      </c>
      <c r="G83" s="88" t="str">
        <f t="shared" si="6"/>
        <v xml:space="preserve">Buloke </v>
      </c>
      <c r="H83" s="88">
        <f t="shared" si="7"/>
        <v>2.4</v>
      </c>
      <c r="I83" s="31"/>
      <c r="J83" s="31"/>
      <c r="K83" s="31"/>
      <c r="L83" s="31"/>
      <c r="M83" s="31"/>
      <c r="N83" s="31"/>
    </row>
    <row r="84" spans="1:14" x14ac:dyDescent="0.45">
      <c r="A84" s="31"/>
      <c r="B84" s="86">
        <v>79</v>
      </c>
      <c r="C84" s="87" t="s">
        <v>79</v>
      </c>
      <c r="D84" s="85">
        <f>IF($L$2=1,VLOOKUP(B84,Data!$A$4:$Z$83,$O$2+2),VLOOKUP(B84,Data!$A$173:$Z$253,$O$2+2))</f>
        <v>2.9</v>
      </c>
      <c r="E84" s="85">
        <f t="shared" si="4"/>
        <v>2.9007899999999998</v>
      </c>
      <c r="F84" s="84">
        <f t="shared" si="5"/>
        <v>67</v>
      </c>
      <c r="G84" s="88" t="str">
        <f t="shared" si="6"/>
        <v xml:space="preserve">West Wimmera </v>
      </c>
      <c r="H84" s="88">
        <f t="shared" si="7"/>
        <v>1.9</v>
      </c>
      <c r="I84" s="31"/>
      <c r="J84" s="31"/>
      <c r="K84" s="31"/>
      <c r="L84" s="31"/>
      <c r="M84" s="31"/>
      <c r="N84" s="31"/>
    </row>
    <row r="85" spans="1:14" x14ac:dyDescent="0.45">
      <c r="A85" s="31"/>
      <c r="B85" s="43"/>
      <c r="C85" s="45"/>
      <c r="D85" s="42"/>
      <c r="E85" s="42"/>
      <c r="F85" s="41"/>
      <c r="G85" s="44"/>
      <c r="H85" s="44"/>
      <c r="I85" s="31"/>
      <c r="J85" s="31"/>
      <c r="K85" s="31"/>
      <c r="L85" s="31"/>
      <c r="M85" s="31"/>
      <c r="N85" s="31"/>
    </row>
    <row r="86" spans="1:14" x14ac:dyDescent="0.45">
      <c r="A86" s="31"/>
      <c r="B86" s="43"/>
      <c r="C86" s="45"/>
      <c r="D86" s="42"/>
      <c r="E86" s="42"/>
      <c r="F86" s="41"/>
      <c r="G86" s="44"/>
      <c r="H86" s="44"/>
      <c r="I86" s="31"/>
      <c r="J86" s="31"/>
      <c r="K86" s="31"/>
      <c r="L86" s="31"/>
      <c r="M86" s="31"/>
      <c r="N86" s="31"/>
    </row>
    <row r="87" spans="1:14" x14ac:dyDescent="0.45">
      <c r="A87" s="31"/>
      <c r="B87" s="40"/>
      <c r="C87" s="40"/>
      <c r="D87" s="41"/>
      <c r="E87" s="42"/>
      <c r="F87" s="41"/>
      <c r="G87" s="40"/>
      <c r="H87" s="40"/>
      <c r="I87" s="31"/>
      <c r="J87" s="31"/>
      <c r="K87" s="31"/>
      <c r="L87" s="31"/>
      <c r="M87" s="31"/>
      <c r="N87" s="31"/>
    </row>
    <row r="88" spans="1:14" x14ac:dyDescent="0.45">
      <c r="A88" s="31"/>
      <c r="B88" s="31"/>
      <c r="C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45">
      <c r="A89" s="31"/>
      <c r="B89" s="31"/>
      <c r="C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45">
      <c r="A90" s="31"/>
      <c r="B90" s="31"/>
      <c r="C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45">
      <c r="A91" s="31"/>
      <c r="B91" s="31"/>
      <c r="C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45">
      <c r="A92" s="31"/>
      <c r="B92" s="31"/>
      <c r="C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45">
      <c r="A93" s="31"/>
      <c r="B93" s="31"/>
      <c r="C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45">
      <c r="A94" s="31"/>
      <c r="B94" s="31"/>
      <c r="C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45">
      <c r="B95" s="31"/>
      <c r="C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45">
      <c r="B96" s="31"/>
      <c r="C96" s="31"/>
      <c r="G96" s="31"/>
      <c r="H96" s="31"/>
      <c r="I96" s="31"/>
      <c r="J96" s="31"/>
      <c r="K96" s="31"/>
      <c r="L96" s="31"/>
      <c r="M96" s="31"/>
      <c r="N96" s="31"/>
    </row>
    <row r="97" spans="2:14" x14ac:dyDescent="0.45">
      <c r="B97" s="31"/>
      <c r="C97" s="31"/>
      <c r="G97" s="31"/>
      <c r="H97" s="31"/>
      <c r="I97" s="31"/>
      <c r="J97" s="31"/>
      <c r="K97" s="31"/>
      <c r="L97" s="31"/>
      <c r="M97" s="31"/>
      <c r="N97" s="31"/>
    </row>
    <row r="98" spans="2:14" x14ac:dyDescent="0.45">
      <c r="B98" s="31"/>
      <c r="C98" s="31"/>
      <c r="G98" s="31"/>
      <c r="H98" s="31"/>
      <c r="I98" s="31"/>
      <c r="J98" s="31"/>
      <c r="K98" s="31"/>
      <c r="L98" s="31"/>
      <c r="M98" s="31"/>
      <c r="N98" s="31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9525</xdr:colOff>
                    <xdr:row>1</xdr:row>
                    <xdr:rowOff>9525</xdr:rowOff>
                  </from>
                  <to>
                    <xdr:col>14</xdr:col>
                    <xdr:colOff>561975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314325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K15" sqref="K15"/>
    </sheetView>
  </sheetViews>
  <sheetFormatPr defaultRowHeight="14.25" x14ac:dyDescent="0.45"/>
  <cols>
    <col min="1" max="1" width="8" style="22" customWidth="1"/>
    <col min="2" max="2" width="25.59765625" customWidth="1"/>
    <col min="3" max="19" width="7.53125" customWidth="1"/>
  </cols>
  <sheetData>
    <row r="1" spans="1:56" ht="18" x14ac:dyDescent="0.55000000000000004">
      <c r="B1" s="7" t="s">
        <v>80</v>
      </c>
      <c r="N1" t="s">
        <v>545</v>
      </c>
      <c r="O1" t="s">
        <v>545</v>
      </c>
      <c r="P1" t="s">
        <v>545</v>
      </c>
      <c r="Q1" t="s">
        <v>545</v>
      </c>
      <c r="R1" t="s">
        <v>545</v>
      </c>
      <c r="S1" t="s">
        <v>545</v>
      </c>
    </row>
    <row r="2" spans="1:56" ht="21" x14ac:dyDescent="0.65">
      <c r="B2" s="6" t="s">
        <v>517</v>
      </c>
    </row>
    <row r="3" spans="1:56" s="22" customFormat="1" ht="19.25" customHeight="1" x14ac:dyDescent="0.45">
      <c r="B3" s="23"/>
      <c r="C3" s="24">
        <v>40695</v>
      </c>
      <c r="D3" s="24">
        <v>41061</v>
      </c>
      <c r="E3" s="24">
        <v>41426</v>
      </c>
      <c r="F3" s="24">
        <v>41791</v>
      </c>
      <c r="G3" s="24">
        <v>42156</v>
      </c>
      <c r="H3" s="24">
        <v>42522</v>
      </c>
      <c r="I3" s="24">
        <v>42887</v>
      </c>
      <c r="J3" s="24">
        <v>43252</v>
      </c>
      <c r="K3" s="24">
        <v>43617</v>
      </c>
      <c r="L3" s="24">
        <v>43983</v>
      </c>
      <c r="M3" s="24">
        <v>44348</v>
      </c>
      <c r="N3" s="24">
        <v>44713</v>
      </c>
      <c r="O3" s="24">
        <v>45078</v>
      </c>
      <c r="P3" s="24">
        <v>45444</v>
      </c>
      <c r="Q3" s="24">
        <v>45809</v>
      </c>
      <c r="R3" s="24">
        <v>46174</v>
      </c>
      <c r="S3" s="24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45">
      <c r="A4" s="22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  <c r="M4">
        <v>4.9000000000000004</v>
      </c>
    </row>
    <row r="5" spans="1:56" x14ac:dyDescent="0.45">
      <c r="A5" s="22">
        <v>2</v>
      </c>
      <c r="B5" s="5" t="s">
        <v>96</v>
      </c>
      <c r="C5" s="4">
        <v>4.2</v>
      </c>
      <c r="D5" s="30">
        <v>4.3</v>
      </c>
      <c r="E5" s="30">
        <v>3.2</v>
      </c>
      <c r="F5" s="30">
        <v>4.7</v>
      </c>
      <c r="G5" s="30">
        <v>4</v>
      </c>
      <c r="H5" s="30">
        <v>4.2</v>
      </c>
      <c r="I5" s="30">
        <v>5.2</v>
      </c>
      <c r="J5" s="30">
        <v>4.3</v>
      </c>
      <c r="K5" s="30">
        <v>3.8</v>
      </c>
      <c r="L5" s="30">
        <v>4.9000000000000004</v>
      </c>
      <c r="M5" s="30">
        <v>6.2</v>
      </c>
      <c r="N5" s="30"/>
      <c r="O5" s="30"/>
      <c r="P5" s="30"/>
      <c r="Q5" s="30"/>
      <c r="R5" s="30"/>
      <c r="S5" s="30"/>
    </row>
    <row r="6" spans="1:56" x14ac:dyDescent="0.45">
      <c r="A6" s="22">
        <v>3</v>
      </c>
      <c r="B6" s="5" t="s">
        <v>97</v>
      </c>
      <c r="C6" s="4">
        <v>1.8</v>
      </c>
      <c r="D6" s="30">
        <v>2.2999999999999998</v>
      </c>
      <c r="E6" s="30">
        <v>2.2000000000000002</v>
      </c>
      <c r="F6" s="30">
        <v>3</v>
      </c>
      <c r="G6" s="30">
        <v>2.7</v>
      </c>
      <c r="H6" s="30">
        <v>2</v>
      </c>
      <c r="I6" s="30">
        <v>2.1</v>
      </c>
      <c r="J6" s="30">
        <v>1.8</v>
      </c>
      <c r="K6" s="30">
        <v>1.9</v>
      </c>
      <c r="L6" s="30">
        <v>2.5</v>
      </c>
      <c r="M6" s="30">
        <v>3.6</v>
      </c>
      <c r="N6" s="30"/>
      <c r="O6" s="30"/>
      <c r="P6" s="30"/>
      <c r="Q6" s="30"/>
      <c r="R6" s="30"/>
      <c r="S6" s="30"/>
    </row>
    <row r="7" spans="1:56" x14ac:dyDescent="0.45">
      <c r="A7" s="22">
        <v>4</v>
      </c>
      <c r="B7" s="5" t="s">
        <v>370</v>
      </c>
      <c r="C7" s="4">
        <v>4.2</v>
      </c>
      <c r="D7" s="30">
        <v>3.6</v>
      </c>
      <c r="E7" s="30">
        <v>4.9000000000000004</v>
      </c>
      <c r="F7" s="30">
        <v>4</v>
      </c>
      <c r="G7" s="30">
        <v>4.7</v>
      </c>
      <c r="H7" s="30">
        <v>3.8</v>
      </c>
      <c r="I7" s="30">
        <v>3.8</v>
      </c>
      <c r="J7" s="30">
        <v>2.8</v>
      </c>
      <c r="K7" s="30">
        <v>2.6</v>
      </c>
      <c r="L7" s="30">
        <v>3.1</v>
      </c>
      <c r="M7" s="30">
        <v>3.8</v>
      </c>
      <c r="N7" s="30"/>
      <c r="O7" s="30"/>
      <c r="P7" s="30"/>
      <c r="Q7" s="30"/>
      <c r="R7" s="30"/>
      <c r="S7" s="30"/>
    </row>
    <row r="8" spans="1:56" x14ac:dyDescent="0.45">
      <c r="A8" s="22">
        <v>5</v>
      </c>
      <c r="B8" s="5" t="s">
        <v>371</v>
      </c>
      <c r="C8" s="4">
        <v>2.8</v>
      </c>
      <c r="D8" s="30">
        <v>2.4</v>
      </c>
      <c r="E8" s="30">
        <v>3.2</v>
      </c>
      <c r="F8" s="30">
        <v>2</v>
      </c>
      <c r="G8" s="30">
        <v>2.6</v>
      </c>
      <c r="H8" s="30">
        <v>3.6</v>
      </c>
      <c r="I8" s="30">
        <v>2.2000000000000002</v>
      </c>
      <c r="J8" s="30">
        <v>2.5</v>
      </c>
      <c r="K8" s="30">
        <v>1.7</v>
      </c>
      <c r="L8" s="30">
        <v>2</v>
      </c>
      <c r="M8" s="30">
        <v>3.5</v>
      </c>
      <c r="N8" s="30"/>
      <c r="O8" s="30"/>
      <c r="P8" s="30"/>
      <c r="Q8" s="30"/>
      <c r="R8" s="30"/>
      <c r="S8" s="30"/>
    </row>
    <row r="9" spans="1:56" x14ac:dyDescent="0.45">
      <c r="A9" s="22">
        <v>6</v>
      </c>
      <c r="B9" s="5" t="s">
        <v>98</v>
      </c>
      <c r="C9" s="4">
        <v>3.5</v>
      </c>
      <c r="D9" s="30">
        <v>4.3</v>
      </c>
      <c r="E9" s="30">
        <v>4.7</v>
      </c>
      <c r="F9" s="30">
        <v>6.1</v>
      </c>
      <c r="G9" s="30">
        <v>5.3</v>
      </c>
      <c r="H9" s="30">
        <v>4.8</v>
      </c>
      <c r="I9" s="30">
        <v>4.5999999999999996</v>
      </c>
      <c r="J9" s="30">
        <v>4.0999999999999996</v>
      </c>
      <c r="K9" s="30">
        <v>4.0999999999999996</v>
      </c>
      <c r="L9" s="30">
        <v>4.7</v>
      </c>
      <c r="M9" s="30">
        <v>5.8</v>
      </c>
      <c r="N9" s="30"/>
      <c r="O9" s="30"/>
      <c r="P9" s="30"/>
      <c r="Q9" s="30"/>
      <c r="R9" s="30"/>
      <c r="S9" s="30"/>
    </row>
    <row r="10" spans="1:56" x14ac:dyDescent="0.45">
      <c r="A10" s="22">
        <v>7</v>
      </c>
      <c r="B10" s="5" t="s">
        <v>99</v>
      </c>
      <c r="C10" s="4">
        <v>4</v>
      </c>
      <c r="D10" s="30">
        <v>5.3</v>
      </c>
      <c r="E10" s="30">
        <v>4.5999999999999996</v>
      </c>
      <c r="F10" s="30">
        <v>4.2</v>
      </c>
      <c r="G10" s="30">
        <v>4.8</v>
      </c>
      <c r="H10" s="30">
        <v>5.0999999999999996</v>
      </c>
      <c r="I10" s="30">
        <v>5.8</v>
      </c>
      <c r="J10" s="30">
        <v>5.3</v>
      </c>
      <c r="K10" s="30">
        <v>3.6</v>
      </c>
      <c r="L10" s="30">
        <v>4.2</v>
      </c>
      <c r="M10" s="30">
        <v>4.5999999999999996</v>
      </c>
      <c r="N10" s="30"/>
      <c r="O10" s="30"/>
      <c r="P10" s="30"/>
      <c r="Q10" s="30"/>
      <c r="R10" s="30"/>
      <c r="S10" s="30"/>
    </row>
    <row r="11" spans="1:56" x14ac:dyDescent="0.45">
      <c r="A11" s="22">
        <v>8</v>
      </c>
      <c r="B11" s="5" t="s">
        <v>100</v>
      </c>
      <c r="C11" s="4">
        <v>5.5</v>
      </c>
      <c r="D11" s="30">
        <v>7.1</v>
      </c>
      <c r="E11" s="30">
        <v>6.8</v>
      </c>
      <c r="F11" s="30">
        <v>6.3</v>
      </c>
      <c r="G11" s="30">
        <v>6.9</v>
      </c>
      <c r="H11" s="30">
        <v>7.2</v>
      </c>
      <c r="I11" s="30">
        <v>7.8</v>
      </c>
      <c r="J11" s="30">
        <v>7.6</v>
      </c>
      <c r="K11" s="30">
        <v>5.7</v>
      </c>
      <c r="L11" s="30">
        <v>6.4</v>
      </c>
      <c r="M11" s="30">
        <v>7.6</v>
      </c>
      <c r="N11" s="30"/>
      <c r="O11" s="30"/>
      <c r="P11" s="30"/>
      <c r="Q11" s="30"/>
      <c r="R11" s="30"/>
      <c r="S11" s="30"/>
    </row>
    <row r="12" spans="1:56" x14ac:dyDescent="0.45">
      <c r="A12" s="22">
        <v>9</v>
      </c>
      <c r="B12" s="5" t="s">
        <v>101</v>
      </c>
      <c r="C12" s="4">
        <v>7.8</v>
      </c>
      <c r="D12" s="30">
        <v>10.1</v>
      </c>
      <c r="E12" s="30">
        <v>9.5</v>
      </c>
      <c r="F12" s="30">
        <v>8.4</v>
      </c>
      <c r="G12" s="30">
        <v>9.1999999999999993</v>
      </c>
      <c r="H12" s="30">
        <v>8.8000000000000007</v>
      </c>
      <c r="I12" s="30">
        <v>10.3</v>
      </c>
      <c r="J12" s="30">
        <v>9.1</v>
      </c>
      <c r="K12" s="30">
        <v>6.3</v>
      </c>
      <c r="L12" s="30">
        <v>7.5</v>
      </c>
      <c r="M12" s="30">
        <v>7.9</v>
      </c>
      <c r="N12" s="30"/>
      <c r="O12" s="30"/>
      <c r="P12" s="30"/>
      <c r="Q12" s="30"/>
      <c r="R12" s="30"/>
      <c r="S12" s="30"/>
    </row>
    <row r="13" spans="1:56" x14ac:dyDescent="0.45">
      <c r="A13" s="22">
        <v>10</v>
      </c>
      <c r="B13" s="5" t="s">
        <v>372</v>
      </c>
      <c r="C13" s="4">
        <v>5.6</v>
      </c>
      <c r="D13" s="30">
        <v>4.3</v>
      </c>
      <c r="E13" s="30">
        <v>5.0999999999999996</v>
      </c>
      <c r="F13" s="30">
        <v>5.9</v>
      </c>
      <c r="G13" s="30">
        <v>7</v>
      </c>
      <c r="H13" s="30">
        <v>8.1999999999999993</v>
      </c>
      <c r="I13" s="30">
        <v>6.5</v>
      </c>
      <c r="J13" s="30">
        <v>4.9000000000000004</v>
      </c>
      <c r="K13" s="30">
        <v>5.8</v>
      </c>
      <c r="L13" s="30">
        <v>5</v>
      </c>
      <c r="M13" s="30">
        <v>3.6</v>
      </c>
      <c r="N13" s="30"/>
      <c r="O13" s="30"/>
      <c r="P13" s="30"/>
      <c r="Q13" s="30"/>
      <c r="R13" s="30"/>
      <c r="S13" s="30"/>
    </row>
    <row r="14" spans="1:56" x14ac:dyDescent="0.45">
      <c r="A14" s="22">
        <v>11</v>
      </c>
      <c r="B14" s="5" t="s">
        <v>373</v>
      </c>
      <c r="C14" s="4">
        <v>3.4</v>
      </c>
      <c r="D14" s="30">
        <v>2</v>
      </c>
      <c r="E14" s="30">
        <v>2.6</v>
      </c>
      <c r="F14" s="30">
        <v>3.8</v>
      </c>
      <c r="G14" s="30">
        <v>3.7</v>
      </c>
      <c r="H14" s="30">
        <v>4.4000000000000004</v>
      </c>
      <c r="I14" s="30">
        <v>3.2</v>
      </c>
      <c r="J14" s="30">
        <v>2.6</v>
      </c>
      <c r="K14" s="30">
        <v>2.9</v>
      </c>
      <c r="L14" s="30">
        <v>2.4</v>
      </c>
      <c r="M14" s="30">
        <v>1.9</v>
      </c>
      <c r="N14" s="30"/>
      <c r="O14" s="30"/>
      <c r="P14" s="30"/>
      <c r="Q14" s="30"/>
      <c r="R14" s="30"/>
      <c r="S14" s="30"/>
    </row>
    <row r="15" spans="1:56" x14ac:dyDescent="0.45">
      <c r="A15" s="22">
        <v>12</v>
      </c>
      <c r="B15" s="5" t="s">
        <v>102</v>
      </c>
      <c r="C15" s="4">
        <v>10.5</v>
      </c>
      <c r="D15" s="30">
        <v>14.5</v>
      </c>
      <c r="E15" s="30">
        <v>14.6</v>
      </c>
      <c r="F15" s="30">
        <v>12.4</v>
      </c>
      <c r="G15" s="30">
        <v>12.7</v>
      </c>
      <c r="H15" s="30">
        <v>11.9</v>
      </c>
      <c r="I15" s="30">
        <v>13</v>
      </c>
      <c r="J15" s="30">
        <v>12.7</v>
      </c>
      <c r="K15" s="30">
        <v>9.6999999999999993</v>
      </c>
      <c r="L15" s="30">
        <v>9.3000000000000007</v>
      </c>
      <c r="M15" s="30">
        <v>9.1999999999999993</v>
      </c>
      <c r="N15" s="30"/>
      <c r="O15" s="30"/>
      <c r="P15" s="30"/>
      <c r="Q15" s="30"/>
      <c r="R15" s="30"/>
      <c r="S15" s="30"/>
    </row>
    <row r="16" spans="1:56" x14ac:dyDescent="0.45">
      <c r="A16" s="22">
        <v>13</v>
      </c>
      <c r="B16" s="5" t="s">
        <v>103</v>
      </c>
      <c r="C16" s="4">
        <v>2.2000000000000002</v>
      </c>
      <c r="D16" s="30">
        <v>2.5</v>
      </c>
      <c r="E16" s="30">
        <v>2.7</v>
      </c>
      <c r="F16" s="30">
        <v>3.4</v>
      </c>
      <c r="G16" s="30">
        <v>2.9</v>
      </c>
      <c r="H16" s="30">
        <v>2.1</v>
      </c>
      <c r="I16" s="30">
        <v>2.2000000000000002</v>
      </c>
      <c r="J16" s="30">
        <v>2.2000000000000002</v>
      </c>
      <c r="K16" s="30">
        <v>1.8</v>
      </c>
      <c r="L16" s="30">
        <v>2.6</v>
      </c>
      <c r="M16" s="30">
        <v>3.9</v>
      </c>
      <c r="N16" s="30"/>
      <c r="O16" s="30"/>
      <c r="P16" s="30"/>
      <c r="Q16" s="30"/>
      <c r="R16" s="30"/>
      <c r="S16" s="30"/>
    </row>
    <row r="17" spans="1:19" x14ac:dyDescent="0.45">
      <c r="A17" s="22">
        <v>14</v>
      </c>
      <c r="B17" s="5" t="s">
        <v>104</v>
      </c>
      <c r="C17" s="4">
        <v>6.7</v>
      </c>
      <c r="D17" s="30">
        <v>7.3</v>
      </c>
      <c r="E17" s="30">
        <v>7.9</v>
      </c>
      <c r="F17" s="30">
        <v>10.199999999999999</v>
      </c>
      <c r="G17" s="30">
        <v>10.199999999999999</v>
      </c>
      <c r="H17" s="30">
        <v>8.1</v>
      </c>
      <c r="I17" s="30">
        <v>8.1999999999999993</v>
      </c>
      <c r="J17" s="30">
        <v>7.6</v>
      </c>
      <c r="K17" s="30">
        <v>8.1</v>
      </c>
      <c r="L17" s="30">
        <v>8.1999999999999993</v>
      </c>
      <c r="M17" s="30">
        <v>7.7</v>
      </c>
      <c r="N17" s="30"/>
      <c r="O17" s="30"/>
      <c r="P17" s="30"/>
      <c r="Q17" s="30"/>
      <c r="R17" s="30"/>
      <c r="S17" s="30"/>
    </row>
    <row r="18" spans="1:19" x14ac:dyDescent="0.45">
      <c r="A18" s="22">
        <v>15</v>
      </c>
      <c r="B18" s="5" t="s">
        <v>105</v>
      </c>
      <c r="C18" s="4">
        <v>5.8</v>
      </c>
      <c r="D18" s="30">
        <v>4.8</v>
      </c>
      <c r="E18" s="30">
        <v>5.0999999999999996</v>
      </c>
      <c r="F18" s="30">
        <v>6.7</v>
      </c>
      <c r="G18" s="30">
        <v>6.2</v>
      </c>
      <c r="H18" s="30">
        <v>5.9</v>
      </c>
      <c r="I18" s="30">
        <v>7.2</v>
      </c>
      <c r="J18" s="30">
        <v>5.9</v>
      </c>
      <c r="K18" s="30">
        <v>4.7</v>
      </c>
      <c r="L18" s="30">
        <v>5.2</v>
      </c>
      <c r="M18" s="30">
        <v>5.6</v>
      </c>
      <c r="N18" s="30"/>
      <c r="O18" s="30"/>
      <c r="P18" s="30"/>
      <c r="Q18" s="30"/>
      <c r="R18" s="30"/>
      <c r="S18" s="30"/>
    </row>
    <row r="19" spans="1:19" x14ac:dyDescent="0.45">
      <c r="A19" s="22">
        <v>16</v>
      </c>
      <c r="B19" s="5" t="s">
        <v>106</v>
      </c>
      <c r="C19" s="4">
        <v>3.9</v>
      </c>
      <c r="D19" s="30">
        <v>4</v>
      </c>
      <c r="E19" s="30">
        <v>4.2</v>
      </c>
      <c r="F19" s="30">
        <v>4.2</v>
      </c>
      <c r="G19" s="30">
        <v>5</v>
      </c>
      <c r="H19" s="30">
        <v>5.7</v>
      </c>
      <c r="I19" s="30">
        <v>4.8</v>
      </c>
      <c r="J19" s="30">
        <v>5.2</v>
      </c>
      <c r="K19" s="30">
        <v>3.6</v>
      </c>
      <c r="L19" s="30">
        <v>4.9000000000000004</v>
      </c>
      <c r="M19" s="30">
        <v>5.2</v>
      </c>
      <c r="N19" s="30"/>
      <c r="O19" s="30"/>
      <c r="P19" s="30"/>
      <c r="Q19" s="30"/>
      <c r="R19" s="30"/>
      <c r="S19" s="30"/>
    </row>
    <row r="20" spans="1:19" x14ac:dyDescent="0.45">
      <c r="A20" s="22">
        <v>17</v>
      </c>
      <c r="B20" s="5" t="s">
        <v>107</v>
      </c>
      <c r="C20" s="4">
        <v>2.5</v>
      </c>
      <c r="D20" s="30">
        <v>3.1</v>
      </c>
      <c r="E20" s="30">
        <v>4.4000000000000004</v>
      </c>
      <c r="F20" s="30">
        <v>4</v>
      </c>
      <c r="G20" s="30">
        <v>4.5</v>
      </c>
      <c r="H20" s="30">
        <v>3.8</v>
      </c>
      <c r="I20" s="30">
        <v>3.8</v>
      </c>
      <c r="J20" s="30">
        <v>3.7</v>
      </c>
      <c r="K20" s="30">
        <v>3</v>
      </c>
      <c r="L20" s="30">
        <v>4.5</v>
      </c>
      <c r="M20" s="30">
        <v>5.3</v>
      </c>
      <c r="N20" s="30"/>
      <c r="O20" s="30"/>
      <c r="P20" s="30"/>
      <c r="Q20" s="30"/>
      <c r="R20" s="30"/>
      <c r="S20" s="30"/>
    </row>
    <row r="21" spans="1:19" x14ac:dyDescent="0.45">
      <c r="A21" s="22">
        <v>18</v>
      </c>
      <c r="B21" s="5" t="s">
        <v>374</v>
      </c>
      <c r="C21" s="4">
        <v>7.5</v>
      </c>
      <c r="D21" s="30">
        <v>6.2</v>
      </c>
      <c r="E21" s="30">
        <v>8.4</v>
      </c>
      <c r="F21" s="30">
        <v>5</v>
      </c>
      <c r="G21" s="30">
        <v>5.4</v>
      </c>
      <c r="H21" s="30">
        <v>8.5</v>
      </c>
      <c r="I21" s="30">
        <v>5.5</v>
      </c>
      <c r="J21" s="30">
        <v>5</v>
      </c>
      <c r="K21" s="30">
        <v>5</v>
      </c>
      <c r="L21" s="30">
        <v>4.9000000000000004</v>
      </c>
      <c r="M21" s="30">
        <v>7.1</v>
      </c>
      <c r="N21" s="30"/>
      <c r="O21" s="30"/>
      <c r="P21" s="30"/>
      <c r="Q21" s="30"/>
      <c r="R21" s="30"/>
      <c r="S21" s="30"/>
    </row>
    <row r="22" spans="1:19" x14ac:dyDescent="0.45">
      <c r="A22" s="22">
        <v>19</v>
      </c>
      <c r="B22" s="5" t="s">
        <v>108</v>
      </c>
      <c r="C22" s="4">
        <v>4.7</v>
      </c>
      <c r="D22" s="30">
        <v>6.7</v>
      </c>
      <c r="E22" s="30">
        <v>6</v>
      </c>
      <c r="F22" s="30">
        <v>6</v>
      </c>
      <c r="G22" s="30">
        <v>7.2</v>
      </c>
      <c r="H22" s="30">
        <v>7.6</v>
      </c>
      <c r="I22" s="30">
        <v>8.1999999999999993</v>
      </c>
      <c r="J22" s="30">
        <v>8.1</v>
      </c>
      <c r="K22" s="30">
        <v>5.9</v>
      </c>
      <c r="L22" s="30">
        <v>7.3</v>
      </c>
      <c r="M22" s="30">
        <v>7.5</v>
      </c>
      <c r="N22" s="30"/>
      <c r="O22" s="30"/>
      <c r="P22" s="30"/>
      <c r="Q22" s="30"/>
      <c r="R22" s="30"/>
      <c r="S22" s="30"/>
    </row>
    <row r="23" spans="1:19" x14ac:dyDescent="0.45">
      <c r="A23" s="22">
        <v>20</v>
      </c>
      <c r="B23" s="5" t="s">
        <v>375</v>
      </c>
      <c r="C23" s="4">
        <v>4</v>
      </c>
      <c r="D23" s="30">
        <v>3</v>
      </c>
      <c r="E23" s="30">
        <v>3.4</v>
      </c>
      <c r="F23" s="30">
        <v>2.2999999999999998</v>
      </c>
      <c r="G23" s="30">
        <v>2.5</v>
      </c>
      <c r="H23" s="30">
        <v>3.9</v>
      </c>
      <c r="I23" s="30">
        <v>2.7</v>
      </c>
      <c r="J23" s="30">
        <v>2.5</v>
      </c>
      <c r="K23" s="30">
        <v>2.2000000000000002</v>
      </c>
      <c r="L23" s="30">
        <v>2.2000000000000002</v>
      </c>
      <c r="M23" s="30">
        <v>4.4000000000000004</v>
      </c>
      <c r="N23" s="30"/>
      <c r="O23" s="30"/>
      <c r="P23" s="30"/>
      <c r="Q23" s="30"/>
      <c r="R23" s="30"/>
      <c r="S23" s="30"/>
    </row>
    <row r="24" spans="1:19" x14ac:dyDescent="0.45">
      <c r="A24" s="22">
        <v>21</v>
      </c>
      <c r="B24" s="5" t="s">
        <v>376</v>
      </c>
      <c r="C24" s="4">
        <v>6.2</v>
      </c>
      <c r="D24" s="30">
        <v>6</v>
      </c>
      <c r="E24" s="30">
        <v>5.5</v>
      </c>
      <c r="F24" s="30">
        <v>7.3</v>
      </c>
      <c r="G24" s="30">
        <v>6.8</v>
      </c>
      <c r="H24" s="30">
        <v>9.3000000000000007</v>
      </c>
      <c r="I24" s="30">
        <v>8.5</v>
      </c>
      <c r="J24" s="30">
        <v>9</v>
      </c>
      <c r="K24" s="30">
        <v>5.2</v>
      </c>
      <c r="L24" s="30">
        <v>5.5</v>
      </c>
      <c r="M24" s="30">
        <v>6.8</v>
      </c>
      <c r="N24" s="30"/>
      <c r="O24" s="30"/>
      <c r="P24" s="30"/>
      <c r="Q24" s="30"/>
      <c r="R24" s="30"/>
      <c r="S24" s="30"/>
    </row>
    <row r="25" spans="1:19" x14ac:dyDescent="0.45">
      <c r="A25" s="22">
        <v>22</v>
      </c>
      <c r="B25" s="5" t="s">
        <v>377</v>
      </c>
      <c r="C25" s="4">
        <v>7.3</v>
      </c>
      <c r="D25" s="30">
        <v>5.7</v>
      </c>
      <c r="E25" s="30">
        <v>6.8</v>
      </c>
      <c r="F25" s="30">
        <v>4</v>
      </c>
      <c r="G25" s="30">
        <v>4.4000000000000004</v>
      </c>
      <c r="H25" s="30">
        <v>5.0999999999999996</v>
      </c>
      <c r="I25" s="30">
        <v>3.7</v>
      </c>
      <c r="J25" s="30">
        <v>3.7</v>
      </c>
      <c r="K25" s="30">
        <v>3.6</v>
      </c>
      <c r="L25" s="30">
        <v>3.4</v>
      </c>
      <c r="M25" s="30">
        <v>4.5999999999999996</v>
      </c>
      <c r="N25" s="30"/>
      <c r="O25" s="30"/>
      <c r="P25" s="30"/>
      <c r="Q25" s="30"/>
      <c r="R25" s="30"/>
      <c r="S25" s="30"/>
    </row>
    <row r="26" spans="1:19" x14ac:dyDescent="0.45">
      <c r="A26" s="22">
        <v>23</v>
      </c>
      <c r="B26" s="5" t="s">
        <v>378</v>
      </c>
      <c r="C26" s="4">
        <v>6.3</v>
      </c>
      <c r="D26" s="30">
        <v>5</v>
      </c>
      <c r="E26" s="30">
        <v>6.3</v>
      </c>
      <c r="F26" s="30">
        <v>4.0999999999999996</v>
      </c>
      <c r="G26" s="30">
        <v>4.7</v>
      </c>
      <c r="H26" s="30">
        <v>5.8</v>
      </c>
      <c r="I26" s="30">
        <v>4</v>
      </c>
      <c r="J26" s="30">
        <v>4.0999999999999996</v>
      </c>
      <c r="K26" s="30">
        <v>3.6</v>
      </c>
      <c r="L26" s="30">
        <v>3.5</v>
      </c>
      <c r="M26" s="30">
        <v>5.2</v>
      </c>
      <c r="N26" s="30"/>
      <c r="O26" s="30"/>
      <c r="P26" s="30"/>
      <c r="Q26" s="30"/>
      <c r="R26" s="30"/>
      <c r="S26" s="30"/>
    </row>
    <row r="27" spans="1:19" x14ac:dyDescent="0.45">
      <c r="A27" s="22">
        <v>24</v>
      </c>
      <c r="B27" s="5" t="s">
        <v>379</v>
      </c>
      <c r="C27" s="4">
        <v>9</v>
      </c>
      <c r="D27" s="30">
        <v>7.3</v>
      </c>
      <c r="E27" s="30">
        <v>8.8000000000000007</v>
      </c>
      <c r="F27" s="30">
        <v>6</v>
      </c>
      <c r="G27" s="30">
        <v>6.7</v>
      </c>
      <c r="H27" s="30">
        <v>8.6999999999999993</v>
      </c>
      <c r="I27" s="30">
        <v>6.3</v>
      </c>
      <c r="J27" s="30">
        <v>6.7</v>
      </c>
      <c r="K27" s="30">
        <v>6</v>
      </c>
      <c r="L27" s="30">
        <v>5.5</v>
      </c>
      <c r="M27" s="30">
        <v>8.3000000000000007</v>
      </c>
      <c r="N27" s="30"/>
      <c r="O27" s="30"/>
      <c r="P27" s="30"/>
      <c r="Q27" s="30"/>
      <c r="R27" s="30"/>
      <c r="S27" s="30"/>
    </row>
    <row r="28" spans="1:19" x14ac:dyDescent="0.45">
      <c r="A28" s="22">
        <v>25</v>
      </c>
      <c r="B28" s="5" t="s">
        <v>109</v>
      </c>
      <c r="C28" s="4">
        <v>3.5</v>
      </c>
      <c r="D28" s="30">
        <v>3.7</v>
      </c>
      <c r="E28" s="30">
        <v>3.5</v>
      </c>
      <c r="F28" s="30">
        <v>5</v>
      </c>
      <c r="G28" s="30">
        <v>4.4000000000000004</v>
      </c>
      <c r="H28" s="30">
        <v>4.5</v>
      </c>
      <c r="I28" s="30">
        <v>4.4000000000000004</v>
      </c>
      <c r="J28" s="30">
        <v>4.5</v>
      </c>
      <c r="K28" s="30">
        <v>3.2</v>
      </c>
      <c r="L28" s="30">
        <v>4.7</v>
      </c>
      <c r="M28" s="30">
        <v>5.2</v>
      </c>
      <c r="N28" s="30"/>
      <c r="O28" s="30"/>
      <c r="P28" s="30"/>
      <c r="Q28" s="30"/>
      <c r="R28" s="30"/>
      <c r="S28" s="30"/>
    </row>
    <row r="29" spans="1:19" x14ac:dyDescent="0.45">
      <c r="A29" s="22">
        <v>26</v>
      </c>
      <c r="B29" s="5" t="s">
        <v>110</v>
      </c>
      <c r="C29" s="4">
        <v>3.3</v>
      </c>
      <c r="D29" s="30">
        <v>3.3</v>
      </c>
      <c r="E29" s="30">
        <v>3.4</v>
      </c>
      <c r="F29" s="30">
        <v>5.0999999999999996</v>
      </c>
      <c r="G29" s="30">
        <v>4.3</v>
      </c>
      <c r="H29" s="30">
        <v>4.4000000000000004</v>
      </c>
      <c r="I29" s="30">
        <v>4.5999999999999996</v>
      </c>
      <c r="J29" s="30">
        <v>4.7</v>
      </c>
      <c r="K29" s="30">
        <v>3.6</v>
      </c>
      <c r="L29" s="30">
        <v>4</v>
      </c>
      <c r="M29" s="30">
        <v>4.7</v>
      </c>
      <c r="N29" s="30"/>
      <c r="O29" s="30"/>
      <c r="P29" s="30"/>
      <c r="Q29" s="30"/>
      <c r="R29" s="30"/>
      <c r="S29" s="30"/>
    </row>
    <row r="30" spans="1:19" x14ac:dyDescent="0.45">
      <c r="A30" s="22">
        <v>27</v>
      </c>
      <c r="B30" s="5" t="s">
        <v>380</v>
      </c>
      <c r="C30" s="4">
        <v>2.9</v>
      </c>
      <c r="D30" s="30">
        <v>2.5</v>
      </c>
      <c r="E30" s="30">
        <v>3.3</v>
      </c>
      <c r="F30" s="30">
        <v>2.9</v>
      </c>
      <c r="G30" s="30">
        <v>3.7</v>
      </c>
      <c r="H30" s="30">
        <v>2.6</v>
      </c>
      <c r="I30" s="30">
        <v>2.6</v>
      </c>
      <c r="J30" s="30">
        <v>2.7</v>
      </c>
      <c r="K30" s="30">
        <v>2.4</v>
      </c>
      <c r="L30" s="30">
        <v>1.8</v>
      </c>
      <c r="M30" s="30">
        <v>2.2999999999999998</v>
      </c>
      <c r="N30" s="30"/>
      <c r="O30" s="30"/>
      <c r="P30" s="30"/>
      <c r="Q30" s="30"/>
      <c r="R30" s="30"/>
      <c r="S30" s="30"/>
    </row>
    <row r="31" spans="1:19" x14ac:dyDescent="0.45">
      <c r="A31" s="22">
        <v>28</v>
      </c>
      <c r="B31" s="5" t="s">
        <v>111</v>
      </c>
      <c r="C31" s="4">
        <v>5.5</v>
      </c>
      <c r="D31" s="30">
        <v>5.5</v>
      </c>
      <c r="E31" s="30">
        <v>5.7</v>
      </c>
      <c r="F31" s="30">
        <v>7</v>
      </c>
      <c r="G31" s="30">
        <v>7.1</v>
      </c>
      <c r="H31" s="30">
        <v>6.3</v>
      </c>
      <c r="I31" s="30">
        <v>6.2</v>
      </c>
      <c r="J31" s="30">
        <v>5.6</v>
      </c>
      <c r="K31" s="30">
        <v>4.8</v>
      </c>
      <c r="L31" s="30">
        <v>5.7</v>
      </c>
      <c r="M31" s="30">
        <v>7.2</v>
      </c>
      <c r="N31" s="30"/>
      <c r="O31" s="30"/>
      <c r="P31" s="30"/>
      <c r="Q31" s="30"/>
      <c r="R31" s="30"/>
      <c r="S31" s="30"/>
    </row>
    <row r="32" spans="1:19" x14ac:dyDescent="0.45">
      <c r="A32" s="22">
        <v>29</v>
      </c>
      <c r="B32" s="5" t="s">
        <v>112</v>
      </c>
      <c r="C32" s="4">
        <v>4.5</v>
      </c>
      <c r="D32" s="30">
        <v>4.7</v>
      </c>
      <c r="E32" s="30">
        <v>4.8</v>
      </c>
      <c r="F32" s="30">
        <v>6.3</v>
      </c>
      <c r="G32" s="30">
        <v>5.5</v>
      </c>
      <c r="H32" s="30">
        <v>5.3</v>
      </c>
      <c r="I32" s="30">
        <v>4.8</v>
      </c>
      <c r="J32" s="30">
        <v>4.2</v>
      </c>
      <c r="K32" s="30">
        <v>4</v>
      </c>
      <c r="L32" s="30">
        <v>4.4000000000000004</v>
      </c>
      <c r="M32" s="30">
        <v>5.8</v>
      </c>
      <c r="N32" s="30"/>
      <c r="O32" s="30"/>
      <c r="P32" s="30"/>
      <c r="Q32" s="30"/>
      <c r="R32" s="30"/>
      <c r="S32" s="30"/>
    </row>
    <row r="33" spans="1:19" x14ac:dyDescent="0.45">
      <c r="A33" s="22">
        <v>30</v>
      </c>
      <c r="B33" s="5" t="s">
        <v>113</v>
      </c>
      <c r="C33" s="4">
        <v>2.8</v>
      </c>
      <c r="D33" s="30">
        <v>2.7</v>
      </c>
      <c r="E33" s="30">
        <v>3.1</v>
      </c>
      <c r="F33" s="30">
        <v>3.3</v>
      </c>
      <c r="G33" s="30">
        <v>3.4</v>
      </c>
      <c r="H33" s="30">
        <v>4</v>
      </c>
      <c r="I33" s="30">
        <v>3.9</v>
      </c>
      <c r="J33" s="30">
        <v>4.7</v>
      </c>
      <c r="K33" s="30">
        <v>3.2</v>
      </c>
      <c r="L33" s="30">
        <v>5</v>
      </c>
      <c r="M33" s="30">
        <v>5.2</v>
      </c>
      <c r="N33" s="30"/>
      <c r="O33" s="30"/>
      <c r="P33" s="30"/>
      <c r="Q33" s="30"/>
      <c r="R33" s="30"/>
      <c r="S33" s="30"/>
    </row>
    <row r="34" spans="1:19" x14ac:dyDescent="0.45">
      <c r="A34" s="22">
        <v>31</v>
      </c>
      <c r="B34" s="5" t="s">
        <v>381</v>
      </c>
      <c r="C34" s="4">
        <v>7.9</v>
      </c>
      <c r="D34" s="30">
        <v>5.7</v>
      </c>
      <c r="E34" s="30">
        <v>6.9</v>
      </c>
      <c r="F34" s="30">
        <v>4.5999999999999996</v>
      </c>
      <c r="G34" s="30">
        <v>4.5</v>
      </c>
      <c r="H34" s="30">
        <v>6.7</v>
      </c>
      <c r="I34" s="30">
        <v>3.7</v>
      </c>
      <c r="J34" s="30">
        <v>3.6</v>
      </c>
      <c r="K34" s="30">
        <v>4</v>
      </c>
      <c r="L34" s="30">
        <v>4</v>
      </c>
      <c r="M34" s="30">
        <v>5.7</v>
      </c>
      <c r="N34" s="30"/>
      <c r="O34" s="30"/>
      <c r="P34" s="30"/>
      <c r="Q34" s="30"/>
      <c r="R34" s="30"/>
      <c r="S34" s="30"/>
    </row>
    <row r="35" spans="1:19" x14ac:dyDescent="0.45">
      <c r="A35" s="22">
        <v>32</v>
      </c>
      <c r="B35" s="5" t="s">
        <v>114</v>
      </c>
      <c r="C35" s="4">
        <v>1.5</v>
      </c>
      <c r="D35" s="30">
        <v>2.2000000000000002</v>
      </c>
      <c r="E35" s="30">
        <v>2.4</v>
      </c>
      <c r="F35" s="30">
        <v>2.2000000000000002</v>
      </c>
      <c r="G35" s="30">
        <v>2.2999999999999998</v>
      </c>
      <c r="H35" s="30">
        <v>1.7</v>
      </c>
      <c r="I35" s="30">
        <v>1.8</v>
      </c>
      <c r="J35" s="30">
        <v>2.2000000000000002</v>
      </c>
      <c r="K35" s="30">
        <v>1.7</v>
      </c>
      <c r="L35" s="30">
        <v>2.5</v>
      </c>
      <c r="M35" s="30">
        <v>3.5</v>
      </c>
      <c r="N35" s="30"/>
      <c r="O35" s="30"/>
      <c r="P35" s="30"/>
      <c r="Q35" s="30"/>
      <c r="R35" s="30"/>
      <c r="S35" s="30"/>
    </row>
    <row r="36" spans="1:19" x14ac:dyDescent="0.45">
      <c r="A36" s="22">
        <v>33</v>
      </c>
      <c r="B36" s="5" t="s">
        <v>382</v>
      </c>
      <c r="C36" s="4">
        <v>4.3</v>
      </c>
      <c r="D36" s="30">
        <v>3.4</v>
      </c>
      <c r="E36" s="30">
        <v>4.5</v>
      </c>
      <c r="F36" s="30">
        <v>3.2</v>
      </c>
      <c r="G36" s="30">
        <v>4.7</v>
      </c>
      <c r="H36" s="30">
        <v>4.0999999999999996</v>
      </c>
      <c r="I36" s="30">
        <v>3.8</v>
      </c>
      <c r="J36" s="30">
        <v>2.5</v>
      </c>
      <c r="K36" s="30">
        <v>2.4</v>
      </c>
      <c r="L36" s="30">
        <v>1.9</v>
      </c>
      <c r="M36" s="30">
        <v>2.8</v>
      </c>
      <c r="N36" s="30"/>
      <c r="O36" s="30"/>
      <c r="P36" s="30"/>
      <c r="Q36" s="30"/>
      <c r="R36" s="30"/>
      <c r="S36" s="30"/>
    </row>
    <row r="37" spans="1:19" x14ac:dyDescent="0.45">
      <c r="A37" s="22">
        <v>34</v>
      </c>
      <c r="B37" s="5" t="s">
        <v>115</v>
      </c>
      <c r="C37" s="4">
        <v>4.5</v>
      </c>
      <c r="D37" s="30">
        <v>4.2</v>
      </c>
      <c r="E37" s="30">
        <v>4.3</v>
      </c>
      <c r="F37" s="30">
        <v>6.2</v>
      </c>
      <c r="G37" s="30">
        <v>6.2</v>
      </c>
      <c r="H37" s="30">
        <v>5</v>
      </c>
      <c r="I37" s="30">
        <v>4.4000000000000004</v>
      </c>
      <c r="J37" s="30">
        <v>3.9</v>
      </c>
      <c r="K37" s="30">
        <v>3.2</v>
      </c>
      <c r="L37" s="30">
        <v>4</v>
      </c>
      <c r="M37" s="30">
        <v>5.7</v>
      </c>
      <c r="N37" s="30"/>
      <c r="O37" s="30"/>
      <c r="P37" s="30"/>
      <c r="Q37" s="30"/>
      <c r="R37" s="30"/>
      <c r="S37" s="30"/>
    </row>
    <row r="38" spans="1:19" x14ac:dyDescent="0.45">
      <c r="A38" s="22">
        <v>35</v>
      </c>
      <c r="B38" s="5" t="s">
        <v>383</v>
      </c>
      <c r="C38" s="4">
        <v>5.9</v>
      </c>
      <c r="D38" s="30">
        <v>5.6</v>
      </c>
      <c r="E38" s="30">
        <v>6.7</v>
      </c>
      <c r="F38" s="30">
        <v>5.8</v>
      </c>
      <c r="G38" s="30">
        <v>7.3</v>
      </c>
      <c r="H38" s="30">
        <v>5.7</v>
      </c>
      <c r="I38" s="30">
        <v>5.9</v>
      </c>
      <c r="J38" s="30">
        <v>6.1</v>
      </c>
      <c r="K38" s="30">
        <v>5.7</v>
      </c>
      <c r="L38" s="30">
        <v>3.4</v>
      </c>
      <c r="M38" s="30">
        <v>3.8</v>
      </c>
      <c r="N38" s="30"/>
      <c r="O38" s="30"/>
      <c r="P38" s="30"/>
      <c r="Q38" s="30"/>
      <c r="R38" s="30"/>
      <c r="S38" s="30"/>
    </row>
    <row r="39" spans="1:19" x14ac:dyDescent="0.45">
      <c r="A39" s="22">
        <v>36</v>
      </c>
      <c r="B39" s="5" t="s">
        <v>384</v>
      </c>
      <c r="C39" s="4">
        <v>7.7</v>
      </c>
      <c r="D39" s="30">
        <v>6.6</v>
      </c>
      <c r="E39" s="30">
        <v>9.1999999999999993</v>
      </c>
      <c r="F39" s="30">
        <v>6.9</v>
      </c>
      <c r="G39" s="30">
        <v>8.3000000000000007</v>
      </c>
      <c r="H39" s="30">
        <v>6.5</v>
      </c>
      <c r="I39" s="30">
        <v>5.9</v>
      </c>
      <c r="J39" s="30">
        <v>4.5999999999999996</v>
      </c>
      <c r="K39" s="30">
        <v>5.3</v>
      </c>
      <c r="L39" s="30">
        <v>5</v>
      </c>
      <c r="M39" s="30">
        <v>4.5999999999999996</v>
      </c>
      <c r="N39" s="30"/>
      <c r="O39" s="30"/>
      <c r="P39" s="30"/>
      <c r="Q39" s="30"/>
      <c r="R39" s="30"/>
      <c r="S39" s="30"/>
    </row>
    <row r="40" spans="1:19" x14ac:dyDescent="0.45">
      <c r="A40" s="22">
        <v>37</v>
      </c>
      <c r="B40" s="5" t="s">
        <v>385</v>
      </c>
      <c r="C40" s="4">
        <v>4.2</v>
      </c>
      <c r="D40" s="30">
        <v>3.5</v>
      </c>
      <c r="E40" s="30">
        <v>4.8</v>
      </c>
      <c r="F40" s="30">
        <v>3.5</v>
      </c>
      <c r="G40" s="30">
        <v>4.5</v>
      </c>
      <c r="H40" s="30">
        <v>3.6</v>
      </c>
      <c r="I40" s="30">
        <v>3.3</v>
      </c>
      <c r="J40" s="30">
        <v>2.6</v>
      </c>
      <c r="K40" s="30">
        <v>2.5</v>
      </c>
      <c r="L40" s="30">
        <v>2.4</v>
      </c>
      <c r="M40" s="30">
        <v>2.9</v>
      </c>
      <c r="N40" s="30"/>
      <c r="O40" s="30"/>
      <c r="P40" s="30"/>
      <c r="Q40" s="30"/>
      <c r="R40" s="30"/>
      <c r="S40" s="30"/>
    </row>
    <row r="41" spans="1:19" x14ac:dyDescent="0.45">
      <c r="A41" s="22">
        <v>38</v>
      </c>
      <c r="B41" s="5" t="s">
        <v>386</v>
      </c>
      <c r="C41" s="4">
        <v>9.9</v>
      </c>
      <c r="D41" s="30">
        <v>8.9</v>
      </c>
      <c r="E41" s="30">
        <v>12.1</v>
      </c>
      <c r="F41" s="30">
        <v>10.4</v>
      </c>
      <c r="G41" s="30">
        <v>11</v>
      </c>
      <c r="H41" s="30">
        <v>11.6</v>
      </c>
      <c r="I41" s="30">
        <v>7.1</v>
      </c>
      <c r="J41" s="30">
        <v>12.5</v>
      </c>
      <c r="K41" s="30">
        <v>6.2</v>
      </c>
      <c r="L41" s="30">
        <v>8.6999999999999993</v>
      </c>
      <c r="M41" s="30">
        <v>7.6</v>
      </c>
      <c r="N41" s="30"/>
      <c r="O41" s="30"/>
      <c r="P41" s="30"/>
      <c r="Q41" s="30"/>
      <c r="R41" s="30"/>
      <c r="S41" s="30"/>
    </row>
    <row r="42" spans="1:19" x14ac:dyDescent="0.45">
      <c r="A42" s="22">
        <v>39</v>
      </c>
      <c r="B42" s="5" t="s">
        <v>387</v>
      </c>
      <c r="C42" s="4">
        <v>4.0999999999999996</v>
      </c>
      <c r="D42" s="30">
        <v>4.2</v>
      </c>
      <c r="E42" s="30">
        <v>5.8</v>
      </c>
      <c r="F42" s="30">
        <v>5.5</v>
      </c>
      <c r="G42" s="30">
        <v>5.3</v>
      </c>
      <c r="H42" s="30">
        <v>4.9000000000000004</v>
      </c>
      <c r="I42" s="30">
        <v>3.1</v>
      </c>
      <c r="J42" s="30">
        <v>5.7</v>
      </c>
      <c r="K42" s="30">
        <v>2.7</v>
      </c>
      <c r="L42" s="30">
        <v>4</v>
      </c>
      <c r="M42" s="30">
        <v>3.8</v>
      </c>
      <c r="N42" s="30"/>
      <c r="O42" s="30"/>
      <c r="P42" s="30"/>
      <c r="Q42" s="30"/>
      <c r="R42" s="30"/>
      <c r="S42" s="30"/>
    </row>
    <row r="43" spans="1:19" x14ac:dyDescent="0.45">
      <c r="A43" s="22">
        <v>40</v>
      </c>
      <c r="B43" s="5" t="s">
        <v>388</v>
      </c>
      <c r="C43" s="4">
        <v>2.5</v>
      </c>
      <c r="D43" s="30">
        <v>2.4</v>
      </c>
      <c r="E43" s="30">
        <v>3.6</v>
      </c>
      <c r="F43" s="30">
        <v>3.3</v>
      </c>
      <c r="G43" s="30">
        <v>3.6</v>
      </c>
      <c r="H43" s="30">
        <v>3.3</v>
      </c>
      <c r="I43" s="30">
        <v>2.1</v>
      </c>
      <c r="J43" s="30">
        <v>3.5</v>
      </c>
      <c r="K43" s="30">
        <v>1.6</v>
      </c>
      <c r="L43" s="30">
        <v>2.2999999999999998</v>
      </c>
      <c r="M43" s="30">
        <v>2.2000000000000002</v>
      </c>
      <c r="N43" s="30"/>
      <c r="O43" s="30"/>
      <c r="P43" s="30"/>
      <c r="Q43" s="30"/>
      <c r="R43" s="30"/>
      <c r="S43" s="30"/>
    </row>
    <row r="44" spans="1:19" x14ac:dyDescent="0.45">
      <c r="A44" s="22">
        <v>41</v>
      </c>
      <c r="B44" s="5" t="s">
        <v>116</v>
      </c>
      <c r="C44" s="4">
        <v>3.1</v>
      </c>
      <c r="D44" s="30">
        <v>3.7</v>
      </c>
      <c r="E44" s="30">
        <v>4.5999999999999996</v>
      </c>
      <c r="F44" s="30">
        <v>4.3</v>
      </c>
      <c r="G44" s="30">
        <v>4.5999999999999996</v>
      </c>
      <c r="H44" s="30">
        <v>3.9</v>
      </c>
      <c r="I44" s="30">
        <v>3.9</v>
      </c>
      <c r="J44" s="30">
        <v>3.6</v>
      </c>
      <c r="K44" s="30">
        <v>2.9</v>
      </c>
      <c r="L44" s="30">
        <v>4.0999999999999996</v>
      </c>
      <c r="M44" s="30">
        <v>5.2</v>
      </c>
      <c r="N44" s="30"/>
      <c r="O44" s="30"/>
      <c r="P44" s="30"/>
      <c r="Q44" s="30"/>
      <c r="R44" s="30"/>
      <c r="S44" s="30"/>
    </row>
    <row r="45" spans="1:19" x14ac:dyDescent="0.45">
      <c r="A45" s="22">
        <v>42</v>
      </c>
      <c r="B45" s="5" t="s">
        <v>117</v>
      </c>
      <c r="C45" s="4">
        <v>3.6</v>
      </c>
      <c r="D45" s="30">
        <v>4.4000000000000004</v>
      </c>
      <c r="E45" s="30">
        <v>6.1</v>
      </c>
      <c r="F45" s="30">
        <v>5.7</v>
      </c>
      <c r="G45" s="30">
        <v>5.8</v>
      </c>
      <c r="H45" s="30">
        <v>4.5999999999999996</v>
      </c>
      <c r="I45" s="30">
        <v>4.5</v>
      </c>
      <c r="J45" s="30">
        <v>4.0999999999999996</v>
      </c>
      <c r="K45" s="30">
        <f>AVERAGE(L45,J45)</f>
        <v>4.4499999999999993</v>
      </c>
      <c r="L45" s="30">
        <v>4.8</v>
      </c>
      <c r="M45" s="30">
        <v>5.9</v>
      </c>
      <c r="N45" s="30"/>
      <c r="O45" s="30"/>
      <c r="P45" s="30"/>
      <c r="Q45" s="30"/>
      <c r="R45" s="30"/>
      <c r="S45" s="30"/>
    </row>
    <row r="46" spans="1:19" x14ac:dyDescent="0.45">
      <c r="A46" s="22">
        <v>43</v>
      </c>
      <c r="B46" s="5" t="s">
        <v>118</v>
      </c>
      <c r="C46" s="4">
        <v>2.7</v>
      </c>
      <c r="D46" s="30">
        <v>3.1</v>
      </c>
      <c r="E46" s="30">
        <v>3.6</v>
      </c>
      <c r="F46" s="30">
        <v>3.4</v>
      </c>
      <c r="G46" s="30">
        <v>3.9</v>
      </c>
      <c r="H46" s="30">
        <v>3.9</v>
      </c>
      <c r="I46" s="30">
        <v>3.4</v>
      </c>
      <c r="J46" s="30">
        <v>3.8</v>
      </c>
      <c r="K46" s="30">
        <v>3.1</v>
      </c>
      <c r="L46" s="30">
        <v>4.5</v>
      </c>
      <c r="M46" s="30">
        <v>4.4000000000000004</v>
      </c>
      <c r="N46" s="30"/>
      <c r="O46" s="30"/>
      <c r="P46" s="30"/>
      <c r="Q46" s="30"/>
      <c r="R46" s="30"/>
      <c r="S46" s="30"/>
    </row>
    <row r="47" spans="1:19" x14ac:dyDescent="0.45">
      <c r="A47" s="22">
        <v>44</v>
      </c>
      <c r="B47" s="5" t="s">
        <v>119</v>
      </c>
      <c r="C47" s="4">
        <v>3.2</v>
      </c>
      <c r="D47" s="30">
        <v>3.6</v>
      </c>
      <c r="E47" s="30">
        <v>4</v>
      </c>
      <c r="F47" s="30">
        <v>4</v>
      </c>
      <c r="G47" s="30">
        <v>4.7</v>
      </c>
      <c r="H47" s="30">
        <v>4.5999999999999996</v>
      </c>
      <c r="I47" s="30">
        <v>3.9</v>
      </c>
      <c r="J47" s="30">
        <v>4.0999999999999996</v>
      </c>
      <c r="K47" s="30">
        <v>3.1</v>
      </c>
      <c r="L47" s="30">
        <v>5.0999999999999996</v>
      </c>
      <c r="M47" s="30">
        <v>5.4</v>
      </c>
      <c r="N47" s="30"/>
      <c r="O47" s="30"/>
      <c r="P47" s="30"/>
      <c r="Q47" s="30"/>
      <c r="R47" s="30"/>
      <c r="S47" s="30"/>
    </row>
    <row r="48" spans="1:19" x14ac:dyDescent="0.45">
      <c r="A48" s="22">
        <v>45</v>
      </c>
      <c r="B48" s="5" t="s">
        <v>120</v>
      </c>
      <c r="C48" s="4">
        <v>4.5999999999999996</v>
      </c>
      <c r="D48" s="30">
        <v>4.8</v>
      </c>
      <c r="E48" s="30">
        <v>4.8</v>
      </c>
      <c r="F48" s="30">
        <v>7</v>
      </c>
      <c r="G48" s="30">
        <v>6.4</v>
      </c>
      <c r="H48" s="30">
        <v>5.8</v>
      </c>
      <c r="I48" s="30">
        <v>6.1</v>
      </c>
      <c r="J48" s="30">
        <v>6.2</v>
      </c>
      <c r="K48" s="30">
        <v>4.7</v>
      </c>
      <c r="L48" s="30">
        <v>5.6</v>
      </c>
      <c r="M48" s="30">
        <v>6</v>
      </c>
      <c r="N48" s="30"/>
      <c r="O48" s="30"/>
      <c r="P48" s="30"/>
      <c r="Q48" s="30"/>
      <c r="R48" s="30"/>
      <c r="S48" s="30"/>
    </row>
    <row r="49" spans="1:19" x14ac:dyDescent="0.45">
      <c r="A49" s="22">
        <v>46</v>
      </c>
      <c r="B49" s="5" t="s">
        <v>121</v>
      </c>
      <c r="C49" s="4">
        <v>5.2</v>
      </c>
      <c r="D49" s="30">
        <v>5</v>
      </c>
      <c r="E49" s="30">
        <v>5.5</v>
      </c>
      <c r="F49" s="30">
        <v>8.1999999999999993</v>
      </c>
      <c r="G49" s="30">
        <v>7.1</v>
      </c>
      <c r="H49" s="30">
        <v>7.8</v>
      </c>
      <c r="I49" s="30">
        <v>9</v>
      </c>
      <c r="J49" s="30">
        <v>9.3000000000000007</v>
      </c>
      <c r="K49" s="30">
        <v>6.5</v>
      </c>
      <c r="L49" s="30">
        <v>7.4</v>
      </c>
      <c r="M49" s="30">
        <v>7.8</v>
      </c>
      <c r="N49" s="30"/>
      <c r="O49" s="30"/>
      <c r="P49" s="30"/>
      <c r="Q49" s="30"/>
      <c r="R49" s="30"/>
      <c r="S49" s="30"/>
    </row>
    <row r="50" spans="1:19" x14ac:dyDescent="0.45">
      <c r="A50" s="22">
        <v>47</v>
      </c>
      <c r="B50" s="5" t="s">
        <v>122</v>
      </c>
      <c r="C50" s="4">
        <v>5.5</v>
      </c>
      <c r="D50" s="30">
        <v>5.5</v>
      </c>
      <c r="E50" s="30">
        <v>5.8</v>
      </c>
      <c r="F50" s="30">
        <v>7.7</v>
      </c>
      <c r="G50" s="30">
        <v>7.1</v>
      </c>
      <c r="H50" s="30">
        <v>6.4</v>
      </c>
      <c r="I50" s="30">
        <v>5.3</v>
      </c>
      <c r="J50" s="30">
        <v>5.2</v>
      </c>
      <c r="K50" s="30">
        <f>AVERAGE(L50,J50)</f>
        <v>5.4</v>
      </c>
      <c r="L50" s="30">
        <v>5.6</v>
      </c>
      <c r="M50" s="30">
        <v>7.4</v>
      </c>
      <c r="N50" s="30"/>
      <c r="O50" s="30"/>
      <c r="P50" s="30"/>
      <c r="Q50" s="30"/>
      <c r="R50" s="30"/>
      <c r="S50" s="30"/>
    </row>
    <row r="51" spans="1:19" x14ac:dyDescent="0.45">
      <c r="A51" s="22">
        <v>48</v>
      </c>
      <c r="B51" s="5" t="s">
        <v>123</v>
      </c>
      <c r="C51" s="4">
        <v>6.9</v>
      </c>
      <c r="D51" s="30">
        <v>6.7</v>
      </c>
      <c r="E51" s="30">
        <v>7.2</v>
      </c>
      <c r="F51" s="30">
        <v>10.199999999999999</v>
      </c>
      <c r="G51" s="30">
        <v>9.5</v>
      </c>
      <c r="H51" s="30">
        <v>9.1</v>
      </c>
      <c r="I51" s="30">
        <v>9.3000000000000007</v>
      </c>
      <c r="J51" s="30">
        <v>10.1</v>
      </c>
      <c r="K51" s="30">
        <v>6.7</v>
      </c>
      <c r="L51" s="30">
        <v>7.4</v>
      </c>
      <c r="M51" s="30">
        <v>8.4</v>
      </c>
      <c r="N51" s="30"/>
      <c r="O51" s="30"/>
      <c r="P51" s="30"/>
      <c r="Q51" s="30"/>
      <c r="R51" s="30"/>
      <c r="S51" s="30"/>
    </row>
    <row r="52" spans="1:19" x14ac:dyDescent="0.45">
      <c r="A52" s="22">
        <v>49</v>
      </c>
      <c r="B52" s="5" t="s">
        <v>124</v>
      </c>
      <c r="C52" s="4">
        <v>5.3</v>
      </c>
      <c r="D52" s="30">
        <v>5.0999999999999996</v>
      </c>
      <c r="E52" s="30">
        <v>5.9</v>
      </c>
      <c r="F52" s="30">
        <v>8.8000000000000007</v>
      </c>
      <c r="G52" s="30">
        <v>7.6</v>
      </c>
      <c r="H52" s="30">
        <v>7.4</v>
      </c>
      <c r="I52" s="30">
        <v>7.5</v>
      </c>
      <c r="J52" s="30">
        <v>7.1</v>
      </c>
      <c r="K52" s="30">
        <v>5.0999999999999996</v>
      </c>
      <c r="L52" s="30">
        <v>5.6</v>
      </c>
      <c r="M52" s="30">
        <v>6.2</v>
      </c>
      <c r="N52" s="30"/>
      <c r="O52" s="30"/>
      <c r="P52" s="30"/>
      <c r="Q52" s="30"/>
      <c r="R52" s="30"/>
      <c r="S52" s="30"/>
    </row>
    <row r="53" spans="1:19" x14ac:dyDescent="0.45">
      <c r="A53" s="22">
        <v>50</v>
      </c>
      <c r="B53" s="5" t="s">
        <v>125</v>
      </c>
      <c r="C53" s="4">
        <v>10.3</v>
      </c>
      <c r="D53" s="30">
        <v>14</v>
      </c>
      <c r="E53" s="30">
        <v>13.6</v>
      </c>
      <c r="F53" s="30">
        <v>12.2</v>
      </c>
      <c r="G53" s="30">
        <v>13</v>
      </c>
      <c r="H53" s="30">
        <v>12.3</v>
      </c>
      <c r="I53" s="30">
        <v>12.5</v>
      </c>
      <c r="J53" s="30">
        <v>12</v>
      </c>
      <c r="K53" s="30">
        <v>7.9</v>
      </c>
      <c r="L53" s="30">
        <v>9.8000000000000007</v>
      </c>
      <c r="M53" s="30">
        <v>10.5</v>
      </c>
      <c r="N53" s="30"/>
      <c r="O53" s="30"/>
      <c r="P53" s="30"/>
      <c r="Q53" s="30"/>
      <c r="R53" s="30"/>
      <c r="S53" s="30"/>
    </row>
    <row r="54" spans="1:19" x14ac:dyDescent="0.45">
      <c r="A54" s="22">
        <v>51</v>
      </c>
      <c r="B54" s="5" t="s">
        <v>389</v>
      </c>
      <c r="C54" s="4">
        <v>4.3</v>
      </c>
      <c r="D54" s="30">
        <v>3.9</v>
      </c>
      <c r="E54" s="30">
        <v>5.2</v>
      </c>
      <c r="F54" s="30">
        <v>3.9</v>
      </c>
      <c r="G54" s="30">
        <v>4</v>
      </c>
      <c r="H54" s="30">
        <v>3.3</v>
      </c>
      <c r="I54" s="30">
        <v>2.7</v>
      </c>
      <c r="J54" s="30">
        <v>2.1</v>
      </c>
      <c r="K54" s="30">
        <v>1.7</v>
      </c>
      <c r="L54" s="30">
        <v>1.9</v>
      </c>
      <c r="M54" s="30">
        <v>3.3</v>
      </c>
      <c r="N54" s="30"/>
      <c r="O54" s="30"/>
      <c r="P54" s="30"/>
      <c r="Q54" s="30"/>
      <c r="R54" s="30"/>
      <c r="S54" s="30"/>
    </row>
    <row r="55" spans="1:19" x14ac:dyDescent="0.45">
      <c r="A55" s="22">
        <v>52</v>
      </c>
      <c r="B55" s="5" t="s">
        <v>126</v>
      </c>
      <c r="C55" s="4">
        <v>1.9</v>
      </c>
      <c r="D55" s="30">
        <v>2.8</v>
      </c>
      <c r="E55" s="30">
        <v>3.5</v>
      </c>
      <c r="F55" s="30">
        <v>3.1</v>
      </c>
      <c r="G55" s="30">
        <v>3.8</v>
      </c>
      <c r="H55" s="30">
        <v>2.9</v>
      </c>
      <c r="I55" s="30">
        <v>2.7</v>
      </c>
      <c r="J55" s="30">
        <v>2.6</v>
      </c>
      <c r="K55" s="30">
        <v>1.7</v>
      </c>
      <c r="L55" s="30">
        <v>2.2999999999999998</v>
      </c>
      <c r="M55" s="30">
        <v>3.3</v>
      </c>
      <c r="N55" s="30"/>
      <c r="O55" s="30"/>
      <c r="P55" s="30"/>
      <c r="Q55" s="30"/>
      <c r="R55" s="30"/>
      <c r="S55" s="30"/>
    </row>
    <row r="56" spans="1:19" x14ac:dyDescent="0.45">
      <c r="A56" s="22">
        <v>53</v>
      </c>
      <c r="B56" s="5" t="s">
        <v>127</v>
      </c>
      <c r="C56" s="4">
        <v>2.2000000000000002</v>
      </c>
      <c r="D56" s="30">
        <v>2.7</v>
      </c>
      <c r="E56" s="30">
        <v>3.6</v>
      </c>
      <c r="F56" s="30">
        <v>3.1</v>
      </c>
      <c r="G56" s="30">
        <v>3.6</v>
      </c>
      <c r="H56" s="30">
        <v>3</v>
      </c>
      <c r="I56" s="30">
        <v>3</v>
      </c>
      <c r="J56" s="30">
        <v>2.6</v>
      </c>
      <c r="K56" s="30">
        <v>2.2000000000000002</v>
      </c>
      <c r="L56" s="30">
        <v>3.4</v>
      </c>
      <c r="M56" s="30">
        <v>4.2</v>
      </c>
      <c r="N56" s="30"/>
      <c r="O56" s="30"/>
      <c r="P56" s="30"/>
      <c r="Q56" s="30"/>
      <c r="R56" s="30"/>
      <c r="S56" s="30"/>
    </row>
    <row r="57" spans="1:19" x14ac:dyDescent="0.45">
      <c r="A57" s="22">
        <v>54</v>
      </c>
      <c r="B57" s="5" t="s">
        <v>128</v>
      </c>
      <c r="C57" s="4">
        <v>23.1</v>
      </c>
      <c r="D57" s="30">
        <v>23.3</v>
      </c>
      <c r="E57" s="30">
        <v>19</v>
      </c>
      <c r="F57" s="30">
        <v>26.4</v>
      </c>
      <c r="G57" s="30">
        <v>22.9</v>
      </c>
      <c r="H57" s="30">
        <v>23.1</v>
      </c>
      <c r="I57" s="30">
        <v>25.2</v>
      </c>
      <c r="J57" s="30">
        <v>22.3</v>
      </c>
      <c r="K57" s="30">
        <v>20.100000000000001</v>
      </c>
      <c r="L57" s="30">
        <v>21.1</v>
      </c>
      <c r="M57" s="30">
        <v>22.2</v>
      </c>
      <c r="N57" s="30"/>
      <c r="O57" s="30"/>
      <c r="P57" s="30"/>
      <c r="Q57" s="30"/>
      <c r="R57" s="30"/>
      <c r="S57" s="30"/>
    </row>
    <row r="58" spans="1:19" x14ac:dyDescent="0.45">
      <c r="A58" s="22">
        <v>55</v>
      </c>
      <c r="B58" s="5" t="s">
        <v>129</v>
      </c>
      <c r="C58" s="4">
        <v>5.5</v>
      </c>
      <c r="D58" s="30">
        <v>6.7</v>
      </c>
      <c r="E58" s="30">
        <v>7.2</v>
      </c>
      <c r="F58" s="30">
        <v>9.1</v>
      </c>
      <c r="G58" s="30">
        <v>8.6</v>
      </c>
      <c r="H58" s="30">
        <v>6.3</v>
      </c>
      <c r="I58" s="30">
        <v>6.3</v>
      </c>
      <c r="J58" s="30">
        <v>5.9</v>
      </c>
      <c r="K58" s="30">
        <v>5.6</v>
      </c>
      <c r="L58" s="30">
        <v>5.9</v>
      </c>
      <c r="M58" s="30">
        <v>7</v>
      </c>
      <c r="N58" s="30"/>
      <c r="O58" s="30"/>
      <c r="P58" s="30"/>
      <c r="Q58" s="30"/>
      <c r="R58" s="30"/>
      <c r="S58" s="30"/>
    </row>
    <row r="59" spans="1:19" x14ac:dyDescent="0.45">
      <c r="A59" s="22">
        <v>56</v>
      </c>
      <c r="B59" s="5" t="s">
        <v>130</v>
      </c>
      <c r="C59" s="4">
        <v>4.5</v>
      </c>
      <c r="D59" s="30">
        <v>5.6</v>
      </c>
      <c r="E59" s="30">
        <v>5.3</v>
      </c>
      <c r="F59" s="30">
        <v>6.6</v>
      </c>
      <c r="G59" s="30">
        <v>6.7</v>
      </c>
      <c r="H59" s="30">
        <v>5.6</v>
      </c>
      <c r="I59" s="30">
        <v>5.7</v>
      </c>
      <c r="J59" s="30">
        <v>5.2</v>
      </c>
      <c r="K59" s="30">
        <v>4.4000000000000004</v>
      </c>
      <c r="L59" s="30">
        <v>5.5</v>
      </c>
      <c r="M59" s="30">
        <v>7.1</v>
      </c>
      <c r="N59" s="30"/>
      <c r="O59" s="30"/>
      <c r="P59" s="30"/>
      <c r="Q59" s="30"/>
      <c r="R59" s="30"/>
      <c r="S59" s="30"/>
    </row>
    <row r="60" spans="1:19" x14ac:dyDescent="0.45">
      <c r="A60" s="22">
        <v>57</v>
      </c>
      <c r="B60" s="5" t="s">
        <v>131</v>
      </c>
      <c r="C60" s="4">
        <v>5</v>
      </c>
      <c r="D60" s="30">
        <v>5.9</v>
      </c>
      <c r="E60" s="30">
        <v>6.7</v>
      </c>
      <c r="F60" s="30">
        <v>9.3000000000000007</v>
      </c>
      <c r="G60" s="30">
        <v>9.3000000000000007</v>
      </c>
      <c r="H60" s="30">
        <v>7.2</v>
      </c>
      <c r="I60" s="30">
        <v>7.7</v>
      </c>
      <c r="J60" s="30">
        <v>7.2</v>
      </c>
      <c r="K60" s="30">
        <v>6.5</v>
      </c>
      <c r="L60" s="30">
        <v>6.8</v>
      </c>
      <c r="M60" s="30">
        <v>8.1</v>
      </c>
      <c r="N60" s="30"/>
      <c r="O60" s="30"/>
      <c r="P60" s="30"/>
      <c r="Q60" s="30"/>
      <c r="R60" s="30"/>
      <c r="S60" s="30"/>
    </row>
    <row r="61" spans="1:19" x14ac:dyDescent="0.45">
      <c r="A61" s="22">
        <v>58</v>
      </c>
      <c r="B61" s="5" t="s">
        <v>390</v>
      </c>
      <c r="C61" s="4">
        <v>3.5</v>
      </c>
      <c r="D61" s="30">
        <v>3.5</v>
      </c>
      <c r="E61" s="30">
        <v>3.4</v>
      </c>
      <c r="F61" s="30">
        <v>3.8</v>
      </c>
      <c r="G61" s="30">
        <v>3.4</v>
      </c>
      <c r="H61" s="30">
        <v>5.9</v>
      </c>
      <c r="I61" s="30">
        <v>5.2</v>
      </c>
      <c r="J61" s="30">
        <v>4.9000000000000004</v>
      </c>
      <c r="K61" s="30">
        <v>2.7</v>
      </c>
      <c r="L61" s="30">
        <v>2.9</v>
      </c>
      <c r="M61" s="30">
        <v>3.8</v>
      </c>
      <c r="N61" s="30"/>
      <c r="O61" s="30"/>
      <c r="P61" s="30"/>
      <c r="Q61" s="30"/>
      <c r="R61" s="30"/>
      <c r="S61" s="30"/>
    </row>
    <row r="62" spans="1:19" x14ac:dyDescent="0.45">
      <c r="A62" s="22">
        <v>59</v>
      </c>
      <c r="B62" s="5" t="s">
        <v>132</v>
      </c>
      <c r="C62" s="4">
        <v>5.3</v>
      </c>
      <c r="D62" s="30">
        <v>5.0999999999999996</v>
      </c>
      <c r="E62" s="30">
        <v>5.3</v>
      </c>
      <c r="F62" s="30">
        <v>8.3000000000000007</v>
      </c>
      <c r="G62" s="30">
        <v>7</v>
      </c>
      <c r="H62" s="30">
        <v>6.6</v>
      </c>
      <c r="I62" s="30">
        <v>7.9</v>
      </c>
      <c r="J62" s="30">
        <v>8</v>
      </c>
      <c r="K62" s="30">
        <v>6</v>
      </c>
      <c r="L62" s="30">
        <v>6</v>
      </c>
      <c r="M62" s="30">
        <v>7.6</v>
      </c>
      <c r="N62" s="30"/>
      <c r="O62" s="30"/>
      <c r="P62" s="30"/>
      <c r="Q62" s="30"/>
      <c r="R62" s="30"/>
      <c r="S62" s="30"/>
    </row>
    <row r="63" spans="1:19" x14ac:dyDescent="0.45">
      <c r="A63" s="22">
        <v>60</v>
      </c>
      <c r="B63" s="5" t="s">
        <v>391</v>
      </c>
      <c r="C63" s="4">
        <v>3.9</v>
      </c>
      <c r="D63" s="30">
        <v>2.6</v>
      </c>
      <c r="E63" s="30">
        <v>2.7</v>
      </c>
      <c r="F63" s="30">
        <v>3.6</v>
      </c>
      <c r="G63" s="30">
        <v>4.4000000000000004</v>
      </c>
      <c r="H63" s="30">
        <v>5.0999999999999996</v>
      </c>
      <c r="I63" s="30">
        <v>4.0999999999999996</v>
      </c>
      <c r="J63" s="30">
        <v>3.3</v>
      </c>
      <c r="K63" s="30">
        <v>4.0999999999999996</v>
      </c>
      <c r="L63" s="30">
        <v>3</v>
      </c>
      <c r="M63" s="30">
        <v>2.4</v>
      </c>
      <c r="N63" s="30"/>
      <c r="O63" s="30"/>
      <c r="P63" s="30"/>
      <c r="Q63" s="30"/>
      <c r="R63" s="30"/>
      <c r="S63" s="30"/>
    </row>
    <row r="64" spans="1:19" x14ac:dyDescent="0.45">
      <c r="A64" s="22">
        <v>61</v>
      </c>
      <c r="B64" s="5" t="s">
        <v>133</v>
      </c>
      <c r="C64" s="4">
        <v>3.8</v>
      </c>
      <c r="D64" s="30">
        <v>4.4000000000000004</v>
      </c>
      <c r="E64" s="30">
        <v>5</v>
      </c>
      <c r="F64" s="30">
        <v>5.6</v>
      </c>
      <c r="G64" s="30">
        <v>5.2</v>
      </c>
      <c r="H64" s="30">
        <v>4.5</v>
      </c>
      <c r="I64" s="30">
        <v>4.8</v>
      </c>
      <c r="J64" s="30">
        <v>3.7</v>
      </c>
      <c r="K64" s="30">
        <v>4.4000000000000004</v>
      </c>
      <c r="L64" s="30">
        <v>3.9</v>
      </c>
      <c r="M64" s="30">
        <v>6</v>
      </c>
      <c r="N64" s="30"/>
      <c r="O64" s="30"/>
      <c r="P64" s="30"/>
      <c r="Q64" s="30"/>
      <c r="R64" s="30"/>
      <c r="S64" s="30"/>
    </row>
    <row r="65" spans="1:19" x14ac:dyDescent="0.45">
      <c r="A65" s="22">
        <v>62</v>
      </c>
      <c r="B65" s="5" t="s">
        <v>134</v>
      </c>
      <c r="C65" s="4">
        <v>2.6</v>
      </c>
      <c r="D65" s="30">
        <v>3.2</v>
      </c>
      <c r="E65" s="30">
        <v>3.8</v>
      </c>
      <c r="F65" s="30">
        <v>4.5</v>
      </c>
      <c r="G65" s="30">
        <v>4.5</v>
      </c>
      <c r="H65" s="30">
        <v>4</v>
      </c>
      <c r="I65" s="30">
        <v>4</v>
      </c>
      <c r="J65" s="30">
        <v>3.1</v>
      </c>
      <c r="K65" s="30">
        <v>3</v>
      </c>
      <c r="L65" s="30">
        <v>3.7</v>
      </c>
      <c r="M65" s="30">
        <v>5.9</v>
      </c>
      <c r="N65" s="30"/>
      <c r="O65" s="30"/>
      <c r="P65" s="30"/>
      <c r="Q65" s="30"/>
      <c r="R65" s="30"/>
      <c r="S65" s="30"/>
    </row>
    <row r="66" spans="1:19" x14ac:dyDescent="0.45">
      <c r="A66" s="22">
        <v>63</v>
      </c>
      <c r="B66" s="5" t="s">
        <v>135</v>
      </c>
      <c r="C66" s="4">
        <v>3.6</v>
      </c>
      <c r="D66" s="30">
        <v>4.9000000000000004</v>
      </c>
      <c r="E66" s="30">
        <v>5.3</v>
      </c>
      <c r="F66" s="30">
        <v>6.9</v>
      </c>
      <c r="G66" s="30">
        <v>6.7</v>
      </c>
      <c r="H66" s="30">
        <v>5.4</v>
      </c>
      <c r="I66" s="30">
        <v>6.4</v>
      </c>
      <c r="J66" s="30">
        <v>4.8</v>
      </c>
      <c r="K66" s="30">
        <v>4.9000000000000004</v>
      </c>
      <c r="L66" s="30">
        <v>4.7</v>
      </c>
      <c r="M66" s="30">
        <v>7.9</v>
      </c>
      <c r="N66" s="30"/>
      <c r="O66" s="30"/>
      <c r="P66" s="30"/>
      <c r="Q66" s="30"/>
      <c r="R66" s="30"/>
      <c r="S66" s="30"/>
    </row>
    <row r="67" spans="1:19" x14ac:dyDescent="0.45">
      <c r="A67" s="22">
        <v>64</v>
      </c>
      <c r="B67" s="5" t="s">
        <v>392</v>
      </c>
      <c r="C67" s="4">
        <v>3.3</v>
      </c>
      <c r="D67" s="30">
        <v>2.4</v>
      </c>
      <c r="E67" s="30">
        <v>3.7</v>
      </c>
      <c r="F67" s="30">
        <v>2.1</v>
      </c>
      <c r="G67" s="30">
        <v>2.8</v>
      </c>
      <c r="H67" s="30">
        <v>3.2</v>
      </c>
      <c r="I67" s="30">
        <v>2.2999999999999998</v>
      </c>
      <c r="J67" s="30">
        <v>2</v>
      </c>
      <c r="K67" s="30">
        <v>1.7</v>
      </c>
      <c r="L67" s="30">
        <v>1.8</v>
      </c>
      <c r="M67" s="30">
        <v>3.1</v>
      </c>
      <c r="N67" s="30"/>
      <c r="O67" s="30"/>
      <c r="P67" s="30"/>
      <c r="Q67" s="30"/>
      <c r="R67" s="30"/>
      <c r="S67" s="30"/>
    </row>
    <row r="68" spans="1:19" x14ac:dyDescent="0.45">
      <c r="A68" s="22">
        <v>65</v>
      </c>
      <c r="B68" s="5" t="s">
        <v>136</v>
      </c>
      <c r="C68" s="4">
        <v>3.3</v>
      </c>
      <c r="D68" s="30">
        <v>3.7</v>
      </c>
      <c r="E68" s="30">
        <v>4.5</v>
      </c>
      <c r="F68" s="30">
        <v>4.5999999999999996</v>
      </c>
      <c r="G68" s="30">
        <v>4.7</v>
      </c>
      <c r="H68" s="30">
        <v>5.2</v>
      </c>
      <c r="I68" s="30">
        <v>4.5999999999999996</v>
      </c>
      <c r="J68" s="30">
        <v>4.2</v>
      </c>
      <c r="K68" s="30">
        <v>3.4</v>
      </c>
      <c r="L68" s="30">
        <v>5</v>
      </c>
      <c r="M68" s="30">
        <v>4.5999999999999996</v>
      </c>
      <c r="N68" s="30"/>
      <c r="O68" s="30"/>
      <c r="P68" s="30"/>
      <c r="Q68" s="30"/>
      <c r="R68" s="30"/>
      <c r="S68" s="30"/>
    </row>
    <row r="69" spans="1:19" x14ac:dyDescent="0.45">
      <c r="A69" s="22">
        <v>66</v>
      </c>
      <c r="B69" s="5" t="s">
        <v>137</v>
      </c>
      <c r="C69" s="4">
        <v>7.3</v>
      </c>
      <c r="D69" s="30">
        <v>7</v>
      </c>
      <c r="E69" s="30">
        <v>7.1</v>
      </c>
      <c r="F69" s="30">
        <v>10.4</v>
      </c>
      <c r="G69" s="30">
        <v>10.199999999999999</v>
      </c>
      <c r="H69" s="30">
        <v>10</v>
      </c>
      <c r="I69" s="30">
        <v>10.4</v>
      </c>
      <c r="J69" s="30">
        <v>10.9</v>
      </c>
      <c r="K69" s="30">
        <v>7.8</v>
      </c>
      <c r="L69" s="30">
        <v>8.3000000000000007</v>
      </c>
      <c r="M69" s="30">
        <v>8.6</v>
      </c>
      <c r="N69" s="30"/>
      <c r="O69" s="30"/>
      <c r="P69" s="30"/>
      <c r="Q69" s="30"/>
      <c r="R69" s="30"/>
      <c r="S69" s="30"/>
    </row>
    <row r="70" spans="1:19" x14ac:dyDescent="0.45">
      <c r="A70" s="22">
        <v>67</v>
      </c>
      <c r="B70" s="5" t="s">
        <v>138</v>
      </c>
      <c r="C70" s="4">
        <v>4.5</v>
      </c>
      <c r="D70" s="30">
        <v>4.5</v>
      </c>
      <c r="E70" s="30">
        <v>4.7</v>
      </c>
      <c r="F70" s="30">
        <v>8.1</v>
      </c>
      <c r="G70" s="30">
        <v>7.2</v>
      </c>
      <c r="H70" s="30">
        <v>7.4</v>
      </c>
      <c r="I70" s="30">
        <v>7.5</v>
      </c>
      <c r="J70" s="30">
        <v>8.5</v>
      </c>
      <c r="K70" s="30">
        <v>6.4</v>
      </c>
      <c r="L70" s="30">
        <v>6.1</v>
      </c>
      <c r="M70" s="30">
        <v>8</v>
      </c>
      <c r="N70" s="30"/>
      <c r="O70" s="30"/>
      <c r="P70" s="30"/>
      <c r="Q70" s="30"/>
      <c r="R70" s="30"/>
      <c r="S70" s="30"/>
    </row>
    <row r="71" spans="1:19" x14ac:dyDescent="0.45">
      <c r="A71" s="22">
        <v>68</v>
      </c>
      <c r="B71" s="5" t="s">
        <v>139</v>
      </c>
      <c r="C71" s="4">
        <v>5.0999999999999996</v>
      </c>
      <c r="D71" s="30">
        <v>7</v>
      </c>
      <c r="E71" s="30">
        <v>7.1</v>
      </c>
      <c r="F71" s="30">
        <v>6</v>
      </c>
      <c r="G71" s="30">
        <v>6.3</v>
      </c>
      <c r="H71" s="30">
        <v>6.8</v>
      </c>
      <c r="I71" s="30">
        <v>7.9</v>
      </c>
      <c r="J71" s="30">
        <v>7.9</v>
      </c>
      <c r="K71" s="30">
        <v>6</v>
      </c>
      <c r="L71" s="30">
        <v>6.5</v>
      </c>
      <c r="M71" s="30">
        <v>8.1</v>
      </c>
      <c r="N71" s="30"/>
      <c r="O71" s="30"/>
      <c r="P71" s="30"/>
      <c r="Q71" s="30"/>
      <c r="R71" s="30"/>
      <c r="S71" s="30"/>
    </row>
    <row r="72" spans="1:19" x14ac:dyDescent="0.45">
      <c r="A72" s="22">
        <v>69</v>
      </c>
      <c r="B72" s="5" t="s">
        <v>393</v>
      </c>
      <c r="C72" s="4">
        <v>8.1999999999999993</v>
      </c>
      <c r="D72" s="30">
        <v>8.1</v>
      </c>
      <c r="E72" s="30">
        <v>11.5</v>
      </c>
      <c r="F72" s="30">
        <v>11.4</v>
      </c>
      <c r="G72" s="30">
        <v>11.6</v>
      </c>
      <c r="H72" s="30">
        <v>11.6</v>
      </c>
      <c r="I72" s="30">
        <v>6.5</v>
      </c>
      <c r="J72" s="30">
        <v>11.7</v>
      </c>
      <c r="K72" s="30">
        <v>5.4</v>
      </c>
      <c r="L72" s="30">
        <v>8.3000000000000007</v>
      </c>
      <c r="M72" s="30">
        <v>6.9</v>
      </c>
      <c r="N72" s="30"/>
      <c r="O72" s="30"/>
      <c r="P72" s="30"/>
      <c r="Q72" s="30"/>
      <c r="R72" s="30"/>
      <c r="S72" s="30"/>
    </row>
    <row r="73" spans="1:19" x14ac:dyDescent="0.45">
      <c r="A73" s="22">
        <v>70</v>
      </c>
      <c r="B73" s="5" t="s">
        <v>140</v>
      </c>
      <c r="C73" s="4">
        <v>2.5</v>
      </c>
      <c r="D73" s="30">
        <v>2.9</v>
      </c>
      <c r="E73" s="30">
        <v>2.9</v>
      </c>
      <c r="F73" s="30">
        <v>3.8</v>
      </c>
      <c r="G73" s="30">
        <v>3.4</v>
      </c>
      <c r="H73" s="30">
        <v>3.2</v>
      </c>
      <c r="I73" s="30">
        <v>3.8</v>
      </c>
      <c r="J73" s="30">
        <v>3.4</v>
      </c>
      <c r="K73" s="30">
        <v>2.8</v>
      </c>
      <c r="L73" s="30">
        <v>3.2</v>
      </c>
      <c r="M73" s="30">
        <v>4.3</v>
      </c>
      <c r="N73" s="30"/>
      <c r="O73" s="30"/>
      <c r="P73" s="30"/>
      <c r="Q73" s="30"/>
      <c r="R73" s="30"/>
      <c r="S73" s="30"/>
    </row>
    <row r="74" spans="1:19" x14ac:dyDescent="0.45">
      <c r="A74" s="22">
        <v>71</v>
      </c>
      <c r="B74" s="5" t="s">
        <v>141</v>
      </c>
      <c r="C74" s="4">
        <v>24.5</v>
      </c>
      <c r="D74" s="30">
        <v>21.6</v>
      </c>
      <c r="E74" s="30">
        <v>16.3</v>
      </c>
      <c r="F74" s="30">
        <v>23</v>
      </c>
      <c r="G74" s="30">
        <v>20.3</v>
      </c>
      <c r="H74" s="30">
        <v>20.9</v>
      </c>
      <c r="I74" s="30">
        <v>23.4</v>
      </c>
      <c r="J74" s="30">
        <v>19</v>
      </c>
      <c r="K74" s="30">
        <v>16.2</v>
      </c>
      <c r="L74" s="30">
        <v>18.5</v>
      </c>
      <c r="M74" s="30">
        <v>22.5</v>
      </c>
      <c r="N74" s="30"/>
      <c r="O74" s="30"/>
      <c r="P74" s="30"/>
      <c r="Q74" s="30"/>
      <c r="R74" s="30"/>
      <c r="S74" s="30"/>
    </row>
    <row r="75" spans="1:19" x14ac:dyDescent="0.45">
      <c r="A75" s="22">
        <v>72</v>
      </c>
      <c r="B75" s="5" t="s">
        <v>394</v>
      </c>
      <c r="C75" s="4">
        <v>7.3</v>
      </c>
      <c r="D75" s="30">
        <v>5.4</v>
      </c>
      <c r="E75" s="30">
        <v>5.5</v>
      </c>
      <c r="F75" s="30">
        <v>6.4</v>
      </c>
      <c r="G75" s="30">
        <v>5.5</v>
      </c>
      <c r="H75" s="30">
        <v>4</v>
      </c>
      <c r="I75" s="30">
        <v>4.9000000000000004</v>
      </c>
      <c r="J75" s="30">
        <v>3.9</v>
      </c>
      <c r="K75" s="30">
        <v>3.3</v>
      </c>
      <c r="L75" s="30">
        <v>3.5</v>
      </c>
      <c r="M75" s="30">
        <v>3.7</v>
      </c>
      <c r="N75" s="30"/>
      <c r="O75" s="30"/>
      <c r="P75" s="30"/>
      <c r="Q75" s="30"/>
      <c r="R75" s="30"/>
      <c r="S75" s="30"/>
    </row>
    <row r="76" spans="1:19" x14ac:dyDescent="0.45">
      <c r="A76" s="22">
        <v>73</v>
      </c>
      <c r="B76" s="5" t="s">
        <v>142</v>
      </c>
      <c r="C76" s="4">
        <v>6.3</v>
      </c>
      <c r="D76" s="30">
        <v>7.2</v>
      </c>
      <c r="E76" s="30">
        <v>7.1</v>
      </c>
      <c r="F76" s="30">
        <v>8.3000000000000007</v>
      </c>
      <c r="G76" s="30">
        <v>8.4</v>
      </c>
      <c r="H76" s="30">
        <v>7.3</v>
      </c>
      <c r="I76" s="30">
        <v>7</v>
      </c>
      <c r="J76" s="30">
        <v>6.5</v>
      </c>
      <c r="K76" s="30">
        <v>6.3</v>
      </c>
      <c r="L76" s="30">
        <v>6.6</v>
      </c>
      <c r="M76" s="30">
        <v>7.5</v>
      </c>
      <c r="N76" s="30"/>
      <c r="O76" s="30"/>
      <c r="P76" s="30"/>
      <c r="Q76" s="30"/>
      <c r="R76" s="30"/>
      <c r="S76" s="30"/>
    </row>
    <row r="77" spans="1:19" x14ac:dyDescent="0.45">
      <c r="A77" s="22">
        <v>74</v>
      </c>
      <c r="B77" s="5" t="s">
        <v>143</v>
      </c>
      <c r="C77" s="4">
        <v>4.2</v>
      </c>
      <c r="D77" s="30">
        <v>4.7</v>
      </c>
      <c r="E77" s="30">
        <v>4.5</v>
      </c>
      <c r="F77" s="30">
        <v>6.1</v>
      </c>
      <c r="G77" s="30">
        <v>6.4</v>
      </c>
      <c r="H77" s="30">
        <v>5</v>
      </c>
      <c r="I77" s="30">
        <v>4.5999999999999996</v>
      </c>
      <c r="J77" s="30">
        <v>4.5</v>
      </c>
      <c r="K77" s="30">
        <v>4.0999999999999996</v>
      </c>
      <c r="L77" s="30">
        <v>5.0999999999999996</v>
      </c>
      <c r="M77" s="30">
        <v>6.8</v>
      </c>
      <c r="N77" s="30"/>
      <c r="O77" s="30"/>
      <c r="P77" s="30"/>
      <c r="Q77" s="30"/>
      <c r="R77" s="30"/>
      <c r="S77" s="30"/>
    </row>
    <row r="78" spans="1:19" x14ac:dyDescent="0.45">
      <c r="A78" s="22">
        <v>75</v>
      </c>
      <c r="B78" s="5" t="s">
        <v>144</v>
      </c>
      <c r="C78" s="4">
        <v>3.3</v>
      </c>
      <c r="D78" s="30">
        <v>3.9</v>
      </c>
      <c r="E78" s="30">
        <v>4.9000000000000004</v>
      </c>
      <c r="F78" s="30">
        <v>4.4000000000000004</v>
      </c>
      <c r="G78" s="30">
        <v>4.9000000000000004</v>
      </c>
      <c r="H78" s="30">
        <v>4.4000000000000004</v>
      </c>
      <c r="I78" s="30">
        <v>4.0999999999999996</v>
      </c>
      <c r="J78" s="30">
        <v>3.9</v>
      </c>
      <c r="K78" s="30">
        <v>3.3</v>
      </c>
      <c r="L78" s="30">
        <v>4.2</v>
      </c>
      <c r="M78" s="30">
        <v>5</v>
      </c>
      <c r="N78" s="30"/>
      <c r="O78" s="30"/>
      <c r="P78" s="30"/>
      <c r="Q78" s="30"/>
      <c r="R78" s="30"/>
      <c r="S78" s="30"/>
    </row>
    <row r="79" spans="1:19" x14ac:dyDescent="0.45">
      <c r="A79" s="22">
        <v>76</v>
      </c>
      <c r="B79" s="5" t="s">
        <v>145</v>
      </c>
      <c r="C79" s="4">
        <v>3.8</v>
      </c>
      <c r="D79" s="30">
        <v>4.8</v>
      </c>
      <c r="E79" s="30">
        <v>4.5999999999999996</v>
      </c>
      <c r="F79" s="30">
        <v>4.5</v>
      </c>
      <c r="G79" s="30">
        <v>5</v>
      </c>
      <c r="H79" s="30">
        <v>5.2</v>
      </c>
      <c r="I79" s="30">
        <v>6.5</v>
      </c>
      <c r="J79" s="30">
        <v>6.1</v>
      </c>
      <c r="K79" s="30">
        <f>AVERAGE(L79,J79)</f>
        <v>5.6999999999999993</v>
      </c>
      <c r="L79" s="30">
        <v>5.3</v>
      </c>
      <c r="M79" s="30">
        <v>6</v>
      </c>
      <c r="N79" s="30"/>
      <c r="O79" s="30"/>
      <c r="P79" s="30"/>
      <c r="Q79" s="30"/>
      <c r="R79" s="30"/>
      <c r="S79" s="30"/>
    </row>
    <row r="80" spans="1:19" x14ac:dyDescent="0.45">
      <c r="A80" s="22">
        <v>77</v>
      </c>
      <c r="B80" s="5" t="s">
        <v>146</v>
      </c>
      <c r="C80" s="4">
        <v>5</v>
      </c>
      <c r="D80" s="30">
        <v>6.6</v>
      </c>
      <c r="E80" s="30">
        <v>8.4</v>
      </c>
      <c r="F80" s="30">
        <v>7.6</v>
      </c>
      <c r="G80" s="30">
        <v>7.9</v>
      </c>
      <c r="H80" s="30">
        <v>7.1</v>
      </c>
      <c r="I80" s="30">
        <v>7.2</v>
      </c>
      <c r="J80" s="30">
        <v>6.8</v>
      </c>
      <c r="K80" s="30">
        <v>5.5</v>
      </c>
      <c r="L80" s="30">
        <v>6.8</v>
      </c>
      <c r="M80" s="30">
        <v>7.3</v>
      </c>
      <c r="N80" s="30"/>
      <c r="O80" s="30"/>
      <c r="P80" s="30"/>
      <c r="Q80" s="30"/>
      <c r="R80" s="30"/>
      <c r="S80" s="30"/>
    </row>
    <row r="81" spans="1:19" x14ac:dyDescent="0.45">
      <c r="A81" s="22">
        <v>78</v>
      </c>
      <c r="B81" s="5" t="s">
        <v>147</v>
      </c>
      <c r="C81" s="4">
        <v>5.5</v>
      </c>
      <c r="D81" s="30">
        <v>6.5</v>
      </c>
      <c r="E81" s="30">
        <v>6.2</v>
      </c>
      <c r="F81" s="30">
        <v>6.8</v>
      </c>
      <c r="G81" s="30">
        <v>7.7</v>
      </c>
      <c r="H81" s="30">
        <v>5.7</v>
      </c>
      <c r="I81" s="30">
        <v>6.5</v>
      </c>
      <c r="J81" s="30">
        <v>6.5</v>
      </c>
      <c r="K81" s="30">
        <v>4.9000000000000004</v>
      </c>
      <c r="L81" s="30">
        <v>5.8</v>
      </c>
      <c r="M81" s="30">
        <v>5.9</v>
      </c>
      <c r="N81" s="30"/>
      <c r="O81" s="30"/>
      <c r="P81" s="30"/>
      <c r="Q81" s="30"/>
      <c r="R81" s="30"/>
      <c r="S81" s="30"/>
    </row>
    <row r="82" spans="1:19" x14ac:dyDescent="0.45">
      <c r="A82" s="22">
        <v>79</v>
      </c>
      <c r="B82" s="5" t="s">
        <v>395</v>
      </c>
      <c r="C82" s="4">
        <v>5.4</v>
      </c>
      <c r="D82" s="30">
        <v>5.4</v>
      </c>
      <c r="E82" s="30">
        <v>7.8</v>
      </c>
      <c r="F82" s="30">
        <v>6.6</v>
      </c>
      <c r="G82" s="30">
        <v>6.9</v>
      </c>
      <c r="H82" s="30">
        <v>7.6</v>
      </c>
      <c r="I82" s="30">
        <v>4</v>
      </c>
      <c r="J82" s="30">
        <v>6.4</v>
      </c>
      <c r="K82" s="30">
        <v>2.9</v>
      </c>
      <c r="L82" s="30">
        <v>4.2</v>
      </c>
      <c r="M82" s="30">
        <v>4.4000000000000004</v>
      </c>
      <c r="N82" s="30"/>
      <c r="O82" s="30"/>
      <c r="P82" s="30"/>
      <c r="Q82" s="30"/>
      <c r="R82" s="30"/>
      <c r="S82" s="30"/>
    </row>
    <row r="83" spans="1:19" x14ac:dyDescent="0.45">
      <c r="A83" s="22">
        <v>80</v>
      </c>
      <c r="B83" s="5" t="s">
        <v>396</v>
      </c>
      <c r="C83" s="2">
        <v>4.5999999999999996</v>
      </c>
      <c r="D83" s="30">
        <v>4.8</v>
      </c>
      <c r="E83" s="30">
        <v>6.7</v>
      </c>
      <c r="F83" s="30">
        <v>6.1</v>
      </c>
      <c r="G83" s="30">
        <v>5.9</v>
      </c>
      <c r="H83" s="30">
        <v>6.2</v>
      </c>
      <c r="I83" s="30">
        <v>3.4</v>
      </c>
      <c r="J83" s="30">
        <v>5.2</v>
      </c>
      <c r="K83" s="30">
        <v>2.5</v>
      </c>
      <c r="L83" s="30">
        <v>4</v>
      </c>
      <c r="M83" s="30">
        <v>3.9</v>
      </c>
      <c r="N83" s="30"/>
      <c r="O83" s="30"/>
      <c r="P83" s="30"/>
      <c r="Q83" s="30"/>
      <c r="R83" s="30"/>
      <c r="S83" s="30"/>
    </row>
    <row r="84" spans="1:19" x14ac:dyDescent="0.45">
      <c r="A84" s="22">
        <v>81</v>
      </c>
      <c r="B84" s="5" t="s">
        <v>148</v>
      </c>
      <c r="C84" s="4">
        <v>3.2</v>
      </c>
      <c r="D84" s="30">
        <v>3.4</v>
      </c>
      <c r="E84" s="30">
        <v>5</v>
      </c>
      <c r="F84" s="30">
        <v>4.7</v>
      </c>
      <c r="G84" s="30">
        <v>5</v>
      </c>
      <c r="H84" s="30">
        <v>3.4</v>
      </c>
      <c r="I84" s="30">
        <v>3.5</v>
      </c>
      <c r="J84" s="30">
        <v>3.5</v>
      </c>
      <c r="K84" s="30">
        <v>2.7</v>
      </c>
      <c r="L84" s="30">
        <v>4</v>
      </c>
      <c r="M84" s="30">
        <v>5.2</v>
      </c>
      <c r="N84" s="30"/>
      <c r="O84" s="30"/>
      <c r="P84" s="30"/>
      <c r="Q84" s="30"/>
      <c r="R84" s="30"/>
      <c r="S84" s="30"/>
    </row>
    <row r="85" spans="1:19" x14ac:dyDescent="0.45">
      <c r="A85" s="22">
        <v>82</v>
      </c>
      <c r="B85" s="5" t="s">
        <v>149</v>
      </c>
      <c r="C85" s="4">
        <v>3.3</v>
      </c>
      <c r="D85" s="30">
        <v>3.9</v>
      </c>
      <c r="E85" s="30">
        <v>5.5</v>
      </c>
      <c r="F85" s="30">
        <v>4.5999999999999996</v>
      </c>
      <c r="G85" s="30">
        <v>4.9000000000000004</v>
      </c>
      <c r="H85" s="30">
        <v>3.8</v>
      </c>
      <c r="I85" s="30">
        <v>3.9</v>
      </c>
      <c r="J85" s="30">
        <v>3.6</v>
      </c>
      <c r="K85" s="30">
        <v>3.1</v>
      </c>
      <c r="L85" s="30">
        <v>4.2</v>
      </c>
      <c r="M85" s="30">
        <v>4.9000000000000004</v>
      </c>
      <c r="N85" s="30"/>
      <c r="O85" s="30"/>
      <c r="P85" s="30"/>
      <c r="Q85" s="30"/>
      <c r="R85" s="30"/>
      <c r="S85" s="30"/>
    </row>
    <row r="86" spans="1:19" x14ac:dyDescent="0.45">
      <c r="A86" s="22">
        <v>83</v>
      </c>
      <c r="B86" s="5" t="s">
        <v>150</v>
      </c>
      <c r="C86" s="4">
        <v>7.2</v>
      </c>
      <c r="D86" s="30">
        <v>8.1</v>
      </c>
      <c r="E86" s="30">
        <v>9.8000000000000007</v>
      </c>
      <c r="F86" s="30">
        <v>8.9</v>
      </c>
      <c r="G86" s="30">
        <v>9.8000000000000007</v>
      </c>
      <c r="H86" s="30">
        <v>8.1999999999999993</v>
      </c>
      <c r="I86" s="30">
        <v>7.5</v>
      </c>
      <c r="J86" s="30">
        <v>7.7</v>
      </c>
      <c r="K86" s="30">
        <v>6.5</v>
      </c>
      <c r="L86" s="30">
        <v>7.5</v>
      </c>
      <c r="M86" s="30">
        <v>7</v>
      </c>
      <c r="N86" s="30"/>
      <c r="O86" s="30"/>
      <c r="P86" s="30"/>
      <c r="Q86" s="30"/>
      <c r="R86" s="30"/>
      <c r="S86" s="30"/>
    </row>
    <row r="87" spans="1:19" x14ac:dyDescent="0.45">
      <c r="A87" s="22">
        <v>84</v>
      </c>
      <c r="B87" s="5" t="s">
        <v>151</v>
      </c>
      <c r="C87" s="4">
        <v>5.0999999999999996</v>
      </c>
      <c r="D87" s="30">
        <v>6</v>
      </c>
      <c r="E87" s="30">
        <v>8.9</v>
      </c>
      <c r="F87" s="30">
        <v>8.4</v>
      </c>
      <c r="G87" s="30">
        <v>9.6999999999999993</v>
      </c>
      <c r="H87" s="30">
        <v>8.8000000000000007</v>
      </c>
      <c r="I87" s="30">
        <v>8.4</v>
      </c>
      <c r="J87" s="30">
        <v>7.6</v>
      </c>
      <c r="K87" s="30">
        <v>6.8</v>
      </c>
      <c r="L87" s="30">
        <v>7.6</v>
      </c>
      <c r="M87" s="30">
        <v>7.2</v>
      </c>
      <c r="N87" s="30"/>
      <c r="O87" s="30"/>
      <c r="P87" s="30"/>
      <c r="Q87" s="30"/>
      <c r="R87" s="30"/>
      <c r="S87" s="30"/>
    </row>
    <row r="88" spans="1:19" x14ac:dyDescent="0.45">
      <c r="A88" s="22">
        <v>85</v>
      </c>
      <c r="B88" s="5" t="s">
        <v>152</v>
      </c>
      <c r="C88" s="4">
        <v>4.7</v>
      </c>
      <c r="D88" s="30">
        <v>6</v>
      </c>
      <c r="E88" s="30">
        <v>7.7</v>
      </c>
      <c r="F88" s="30">
        <v>7.1</v>
      </c>
      <c r="G88" s="30">
        <v>7.7</v>
      </c>
      <c r="H88" s="30">
        <v>6.7</v>
      </c>
      <c r="I88" s="30">
        <v>6.8</v>
      </c>
      <c r="J88" s="30">
        <v>6.7</v>
      </c>
      <c r="K88" s="30">
        <v>4.8</v>
      </c>
      <c r="L88" s="30">
        <v>5.8</v>
      </c>
      <c r="M88" s="30">
        <v>6.6</v>
      </c>
      <c r="N88" s="30"/>
      <c r="O88" s="30"/>
      <c r="P88" s="30"/>
      <c r="Q88" s="30"/>
      <c r="R88" s="30"/>
      <c r="S88" s="30"/>
    </row>
    <row r="89" spans="1:19" x14ac:dyDescent="0.45">
      <c r="A89" s="22">
        <v>86</v>
      </c>
      <c r="B89" s="5" t="s">
        <v>153</v>
      </c>
      <c r="C89" s="4">
        <v>4.3</v>
      </c>
      <c r="D89" s="30">
        <v>5.4</v>
      </c>
      <c r="E89" s="30">
        <v>7.2</v>
      </c>
      <c r="F89" s="30">
        <v>6.6</v>
      </c>
      <c r="G89" s="30">
        <v>6.9</v>
      </c>
      <c r="H89" s="30">
        <v>5.8</v>
      </c>
      <c r="I89" s="30">
        <v>6.1</v>
      </c>
      <c r="J89" s="30">
        <v>6.4</v>
      </c>
      <c r="K89" s="30">
        <v>4.5</v>
      </c>
      <c r="L89" s="30">
        <v>5.8</v>
      </c>
      <c r="M89" s="30">
        <v>6.3</v>
      </c>
      <c r="N89" s="30"/>
      <c r="O89" s="30"/>
      <c r="P89" s="30"/>
      <c r="Q89" s="30"/>
      <c r="R89" s="30"/>
      <c r="S89" s="30"/>
    </row>
    <row r="90" spans="1:19" x14ac:dyDescent="0.45">
      <c r="A90" s="22">
        <v>87</v>
      </c>
      <c r="B90" s="5" t="s">
        <v>397</v>
      </c>
      <c r="C90" s="4">
        <v>4.7</v>
      </c>
      <c r="D90" s="30">
        <v>4.0999999999999996</v>
      </c>
      <c r="E90" s="30">
        <v>4.5999999999999996</v>
      </c>
      <c r="F90" s="30">
        <v>4.0999999999999996</v>
      </c>
      <c r="G90" s="30">
        <v>5.4</v>
      </c>
      <c r="H90" s="30">
        <v>4.5999999999999996</v>
      </c>
      <c r="I90" s="30">
        <v>4.2</v>
      </c>
      <c r="J90" s="30">
        <v>2.8</v>
      </c>
      <c r="K90" s="30">
        <v>3.2</v>
      </c>
      <c r="L90" s="30">
        <v>3</v>
      </c>
      <c r="M90" s="30">
        <v>2.8</v>
      </c>
      <c r="N90" s="30"/>
      <c r="O90" s="30"/>
      <c r="P90" s="30"/>
      <c r="Q90" s="30"/>
      <c r="R90" s="30"/>
      <c r="S90" s="30"/>
    </row>
    <row r="91" spans="1:19" x14ac:dyDescent="0.45">
      <c r="A91" s="22">
        <v>88</v>
      </c>
      <c r="B91" s="5" t="s">
        <v>154</v>
      </c>
      <c r="C91" s="4">
        <v>3.6</v>
      </c>
      <c r="D91" s="30">
        <v>3.7</v>
      </c>
      <c r="E91" s="30">
        <v>3.7</v>
      </c>
      <c r="F91" s="30">
        <v>4.4000000000000004</v>
      </c>
      <c r="G91" s="30">
        <v>4.3</v>
      </c>
      <c r="H91" s="30">
        <v>3.8</v>
      </c>
      <c r="I91" s="30">
        <v>3.8</v>
      </c>
      <c r="J91" s="30">
        <v>3.4</v>
      </c>
      <c r="K91" s="30">
        <v>3.2</v>
      </c>
      <c r="L91" s="30">
        <v>3.7</v>
      </c>
      <c r="M91" s="30">
        <v>5.2</v>
      </c>
      <c r="N91" s="30"/>
      <c r="O91" s="30"/>
      <c r="P91" s="30"/>
      <c r="Q91" s="30"/>
      <c r="R91" s="30"/>
      <c r="S91" s="30"/>
    </row>
    <row r="92" spans="1:19" x14ac:dyDescent="0.45">
      <c r="A92" s="22">
        <v>89</v>
      </c>
      <c r="B92" s="5" t="s">
        <v>398</v>
      </c>
      <c r="C92" s="4">
        <v>5.3</v>
      </c>
      <c r="D92" s="30">
        <v>4.8</v>
      </c>
      <c r="E92" s="30">
        <v>4.5999999999999996</v>
      </c>
      <c r="F92" s="30">
        <v>5.3</v>
      </c>
      <c r="G92" s="30">
        <v>4.9000000000000004</v>
      </c>
      <c r="H92" s="30">
        <v>8</v>
      </c>
      <c r="I92" s="30">
        <v>7.2</v>
      </c>
      <c r="J92" s="30">
        <v>7</v>
      </c>
      <c r="K92" s="30">
        <v>4</v>
      </c>
      <c r="L92" s="30">
        <v>4.3</v>
      </c>
      <c r="M92" s="30">
        <v>5.9</v>
      </c>
      <c r="N92" s="30"/>
      <c r="O92" s="30"/>
      <c r="P92" s="30"/>
      <c r="Q92" s="30"/>
      <c r="R92" s="30"/>
      <c r="S92" s="30"/>
    </row>
    <row r="93" spans="1:19" x14ac:dyDescent="0.45">
      <c r="A93" s="22">
        <v>90</v>
      </c>
      <c r="B93" s="5" t="s">
        <v>155</v>
      </c>
      <c r="C93" s="4">
        <v>5.2</v>
      </c>
      <c r="D93" s="30">
        <v>4.7</v>
      </c>
      <c r="E93" s="30">
        <v>4.9000000000000004</v>
      </c>
      <c r="F93" s="30">
        <v>4.8</v>
      </c>
      <c r="G93" s="30">
        <v>5.2</v>
      </c>
      <c r="H93" s="30">
        <v>5.5</v>
      </c>
      <c r="I93" s="30">
        <v>4.9000000000000004</v>
      </c>
      <c r="J93" s="30">
        <v>4.4000000000000004</v>
      </c>
      <c r="K93" s="30">
        <v>3.6</v>
      </c>
      <c r="L93" s="30">
        <v>5.5</v>
      </c>
      <c r="M93" s="30">
        <v>5.3</v>
      </c>
      <c r="N93" s="30"/>
      <c r="O93" s="30"/>
      <c r="P93" s="30"/>
      <c r="Q93" s="30"/>
      <c r="R93" s="30"/>
      <c r="S93" s="30"/>
    </row>
    <row r="94" spans="1:19" x14ac:dyDescent="0.45">
      <c r="A94" s="22">
        <v>91</v>
      </c>
      <c r="B94" s="5" t="s">
        <v>156</v>
      </c>
      <c r="C94" s="4">
        <v>3.6</v>
      </c>
      <c r="D94" s="30">
        <v>3.7</v>
      </c>
      <c r="E94" s="30">
        <v>4.4000000000000004</v>
      </c>
      <c r="F94" s="30">
        <v>4.3</v>
      </c>
      <c r="G94" s="30">
        <v>4.7</v>
      </c>
      <c r="H94" s="30">
        <v>4.3</v>
      </c>
      <c r="I94" s="30">
        <v>3.1</v>
      </c>
      <c r="J94" s="30">
        <v>3.1</v>
      </c>
      <c r="K94" s="30">
        <v>2.2999999999999998</v>
      </c>
      <c r="L94" s="30">
        <v>3.4</v>
      </c>
      <c r="M94" s="30">
        <v>3.8</v>
      </c>
      <c r="N94" s="30"/>
      <c r="O94" s="30"/>
      <c r="P94" s="30"/>
      <c r="Q94" s="30"/>
      <c r="R94" s="30"/>
      <c r="S94" s="30"/>
    </row>
    <row r="95" spans="1:19" x14ac:dyDescent="0.45">
      <c r="A95" s="22">
        <v>92</v>
      </c>
      <c r="B95" s="5" t="s">
        <v>157</v>
      </c>
      <c r="C95" s="4">
        <v>5.0999999999999996</v>
      </c>
      <c r="D95" s="30">
        <v>5</v>
      </c>
      <c r="E95" s="30">
        <v>5.0999999999999996</v>
      </c>
      <c r="F95" s="30">
        <v>5.4</v>
      </c>
      <c r="G95" s="30">
        <v>6.2</v>
      </c>
      <c r="H95" s="30">
        <v>5.6</v>
      </c>
      <c r="I95" s="30">
        <v>4.5</v>
      </c>
      <c r="J95" s="30">
        <v>4.5999999999999996</v>
      </c>
      <c r="K95" s="30">
        <v>3.5</v>
      </c>
      <c r="L95" s="30">
        <v>4.5</v>
      </c>
      <c r="M95" s="30">
        <v>5.0999999999999996</v>
      </c>
      <c r="N95" s="30"/>
      <c r="O95" s="30"/>
      <c r="P95" s="30"/>
      <c r="Q95" s="30"/>
      <c r="R95" s="30"/>
      <c r="S95" s="30"/>
    </row>
    <row r="96" spans="1:19" x14ac:dyDescent="0.45">
      <c r="A96" s="22">
        <v>93</v>
      </c>
      <c r="B96" s="5" t="s">
        <v>399</v>
      </c>
      <c r="C96" s="4">
        <v>4.8</v>
      </c>
      <c r="D96" s="30">
        <v>4.3</v>
      </c>
      <c r="E96" s="30">
        <v>5.5</v>
      </c>
      <c r="F96" s="30">
        <v>5.0999999999999996</v>
      </c>
      <c r="G96" s="30">
        <v>6.8</v>
      </c>
      <c r="H96" s="30">
        <v>5</v>
      </c>
      <c r="I96" s="30">
        <v>5.0999999999999996</v>
      </c>
      <c r="J96" s="30">
        <v>5.8</v>
      </c>
      <c r="K96" s="30">
        <v>6</v>
      </c>
      <c r="L96" s="30">
        <v>3.7</v>
      </c>
      <c r="M96" s="30">
        <v>4.2</v>
      </c>
      <c r="N96" s="30"/>
      <c r="O96" s="30"/>
      <c r="P96" s="30"/>
      <c r="Q96" s="30"/>
      <c r="R96" s="30"/>
      <c r="S96" s="30"/>
    </row>
    <row r="97" spans="1:19" x14ac:dyDescent="0.45">
      <c r="A97" s="22">
        <v>94</v>
      </c>
      <c r="B97" s="5" t="s">
        <v>400</v>
      </c>
      <c r="C97" s="4">
        <v>8.9</v>
      </c>
      <c r="D97" s="30">
        <v>7.7</v>
      </c>
      <c r="E97" s="30">
        <v>5.5</v>
      </c>
      <c r="F97" s="30">
        <v>6.7</v>
      </c>
      <c r="G97" s="30">
        <v>7.4</v>
      </c>
      <c r="H97" s="30">
        <v>4.8</v>
      </c>
      <c r="I97" s="30">
        <v>7.1</v>
      </c>
      <c r="J97" s="30">
        <v>5.6</v>
      </c>
      <c r="K97" s="30">
        <v>4.5999999999999996</v>
      </c>
      <c r="L97" s="30">
        <v>5.8</v>
      </c>
      <c r="M97" s="30">
        <v>5.2</v>
      </c>
      <c r="N97" s="30"/>
      <c r="O97" s="30"/>
      <c r="P97" s="30"/>
      <c r="Q97" s="30"/>
      <c r="R97" s="30"/>
      <c r="S97" s="30"/>
    </row>
    <row r="98" spans="1:19" x14ac:dyDescent="0.45">
      <c r="A98" s="22">
        <v>95</v>
      </c>
      <c r="B98" s="5" t="s">
        <v>158</v>
      </c>
      <c r="C98" s="4">
        <v>5.9</v>
      </c>
      <c r="D98" s="30">
        <v>7.4</v>
      </c>
      <c r="E98" s="30">
        <v>7.7</v>
      </c>
      <c r="F98" s="30">
        <v>10</v>
      </c>
      <c r="G98" s="30">
        <v>8.9</v>
      </c>
      <c r="H98" s="30">
        <v>7.6</v>
      </c>
      <c r="I98" s="30">
        <v>8.4</v>
      </c>
      <c r="J98" s="30">
        <v>8.1999999999999993</v>
      </c>
      <c r="K98" s="30">
        <v>7.5</v>
      </c>
      <c r="L98" s="30">
        <v>7.5</v>
      </c>
      <c r="M98" s="30">
        <v>8.3000000000000007</v>
      </c>
      <c r="N98" s="30"/>
      <c r="O98" s="30"/>
      <c r="P98" s="30"/>
      <c r="Q98" s="30"/>
      <c r="R98" s="30"/>
      <c r="S98" s="30"/>
    </row>
    <row r="99" spans="1:19" x14ac:dyDescent="0.45">
      <c r="A99" s="22">
        <v>96</v>
      </c>
      <c r="B99" s="5" t="s">
        <v>159</v>
      </c>
      <c r="C99" s="4">
        <v>6.1</v>
      </c>
      <c r="D99" s="30">
        <v>6.1</v>
      </c>
      <c r="E99" s="30">
        <v>5</v>
      </c>
      <c r="F99" s="30">
        <v>7.4</v>
      </c>
      <c r="G99" s="30">
        <v>7.7</v>
      </c>
      <c r="H99" s="30">
        <v>7</v>
      </c>
      <c r="I99" s="30">
        <v>6.9</v>
      </c>
      <c r="J99" s="30">
        <v>5.8</v>
      </c>
      <c r="K99" s="30">
        <v>4.5</v>
      </c>
      <c r="L99" s="30">
        <v>5.8</v>
      </c>
      <c r="M99" s="30">
        <v>7.5</v>
      </c>
      <c r="N99" s="30"/>
      <c r="O99" s="30"/>
      <c r="P99" s="30"/>
      <c r="Q99" s="30"/>
      <c r="R99" s="30"/>
      <c r="S99" s="30"/>
    </row>
    <row r="100" spans="1:19" x14ac:dyDescent="0.45">
      <c r="A100" s="22">
        <v>97</v>
      </c>
      <c r="B100" s="5" t="s">
        <v>401</v>
      </c>
      <c r="C100" s="4">
        <v>7.3</v>
      </c>
      <c r="D100" s="30">
        <v>6.6</v>
      </c>
      <c r="E100" s="30">
        <v>7.7</v>
      </c>
      <c r="F100" s="30">
        <v>8.4</v>
      </c>
      <c r="G100" s="30">
        <v>6.8</v>
      </c>
      <c r="H100" s="30">
        <v>4.4000000000000004</v>
      </c>
      <c r="I100" s="30">
        <v>5</v>
      </c>
      <c r="J100" s="30">
        <v>3.5</v>
      </c>
      <c r="K100" s="30">
        <v>3.2</v>
      </c>
      <c r="L100" s="30">
        <v>3.3</v>
      </c>
      <c r="M100" s="30">
        <v>4</v>
      </c>
      <c r="N100" s="30"/>
      <c r="O100" s="30"/>
      <c r="P100" s="30"/>
      <c r="Q100" s="30"/>
      <c r="R100" s="30"/>
      <c r="S100" s="30"/>
    </row>
    <row r="101" spans="1:19" x14ac:dyDescent="0.45">
      <c r="A101" s="22">
        <v>98</v>
      </c>
      <c r="B101" s="5" t="s">
        <v>402</v>
      </c>
      <c r="C101" s="4">
        <v>5.0999999999999996</v>
      </c>
      <c r="D101" s="30">
        <v>5</v>
      </c>
      <c r="E101" s="30">
        <v>5.3</v>
      </c>
      <c r="F101" s="30">
        <v>5.8</v>
      </c>
      <c r="G101" s="30">
        <v>3.9</v>
      </c>
      <c r="H101" s="30">
        <v>2.4</v>
      </c>
      <c r="I101" s="30">
        <v>2.7</v>
      </c>
      <c r="J101" s="30">
        <v>2.2000000000000002</v>
      </c>
      <c r="K101" s="30">
        <v>2.1</v>
      </c>
      <c r="L101" s="30">
        <v>1.9</v>
      </c>
      <c r="M101" s="30">
        <v>2.4</v>
      </c>
      <c r="N101" s="30"/>
      <c r="O101" s="30"/>
      <c r="P101" s="30"/>
      <c r="Q101" s="30"/>
      <c r="R101" s="30"/>
      <c r="S101" s="30"/>
    </row>
    <row r="102" spans="1:19" x14ac:dyDescent="0.45">
      <c r="A102" s="22">
        <v>99</v>
      </c>
      <c r="B102" s="5" t="s">
        <v>160</v>
      </c>
      <c r="C102" s="4">
        <v>10.199999999999999</v>
      </c>
      <c r="D102" s="30">
        <v>11.4</v>
      </c>
      <c r="E102" s="30">
        <v>10.4</v>
      </c>
      <c r="F102" s="30">
        <v>14.1</v>
      </c>
      <c r="G102" s="30">
        <v>13.5</v>
      </c>
      <c r="H102" s="30">
        <v>11.1</v>
      </c>
      <c r="I102" s="30">
        <v>10.7</v>
      </c>
      <c r="J102" s="30">
        <v>10.4</v>
      </c>
      <c r="K102" s="30">
        <v>10.7</v>
      </c>
      <c r="L102" s="30">
        <v>10.9</v>
      </c>
      <c r="M102" s="30">
        <v>9.8000000000000007</v>
      </c>
      <c r="N102" s="30"/>
      <c r="O102" s="30"/>
      <c r="P102" s="30"/>
      <c r="Q102" s="30"/>
      <c r="R102" s="30"/>
      <c r="S102" s="30"/>
    </row>
    <row r="103" spans="1:19" x14ac:dyDescent="0.45">
      <c r="A103" s="22">
        <v>100</v>
      </c>
      <c r="B103" s="5" t="s">
        <v>403</v>
      </c>
      <c r="C103" s="4">
        <v>5.2</v>
      </c>
      <c r="D103" s="30">
        <v>4.4000000000000004</v>
      </c>
      <c r="E103" s="30">
        <v>4.2</v>
      </c>
      <c r="F103" s="30">
        <v>4.9000000000000004</v>
      </c>
      <c r="G103" s="30">
        <v>4</v>
      </c>
      <c r="H103" s="30">
        <v>3.4</v>
      </c>
      <c r="I103" s="30">
        <v>3.7</v>
      </c>
      <c r="J103" s="30">
        <v>3</v>
      </c>
      <c r="K103" s="30">
        <v>3.1</v>
      </c>
      <c r="L103" s="30">
        <v>3.3</v>
      </c>
      <c r="M103" s="30">
        <v>3.8</v>
      </c>
      <c r="N103" s="30"/>
      <c r="O103" s="30"/>
      <c r="P103" s="30"/>
      <c r="Q103" s="30"/>
      <c r="R103" s="30"/>
      <c r="S103" s="30"/>
    </row>
    <row r="104" spans="1:19" x14ac:dyDescent="0.45">
      <c r="A104" s="22">
        <v>101</v>
      </c>
      <c r="B104" s="5" t="s">
        <v>404</v>
      </c>
      <c r="C104" s="4">
        <v>3.4</v>
      </c>
      <c r="D104" s="30">
        <v>2.7</v>
      </c>
      <c r="E104" s="30">
        <v>2.7</v>
      </c>
      <c r="F104" s="30">
        <v>3.8</v>
      </c>
      <c r="G104" s="30">
        <v>2.8</v>
      </c>
      <c r="H104" s="30">
        <v>1.9</v>
      </c>
      <c r="I104" s="30">
        <v>2.5</v>
      </c>
      <c r="J104" s="30">
        <v>1.7</v>
      </c>
      <c r="K104" s="30">
        <v>1.7</v>
      </c>
      <c r="L104" s="30">
        <v>1.7</v>
      </c>
      <c r="M104" s="30">
        <v>2.2999999999999998</v>
      </c>
      <c r="N104" s="30"/>
      <c r="O104" s="30"/>
      <c r="P104" s="30"/>
      <c r="Q104" s="30"/>
      <c r="R104" s="30"/>
      <c r="S104" s="30"/>
    </row>
    <row r="105" spans="1:19" x14ac:dyDescent="0.45">
      <c r="A105" s="22">
        <v>102</v>
      </c>
      <c r="B105" s="5" t="s">
        <v>405</v>
      </c>
      <c r="C105" s="4">
        <v>16.5</v>
      </c>
      <c r="D105" s="30">
        <v>15.3</v>
      </c>
      <c r="E105" s="30">
        <v>18.2</v>
      </c>
      <c r="F105" s="30">
        <v>16</v>
      </c>
      <c r="G105" s="30">
        <v>21.7</v>
      </c>
      <c r="H105" s="30">
        <v>15.4</v>
      </c>
      <c r="I105" s="30">
        <v>17.899999999999999</v>
      </c>
      <c r="J105" s="30">
        <v>20</v>
      </c>
      <c r="K105" s="30">
        <v>21.5</v>
      </c>
      <c r="L105" s="30">
        <v>11.8</v>
      </c>
      <c r="M105" s="30">
        <v>10.4</v>
      </c>
      <c r="N105" s="30"/>
      <c r="O105" s="30"/>
      <c r="P105" s="30"/>
      <c r="Q105" s="30"/>
      <c r="R105" s="30"/>
      <c r="S105" s="30"/>
    </row>
    <row r="106" spans="1:19" x14ac:dyDescent="0.45">
      <c r="A106" s="22">
        <v>103</v>
      </c>
      <c r="B106" s="5" t="s">
        <v>161</v>
      </c>
      <c r="C106" s="4">
        <v>6.2</v>
      </c>
      <c r="D106" s="30">
        <v>5.9</v>
      </c>
      <c r="E106" s="30">
        <v>5.0999999999999996</v>
      </c>
      <c r="F106" s="30">
        <v>7.6</v>
      </c>
      <c r="G106" s="30">
        <v>7.1</v>
      </c>
      <c r="H106" s="30">
        <v>7.3</v>
      </c>
      <c r="I106" s="30">
        <v>8.3000000000000007</v>
      </c>
      <c r="J106" s="30">
        <v>8.1</v>
      </c>
      <c r="K106" s="30">
        <f>AVERAGE(L106,J106)</f>
        <v>9.1</v>
      </c>
      <c r="L106" s="30">
        <v>10.1</v>
      </c>
      <c r="M106" s="30">
        <v>10.8</v>
      </c>
      <c r="N106" s="30"/>
      <c r="O106" s="30"/>
      <c r="P106" s="30"/>
      <c r="Q106" s="30"/>
      <c r="R106" s="30"/>
      <c r="S106" s="30"/>
    </row>
    <row r="107" spans="1:19" x14ac:dyDescent="0.45">
      <c r="A107" s="22">
        <v>104</v>
      </c>
      <c r="B107" s="5" t="s">
        <v>162</v>
      </c>
      <c r="C107" s="4">
        <v>9.1</v>
      </c>
      <c r="D107" s="30">
        <v>9.5</v>
      </c>
      <c r="E107" s="30">
        <v>10.5</v>
      </c>
      <c r="F107" s="30">
        <v>10.199999999999999</v>
      </c>
      <c r="G107" s="30">
        <v>11.3</v>
      </c>
      <c r="H107" s="30">
        <v>11.8</v>
      </c>
      <c r="I107" s="30">
        <v>11.3</v>
      </c>
      <c r="J107" s="30">
        <v>11.2</v>
      </c>
      <c r="K107" s="30">
        <v>9.8000000000000007</v>
      </c>
      <c r="L107" s="30">
        <v>13.7</v>
      </c>
      <c r="M107" s="30">
        <v>11</v>
      </c>
      <c r="N107" s="30"/>
      <c r="O107" s="30"/>
      <c r="P107" s="30"/>
      <c r="Q107" s="30"/>
      <c r="R107" s="30"/>
      <c r="S107" s="30"/>
    </row>
    <row r="108" spans="1:19" x14ac:dyDescent="0.45">
      <c r="A108" s="22">
        <v>105</v>
      </c>
      <c r="B108" s="5" t="s">
        <v>163</v>
      </c>
      <c r="C108" s="4">
        <v>3.5</v>
      </c>
      <c r="D108" s="30">
        <v>4.2</v>
      </c>
      <c r="E108" s="30">
        <v>5</v>
      </c>
      <c r="F108" s="30">
        <v>6</v>
      </c>
      <c r="G108" s="30">
        <v>7.3</v>
      </c>
      <c r="H108" s="30">
        <v>7.2</v>
      </c>
      <c r="I108" s="30">
        <v>5.2</v>
      </c>
      <c r="J108" s="30">
        <v>6.4</v>
      </c>
      <c r="K108" s="30">
        <v>3.6</v>
      </c>
      <c r="L108" s="30">
        <v>6.4</v>
      </c>
      <c r="M108" s="30">
        <v>6.8</v>
      </c>
      <c r="N108" s="30"/>
      <c r="O108" s="30"/>
      <c r="P108" s="30"/>
      <c r="Q108" s="30"/>
      <c r="R108" s="30"/>
      <c r="S108" s="30"/>
    </row>
    <row r="109" spans="1:19" x14ac:dyDescent="0.45">
      <c r="A109" s="22">
        <v>106</v>
      </c>
      <c r="B109" s="5" t="s">
        <v>164</v>
      </c>
      <c r="C109" s="4">
        <v>6</v>
      </c>
      <c r="D109" s="30">
        <v>7.2</v>
      </c>
      <c r="E109" s="30">
        <v>7.3</v>
      </c>
      <c r="F109" s="30">
        <v>6.8</v>
      </c>
      <c r="G109" s="30">
        <v>9</v>
      </c>
      <c r="H109" s="30">
        <v>9.1999999999999993</v>
      </c>
      <c r="I109" s="30">
        <v>7.9</v>
      </c>
      <c r="J109" s="30">
        <v>7.9</v>
      </c>
      <c r="K109" s="30">
        <v>5.2</v>
      </c>
      <c r="L109" s="30">
        <v>7.7</v>
      </c>
      <c r="M109" s="30">
        <v>7.1</v>
      </c>
      <c r="N109" s="30"/>
      <c r="O109" s="30"/>
      <c r="P109" s="30"/>
      <c r="Q109" s="30"/>
      <c r="R109" s="30"/>
      <c r="S109" s="30"/>
    </row>
    <row r="110" spans="1:19" x14ac:dyDescent="0.45">
      <c r="A110" s="22">
        <v>107</v>
      </c>
      <c r="B110" s="5" t="s">
        <v>165</v>
      </c>
      <c r="C110" s="4">
        <v>3.2</v>
      </c>
      <c r="D110" s="30">
        <v>3.3</v>
      </c>
      <c r="E110" s="30">
        <v>3.3</v>
      </c>
      <c r="F110" s="30">
        <v>3.1</v>
      </c>
      <c r="G110" s="30">
        <v>3.4</v>
      </c>
      <c r="H110" s="30">
        <v>3.9</v>
      </c>
      <c r="I110" s="30">
        <v>3.4</v>
      </c>
      <c r="J110" s="30">
        <v>3.8</v>
      </c>
      <c r="K110" s="30">
        <v>2.8</v>
      </c>
      <c r="L110" s="30">
        <v>4.5</v>
      </c>
      <c r="M110" s="30">
        <v>5.4</v>
      </c>
      <c r="N110" s="30"/>
      <c r="O110" s="30"/>
      <c r="P110" s="30"/>
      <c r="Q110" s="30"/>
      <c r="R110" s="30"/>
      <c r="S110" s="30"/>
    </row>
    <row r="111" spans="1:19" x14ac:dyDescent="0.45">
      <c r="A111" s="22">
        <v>108</v>
      </c>
      <c r="B111" s="5" t="s">
        <v>166</v>
      </c>
      <c r="C111" s="4">
        <v>8.1999999999999993</v>
      </c>
      <c r="D111" s="30">
        <v>8.3000000000000007</v>
      </c>
      <c r="E111" s="30">
        <v>8.6999999999999993</v>
      </c>
      <c r="F111" s="30">
        <v>9.1999999999999993</v>
      </c>
      <c r="G111" s="30">
        <v>12.3</v>
      </c>
      <c r="H111" s="30">
        <v>11.8</v>
      </c>
      <c r="I111" s="30">
        <v>7.9</v>
      </c>
      <c r="J111" s="30">
        <v>7.7</v>
      </c>
      <c r="K111" s="30">
        <v>5.0999999999999996</v>
      </c>
      <c r="L111" s="30">
        <v>8.1</v>
      </c>
      <c r="M111" s="30">
        <v>7.2</v>
      </c>
      <c r="N111" s="30"/>
      <c r="O111" s="30"/>
      <c r="P111" s="30"/>
      <c r="Q111" s="30"/>
      <c r="R111" s="30"/>
      <c r="S111" s="30"/>
    </row>
    <row r="112" spans="1:19" x14ac:dyDescent="0.45">
      <c r="A112" s="22">
        <v>109</v>
      </c>
      <c r="B112" s="5" t="s">
        <v>406</v>
      </c>
      <c r="C112" s="4">
        <v>6.9</v>
      </c>
      <c r="D112" s="30">
        <v>5.3</v>
      </c>
      <c r="E112" s="30">
        <v>6.6</v>
      </c>
      <c r="F112" s="30">
        <v>4.2</v>
      </c>
      <c r="G112" s="30">
        <v>4.5</v>
      </c>
      <c r="H112" s="30">
        <v>6.8</v>
      </c>
      <c r="I112" s="30">
        <v>4.3</v>
      </c>
      <c r="J112" s="30">
        <v>3.7</v>
      </c>
      <c r="K112" s="30">
        <v>3.7</v>
      </c>
      <c r="L112" s="30">
        <v>3.7</v>
      </c>
      <c r="M112" s="30">
        <v>5.8</v>
      </c>
      <c r="N112" s="30"/>
      <c r="O112" s="30"/>
      <c r="P112" s="30"/>
      <c r="Q112" s="30"/>
      <c r="R112" s="30"/>
      <c r="S112" s="30"/>
    </row>
    <row r="113" spans="1:19" x14ac:dyDescent="0.45">
      <c r="A113" s="22">
        <v>110</v>
      </c>
      <c r="B113" s="5" t="s">
        <v>167</v>
      </c>
      <c r="C113" s="4">
        <v>5.5</v>
      </c>
      <c r="D113" s="30">
        <v>5.6</v>
      </c>
      <c r="E113" s="30">
        <v>6</v>
      </c>
      <c r="F113" s="30">
        <v>8</v>
      </c>
      <c r="G113" s="30">
        <v>7.3</v>
      </c>
      <c r="H113" s="30">
        <v>6.8</v>
      </c>
      <c r="I113" s="30">
        <v>5.9</v>
      </c>
      <c r="J113" s="30">
        <v>5.2</v>
      </c>
      <c r="K113" s="30">
        <f>AVERAGE(L113,J113)</f>
        <v>5.45</v>
      </c>
      <c r="L113" s="30">
        <v>5.7</v>
      </c>
      <c r="M113" s="30">
        <v>6.6</v>
      </c>
      <c r="N113" s="30"/>
      <c r="O113" s="30"/>
      <c r="P113" s="30"/>
      <c r="Q113" s="30"/>
      <c r="R113" s="30"/>
      <c r="S113" s="30"/>
    </row>
    <row r="114" spans="1:19" x14ac:dyDescent="0.45">
      <c r="A114" s="22">
        <v>111</v>
      </c>
      <c r="B114" s="5" t="s">
        <v>168</v>
      </c>
      <c r="C114" s="4">
        <v>2.1</v>
      </c>
      <c r="D114" s="30">
        <v>2.2999999999999998</v>
      </c>
      <c r="E114" s="30">
        <v>2.5</v>
      </c>
      <c r="F114" s="30">
        <v>3.2</v>
      </c>
      <c r="G114" s="30">
        <v>2.7</v>
      </c>
      <c r="H114" s="30">
        <v>2.6</v>
      </c>
      <c r="I114" s="30">
        <v>2.7</v>
      </c>
      <c r="J114" s="30">
        <v>2</v>
      </c>
      <c r="K114" s="30">
        <v>2</v>
      </c>
      <c r="L114" s="30">
        <v>2.2999999999999998</v>
      </c>
      <c r="M114" s="30">
        <v>3.6</v>
      </c>
      <c r="N114" s="30"/>
      <c r="O114" s="30"/>
      <c r="P114" s="30"/>
      <c r="Q114" s="30"/>
      <c r="R114" s="30"/>
      <c r="S114" s="30"/>
    </row>
    <row r="115" spans="1:19" x14ac:dyDescent="0.45">
      <c r="A115" s="22">
        <v>112</v>
      </c>
      <c r="B115" s="5" t="s">
        <v>169</v>
      </c>
      <c r="C115" s="4">
        <v>17.399999999999999</v>
      </c>
      <c r="D115" s="30">
        <v>19.5</v>
      </c>
      <c r="E115" s="30">
        <v>21.2</v>
      </c>
      <c r="F115" s="30">
        <v>20.8</v>
      </c>
      <c r="G115" s="30">
        <v>22.1</v>
      </c>
      <c r="H115" s="30">
        <v>21.8</v>
      </c>
      <c r="I115" s="30">
        <v>17.3</v>
      </c>
      <c r="J115" s="30">
        <v>16.899999999999999</v>
      </c>
      <c r="K115" s="30">
        <v>13</v>
      </c>
      <c r="L115" s="30">
        <v>17</v>
      </c>
      <c r="M115" s="30">
        <v>12.4</v>
      </c>
      <c r="N115" s="30"/>
      <c r="O115" s="30"/>
      <c r="P115" s="30"/>
      <c r="Q115" s="30"/>
      <c r="R115" s="30"/>
      <c r="S115" s="30"/>
    </row>
    <row r="116" spans="1:19" x14ac:dyDescent="0.45">
      <c r="A116" s="22">
        <v>113</v>
      </c>
      <c r="B116" s="5" t="s">
        <v>170</v>
      </c>
      <c r="C116" s="4">
        <v>9.5</v>
      </c>
      <c r="D116" s="30">
        <v>11.1</v>
      </c>
      <c r="E116" s="30">
        <v>11.2</v>
      </c>
      <c r="F116" s="30">
        <v>10.8</v>
      </c>
      <c r="G116" s="30">
        <v>11.8</v>
      </c>
      <c r="H116" s="30">
        <v>12.5</v>
      </c>
      <c r="I116" s="30">
        <v>10.3</v>
      </c>
      <c r="J116" s="30">
        <v>9.6999999999999993</v>
      </c>
      <c r="K116" s="30">
        <v>8.3000000000000007</v>
      </c>
      <c r="L116" s="30">
        <v>11</v>
      </c>
      <c r="M116" s="30">
        <v>8.6999999999999993</v>
      </c>
      <c r="N116" s="30"/>
      <c r="O116" s="30"/>
      <c r="P116" s="30"/>
      <c r="Q116" s="30"/>
      <c r="R116" s="30"/>
      <c r="S116" s="30"/>
    </row>
    <row r="117" spans="1:19" x14ac:dyDescent="0.45">
      <c r="A117" s="22">
        <v>114</v>
      </c>
      <c r="B117" s="5" t="s">
        <v>407</v>
      </c>
      <c r="C117" s="4">
        <v>5.7</v>
      </c>
      <c r="D117" s="30">
        <v>4.9000000000000004</v>
      </c>
      <c r="E117" s="30">
        <v>5.9</v>
      </c>
      <c r="F117" s="30">
        <v>3.5</v>
      </c>
      <c r="G117" s="30">
        <v>3.5</v>
      </c>
      <c r="H117" s="30">
        <v>4.7</v>
      </c>
      <c r="I117" s="30">
        <v>2.8</v>
      </c>
      <c r="J117" s="30">
        <v>2.8</v>
      </c>
      <c r="K117" s="30">
        <v>2.5</v>
      </c>
      <c r="L117" s="30">
        <v>2.7</v>
      </c>
      <c r="M117" s="30">
        <v>5.2</v>
      </c>
      <c r="N117" s="30"/>
      <c r="O117" s="30"/>
      <c r="P117" s="30"/>
      <c r="Q117" s="30"/>
      <c r="R117" s="30"/>
      <c r="S117" s="30"/>
    </row>
    <row r="118" spans="1:19" x14ac:dyDescent="0.45">
      <c r="A118" s="22">
        <v>115</v>
      </c>
      <c r="B118" s="5" t="s">
        <v>171</v>
      </c>
      <c r="C118" s="4">
        <v>7.8</v>
      </c>
      <c r="D118" s="30">
        <v>9.4</v>
      </c>
      <c r="E118" s="30">
        <v>8.9</v>
      </c>
      <c r="F118" s="30">
        <v>8.1999999999999993</v>
      </c>
      <c r="G118" s="30">
        <v>8.8000000000000007</v>
      </c>
      <c r="H118" s="30">
        <v>8.9</v>
      </c>
      <c r="I118" s="30">
        <v>10.8</v>
      </c>
      <c r="J118" s="30">
        <v>10.6</v>
      </c>
      <c r="K118" s="30">
        <v>8.1</v>
      </c>
      <c r="L118" s="30">
        <v>9.1</v>
      </c>
      <c r="M118" s="30">
        <v>9.6</v>
      </c>
      <c r="N118" s="30"/>
      <c r="O118" s="30"/>
      <c r="P118" s="30"/>
      <c r="Q118" s="30"/>
      <c r="R118" s="30"/>
      <c r="S118" s="30"/>
    </row>
    <row r="119" spans="1:19" x14ac:dyDescent="0.45">
      <c r="A119" s="22">
        <v>116</v>
      </c>
      <c r="B119" s="5" t="s">
        <v>408</v>
      </c>
      <c r="C119" s="4">
        <v>6.2</v>
      </c>
      <c r="D119" s="30">
        <v>5.3</v>
      </c>
      <c r="E119" s="30">
        <v>5.7</v>
      </c>
      <c r="F119" s="30">
        <v>4.2</v>
      </c>
      <c r="G119" s="30">
        <v>4.5999999999999996</v>
      </c>
      <c r="H119" s="30">
        <v>6.2</v>
      </c>
      <c r="I119" s="30">
        <v>3.7</v>
      </c>
      <c r="J119" s="30">
        <v>4</v>
      </c>
      <c r="K119" s="30">
        <v>3.6</v>
      </c>
      <c r="L119" s="30">
        <v>3.8</v>
      </c>
      <c r="M119" s="30">
        <v>6.4</v>
      </c>
      <c r="N119" s="30"/>
      <c r="O119" s="30"/>
      <c r="P119" s="30"/>
      <c r="Q119" s="30"/>
      <c r="R119" s="30"/>
      <c r="S119" s="30"/>
    </row>
    <row r="120" spans="1:19" x14ac:dyDescent="0.45">
      <c r="A120" s="22">
        <v>117</v>
      </c>
      <c r="B120" s="5" t="s">
        <v>172</v>
      </c>
      <c r="C120" s="4">
        <v>8.1999999999999993</v>
      </c>
      <c r="D120" s="30">
        <v>10.9</v>
      </c>
      <c r="E120" s="30">
        <v>9.3000000000000007</v>
      </c>
      <c r="F120" s="30">
        <v>8.9</v>
      </c>
      <c r="G120" s="30">
        <v>9.1999999999999993</v>
      </c>
      <c r="H120" s="30">
        <v>9.5</v>
      </c>
      <c r="I120" s="30">
        <v>10.8</v>
      </c>
      <c r="J120" s="30">
        <v>10.5</v>
      </c>
      <c r="K120" s="30">
        <v>8.6999999999999993</v>
      </c>
      <c r="L120" s="30">
        <v>9</v>
      </c>
      <c r="M120" s="30">
        <v>10.8</v>
      </c>
      <c r="N120" s="30"/>
      <c r="O120" s="30"/>
      <c r="P120" s="30"/>
      <c r="Q120" s="30"/>
      <c r="R120" s="30"/>
      <c r="S120" s="30"/>
    </row>
    <row r="121" spans="1:19" x14ac:dyDescent="0.45">
      <c r="A121" s="22">
        <v>118</v>
      </c>
      <c r="B121" s="5" t="s">
        <v>173</v>
      </c>
      <c r="C121" s="4">
        <v>2.2999999999999998</v>
      </c>
      <c r="D121" s="30">
        <v>2</v>
      </c>
      <c r="E121" s="30">
        <v>2.2999999999999998</v>
      </c>
      <c r="F121" s="30">
        <v>2.2999999999999998</v>
      </c>
      <c r="G121" s="30">
        <v>2.8</v>
      </c>
      <c r="H121" s="30">
        <v>3.1</v>
      </c>
      <c r="I121" s="30">
        <v>2.8</v>
      </c>
      <c r="J121" s="30">
        <v>2.5</v>
      </c>
      <c r="K121" s="30">
        <v>2.2000000000000002</v>
      </c>
      <c r="L121" s="30">
        <v>3.5</v>
      </c>
      <c r="M121" s="30">
        <v>3.4</v>
      </c>
      <c r="N121" s="30"/>
      <c r="O121" s="30"/>
      <c r="P121" s="30"/>
      <c r="Q121" s="30"/>
      <c r="R121" s="30"/>
      <c r="S121" s="30"/>
    </row>
    <row r="122" spans="1:19" x14ac:dyDescent="0.45">
      <c r="A122" s="22">
        <v>119</v>
      </c>
      <c r="B122" s="5" t="s">
        <v>174</v>
      </c>
      <c r="C122" s="4">
        <v>1.1000000000000001</v>
      </c>
      <c r="D122" s="30">
        <v>1.6</v>
      </c>
      <c r="E122" s="30">
        <v>2.4</v>
      </c>
      <c r="F122" s="30">
        <v>2.8</v>
      </c>
      <c r="G122" s="30">
        <v>2.7</v>
      </c>
      <c r="H122" s="30">
        <v>2</v>
      </c>
      <c r="I122" s="30">
        <v>1.8</v>
      </c>
      <c r="J122" s="30">
        <v>2</v>
      </c>
      <c r="K122" s="30">
        <v>1.9</v>
      </c>
      <c r="L122" s="30">
        <v>2.2000000000000002</v>
      </c>
      <c r="M122" s="30">
        <v>3.9</v>
      </c>
      <c r="N122" s="30"/>
      <c r="O122" s="30"/>
      <c r="P122" s="30"/>
      <c r="Q122" s="30"/>
      <c r="R122" s="30"/>
      <c r="S122" s="30"/>
    </row>
    <row r="123" spans="1:19" x14ac:dyDescent="0.45">
      <c r="A123" s="22">
        <v>120</v>
      </c>
      <c r="B123" s="5" t="s">
        <v>175</v>
      </c>
      <c r="C123" s="4">
        <v>5.6</v>
      </c>
      <c r="D123" s="30">
        <v>5.9</v>
      </c>
      <c r="E123" s="30">
        <v>7</v>
      </c>
      <c r="F123" s="30">
        <v>10.5</v>
      </c>
      <c r="G123" s="30">
        <v>9.3000000000000007</v>
      </c>
      <c r="H123" s="30">
        <v>8.6999999999999993</v>
      </c>
      <c r="I123" s="30">
        <v>8.5</v>
      </c>
      <c r="J123" s="30">
        <v>8.6999999999999993</v>
      </c>
      <c r="K123" s="30">
        <v>6.1</v>
      </c>
      <c r="L123" s="30">
        <v>8</v>
      </c>
      <c r="M123" s="30">
        <v>9.8000000000000007</v>
      </c>
      <c r="N123" s="30"/>
      <c r="O123" s="30"/>
      <c r="P123" s="30"/>
      <c r="Q123" s="30"/>
      <c r="R123" s="30"/>
      <c r="S123" s="30"/>
    </row>
    <row r="124" spans="1:19" x14ac:dyDescent="0.45">
      <c r="A124" s="22">
        <v>121</v>
      </c>
      <c r="B124" s="5" t="s">
        <v>176</v>
      </c>
      <c r="C124" s="4">
        <v>5.4</v>
      </c>
      <c r="D124" s="30">
        <v>5.3</v>
      </c>
      <c r="E124" s="30">
        <v>5.6</v>
      </c>
      <c r="F124" s="30">
        <v>8.6</v>
      </c>
      <c r="G124" s="30">
        <v>7</v>
      </c>
      <c r="H124" s="30">
        <v>7.2</v>
      </c>
      <c r="I124" s="30">
        <v>7.1</v>
      </c>
      <c r="J124" s="30">
        <v>6.9</v>
      </c>
      <c r="K124" s="30">
        <f>AVERAGE(L124,J124)</f>
        <v>6.3000000000000007</v>
      </c>
      <c r="L124" s="30">
        <v>5.7</v>
      </c>
      <c r="M124" s="30">
        <v>7.6</v>
      </c>
      <c r="N124" s="30"/>
      <c r="O124" s="30"/>
      <c r="P124" s="30"/>
      <c r="Q124" s="30"/>
      <c r="R124" s="30"/>
      <c r="S124" s="30"/>
    </row>
    <row r="125" spans="1:19" x14ac:dyDescent="0.45">
      <c r="A125" s="22">
        <v>122</v>
      </c>
      <c r="B125" s="5" t="s">
        <v>177</v>
      </c>
      <c r="C125" s="4">
        <v>1.8</v>
      </c>
      <c r="D125" s="30">
        <v>2.2000000000000002</v>
      </c>
      <c r="E125" s="30">
        <v>2.4</v>
      </c>
      <c r="F125" s="30">
        <v>2.8</v>
      </c>
      <c r="G125" s="30">
        <v>2.6</v>
      </c>
      <c r="H125" s="30">
        <v>2.1</v>
      </c>
      <c r="I125" s="30">
        <v>1.9</v>
      </c>
      <c r="J125" s="30">
        <v>1.7</v>
      </c>
      <c r="K125" s="30">
        <v>1.7</v>
      </c>
      <c r="L125" s="30">
        <v>2.1</v>
      </c>
      <c r="M125" s="30">
        <v>3.4</v>
      </c>
      <c r="N125" s="30"/>
      <c r="O125" s="30"/>
      <c r="P125" s="30"/>
      <c r="Q125" s="30"/>
      <c r="R125" s="30"/>
      <c r="S125" s="30"/>
    </row>
    <row r="126" spans="1:19" x14ac:dyDescent="0.45">
      <c r="A126" s="22">
        <v>123</v>
      </c>
      <c r="B126" s="5" t="s">
        <v>178</v>
      </c>
      <c r="C126" s="4">
        <v>17.600000000000001</v>
      </c>
      <c r="D126" s="30">
        <v>18.3</v>
      </c>
      <c r="E126" s="30">
        <v>19.3</v>
      </c>
      <c r="F126" s="30">
        <v>19.5</v>
      </c>
      <c r="G126" s="30">
        <v>22.3</v>
      </c>
      <c r="H126" s="30">
        <v>21</v>
      </c>
      <c r="I126" s="30">
        <v>17.100000000000001</v>
      </c>
      <c r="J126" s="30">
        <v>18.100000000000001</v>
      </c>
      <c r="K126" s="30">
        <v>13</v>
      </c>
      <c r="L126" s="30">
        <v>18</v>
      </c>
      <c r="M126" s="30">
        <v>15</v>
      </c>
      <c r="N126" s="30"/>
      <c r="O126" s="30"/>
      <c r="P126" s="30"/>
      <c r="Q126" s="30"/>
      <c r="R126" s="30"/>
      <c r="S126" s="30"/>
    </row>
    <row r="127" spans="1:19" x14ac:dyDescent="0.45">
      <c r="A127" s="22">
        <v>124</v>
      </c>
      <c r="B127" s="5" t="s">
        <v>179</v>
      </c>
      <c r="C127" s="4">
        <v>5.8</v>
      </c>
      <c r="D127" s="30">
        <v>5.9</v>
      </c>
      <c r="E127" s="30">
        <v>5.4</v>
      </c>
      <c r="F127" s="30">
        <v>6.1</v>
      </c>
      <c r="G127" s="30">
        <v>6</v>
      </c>
      <c r="H127" s="30">
        <v>5.0999999999999996</v>
      </c>
      <c r="I127" s="30">
        <v>5.3</v>
      </c>
      <c r="J127" s="30">
        <v>5.6</v>
      </c>
      <c r="K127" s="30">
        <v>3.8</v>
      </c>
      <c r="L127" s="30">
        <v>4.7</v>
      </c>
      <c r="M127" s="30">
        <v>5.3</v>
      </c>
      <c r="N127" s="30"/>
      <c r="O127" s="30"/>
      <c r="P127" s="30"/>
      <c r="Q127" s="30"/>
      <c r="R127" s="30"/>
      <c r="S127" s="30"/>
    </row>
    <row r="128" spans="1:19" x14ac:dyDescent="0.45">
      <c r="A128" s="22">
        <v>125</v>
      </c>
      <c r="B128" s="5" t="s">
        <v>409</v>
      </c>
      <c r="C128" s="4">
        <v>4.0999999999999996</v>
      </c>
      <c r="D128" s="30">
        <v>4.0999999999999996</v>
      </c>
      <c r="E128" s="30">
        <v>4</v>
      </c>
      <c r="F128" s="30">
        <v>4.9000000000000004</v>
      </c>
      <c r="G128" s="30">
        <v>4.3</v>
      </c>
      <c r="H128" s="30">
        <v>6.6</v>
      </c>
      <c r="I128" s="30">
        <v>5.5</v>
      </c>
      <c r="J128" s="30">
        <v>5.5</v>
      </c>
      <c r="K128" s="30">
        <v>3</v>
      </c>
      <c r="L128" s="30">
        <v>3.3</v>
      </c>
      <c r="M128" s="30">
        <v>5.2</v>
      </c>
      <c r="N128" s="30"/>
      <c r="O128" s="30"/>
      <c r="P128" s="30"/>
      <c r="Q128" s="30"/>
      <c r="R128" s="30"/>
      <c r="S128" s="30"/>
    </row>
    <row r="129" spans="1:19" x14ac:dyDescent="0.45">
      <c r="A129" s="22">
        <v>126</v>
      </c>
      <c r="B129" s="5" t="s">
        <v>410</v>
      </c>
      <c r="C129" s="4">
        <v>4.4000000000000004</v>
      </c>
      <c r="D129" s="30">
        <v>4.0999999999999996</v>
      </c>
      <c r="E129" s="30">
        <v>6.1</v>
      </c>
      <c r="F129" s="30">
        <v>5.3</v>
      </c>
      <c r="G129" s="30">
        <v>6.4</v>
      </c>
      <c r="H129" s="30">
        <v>6.2</v>
      </c>
      <c r="I129" s="30">
        <v>4</v>
      </c>
      <c r="J129" s="30">
        <v>6.5</v>
      </c>
      <c r="K129" s="30">
        <v>3.1</v>
      </c>
      <c r="L129" s="30">
        <v>5</v>
      </c>
      <c r="M129" s="30">
        <v>4.5</v>
      </c>
      <c r="N129" s="30"/>
      <c r="O129" s="30"/>
      <c r="P129" s="30"/>
      <c r="Q129" s="30"/>
      <c r="R129" s="30"/>
      <c r="S129" s="30"/>
    </row>
    <row r="130" spans="1:19" x14ac:dyDescent="0.45">
      <c r="A130" s="22">
        <v>127</v>
      </c>
      <c r="B130" s="5" t="s">
        <v>180</v>
      </c>
      <c r="C130" s="4">
        <v>1.3</v>
      </c>
      <c r="D130" s="30">
        <v>1.6</v>
      </c>
      <c r="E130" s="30">
        <v>1.8</v>
      </c>
      <c r="F130" s="30">
        <v>2.2000000000000002</v>
      </c>
      <c r="G130" s="30">
        <v>2</v>
      </c>
      <c r="H130" s="30">
        <v>1.5</v>
      </c>
      <c r="I130" s="30">
        <v>1.4</v>
      </c>
      <c r="J130" s="30">
        <v>1.2</v>
      </c>
      <c r="K130" s="30">
        <v>1.4</v>
      </c>
      <c r="L130" s="30">
        <v>1.8</v>
      </c>
      <c r="M130" s="30">
        <v>3.6</v>
      </c>
      <c r="N130" s="30"/>
      <c r="O130" s="30"/>
      <c r="P130" s="30"/>
      <c r="Q130" s="30"/>
      <c r="R130" s="30"/>
      <c r="S130" s="30"/>
    </row>
    <row r="131" spans="1:19" x14ac:dyDescent="0.45">
      <c r="A131" s="22">
        <v>128</v>
      </c>
      <c r="B131" s="5" t="s">
        <v>411</v>
      </c>
      <c r="C131" s="4">
        <v>8</v>
      </c>
      <c r="D131" s="30">
        <v>6</v>
      </c>
      <c r="E131" s="30">
        <v>4.7</v>
      </c>
      <c r="F131" s="30">
        <v>6.7</v>
      </c>
      <c r="G131" s="30">
        <v>7</v>
      </c>
      <c r="H131" s="30">
        <v>4.7</v>
      </c>
      <c r="I131" s="30">
        <v>6.6</v>
      </c>
      <c r="J131" s="30">
        <v>5.5</v>
      </c>
      <c r="K131" s="30">
        <v>4</v>
      </c>
      <c r="L131" s="30">
        <v>5.3</v>
      </c>
      <c r="M131" s="30">
        <v>4.5999999999999996</v>
      </c>
      <c r="N131" s="30"/>
      <c r="O131" s="30"/>
      <c r="P131" s="30"/>
      <c r="Q131" s="30"/>
      <c r="R131" s="30"/>
      <c r="S131" s="30"/>
    </row>
    <row r="132" spans="1:19" x14ac:dyDescent="0.45">
      <c r="A132" s="22">
        <v>129</v>
      </c>
      <c r="B132" s="5" t="s">
        <v>181</v>
      </c>
      <c r="C132" s="4">
        <v>4.5999999999999996</v>
      </c>
      <c r="D132" s="30">
        <v>5.3</v>
      </c>
      <c r="E132" s="30">
        <v>6.4</v>
      </c>
      <c r="F132" s="30">
        <v>5.6</v>
      </c>
      <c r="G132" s="30">
        <v>6.2</v>
      </c>
      <c r="H132" s="30">
        <v>5</v>
      </c>
      <c r="I132" s="30">
        <v>4.7</v>
      </c>
      <c r="J132" s="30">
        <v>4.8</v>
      </c>
      <c r="K132" s="30">
        <v>3.6</v>
      </c>
      <c r="L132" s="30">
        <v>5.0999999999999996</v>
      </c>
      <c r="M132" s="30">
        <v>5.7</v>
      </c>
      <c r="N132" s="30"/>
      <c r="O132" s="30"/>
      <c r="P132" s="30"/>
      <c r="Q132" s="30"/>
      <c r="R132" s="30"/>
      <c r="S132" s="30"/>
    </row>
    <row r="133" spans="1:19" x14ac:dyDescent="0.45">
      <c r="A133" s="22">
        <v>130</v>
      </c>
      <c r="B133" s="5" t="s">
        <v>182</v>
      </c>
      <c r="C133" s="4">
        <v>3.3</v>
      </c>
      <c r="D133" s="30">
        <v>3.9</v>
      </c>
      <c r="E133" s="30">
        <v>5.6</v>
      </c>
      <c r="F133" s="30">
        <v>5.3</v>
      </c>
      <c r="G133" s="30">
        <v>5.0999999999999996</v>
      </c>
      <c r="H133" s="30">
        <v>3.9</v>
      </c>
      <c r="I133" s="30">
        <v>3.5</v>
      </c>
      <c r="J133" s="30">
        <v>3</v>
      </c>
      <c r="K133" s="30">
        <v>2.7</v>
      </c>
      <c r="L133" s="30">
        <v>3.7</v>
      </c>
      <c r="M133" s="30">
        <v>4.8</v>
      </c>
      <c r="N133" s="30"/>
      <c r="O133" s="30"/>
      <c r="P133" s="30"/>
      <c r="Q133" s="30"/>
      <c r="R133" s="30"/>
      <c r="S133" s="30"/>
    </row>
    <row r="134" spans="1:19" x14ac:dyDescent="0.45">
      <c r="A134" s="22">
        <v>131</v>
      </c>
      <c r="B134" s="5" t="s">
        <v>183</v>
      </c>
      <c r="C134" s="4">
        <v>1.5</v>
      </c>
      <c r="D134" s="30">
        <v>2.1</v>
      </c>
      <c r="E134" s="30">
        <v>2.2999999999999998</v>
      </c>
      <c r="F134" s="30">
        <v>2.8</v>
      </c>
      <c r="G134" s="30">
        <v>2.5</v>
      </c>
      <c r="H134" s="30">
        <v>1.9</v>
      </c>
      <c r="I134" s="30">
        <v>2.4</v>
      </c>
      <c r="J134" s="30">
        <v>1.9</v>
      </c>
      <c r="K134" s="30">
        <v>1.8</v>
      </c>
      <c r="L134" s="30">
        <v>2.2000000000000002</v>
      </c>
      <c r="M134" s="30">
        <v>3.4</v>
      </c>
      <c r="N134" s="30"/>
      <c r="O134" s="30"/>
      <c r="P134" s="30"/>
      <c r="Q134" s="30"/>
      <c r="R134" s="30"/>
      <c r="S134" s="30"/>
    </row>
    <row r="135" spans="1:19" x14ac:dyDescent="0.45">
      <c r="A135" s="22">
        <v>132</v>
      </c>
      <c r="B135" s="5" t="s">
        <v>184</v>
      </c>
      <c r="C135" s="4">
        <v>2.7</v>
      </c>
      <c r="D135" s="30">
        <v>3.1</v>
      </c>
      <c r="E135" s="30">
        <v>3.6</v>
      </c>
      <c r="F135" s="30">
        <v>4.4000000000000004</v>
      </c>
      <c r="G135" s="30">
        <v>4.0999999999999996</v>
      </c>
      <c r="H135" s="30">
        <v>3.4</v>
      </c>
      <c r="I135" s="30">
        <v>3.5</v>
      </c>
      <c r="J135" s="30">
        <v>3.1</v>
      </c>
      <c r="K135" s="30">
        <v>3.2</v>
      </c>
      <c r="L135" s="30">
        <v>3.7</v>
      </c>
      <c r="M135" s="30">
        <v>5</v>
      </c>
      <c r="N135" s="30"/>
      <c r="O135" s="30"/>
      <c r="P135" s="30"/>
      <c r="Q135" s="30"/>
      <c r="R135" s="30"/>
      <c r="S135" s="30"/>
    </row>
    <row r="136" spans="1:19" x14ac:dyDescent="0.45">
      <c r="A136" s="22">
        <v>133</v>
      </c>
      <c r="B136" s="5" t="s">
        <v>185</v>
      </c>
      <c r="C136" s="4">
        <v>3.8</v>
      </c>
      <c r="D136" s="30">
        <v>3.6</v>
      </c>
      <c r="E136" s="30">
        <v>3.8</v>
      </c>
      <c r="F136" s="30">
        <v>3.8</v>
      </c>
      <c r="G136" s="30">
        <v>4.5999999999999996</v>
      </c>
      <c r="H136" s="30">
        <v>4.4000000000000004</v>
      </c>
      <c r="I136" s="30">
        <v>3.9</v>
      </c>
      <c r="J136" s="30">
        <v>4</v>
      </c>
      <c r="K136" s="30">
        <v>2.8</v>
      </c>
      <c r="L136" s="30">
        <v>3.8</v>
      </c>
      <c r="M136" s="30">
        <v>3.8</v>
      </c>
      <c r="N136" s="30"/>
      <c r="O136" s="30"/>
      <c r="P136" s="30"/>
      <c r="Q136" s="30"/>
      <c r="R136" s="30"/>
      <c r="S136" s="30"/>
    </row>
    <row r="137" spans="1:19" x14ac:dyDescent="0.45">
      <c r="A137" s="22">
        <v>134</v>
      </c>
      <c r="B137" s="5" t="s">
        <v>186</v>
      </c>
      <c r="C137" s="4">
        <v>6.1</v>
      </c>
      <c r="D137" s="30">
        <v>6.5</v>
      </c>
      <c r="E137" s="30">
        <v>6.5</v>
      </c>
      <c r="F137" s="30">
        <v>6.6</v>
      </c>
      <c r="G137" s="30">
        <v>7.8</v>
      </c>
      <c r="H137" s="30">
        <v>7.7</v>
      </c>
      <c r="I137" s="30">
        <v>6.5</v>
      </c>
      <c r="J137" s="30">
        <v>7</v>
      </c>
      <c r="K137" s="30">
        <f>AVERAGE(L137,J137)</f>
        <v>7.8</v>
      </c>
      <c r="L137" s="30">
        <v>8.6</v>
      </c>
      <c r="M137" s="30">
        <v>6.8</v>
      </c>
      <c r="N137" s="30"/>
      <c r="O137" s="30"/>
      <c r="P137" s="30"/>
      <c r="Q137" s="30"/>
      <c r="R137" s="30"/>
      <c r="S137" s="30"/>
    </row>
    <row r="138" spans="1:19" x14ac:dyDescent="0.45">
      <c r="A138" s="22">
        <v>135</v>
      </c>
      <c r="B138" s="5" t="s">
        <v>187</v>
      </c>
      <c r="C138" s="4">
        <v>5.7</v>
      </c>
      <c r="D138" s="30">
        <v>7</v>
      </c>
      <c r="E138" s="30">
        <v>7.3</v>
      </c>
      <c r="F138" s="30">
        <v>9.4</v>
      </c>
      <c r="G138" s="30">
        <v>9.1999999999999993</v>
      </c>
      <c r="H138" s="30">
        <v>7</v>
      </c>
      <c r="I138" s="30">
        <v>8</v>
      </c>
      <c r="J138" s="30">
        <v>6.5</v>
      </c>
      <c r="K138" s="30">
        <f>AVERAGE(L138,J138)</f>
        <v>6.75</v>
      </c>
      <c r="L138" s="30">
        <v>7</v>
      </c>
      <c r="M138" s="30">
        <v>9.8000000000000007</v>
      </c>
      <c r="N138" s="30"/>
      <c r="O138" s="30"/>
      <c r="P138" s="30"/>
      <c r="Q138" s="30"/>
      <c r="R138" s="30"/>
      <c r="S138" s="30"/>
    </row>
    <row r="139" spans="1:19" x14ac:dyDescent="0.45">
      <c r="A139" s="22">
        <v>136</v>
      </c>
      <c r="B139" s="5" t="s">
        <v>188</v>
      </c>
      <c r="C139" s="4">
        <v>2.4</v>
      </c>
      <c r="D139" s="30">
        <v>3.1</v>
      </c>
      <c r="E139" s="30">
        <v>3.5</v>
      </c>
      <c r="F139" s="30">
        <v>4.4000000000000004</v>
      </c>
      <c r="G139" s="30">
        <v>4</v>
      </c>
      <c r="H139" s="30">
        <v>3.6</v>
      </c>
      <c r="I139" s="30">
        <v>3.8</v>
      </c>
      <c r="J139" s="30">
        <v>3.4</v>
      </c>
      <c r="K139" s="30">
        <v>3.5</v>
      </c>
      <c r="L139" s="30">
        <v>3.7</v>
      </c>
      <c r="M139" s="30">
        <v>4.7</v>
      </c>
      <c r="N139" s="30"/>
      <c r="O139" s="30"/>
      <c r="P139" s="30"/>
      <c r="Q139" s="30"/>
      <c r="R139" s="30"/>
      <c r="S139" s="30"/>
    </row>
    <row r="140" spans="1:19" x14ac:dyDescent="0.45">
      <c r="A140" s="22">
        <v>137</v>
      </c>
      <c r="B140" s="5" t="s">
        <v>412</v>
      </c>
      <c r="C140" s="4">
        <v>4.5</v>
      </c>
      <c r="D140" s="30">
        <v>4.3</v>
      </c>
      <c r="E140" s="30">
        <v>5.8</v>
      </c>
      <c r="F140" s="30">
        <v>4.4000000000000004</v>
      </c>
      <c r="G140" s="30">
        <v>5.4</v>
      </c>
      <c r="H140" s="30">
        <v>4.5999999999999996</v>
      </c>
      <c r="I140" s="30">
        <v>4.5</v>
      </c>
      <c r="J140" s="30">
        <v>2.9</v>
      </c>
      <c r="K140" s="30">
        <v>3.1</v>
      </c>
      <c r="L140" s="30">
        <v>3.3</v>
      </c>
      <c r="M140" s="30">
        <v>3.9</v>
      </c>
      <c r="N140" s="30"/>
      <c r="O140" s="30"/>
      <c r="P140" s="30"/>
      <c r="Q140" s="30"/>
      <c r="R140" s="30"/>
      <c r="S140" s="30"/>
    </row>
    <row r="141" spans="1:19" x14ac:dyDescent="0.45">
      <c r="A141" s="22">
        <v>138</v>
      </c>
      <c r="B141" s="5" t="s">
        <v>189</v>
      </c>
      <c r="C141" s="4">
        <v>8.5</v>
      </c>
      <c r="D141" s="30">
        <v>7.7</v>
      </c>
      <c r="E141" s="30">
        <v>6.8</v>
      </c>
      <c r="F141" s="30">
        <v>9.1999999999999993</v>
      </c>
      <c r="G141" s="30">
        <v>8</v>
      </c>
      <c r="H141" s="30">
        <v>8.4</v>
      </c>
      <c r="I141" s="30">
        <v>9.6999999999999993</v>
      </c>
      <c r="J141" s="30">
        <v>7.9</v>
      </c>
      <c r="K141" s="30">
        <v>6.6</v>
      </c>
      <c r="L141" s="30">
        <v>8.1999999999999993</v>
      </c>
      <c r="M141" s="30">
        <v>10.5</v>
      </c>
      <c r="N141" s="30"/>
      <c r="O141" s="30"/>
      <c r="P141" s="30"/>
      <c r="Q141" s="30"/>
      <c r="R141" s="30"/>
      <c r="S141" s="30"/>
    </row>
    <row r="142" spans="1:19" x14ac:dyDescent="0.45">
      <c r="A142" s="22">
        <v>139</v>
      </c>
      <c r="B142" s="5" t="s">
        <v>190</v>
      </c>
      <c r="C142" s="4">
        <v>4.5999999999999996</v>
      </c>
      <c r="D142" s="30">
        <v>4.4000000000000004</v>
      </c>
      <c r="E142" s="30">
        <v>4.8</v>
      </c>
      <c r="F142" s="30">
        <v>6.3</v>
      </c>
      <c r="G142" s="30">
        <v>6.1</v>
      </c>
      <c r="H142" s="30">
        <v>5.7</v>
      </c>
      <c r="I142" s="30">
        <v>5.2</v>
      </c>
      <c r="J142" s="30">
        <v>4.5</v>
      </c>
      <c r="K142" s="30">
        <f>AVERAGE(L142,J142)</f>
        <v>4.6500000000000004</v>
      </c>
      <c r="L142" s="30">
        <v>4.8000000000000007</v>
      </c>
      <c r="M142" s="30">
        <v>6.1</v>
      </c>
      <c r="N142" s="30"/>
      <c r="O142" s="30"/>
      <c r="P142" s="30"/>
      <c r="Q142" s="30"/>
      <c r="R142" s="30"/>
      <c r="S142" s="30"/>
    </row>
    <row r="143" spans="1:19" x14ac:dyDescent="0.45">
      <c r="A143" s="22">
        <v>140</v>
      </c>
      <c r="B143" s="5" t="s">
        <v>191</v>
      </c>
      <c r="C143" s="4">
        <v>9.1</v>
      </c>
      <c r="D143" s="30">
        <v>9.6999999999999993</v>
      </c>
      <c r="E143" s="30">
        <v>9.6</v>
      </c>
      <c r="F143" s="30">
        <v>12.2</v>
      </c>
      <c r="G143" s="30">
        <v>11</v>
      </c>
      <c r="H143" s="30">
        <v>8.1999999999999993</v>
      </c>
      <c r="I143" s="30">
        <v>8.6999999999999993</v>
      </c>
      <c r="J143" s="30">
        <v>8.3000000000000007</v>
      </c>
      <c r="K143" s="30">
        <v>8.5</v>
      </c>
      <c r="L143" s="30">
        <v>9.4</v>
      </c>
      <c r="M143" s="30">
        <v>9.3000000000000007</v>
      </c>
      <c r="N143" s="30"/>
      <c r="O143" s="30"/>
      <c r="P143" s="30"/>
      <c r="Q143" s="30"/>
      <c r="R143" s="30"/>
      <c r="S143" s="30"/>
    </row>
    <row r="144" spans="1:19" x14ac:dyDescent="0.45">
      <c r="A144" s="22">
        <v>141</v>
      </c>
      <c r="B144" s="5" t="s">
        <v>192</v>
      </c>
      <c r="C144" s="4">
        <v>4.8</v>
      </c>
      <c r="D144" s="30">
        <v>5.4</v>
      </c>
      <c r="E144" s="30">
        <v>5.5</v>
      </c>
      <c r="F144" s="30">
        <v>6.9</v>
      </c>
      <c r="G144" s="30">
        <v>6.7</v>
      </c>
      <c r="H144" s="30">
        <v>5.7</v>
      </c>
      <c r="I144" s="30">
        <v>5.5</v>
      </c>
      <c r="J144" s="30">
        <v>5.0999999999999996</v>
      </c>
      <c r="K144" s="30">
        <v>5</v>
      </c>
      <c r="L144" s="30">
        <v>5.0999999999999996</v>
      </c>
      <c r="M144" s="30">
        <v>6.1</v>
      </c>
      <c r="N144" s="30"/>
      <c r="O144" s="30"/>
      <c r="P144" s="30"/>
      <c r="Q144" s="30"/>
      <c r="R144" s="30"/>
      <c r="S144" s="30"/>
    </row>
    <row r="145" spans="1:19" x14ac:dyDescent="0.45">
      <c r="A145" s="22">
        <v>142</v>
      </c>
      <c r="B145" s="5" t="s">
        <v>193</v>
      </c>
      <c r="C145" s="4">
        <v>9.9</v>
      </c>
      <c r="D145" s="30">
        <v>10.7</v>
      </c>
      <c r="E145" s="30">
        <v>11.9</v>
      </c>
      <c r="F145" s="30">
        <v>15</v>
      </c>
      <c r="G145" s="30">
        <v>14.6</v>
      </c>
      <c r="H145" s="30">
        <v>12.9</v>
      </c>
      <c r="I145" s="30">
        <v>12.8</v>
      </c>
      <c r="J145" s="30">
        <v>12.5</v>
      </c>
      <c r="K145" s="30">
        <v>13.2</v>
      </c>
      <c r="L145" s="30">
        <v>12.3</v>
      </c>
      <c r="M145" s="30">
        <v>11.4</v>
      </c>
      <c r="N145" s="30"/>
      <c r="O145" s="30"/>
      <c r="P145" s="30"/>
      <c r="Q145" s="30"/>
      <c r="R145" s="30"/>
      <c r="S145" s="30"/>
    </row>
    <row r="146" spans="1:19" x14ac:dyDescent="0.45">
      <c r="A146" s="22">
        <v>143</v>
      </c>
      <c r="B146" s="5" t="s">
        <v>194</v>
      </c>
      <c r="C146" s="4">
        <v>1.5</v>
      </c>
      <c r="D146" s="30">
        <v>1.6</v>
      </c>
      <c r="E146" s="30">
        <v>1.6</v>
      </c>
      <c r="F146" s="30">
        <v>1.9</v>
      </c>
      <c r="G146" s="30">
        <v>1.7</v>
      </c>
      <c r="H146" s="30">
        <v>1.6</v>
      </c>
      <c r="I146" s="30">
        <v>1.5</v>
      </c>
      <c r="J146" s="30">
        <v>1.8</v>
      </c>
      <c r="K146" s="30">
        <v>1.3</v>
      </c>
      <c r="L146" s="30">
        <v>2</v>
      </c>
      <c r="M146" s="30">
        <v>2</v>
      </c>
      <c r="N146" s="30"/>
      <c r="O146" s="30"/>
      <c r="P146" s="30"/>
      <c r="Q146" s="30"/>
      <c r="R146" s="30"/>
      <c r="S146" s="30"/>
    </row>
    <row r="147" spans="1:19" x14ac:dyDescent="0.45">
      <c r="A147" s="22">
        <v>144</v>
      </c>
      <c r="B147" s="5" t="s">
        <v>413</v>
      </c>
      <c r="C147" s="4">
        <v>5.3</v>
      </c>
      <c r="D147" s="30">
        <v>4.4000000000000004</v>
      </c>
      <c r="E147" s="30">
        <v>7.5</v>
      </c>
      <c r="F147" s="30">
        <v>7.7</v>
      </c>
      <c r="G147" s="30">
        <v>7.4</v>
      </c>
      <c r="H147" s="30">
        <v>7.5</v>
      </c>
      <c r="I147" s="30">
        <v>4.4000000000000004</v>
      </c>
      <c r="J147" s="30">
        <v>7.4</v>
      </c>
      <c r="K147" s="30">
        <v>3.6</v>
      </c>
      <c r="L147" s="30">
        <v>5.0999999999999996</v>
      </c>
      <c r="M147" s="30">
        <v>4.8</v>
      </c>
      <c r="N147" s="30"/>
      <c r="O147" s="30"/>
      <c r="P147" s="30"/>
      <c r="Q147" s="30"/>
      <c r="R147" s="30"/>
      <c r="S147" s="30"/>
    </row>
    <row r="148" spans="1:19" x14ac:dyDescent="0.45">
      <c r="A148" s="22">
        <v>145</v>
      </c>
      <c r="B148" s="5" t="s">
        <v>195</v>
      </c>
      <c r="C148" s="4">
        <v>7.3</v>
      </c>
      <c r="D148" s="30">
        <v>9.3000000000000007</v>
      </c>
      <c r="E148" s="30">
        <v>9.3000000000000007</v>
      </c>
      <c r="F148" s="30">
        <v>8.1999999999999993</v>
      </c>
      <c r="G148" s="30">
        <v>8.8000000000000007</v>
      </c>
      <c r="H148" s="30">
        <v>9.3000000000000007</v>
      </c>
      <c r="I148" s="30">
        <v>10.3</v>
      </c>
      <c r="J148" s="30">
        <v>9.9</v>
      </c>
      <c r="K148" s="30">
        <v>6.7</v>
      </c>
      <c r="L148" s="30">
        <v>7.9</v>
      </c>
      <c r="M148" s="30">
        <v>8.3000000000000007</v>
      </c>
      <c r="N148" s="30"/>
      <c r="O148" s="30"/>
      <c r="P148" s="30"/>
      <c r="Q148" s="30"/>
      <c r="R148" s="30"/>
      <c r="S148" s="30"/>
    </row>
    <row r="149" spans="1:19" x14ac:dyDescent="0.45">
      <c r="A149" s="22">
        <v>146</v>
      </c>
      <c r="B149" s="5" t="s">
        <v>196</v>
      </c>
      <c r="C149" s="4">
        <v>3.5</v>
      </c>
      <c r="D149" s="30">
        <v>3.8</v>
      </c>
      <c r="E149" s="30">
        <v>3.9</v>
      </c>
      <c r="F149" s="30">
        <v>5.0999999999999996</v>
      </c>
      <c r="G149" s="30">
        <v>5</v>
      </c>
      <c r="H149" s="30">
        <v>4.3</v>
      </c>
      <c r="I149" s="30">
        <v>3.7</v>
      </c>
      <c r="J149" s="30">
        <v>3.4</v>
      </c>
      <c r="K149" s="30">
        <v>3.3</v>
      </c>
      <c r="L149" s="30">
        <v>3.9</v>
      </c>
      <c r="M149" s="30">
        <v>5.2</v>
      </c>
      <c r="N149" s="30"/>
      <c r="O149" s="30"/>
      <c r="P149" s="30"/>
      <c r="Q149" s="30"/>
      <c r="R149" s="30"/>
      <c r="S149" s="30"/>
    </row>
    <row r="150" spans="1:19" x14ac:dyDescent="0.45">
      <c r="A150" s="22">
        <v>147</v>
      </c>
      <c r="B150" s="5" t="s">
        <v>414</v>
      </c>
      <c r="C150" s="4">
        <v>3.4</v>
      </c>
      <c r="D150" s="30">
        <v>3.3</v>
      </c>
      <c r="E150" s="30">
        <v>3.3</v>
      </c>
      <c r="F150" s="30">
        <v>4.2</v>
      </c>
      <c r="G150" s="30">
        <v>3.4</v>
      </c>
      <c r="H150" s="30">
        <v>5.6</v>
      </c>
      <c r="I150" s="30">
        <v>4.5999999999999996</v>
      </c>
      <c r="J150" s="30">
        <v>4.0999999999999996</v>
      </c>
      <c r="K150" s="30">
        <v>2.2999999999999998</v>
      </c>
      <c r="L150" s="30">
        <v>2.8</v>
      </c>
      <c r="M150" s="30">
        <v>4.5</v>
      </c>
      <c r="N150" s="30"/>
      <c r="O150" s="30"/>
      <c r="P150" s="30"/>
      <c r="Q150" s="30"/>
      <c r="R150" s="30"/>
      <c r="S150" s="30"/>
    </row>
    <row r="151" spans="1:19" x14ac:dyDescent="0.45">
      <c r="A151" s="22">
        <v>148</v>
      </c>
      <c r="B151" s="5" t="s">
        <v>197</v>
      </c>
      <c r="C151" s="4">
        <v>8</v>
      </c>
      <c r="D151" s="30">
        <v>9.4</v>
      </c>
      <c r="E151" s="30">
        <v>9.4</v>
      </c>
      <c r="F151" s="30">
        <v>10</v>
      </c>
      <c r="G151" s="30">
        <v>10.8</v>
      </c>
      <c r="H151" s="30">
        <v>8.8000000000000007</v>
      </c>
      <c r="I151" s="30">
        <v>9.8000000000000007</v>
      </c>
      <c r="J151" s="30">
        <v>10.1</v>
      </c>
      <c r="K151" s="30">
        <v>8.3000000000000007</v>
      </c>
      <c r="L151" s="30">
        <v>9.6999999999999993</v>
      </c>
      <c r="M151" s="30">
        <v>8.8000000000000007</v>
      </c>
      <c r="N151" s="30"/>
      <c r="O151" s="30"/>
      <c r="P151" s="30"/>
      <c r="Q151" s="30"/>
      <c r="R151" s="30"/>
      <c r="S151" s="30"/>
    </row>
    <row r="152" spans="1:19" x14ac:dyDescent="0.45">
      <c r="A152" s="22">
        <v>149</v>
      </c>
      <c r="B152" s="5" t="s">
        <v>198</v>
      </c>
      <c r="C152" s="4">
        <v>12.2</v>
      </c>
      <c r="D152" s="30">
        <v>14.5</v>
      </c>
      <c r="E152" s="30">
        <v>13.4</v>
      </c>
      <c r="F152" s="30">
        <v>14</v>
      </c>
      <c r="G152" s="30">
        <v>15</v>
      </c>
      <c r="H152" s="30">
        <v>11.6</v>
      </c>
      <c r="I152" s="30">
        <v>12.6</v>
      </c>
      <c r="J152" s="30">
        <v>13</v>
      </c>
      <c r="K152" s="30">
        <v>11.1</v>
      </c>
      <c r="L152" s="30">
        <v>12.3</v>
      </c>
      <c r="M152" s="30">
        <v>10.9</v>
      </c>
      <c r="N152" s="30"/>
      <c r="O152" s="30"/>
      <c r="P152" s="30"/>
      <c r="Q152" s="30"/>
      <c r="R152" s="30"/>
      <c r="S152" s="30"/>
    </row>
    <row r="153" spans="1:19" x14ac:dyDescent="0.45">
      <c r="A153" s="22">
        <v>150</v>
      </c>
      <c r="B153" s="5" t="s">
        <v>199</v>
      </c>
      <c r="C153" s="4">
        <v>2.5</v>
      </c>
      <c r="D153" s="30">
        <v>2.9</v>
      </c>
      <c r="E153" s="30">
        <v>2.8</v>
      </c>
      <c r="F153" s="30">
        <v>3</v>
      </c>
      <c r="G153" s="30">
        <v>3.5</v>
      </c>
      <c r="H153" s="30">
        <v>2.7</v>
      </c>
      <c r="I153" s="30">
        <v>3</v>
      </c>
      <c r="J153" s="30">
        <v>3.1</v>
      </c>
      <c r="K153" s="30">
        <v>2.4</v>
      </c>
      <c r="L153" s="30">
        <v>2.9</v>
      </c>
      <c r="M153" s="30">
        <v>3.2</v>
      </c>
      <c r="N153" s="30"/>
      <c r="O153" s="30"/>
      <c r="P153" s="30"/>
      <c r="Q153" s="30"/>
      <c r="R153" s="30"/>
      <c r="S153" s="30"/>
    </row>
    <row r="154" spans="1:19" x14ac:dyDescent="0.45">
      <c r="A154" s="22">
        <v>151</v>
      </c>
      <c r="B154" s="5" t="s">
        <v>415</v>
      </c>
      <c r="C154" s="4">
        <v>3.7</v>
      </c>
      <c r="D154" s="30">
        <v>2.9</v>
      </c>
      <c r="E154" s="30">
        <v>2.6</v>
      </c>
      <c r="F154" s="30">
        <v>3</v>
      </c>
      <c r="G154" s="30">
        <v>3.6</v>
      </c>
      <c r="H154" s="30">
        <v>3.9</v>
      </c>
      <c r="I154" s="30">
        <v>3.2</v>
      </c>
      <c r="J154" s="30">
        <v>2.8</v>
      </c>
      <c r="K154" s="30">
        <v>3.4</v>
      </c>
      <c r="L154" s="30">
        <v>2.8</v>
      </c>
      <c r="M154" s="30">
        <v>2.2999999999999998</v>
      </c>
      <c r="N154" s="30"/>
      <c r="O154" s="30"/>
      <c r="P154" s="30"/>
      <c r="Q154" s="30"/>
      <c r="R154" s="30"/>
      <c r="S154" s="30"/>
    </row>
    <row r="155" spans="1:19" x14ac:dyDescent="0.45">
      <c r="A155" s="22">
        <v>152</v>
      </c>
      <c r="B155" s="5" t="s">
        <v>416</v>
      </c>
      <c r="C155" s="4">
        <v>6.6</v>
      </c>
      <c r="D155" s="30">
        <v>6.1</v>
      </c>
      <c r="E155" s="30">
        <v>7.3</v>
      </c>
      <c r="F155" s="30">
        <v>6.3</v>
      </c>
      <c r="G155" s="30">
        <v>8.9</v>
      </c>
      <c r="H155" s="30">
        <v>6.2</v>
      </c>
      <c r="I155" s="30">
        <v>6.9</v>
      </c>
      <c r="J155" s="30">
        <v>7.3</v>
      </c>
      <c r="K155" s="30">
        <v>8</v>
      </c>
      <c r="L155" s="30">
        <v>4.7</v>
      </c>
      <c r="M155" s="30">
        <v>4.2</v>
      </c>
      <c r="N155" s="30"/>
      <c r="O155" s="30"/>
      <c r="P155" s="30"/>
      <c r="Q155" s="30"/>
      <c r="R155" s="30"/>
      <c r="S155" s="30"/>
    </row>
    <row r="156" spans="1:19" x14ac:dyDescent="0.45">
      <c r="A156" s="22">
        <v>153</v>
      </c>
      <c r="B156" s="5" t="s">
        <v>417</v>
      </c>
      <c r="C156" s="4">
        <v>5.4</v>
      </c>
      <c r="D156" s="30">
        <v>4.7</v>
      </c>
      <c r="E156" s="30">
        <v>6.3</v>
      </c>
      <c r="F156" s="30">
        <v>5.7</v>
      </c>
      <c r="G156" s="30">
        <v>7.2</v>
      </c>
      <c r="H156" s="30">
        <v>5</v>
      </c>
      <c r="I156" s="30">
        <v>5.0999999999999996</v>
      </c>
      <c r="J156" s="30">
        <v>5.0999999999999996</v>
      </c>
      <c r="K156" s="30">
        <v>5.0999999999999996</v>
      </c>
      <c r="L156" s="30">
        <v>3</v>
      </c>
      <c r="M156" s="30">
        <v>3.3</v>
      </c>
      <c r="N156" s="30"/>
      <c r="O156" s="30"/>
      <c r="P156" s="30"/>
      <c r="Q156" s="30"/>
      <c r="R156" s="30"/>
      <c r="S156" s="30"/>
    </row>
    <row r="157" spans="1:19" x14ac:dyDescent="0.45">
      <c r="A157" s="22">
        <v>154</v>
      </c>
      <c r="B157" s="5" t="s">
        <v>200</v>
      </c>
      <c r="C157" s="4">
        <v>2.4</v>
      </c>
      <c r="D157" s="30">
        <v>2.5</v>
      </c>
      <c r="E157" s="30">
        <v>2.2000000000000002</v>
      </c>
      <c r="F157" s="30">
        <v>3.5</v>
      </c>
      <c r="G157" s="30">
        <v>2.7</v>
      </c>
      <c r="H157" s="30">
        <v>2.4</v>
      </c>
      <c r="I157" s="30">
        <v>2.2999999999999998</v>
      </c>
      <c r="J157" s="30">
        <v>2</v>
      </c>
      <c r="K157" s="30">
        <v>1.6</v>
      </c>
      <c r="L157" s="30">
        <v>2.5</v>
      </c>
      <c r="M157" s="30">
        <v>3.5</v>
      </c>
      <c r="N157" s="30"/>
      <c r="O157" s="30"/>
      <c r="P157" s="30"/>
      <c r="Q157" s="30"/>
      <c r="R157" s="30"/>
      <c r="S157" s="30"/>
    </row>
    <row r="158" spans="1:19" x14ac:dyDescent="0.45">
      <c r="A158" s="22">
        <v>155</v>
      </c>
      <c r="B158" s="5" t="s">
        <v>201</v>
      </c>
      <c r="C158" s="4">
        <v>5.2</v>
      </c>
      <c r="D158" s="30">
        <v>5</v>
      </c>
      <c r="E158" s="30">
        <v>4.4000000000000004</v>
      </c>
      <c r="F158" s="30">
        <v>6.6</v>
      </c>
      <c r="G158" s="30">
        <v>5.9</v>
      </c>
      <c r="H158" s="30">
        <v>6.1</v>
      </c>
      <c r="I158" s="30">
        <v>6.9</v>
      </c>
      <c r="J158" s="30">
        <v>6.1</v>
      </c>
      <c r="K158" s="30">
        <v>6</v>
      </c>
      <c r="L158" s="30">
        <v>7.4</v>
      </c>
      <c r="M158" s="30">
        <v>9.1</v>
      </c>
      <c r="N158" s="30"/>
      <c r="O158" s="30"/>
      <c r="P158" s="30"/>
      <c r="Q158" s="30"/>
      <c r="R158" s="30"/>
      <c r="S158" s="30"/>
    </row>
    <row r="159" spans="1:19" x14ac:dyDescent="0.45">
      <c r="A159" s="22">
        <v>156</v>
      </c>
      <c r="B159" s="5" t="s">
        <v>202</v>
      </c>
      <c r="C159" s="4">
        <v>2.7</v>
      </c>
      <c r="D159" s="30">
        <v>2.4</v>
      </c>
      <c r="E159" s="30">
        <v>2.4</v>
      </c>
      <c r="F159" s="30">
        <v>3.3</v>
      </c>
      <c r="G159" s="30">
        <v>2.8</v>
      </c>
      <c r="H159" s="30">
        <v>2.6</v>
      </c>
      <c r="I159" s="30">
        <v>2.6</v>
      </c>
      <c r="J159" s="30">
        <v>2.4</v>
      </c>
      <c r="K159" s="30">
        <v>1.7</v>
      </c>
      <c r="L159" s="30">
        <v>2.5</v>
      </c>
      <c r="M159" s="30">
        <v>3.2</v>
      </c>
      <c r="N159" s="30"/>
      <c r="O159" s="30"/>
      <c r="P159" s="30"/>
      <c r="Q159" s="30"/>
      <c r="R159" s="30"/>
      <c r="S159" s="30"/>
    </row>
    <row r="160" spans="1:19" x14ac:dyDescent="0.45">
      <c r="A160" s="22">
        <v>157</v>
      </c>
      <c r="B160" s="5" t="s">
        <v>203</v>
      </c>
      <c r="C160" s="4">
        <v>2.2000000000000002</v>
      </c>
      <c r="D160" s="30">
        <v>2.2999999999999998</v>
      </c>
      <c r="E160" s="30">
        <v>2.4</v>
      </c>
      <c r="F160" s="30">
        <v>2.4</v>
      </c>
      <c r="G160" s="30">
        <v>2.9</v>
      </c>
      <c r="H160" s="30">
        <v>3.1</v>
      </c>
      <c r="I160" s="30">
        <v>2.6</v>
      </c>
      <c r="J160" s="30">
        <v>2.5</v>
      </c>
      <c r="K160" s="30">
        <v>2.2999999999999998</v>
      </c>
      <c r="L160" s="30">
        <v>3.4</v>
      </c>
      <c r="M160" s="30">
        <v>3.7</v>
      </c>
      <c r="N160" s="30"/>
      <c r="O160" s="30"/>
      <c r="P160" s="30"/>
      <c r="Q160" s="30"/>
      <c r="R160" s="30"/>
      <c r="S160" s="30"/>
    </row>
    <row r="161" spans="1:19" x14ac:dyDescent="0.45">
      <c r="A161" s="22">
        <v>158</v>
      </c>
      <c r="B161" s="5" t="s">
        <v>204</v>
      </c>
      <c r="C161" s="4">
        <v>3</v>
      </c>
      <c r="D161" s="30">
        <v>2.9</v>
      </c>
      <c r="E161" s="30">
        <v>3</v>
      </c>
      <c r="F161" s="30">
        <v>3.1</v>
      </c>
      <c r="G161" s="30">
        <v>3.6</v>
      </c>
      <c r="H161" s="30">
        <v>3.1</v>
      </c>
      <c r="I161" s="30">
        <v>2.7</v>
      </c>
      <c r="J161" s="30">
        <v>2.7</v>
      </c>
      <c r="K161" s="30">
        <v>2.2000000000000002</v>
      </c>
      <c r="L161" s="30">
        <v>3.2</v>
      </c>
      <c r="M161" s="30">
        <v>3.9</v>
      </c>
      <c r="N161" s="30"/>
      <c r="O161" s="30"/>
      <c r="P161" s="30"/>
      <c r="Q161" s="30"/>
      <c r="R161" s="30"/>
      <c r="S161" s="30"/>
    </row>
    <row r="162" spans="1:19" x14ac:dyDescent="0.45">
      <c r="A162" s="22">
        <v>159</v>
      </c>
      <c r="B162" s="5" t="s">
        <v>418</v>
      </c>
      <c r="C162" s="4">
        <v>6</v>
      </c>
      <c r="D162" s="30">
        <v>4.7</v>
      </c>
      <c r="E162" s="30">
        <v>5.5</v>
      </c>
      <c r="F162" s="30">
        <v>6.2</v>
      </c>
      <c r="G162" s="30">
        <v>4.5</v>
      </c>
      <c r="H162" s="30">
        <v>3.5</v>
      </c>
      <c r="I162" s="30">
        <v>4</v>
      </c>
      <c r="J162" s="30">
        <v>2.9</v>
      </c>
      <c r="K162" s="30">
        <v>3.2</v>
      </c>
      <c r="L162" s="30">
        <v>2.6</v>
      </c>
      <c r="M162" s="30">
        <v>3.3</v>
      </c>
      <c r="N162" s="30"/>
      <c r="O162" s="30"/>
      <c r="P162" s="30"/>
      <c r="Q162" s="30"/>
      <c r="R162" s="30"/>
      <c r="S162" s="30"/>
    </row>
    <row r="163" spans="1:19" x14ac:dyDescent="0.45">
      <c r="A163" s="22">
        <v>160</v>
      </c>
      <c r="B163" s="5" t="s">
        <v>205</v>
      </c>
      <c r="C163" s="4">
        <v>7.7</v>
      </c>
      <c r="D163" s="30">
        <v>7.2</v>
      </c>
      <c r="E163" s="30">
        <v>5.5</v>
      </c>
      <c r="F163" s="30">
        <v>8</v>
      </c>
      <c r="G163" s="30">
        <v>7.2</v>
      </c>
      <c r="H163" s="30">
        <v>7.1</v>
      </c>
      <c r="I163" s="30">
        <v>7.7</v>
      </c>
      <c r="J163" s="30">
        <v>6.8</v>
      </c>
      <c r="K163" s="30">
        <f>AVERAGE(L163,J163)</f>
        <v>6.9</v>
      </c>
      <c r="L163" s="30">
        <v>7</v>
      </c>
      <c r="M163" s="30">
        <v>8.5</v>
      </c>
      <c r="N163" s="30"/>
      <c r="O163" s="30"/>
      <c r="P163" s="30"/>
      <c r="Q163" s="30"/>
      <c r="R163" s="30"/>
      <c r="S163" s="30"/>
    </row>
    <row r="164" spans="1:19" x14ac:dyDescent="0.45">
      <c r="A164" s="22">
        <v>161</v>
      </c>
      <c r="B164" s="5" t="s">
        <v>419</v>
      </c>
      <c r="C164" s="4">
        <v>7.3</v>
      </c>
      <c r="D164" s="30">
        <v>4.8</v>
      </c>
      <c r="E164" s="30">
        <v>5.2</v>
      </c>
      <c r="F164" s="30">
        <v>3.8</v>
      </c>
      <c r="G164" s="30">
        <v>4.5</v>
      </c>
      <c r="H164" s="30">
        <v>5.8</v>
      </c>
      <c r="I164" s="30">
        <v>4</v>
      </c>
      <c r="J164" s="30">
        <v>4.3</v>
      </c>
      <c r="K164" s="30">
        <v>3.9</v>
      </c>
      <c r="L164" s="30">
        <v>3.9</v>
      </c>
      <c r="M164" s="30">
        <v>6.4</v>
      </c>
      <c r="N164" s="30"/>
      <c r="O164" s="30"/>
      <c r="P164" s="30"/>
      <c r="Q164" s="30"/>
      <c r="R164" s="30"/>
      <c r="S164" s="30"/>
    </row>
    <row r="165" spans="1:19" x14ac:dyDescent="0.45">
      <c r="A165" s="22">
        <v>162</v>
      </c>
      <c r="B165" s="5" t="s">
        <v>420</v>
      </c>
      <c r="C165" s="4">
        <v>3.6</v>
      </c>
      <c r="D165" s="30">
        <v>3.5</v>
      </c>
      <c r="E165" s="30">
        <v>4.7</v>
      </c>
      <c r="F165" s="30">
        <v>3.7</v>
      </c>
      <c r="G165" s="30">
        <v>5</v>
      </c>
      <c r="H165" s="30">
        <v>3.9</v>
      </c>
      <c r="I165" s="30">
        <v>4</v>
      </c>
      <c r="J165" s="30">
        <v>3.8</v>
      </c>
      <c r="K165" s="30">
        <v>3.9</v>
      </c>
      <c r="L165" s="30">
        <v>2.4</v>
      </c>
      <c r="M165" s="30">
        <v>2.7</v>
      </c>
      <c r="N165" s="30"/>
      <c r="O165" s="30"/>
      <c r="P165" s="30"/>
      <c r="Q165" s="30"/>
      <c r="R165" s="30"/>
      <c r="S165" s="30"/>
    </row>
    <row r="166" spans="1:19" x14ac:dyDescent="0.45">
      <c r="A166" s="22">
        <v>163</v>
      </c>
      <c r="B166" s="5" t="s">
        <v>421</v>
      </c>
      <c r="C166" s="4">
        <v>4.0999999999999996</v>
      </c>
      <c r="D166" s="30">
        <v>2.9</v>
      </c>
      <c r="E166" s="30">
        <v>4.5999999999999996</v>
      </c>
      <c r="F166" s="30">
        <v>3.2</v>
      </c>
      <c r="G166" s="30">
        <v>3.4</v>
      </c>
      <c r="H166" s="30">
        <v>4.3</v>
      </c>
      <c r="I166" s="30">
        <v>2.7</v>
      </c>
      <c r="J166" s="30">
        <v>2.4</v>
      </c>
      <c r="K166" s="30">
        <v>2.2999999999999998</v>
      </c>
      <c r="L166" s="30">
        <v>2.2000000000000002</v>
      </c>
      <c r="M166" s="30">
        <v>3.5</v>
      </c>
      <c r="N166" s="30"/>
      <c r="O166" s="30"/>
      <c r="P166" s="30"/>
      <c r="Q166" s="30"/>
      <c r="R166" s="30"/>
      <c r="S166" s="30"/>
    </row>
    <row r="167" spans="1:19" x14ac:dyDescent="0.45">
      <c r="A167" s="22">
        <v>164</v>
      </c>
      <c r="B167" s="5" t="s">
        <v>206</v>
      </c>
      <c r="C167" s="4">
        <v>2.5</v>
      </c>
      <c r="D167" s="30">
        <v>3.3</v>
      </c>
      <c r="E167" s="30">
        <v>3.6</v>
      </c>
      <c r="F167" s="30">
        <v>4.3</v>
      </c>
      <c r="G167" s="30">
        <v>3.9</v>
      </c>
      <c r="H167" s="30">
        <v>2.9</v>
      </c>
      <c r="I167" s="30">
        <v>3.7</v>
      </c>
      <c r="J167" s="30">
        <v>2.9</v>
      </c>
      <c r="K167" s="30">
        <v>3</v>
      </c>
      <c r="L167" s="30">
        <v>3.1</v>
      </c>
      <c r="M167" s="30">
        <v>4.4000000000000004</v>
      </c>
      <c r="N167" s="30"/>
      <c r="O167" s="30"/>
      <c r="P167" s="30"/>
      <c r="Q167" s="30"/>
      <c r="R167" s="30"/>
      <c r="S167" s="30"/>
    </row>
    <row r="168" spans="1:19" x14ac:dyDescent="0.45">
      <c r="A168" s="22">
        <v>165</v>
      </c>
      <c r="B168" s="5" t="s">
        <v>207</v>
      </c>
      <c r="C168" s="4">
        <v>3</v>
      </c>
      <c r="D168" s="30">
        <v>2.8</v>
      </c>
      <c r="E168" s="30">
        <v>2.2999999999999998</v>
      </c>
      <c r="F168" s="30">
        <v>3.5</v>
      </c>
      <c r="G168" s="30">
        <v>3</v>
      </c>
      <c r="H168" s="30">
        <v>3.1</v>
      </c>
      <c r="I168" s="30">
        <v>3.4</v>
      </c>
      <c r="J168" s="30">
        <v>2.9</v>
      </c>
      <c r="K168" s="30">
        <f>AVERAGE(L168,J168)</f>
        <v>3.5</v>
      </c>
      <c r="L168" s="30">
        <v>4.0999999999999996</v>
      </c>
      <c r="M168" s="30">
        <v>6.5</v>
      </c>
      <c r="N168" s="30"/>
      <c r="O168" s="30"/>
      <c r="P168" s="30"/>
      <c r="Q168" s="30"/>
      <c r="R168" s="30"/>
      <c r="S168" s="30"/>
    </row>
    <row r="169" spans="1:19" x14ac:dyDescent="0.45">
      <c r="A169" s="22">
        <v>166</v>
      </c>
      <c r="B169" s="5" t="s">
        <v>422</v>
      </c>
      <c r="C169" s="4">
        <v>4</v>
      </c>
      <c r="D169" s="30">
        <v>3.7</v>
      </c>
      <c r="E169" s="30">
        <v>4.8</v>
      </c>
      <c r="F169" s="30">
        <v>4.4000000000000004</v>
      </c>
      <c r="G169" s="30">
        <v>6.2</v>
      </c>
      <c r="H169" s="30">
        <v>4.3</v>
      </c>
      <c r="I169" s="30">
        <v>4.3</v>
      </c>
      <c r="J169" s="30">
        <v>4.4000000000000004</v>
      </c>
      <c r="K169" s="30">
        <v>3.8</v>
      </c>
      <c r="L169" s="30">
        <v>3</v>
      </c>
      <c r="M169" s="30">
        <v>3.4</v>
      </c>
      <c r="N169" s="30"/>
      <c r="O169" s="30"/>
      <c r="P169" s="30"/>
      <c r="Q169" s="30"/>
      <c r="R169" s="30"/>
      <c r="S169" s="30"/>
    </row>
    <row r="170" spans="1:19" x14ac:dyDescent="0.45">
      <c r="A170" s="22">
        <v>167</v>
      </c>
      <c r="B170" s="5" t="s">
        <v>208</v>
      </c>
      <c r="C170" s="4">
        <v>8.4</v>
      </c>
      <c r="D170" s="30">
        <v>9.1</v>
      </c>
      <c r="E170" s="30">
        <v>9.5</v>
      </c>
      <c r="F170" s="30">
        <v>9.6999999999999993</v>
      </c>
      <c r="G170" s="30">
        <v>10.8</v>
      </c>
      <c r="H170" s="30">
        <v>11.7</v>
      </c>
      <c r="I170" s="30">
        <v>9.6</v>
      </c>
      <c r="J170" s="30">
        <v>9.5</v>
      </c>
      <c r="K170" s="30">
        <v>8.3000000000000007</v>
      </c>
      <c r="L170" s="30">
        <v>12.1</v>
      </c>
      <c r="M170" s="30">
        <v>10.199999999999999</v>
      </c>
      <c r="N170" s="30"/>
      <c r="O170" s="30"/>
      <c r="P170" s="30"/>
      <c r="Q170" s="30"/>
      <c r="R170" s="30"/>
      <c r="S170" s="30"/>
    </row>
    <row r="171" spans="1:19" x14ac:dyDescent="0.45">
      <c r="A171" s="22">
        <v>168</v>
      </c>
      <c r="B171" s="5" t="s">
        <v>423</v>
      </c>
      <c r="C171" s="4">
        <v>6.7</v>
      </c>
      <c r="D171" s="30">
        <v>6</v>
      </c>
      <c r="E171" s="30">
        <v>6.7</v>
      </c>
      <c r="F171" s="30">
        <v>7.7</v>
      </c>
      <c r="G171" s="30">
        <v>6.3</v>
      </c>
      <c r="H171" s="30">
        <v>4.5</v>
      </c>
      <c r="I171" s="30">
        <v>5.4</v>
      </c>
      <c r="J171" s="30">
        <v>4.0999999999999996</v>
      </c>
      <c r="K171" s="30">
        <v>4</v>
      </c>
      <c r="L171" s="30">
        <v>3.9</v>
      </c>
      <c r="M171" s="30">
        <v>4.4000000000000004</v>
      </c>
      <c r="N171" s="30"/>
      <c r="O171" s="30"/>
      <c r="P171" s="30"/>
      <c r="Q171" s="30"/>
      <c r="R171" s="30"/>
      <c r="S171" s="30"/>
    </row>
    <row r="172" spans="1:19" x14ac:dyDescent="0.45">
      <c r="A172" s="22">
        <v>169</v>
      </c>
      <c r="B172" s="5" t="s">
        <v>209</v>
      </c>
      <c r="C172" s="4">
        <v>4.0999999999999996</v>
      </c>
      <c r="D172" s="30">
        <v>4.4000000000000004</v>
      </c>
      <c r="E172" s="30">
        <v>5.3</v>
      </c>
      <c r="F172" s="30">
        <v>5</v>
      </c>
      <c r="G172" s="30">
        <v>5.2</v>
      </c>
      <c r="H172" s="30">
        <v>4.5</v>
      </c>
      <c r="I172" s="30">
        <v>4.5</v>
      </c>
      <c r="J172" s="30">
        <v>4.5999999999999996</v>
      </c>
      <c r="K172" s="30">
        <v>4.4000000000000004</v>
      </c>
      <c r="L172" s="30">
        <v>5.2</v>
      </c>
      <c r="M172" s="30">
        <v>5.4</v>
      </c>
      <c r="N172" s="30"/>
      <c r="O172" s="30"/>
      <c r="P172" s="30"/>
      <c r="Q172" s="30"/>
      <c r="R172" s="30"/>
      <c r="S172" s="30"/>
    </row>
    <row r="173" spans="1:19" x14ac:dyDescent="0.45">
      <c r="A173" s="22">
        <v>170</v>
      </c>
      <c r="B173" s="5" t="s">
        <v>210</v>
      </c>
      <c r="C173" s="4">
        <v>8.4</v>
      </c>
      <c r="D173" s="30">
        <v>8.6</v>
      </c>
      <c r="E173" s="30">
        <v>9.5</v>
      </c>
      <c r="F173" s="30">
        <v>9.9</v>
      </c>
      <c r="G173" s="30">
        <v>11.3</v>
      </c>
      <c r="H173" s="30">
        <v>11.6</v>
      </c>
      <c r="I173" s="30">
        <v>9.6999999999999993</v>
      </c>
      <c r="J173" s="30">
        <v>9.5</v>
      </c>
      <c r="K173" s="30">
        <v>8.5</v>
      </c>
      <c r="L173" s="30">
        <v>11.6</v>
      </c>
      <c r="M173" s="30">
        <v>9.8000000000000007</v>
      </c>
      <c r="N173" s="30"/>
      <c r="O173" s="30"/>
      <c r="P173" s="30"/>
      <c r="Q173" s="30"/>
      <c r="R173" s="30"/>
      <c r="S173" s="30"/>
    </row>
    <row r="174" spans="1:19" x14ac:dyDescent="0.45">
      <c r="A174" s="22">
        <v>171</v>
      </c>
      <c r="B174" s="5" t="s">
        <v>211</v>
      </c>
      <c r="C174" s="4">
        <v>6.1</v>
      </c>
      <c r="D174" s="30">
        <v>6.8</v>
      </c>
      <c r="E174" s="30">
        <v>6.7</v>
      </c>
      <c r="F174" s="30">
        <v>7.4</v>
      </c>
      <c r="G174" s="30">
        <v>7.8</v>
      </c>
      <c r="H174" s="30">
        <v>6.2</v>
      </c>
      <c r="I174" s="30">
        <v>6.9</v>
      </c>
      <c r="J174" s="30">
        <v>6.4</v>
      </c>
      <c r="K174" s="30">
        <v>5.5</v>
      </c>
      <c r="L174" s="30">
        <v>6.3</v>
      </c>
      <c r="M174" s="30">
        <v>5.7</v>
      </c>
      <c r="N174" s="30"/>
      <c r="O174" s="30"/>
      <c r="P174" s="30"/>
      <c r="Q174" s="30"/>
      <c r="R174" s="30"/>
      <c r="S174" s="30"/>
    </row>
    <row r="175" spans="1:19" x14ac:dyDescent="0.45">
      <c r="A175" s="22">
        <v>172</v>
      </c>
      <c r="B175" s="5" t="s">
        <v>212</v>
      </c>
      <c r="C175" s="4">
        <v>3.2</v>
      </c>
      <c r="D175" s="30">
        <v>3.3</v>
      </c>
      <c r="E175" s="30">
        <v>3.3</v>
      </c>
      <c r="F175" s="30">
        <v>4.7</v>
      </c>
      <c r="G175" s="30">
        <v>4.4000000000000004</v>
      </c>
      <c r="H175" s="30">
        <v>4.0999999999999996</v>
      </c>
      <c r="I175" s="30">
        <v>4.3</v>
      </c>
      <c r="J175" s="30">
        <v>4.3</v>
      </c>
      <c r="K175" s="30">
        <v>3.2</v>
      </c>
      <c r="L175" s="30">
        <v>3.7</v>
      </c>
      <c r="M175" s="30">
        <v>4.8</v>
      </c>
      <c r="N175" s="30"/>
      <c r="O175" s="30"/>
      <c r="P175" s="30"/>
      <c r="Q175" s="30"/>
      <c r="R175" s="30"/>
      <c r="S175" s="30"/>
    </row>
    <row r="176" spans="1:19" x14ac:dyDescent="0.45">
      <c r="A176" s="22">
        <v>173</v>
      </c>
      <c r="B176" s="5" t="s">
        <v>213</v>
      </c>
      <c r="C176" s="4">
        <v>3.1</v>
      </c>
      <c r="D176" s="30">
        <v>3</v>
      </c>
      <c r="E176" s="30">
        <v>2.9</v>
      </c>
      <c r="F176" s="30">
        <v>4.5999999999999996</v>
      </c>
      <c r="G176" s="30">
        <v>3.8</v>
      </c>
      <c r="H176" s="30">
        <v>3.7</v>
      </c>
      <c r="I176" s="30">
        <v>3.7</v>
      </c>
      <c r="J176" s="30">
        <v>3.5</v>
      </c>
      <c r="K176" s="30">
        <v>2.5</v>
      </c>
      <c r="L176" s="30">
        <v>3.3</v>
      </c>
      <c r="M176" s="30">
        <v>4.5999999999999996</v>
      </c>
      <c r="N176" s="30"/>
      <c r="O176" s="30"/>
      <c r="P176" s="30"/>
      <c r="Q176" s="30"/>
      <c r="R176" s="30"/>
      <c r="S176" s="30"/>
    </row>
    <row r="177" spans="1:19" x14ac:dyDescent="0.45">
      <c r="A177" s="22">
        <v>174</v>
      </c>
      <c r="B177" s="5" t="s">
        <v>214</v>
      </c>
      <c r="C177" s="4">
        <v>4.8</v>
      </c>
      <c r="D177" s="30">
        <v>5</v>
      </c>
      <c r="E177" s="30">
        <v>5.2</v>
      </c>
      <c r="F177" s="30">
        <v>6.6</v>
      </c>
      <c r="G177" s="30">
        <v>6.5</v>
      </c>
      <c r="H177" s="30">
        <v>5.6</v>
      </c>
      <c r="I177" s="30">
        <v>4.9000000000000004</v>
      </c>
      <c r="J177" s="30">
        <v>4.8</v>
      </c>
      <c r="K177" s="30">
        <v>4.2</v>
      </c>
      <c r="L177" s="30">
        <v>4.5</v>
      </c>
      <c r="M177" s="30">
        <v>6.6</v>
      </c>
      <c r="N177" s="30"/>
      <c r="O177" s="30"/>
      <c r="P177" s="30"/>
      <c r="Q177" s="30"/>
      <c r="R177" s="30"/>
      <c r="S177" s="30"/>
    </row>
    <row r="178" spans="1:19" x14ac:dyDescent="0.45">
      <c r="A178" s="22">
        <v>175</v>
      </c>
      <c r="B178" s="5" t="s">
        <v>424</v>
      </c>
      <c r="C178" s="4">
        <v>7.1</v>
      </c>
      <c r="D178" s="30">
        <v>7.9</v>
      </c>
      <c r="E178" s="30">
        <v>11.2</v>
      </c>
      <c r="F178" s="30">
        <v>10.1</v>
      </c>
      <c r="G178" s="30">
        <v>8.6</v>
      </c>
      <c r="H178" s="30">
        <v>8.6999999999999993</v>
      </c>
      <c r="I178" s="30">
        <v>6</v>
      </c>
      <c r="J178" s="30">
        <v>9.8000000000000007</v>
      </c>
      <c r="K178" s="30">
        <v>4.4000000000000004</v>
      </c>
      <c r="L178" s="30">
        <v>7.4</v>
      </c>
      <c r="M178" s="30">
        <v>6.4</v>
      </c>
      <c r="N178" s="30"/>
      <c r="O178" s="30"/>
      <c r="P178" s="30"/>
      <c r="Q178" s="30"/>
      <c r="R178" s="30"/>
      <c r="S178" s="30"/>
    </row>
    <row r="179" spans="1:19" x14ac:dyDescent="0.45">
      <c r="A179" s="22">
        <v>176</v>
      </c>
      <c r="B179" s="5" t="s">
        <v>215</v>
      </c>
      <c r="C179" s="4">
        <v>2.6</v>
      </c>
      <c r="D179" s="30">
        <v>3.2</v>
      </c>
      <c r="E179" s="30">
        <v>3.5</v>
      </c>
      <c r="F179" s="30">
        <v>4</v>
      </c>
      <c r="G179" s="30">
        <v>3.5</v>
      </c>
      <c r="H179" s="30">
        <v>2.7</v>
      </c>
      <c r="I179" s="30">
        <v>3.5</v>
      </c>
      <c r="J179" s="30">
        <v>2.6</v>
      </c>
      <c r="K179" s="30">
        <v>2.4</v>
      </c>
      <c r="L179" s="30">
        <v>2.7</v>
      </c>
      <c r="M179" s="30">
        <v>4.3</v>
      </c>
      <c r="N179" s="30"/>
      <c r="O179" s="30"/>
      <c r="P179" s="30"/>
      <c r="Q179" s="30"/>
      <c r="R179" s="30"/>
      <c r="S179" s="30"/>
    </row>
    <row r="180" spans="1:19" x14ac:dyDescent="0.45">
      <c r="A180" s="22">
        <v>177</v>
      </c>
      <c r="B180" s="5" t="s">
        <v>216</v>
      </c>
      <c r="C180" s="4">
        <v>9.5</v>
      </c>
      <c r="D180" s="30">
        <v>11.4</v>
      </c>
      <c r="E180" s="30">
        <v>12</v>
      </c>
      <c r="F180" s="30">
        <v>13.7</v>
      </c>
      <c r="G180" s="30">
        <v>13.3</v>
      </c>
      <c r="H180" s="30">
        <v>9.9</v>
      </c>
      <c r="I180" s="30">
        <v>12.3</v>
      </c>
      <c r="J180" s="30">
        <v>9.5</v>
      </c>
      <c r="K180" s="30">
        <v>8.3000000000000007</v>
      </c>
      <c r="L180" s="30">
        <v>8.3000000000000007</v>
      </c>
      <c r="M180" s="30">
        <v>10.9</v>
      </c>
      <c r="N180" s="30"/>
      <c r="O180" s="30"/>
      <c r="P180" s="30"/>
      <c r="Q180" s="30"/>
      <c r="R180" s="30"/>
      <c r="S180" s="30"/>
    </row>
    <row r="181" spans="1:19" x14ac:dyDescent="0.45">
      <c r="A181" s="22">
        <v>178</v>
      </c>
      <c r="B181" s="5" t="s">
        <v>425</v>
      </c>
      <c r="C181" s="4">
        <v>2.6</v>
      </c>
      <c r="D181" s="30">
        <v>2.5</v>
      </c>
      <c r="E181" s="30">
        <v>3.1</v>
      </c>
      <c r="F181" s="30">
        <v>2.6</v>
      </c>
      <c r="G181" s="30">
        <v>3.4</v>
      </c>
      <c r="H181" s="30">
        <v>2.5</v>
      </c>
      <c r="I181" s="30">
        <v>2.5</v>
      </c>
      <c r="J181" s="30">
        <v>2.4</v>
      </c>
      <c r="K181" s="30">
        <v>2.2999999999999998</v>
      </c>
      <c r="L181" s="30">
        <v>1.7</v>
      </c>
      <c r="M181" s="30">
        <v>2.1</v>
      </c>
      <c r="N181" s="30"/>
      <c r="O181" s="30"/>
      <c r="P181" s="30"/>
      <c r="Q181" s="30"/>
      <c r="R181" s="30"/>
      <c r="S181" s="30"/>
    </row>
    <row r="182" spans="1:19" x14ac:dyDescent="0.45">
      <c r="A182" s="22">
        <v>179</v>
      </c>
      <c r="B182" s="5" t="s">
        <v>217</v>
      </c>
      <c r="C182" s="4">
        <v>3.6</v>
      </c>
      <c r="D182" s="30">
        <v>4.2</v>
      </c>
      <c r="E182" s="30">
        <v>4.3</v>
      </c>
      <c r="F182" s="30">
        <v>4.0999999999999996</v>
      </c>
      <c r="G182" s="30">
        <v>4.5999999999999996</v>
      </c>
      <c r="H182" s="30">
        <v>4.4000000000000004</v>
      </c>
      <c r="I182" s="30">
        <v>4.9000000000000004</v>
      </c>
      <c r="J182" s="30">
        <v>5</v>
      </c>
      <c r="K182" s="30">
        <v>3.3</v>
      </c>
      <c r="L182" s="30">
        <v>4.3</v>
      </c>
      <c r="M182" s="30">
        <v>5.5</v>
      </c>
      <c r="N182" s="30"/>
      <c r="O182" s="30"/>
      <c r="P182" s="30"/>
      <c r="Q182" s="30"/>
      <c r="R182" s="30"/>
      <c r="S182" s="30"/>
    </row>
    <row r="183" spans="1:19" x14ac:dyDescent="0.45">
      <c r="A183" s="22">
        <v>180</v>
      </c>
      <c r="B183" s="5" t="s">
        <v>218</v>
      </c>
      <c r="C183" s="4">
        <v>4.8</v>
      </c>
      <c r="D183" s="30">
        <v>6.6</v>
      </c>
      <c r="E183" s="30">
        <v>6.4</v>
      </c>
      <c r="F183" s="30">
        <v>5.8</v>
      </c>
      <c r="G183" s="30">
        <v>6.7</v>
      </c>
      <c r="H183" s="30">
        <v>6.9</v>
      </c>
      <c r="I183" s="30">
        <v>8.6</v>
      </c>
      <c r="J183" s="30">
        <v>7.7</v>
      </c>
      <c r="K183" s="30">
        <v>6.1</v>
      </c>
      <c r="L183" s="30">
        <v>7</v>
      </c>
      <c r="M183" s="30">
        <v>7.5</v>
      </c>
      <c r="N183" s="30"/>
      <c r="O183" s="30"/>
      <c r="P183" s="30"/>
      <c r="Q183" s="30"/>
      <c r="R183" s="30"/>
      <c r="S183" s="30"/>
    </row>
    <row r="184" spans="1:19" x14ac:dyDescent="0.45">
      <c r="A184" s="22">
        <v>181</v>
      </c>
      <c r="B184" s="5" t="s">
        <v>219</v>
      </c>
      <c r="C184" s="4">
        <v>6.7</v>
      </c>
      <c r="D184" s="30">
        <v>8.9</v>
      </c>
      <c r="E184" s="30">
        <v>8.6999999999999993</v>
      </c>
      <c r="F184" s="30">
        <v>8.3000000000000007</v>
      </c>
      <c r="G184" s="30">
        <v>9.1999999999999993</v>
      </c>
      <c r="H184" s="30">
        <v>9.1999999999999993</v>
      </c>
      <c r="I184" s="30">
        <v>10.3</v>
      </c>
      <c r="J184" s="30">
        <v>9.6</v>
      </c>
      <c r="K184" s="30">
        <v>8</v>
      </c>
      <c r="L184" s="30">
        <v>8.9</v>
      </c>
      <c r="M184" s="30">
        <v>9.1999999999999993</v>
      </c>
      <c r="N184" s="30"/>
      <c r="O184" s="30"/>
      <c r="P184" s="30"/>
      <c r="Q184" s="30"/>
      <c r="R184" s="30"/>
      <c r="S184" s="30"/>
    </row>
    <row r="185" spans="1:19" x14ac:dyDescent="0.45">
      <c r="A185" s="22">
        <v>182</v>
      </c>
      <c r="B185" s="5" t="s">
        <v>426</v>
      </c>
      <c r="C185" s="4">
        <v>4.7</v>
      </c>
      <c r="D185" s="30">
        <v>3.4</v>
      </c>
      <c r="E185" s="30">
        <v>3.4</v>
      </c>
      <c r="F185" s="30">
        <v>4</v>
      </c>
      <c r="G185" s="30">
        <v>4.7</v>
      </c>
      <c r="H185" s="30">
        <v>4.7</v>
      </c>
      <c r="I185" s="30">
        <v>4.3</v>
      </c>
      <c r="J185" s="30">
        <v>3.7</v>
      </c>
      <c r="K185" s="30">
        <v>4.3</v>
      </c>
      <c r="L185" s="30">
        <v>3.6</v>
      </c>
      <c r="M185" s="30">
        <v>2.7</v>
      </c>
      <c r="N185" s="30"/>
      <c r="O185" s="30"/>
      <c r="P185" s="30"/>
      <c r="Q185" s="30"/>
      <c r="R185" s="30"/>
      <c r="S185" s="30"/>
    </row>
    <row r="186" spans="1:19" x14ac:dyDescent="0.45">
      <c r="A186" s="22">
        <v>183</v>
      </c>
      <c r="B186" s="5" t="s">
        <v>427</v>
      </c>
      <c r="C186" s="4">
        <v>2.6</v>
      </c>
      <c r="D186" s="30">
        <v>1.6</v>
      </c>
      <c r="E186" s="30">
        <v>1.7</v>
      </c>
      <c r="F186" s="30">
        <v>2.4</v>
      </c>
      <c r="G186" s="30">
        <v>2</v>
      </c>
      <c r="H186" s="30">
        <v>2.4</v>
      </c>
      <c r="I186" s="30">
        <v>1.9</v>
      </c>
      <c r="J186" s="30">
        <v>1.7</v>
      </c>
      <c r="K186" s="30">
        <v>2.2999999999999998</v>
      </c>
      <c r="L186" s="30">
        <v>1.9</v>
      </c>
      <c r="M186" s="30">
        <v>1.7</v>
      </c>
      <c r="N186" s="30"/>
      <c r="O186" s="30"/>
      <c r="P186" s="30"/>
      <c r="Q186" s="30"/>
      <c r="R186" s="30"/>
      <c r="S186" s="30"/>
    </row>
    <row r="187" spans="1:19" x14ac:dyDescent="0.45">
      <c r="A187" s="22">
        <v>184</v>
      </c>
      <c r="B187" s="5" t="s">
        <v>220</v>
      </c>
      <c r="C187" s="4">
        <v>4.4000000000000004</v>
      </c>
      <c r="D187" s="30">
        <v>4.9000000000000004</v>
      </c>
      <c r="E187" s="30">
        <v>6.2</v>
      </c>
      <c r="F187" s="30">
        <v>5.6</v>
      </c>
      <c r="G187" s="30">
        <v>5.9</v>
      </c>
      <c r="H187" s="30">
        <v>4.8</v>
      </c>
      <c r="I187" s="30">
        <v>4.5999999999999996</v>
      </c>
      <c r="J187" s="30">
        <v>5.4</v>
      </c>
      <c r="K187" s="30">
        <v>4.2</v>
      </c>
      <c r="L187" s="30">
        <v>4.9000000000000004</v>
      </c>
      <c r="M187" s="30">
        <v>5.6</v>
      </c>
      <c r="N187" s="30"/>
      <c r="O187" s="30"/>
      <c r="P187" s="30"/>
      <c r="Q187" s="30"/>
      <c r="R187" s="30"/>
      <c r="S187" s="30"/>
    </row>
    <row r="188" spans="1:19" x14ac:dyDescent="0.45">
      <c r="A188" s="22">
        <v>185</v>
      </c>
      <c r="B188" s="5" t="s">
        <v>221</v>
      </c>
      <c r="C188" s="4">
        <v>2.9</v>
      </c>
      <c r="D188" s="30">
        <v>3.1</v>
      </c>
      <c r="E188" s="30">
        <v>3.3</v>
      </c>
      <c r="F188" s="30">
        <v>4.5</v>
      </c>
      <c r="G188" s="30">
        <v>4</v>
      </c>
      <c r="H188" s="30">
        <v>2.9</v>
      </c>
      <c r="I188" s="30">
        <v>3.6</v>
      </c>
      <c r="J188" s="30">
        <v>3.2</v>
      </c>
      <c r="K188" s="30">
        <v>2.9</v>
      </c>
      <c r="L188" s="30">
        <v>3.4</v>
      </c>
      <c r="M188" s="30">
        <v>5</v>
      </c>
      <c r="N188" s="30"/>
      <c r="O188" s="30"/>
      <c r="P188" s="30"/>
      <c r="Q188" s="30"/>
      <c r="R188" s="30"/>
      <c r="S188" s="30"/>
    </row>
    <row r="189" spans="1:19" x14ac:dyDescent="0.45">
      <c r="A189" s="22">
        <v>186</v>
      </c>
      <c r="B189" s="5" t="s">
        <v>428</v>
      </c>
      <c r="C189" s="4">
        <v>3.8</v>
      </c>
      <c r="D189" s="30">
        <v>2.6</v>
      </c>
      <c r="E189" s="30">
        <v>2.6</v>
      </c>
      <c r="F189" s="30">
        <v>2.8</v>
      </c>
      <c r="G189" s="30">
        <v>3.5</v>
      </c>
      <c r="H189" s="30">
        <v>3.8</v>
      </c>
      <c r="I189" s="30">
        <v>3.5</v>
      </c>
      <c r="J189" s="30">
        <v>2.7</v>
      </c>
      <c r="K189" s="30">
        <v>2.5</v>
      </c>
      <c r="L189" s="30">
        <v>2.2000000000000002</v>
      </c>
      <c r="M189" s="30">
        <v>1.8</v>
      </c>
      <c r="N189" s="30"/>
      <c r="O189" s="30"/>
      <c r="P189" s="30"/>
      <c r="Q189" s="30"/>
      <c r="R189" s="30"/>
      <c r="S189" s="30"/>
    </row>
    <row r="190" spans="1:19" x14ac:dyDescent="0.45">
      <c r="A190" s="22">
        <v>187</v>
      </c>
      <c r="B190" s="5" t="s">
        <v>222</v>
      </c>
      <c r="C190" s="4">
        <v>2.5</v>
      </c>
      <c r="D190" s="30">
        <v>2.7</v>
      </c>
      <c r="E190" s="30">
        <v>2.8</v>
      </c>
      <c r="F190" s="30">
        <v>3.2</v>
      </c>
      <c r="G190" s="30">
        <v>3</v>
      </c>
      <c r="H190" s="30">
        <v>2.1</v>
      </c>
      <c r="I190" s="30">
        <v>2.6</v>
      </c>
      <c r="J190" s="30">
        <v>1.9</v>
      </c>
      <c r="K190" s="30">
        <v>1.6</v>
      </c>
      <c r="L190" s="30">
        <v>1.9</v>
      </c>
      <c r="M190" s="30">
        <v>3.5</v>
      </c>
      <c r="N190" s="30"/>
      <c r="O190" s="30"/>
      <c r="P190" s="30"/>
      <c r="Q190" s="30"/>
      <c r="R190" s="30"/>
      <c r="S190" s="30"/>
    </row>
    <row r="191" spans="1:19" x14ac:dyDescent="0.45">
      <c r="A191" s="22">
        <v>188</v>
      </c>
      <c r="B191" s="5" t="s">
        <v>223</v>
      </c>
      <c r="C191" s="4">
        <v>0.9</v>
      </c>
      <c r="D191" s="30">
        <v>1.3</v>
      </c>
      <c r="E191" s="30">
        <v>1.4</v>
      </c>
      <c r="F191" s="30">
        <v>1.7</v>
      </c>
      <c r="G191" s="30">
        <v>2.2000000000000002</v>
      </c>
      <c r="H191" s="30">
        <v>1.4</v>
      </c>
      <c r="I191" s="30">
        <v>1.5</v>
      </c>
      <c r="J191" s="30">
        <v>1.3</v>
      </c>
      <c r="K191" s="30">
        <v>0.9</v>
      </c>
      <c r="L191" s="30">
        <v>1.6</v>
      </c>
      <c r="M191" s="30">
        <v>2.8</v>
      </c>
      <c r="N191" s="30"/>
      <c r="O191" s="30"/>
      <c r="P191" s="30"/>
      <c r="Q191" s="30"/>
      <c r="R191" s="30"/>
      <c r="S191" s="30"/>
    </row>
    <row r="192" spans="1:19" x14ac:dyDescent="0.45">
      <c r="A192" s="22">
        <v>189</v>
      </c>
      <c r="B192" s="5" t="s">
        <v>429</v>
      </c>
      <c r="C192" s="4">
        <v>5.9</v>
      </c>
      <c r="D192" s="30">
        <v>6</v>
      </c>
      <c r="E192" s="30">
        <v>8.6</v>
      </c>
      <c r="F192" s="30">
        <v>7.6</v>
      </c>
      <c r="G192" s="30">
        <v>7.7</v>
      </c>
      <c r="H192" s="30">
        <v>8</v>
      </c>
      <c r="I192" s="30">
        <v>4.9000000000000004</v>
      </c>
      <c r="J192" s="30">
        <v>8.6</v>
      </c>
      <c r="K192" s="30">
        <v>4.2</v>
      </c>
      <c r="L192" s="30">
        <v>5.8</v>
      </c>
      <c r="M192" s="30">
        <v>5.4</v>
      </c>
      <c r="N192" s="30"/>
      <c r="O192" s="30"/>
      <c r="P192" s="30"/>
      <c r="Q192" s="30"/>
      <c r="R192" s="30"/>
      <c r="S192" s="30"/>
    </row>
    <row r="193" spans="1:19" x14ac:dyDescent="0.45">
      <c r="A193" s="22">
        <v>190</v>
      </c>
      <c r="B193" s="5" t="s">
        <v>224</v>
      </c>
      <c r="C193" s="4">
        <v>2.7</v>
      </c>
      <c r="D193" s="30">
        <v>2.7</v>
      </c>
      <c r="E193" s="30">
        <v>2.6</v>
      </c>
      <c r="F193" s="30">
        <v>3.9</v>
      </c>
      <c r="G193" s="30">
        <v>3.5</v>
      </c>
      <c r="H193" s="30">
        <v>3.3</v>
      </c>
      <c r="I193" s="30">
        <v>3.2</v>
      </c>
      <c r="J193" s="30">
        <v>2.8</v>
      </c>
      <c r="K193" s="30">
        <v>2.9</v>
      </c>
      <c r="L193" s="30">
        <v>3.7</v>
      </c>
      <c r="M193" s="30">
        <v>4.8</v>
      </c>
      <c r="N193" s="30"/>
      <c r="O193" s="30"/>
      <c r="P193" s="30"/>
      <c r="Q193" s="30"/>
      <c r="R193" s="30"/>
      <c r="S193" s="30"/>
    </row>
    <row r="194" spans="1:19" x14ac:dyDescent="0.45">
      <c r="A194" s="22">
        <v>191</v>
      </c>
      <c r="B194" s="5" t="s">
        <v>225</v>
      </c>
      <c r="C194" s="4">
        <v>5.8</v>
      </c>
      <c r="D194" s="30">
        <v>7.7</v>
      </c>
      <c r="E194" s="30">
        <v>7.3</v>
      </c>
      <c r="F194" s="30">
        <v>6.9</v>
      </c>
      <c r="G194" s="30">
        <v>7.6</v>
      </c>
      <c r="H194" s="30">
        <v>8.1</v>
      </c>
      <c r="I194" s="30">
        <v>9.5</v>
      </c>
      <c r="J194" s="30">
        <v>9.3000000000000007</v>
      </c>
      <c r="K194" s="30">
        <v>7</v>
      </c>
      <c r="L194" s="30">
        <v>8.5</v>
      </c>
      <c r="M194" s="30">
        <v>9.1999999999999993</v>
      </c>
      <c r="N194" s="30"/>
      <c r="O194" s="30"/>
      <c r="P194" s="30"/>
      <c r="Q194" s="30"/>
      <c r="R194" s="30"/>
      <c r="S194" s="30"/>
    </row>
    <row r="195" spans="1:19" x14ac:dyDescent="0.45">
      <c r="A195" s="22">
        <v>192</v>
      </c>
      <c r="B195" s="5" t="s">
        <v>226</v>
      </c>
      <c r="C195" s="4">
        <v>3.7</v>
      </c>
      <c r="D195" s="30">
        <v>3.5</v>
      </c>
      <c r="E195" s="30">
        <v>2.8</v>
      </c>
      <c r="F195" s="30">
        <v>4.0999999999999996</v>
      </c>
      <c r="G195" s="30">
        <v>3.9</v>
      </c>
      <c r="H195" s="30">
        <v>3.8</v>
      </c>
      <c r="I195" s="30">
        <v>4.0999999999999996</v>
      </c>
      <c r="J195" s="30">
        <v>3.6</v>
      </c>
      <c r="K195" s="30">
        <v>3.2</v>
      </c>
      <c r="L195" s="30">
        <v>4.3</v>
      </c>
      <c r="M195" s="30">
        <v>5.9</v>
      </c>
      <c r="N195" s="30"/>
      <c r="O195" s="30"/>
      <c r="P195" s="30"/>
      <c r="Q195" s="30"/>
      <c r="R195" s="30"/>
      <c r="S195" s="30"/>
    </row>
    <row r="196" spans="1:19" x14ac:dyDescent="0.45">
      <c r="A196" s="22">
        <v>193</v>
      </c>
      <c r="B196" s="5" t="s">
        <v>227</v>
      </c>
      <c r="C196" s="4">
        <v>3.9</v>
      </c>
      <c r="D196" s="30">
        <v>4.7</v>
      </c>
      <c r="E196" s="30">
        <v>5</v>
      </c>
      <c r="F196" s="30">
        <v>6.5</v>
      </c>
      <c r="G196" s="30">
        <v>5.9</v>
      </c>
      <c r="H196" s="30">
        <v>5</v>
      </c>
      <c r="I196" s="30">
        <v>5.2</v>
      </c>
      <c r="J196" s="30">
        <v>5.0999999999999996</v>
      </c>
      <c r="K196" s="30">
        <v>5</v>
      </c>
      <c r="L196" s="30">
        <v>5</v>
      </c>
      <c r="M196" s="30">
        <v>5.6</v>
      </c>
      <c r="N196" s="30"/>
      <c r="O196" s="30"/>
      <c r="P196" s="30"/>
      <c r="Q196" s="30"/>
      <c r="R196" s="30"/>
      <c r="S196" s="30"/>
    </row>
    <row r="197" spans="1:19" x14ac:dyDescent="0.45">
      <c r="A197" s="22">
        <v>194</v>
      </c>
      <c r="B197" s="5" t="s">
        <v>430</v>
      </c>
      <c r="C197" s="4">
        <v>6.2</v>
      </c>
      <c r="D197" s="30">
        <v>4.2</v>
      </c>
      <c r="E197" s="30">
        <v>4.5999999999999996</v>
      </c>
      <c r="F197" s="30">
        <v>4.8</v>
      </c>
      <c r="G197" s="30">
        <v>5.3</v>
      </c>
      <c r="H197" s="30">
        <v>5.7</v>
      </c>
      <c r="I197" s="30">
        <v>4.8</v>
      </c>
      <c r="J197" s="30">
        <v>4.4000000000000004</v>
      </c>
      <c r="K197" s="30">
        <v>5.7</v>
      </c>
      <c r="L197" s="30">
        <v>4.5</v>
      </c>
      <c r="M197" s="30">
        <v>3.5</v>
      </c>
      <c r="N197" s="30"/>
      <c r="O197" s="30"/>
      <c r="P197" s="30"/>
      <c r="Q197" s="30"/>
      <c r="R197" s="30"/>
      <c r="S197" s="30"/>
    </row>
    <row r="198" spans="1:19" x14ac:dyDescent="0.45">
      <c r="A198" s="22">
        <v>195</v>
      </c>
      <c r="B198" s="5" t="s">
        <v>228</v>
      </c>
      <c r="C198" s="4">
        <v>2.8</v>
      </c>
      <c r="D198" s="30">
        <v>2.8</v>
      </c>
      <c r="E198" s="30">
        <v>2.8</v>
      </c>
      <c r="F198" s="30">
        <v>3.9</v>
      </c>
      <c r="G198" s="30">
        <v>4.3</v>
      </c>
      <c r="H198" s="30">
        <v>4.0999999999999996</v>
      </c>
      <c r="I198" s="30">
        <v>3.8</v>
      </c>
      <c r="J198" s="30">
        <v>4.0999999999999996</v>
      </c>
      <c r="K198" s="30">
        <v>2.7</v>
      </c>
      <c r="L198" s="30">
        <v>4.0999999999999996</v>
      </c>
      <c r="M198" s="30">
        <v>5.0999999999999996</v>
      </c>
      <c r="N198" s="30"/>
      <c r="O198" s="30"/>
      <c r="P198" s="30"/>
      <c r="Q198" s="30"/>
      <c r="R198" s="30"/>
      <c r="S198" s="30"/>
    </row>
    <row r="199" spans="1:19" x14ac:dyDescent="0.45">
      <c r="A199" s="22">
        <v>196</v>
      </c>
      <c r="B199" s="5" t="s">
        <v>229</v>
      </c>
      <c r="C199" s="4">
        <v>4.2</v>
      </c>
      <c r="D199" s="30">
        <v>3.1</v>
      </c>
      <c r="E199" s="30">
        <v>3.5</v>
      </c>
      <c r="F199" s="30">
        <v>5.3</v>
      </c>
      <c r="G199" s="30">
        <v>4.0999999999999996</v>
      </c>
      <c r="H199" s="30">
        <v>4.0999999999999996</v>
      </c>
      <c r="I199" s="30">
        <v>4.5999999999999996</v>
      </c>
      <c r="J199" s="30">
        <v>5</v>
      </c>
      <c r="K199" s="30">
        <v>3.6</v>
      </c>
      <c r="L199" s="30">
        <v>4</v>
      </c>
      <c r="M199" s="30">
        <v>4.8</v>
      </c>
      <c r="N199" s="30"/>
      <c r="O199" s="30"/>
      <c r="P199" s="30"/>
      <c r="Q199" s="30"/>
      <c r="R199" s="30"/>
      <c r="S199" s="30"/>
    </row>
    <row r="200" spans="1:19" x14ac:dyDescent="0.45">
      <c r="A200" s="22">
        <v>197</v>
      </c>
      <c r="B200" s="5" t="s">
        <v>230</v>
      </c>
      <c r="C200" s="4">
        <v>5.5</v>
      </c>
      <c r="D200" s="30">
        <v>5.9</v>
      </c>
      <c r="E200" s="30">
        <v>5.9</v>
      </c>
      <c r="F200" s="30">
        <v>6.2</v>
      </c>
      <c r="G200" s="30">
        <v>6.6</v>
      </c>
      <c r="H200" s="30">
        <v>6.7</v>
      </c>
      <c r="I200" s="30">
        <v>5.2</v>
      </c>
      <c r="J200" s="30">
        <v>5</v>
      </c>
      <c r="K200" s="30">
        <v>3.6</v>
      </c>
      <c r="L200" s="30">
        <v>5.2</v>
      </c>
      <c r="M200" s="30">
        <v>5.5</v>
      </c>
      <c r="N200" s="30"/>
      <c r="O200" s="30"/>
      <c r="P200" s="30"/>
      <c r="Q200" s="30"/>
      <c r="R200" s="30"/>
      <c r="S200" s="30"/>
    </row>
    <row r="201" spans="1:19" x14ac:dyDescent="0.45">
      <c r="A201" s="22">
        <v>198</v>
      </c>
      <c r="B201" s="5" t="s">
        <v>431</v>
      </c>
      <c r="C201" s="4">
        <v>4.8</v>
      </c>
      <c r="D201" s="30">
        <v>4.2</v>
      </c>
      <c r="E201" s="30">
        <v>6.2</v>
      </c>
      <c r="F201" s="30">
        <v>5.0999999999999996</v>
      </c>
      <c r="G201" s="30">
        <v>7.3</v>
      </c>
      <c r="H201" s="30">
        <v>5.6</v>
      </c>
      <c r="I201" s="30">
        <v>4.7</v>
      </c>
      <c r="J201" s="30">
        <v>3.4</v>
      </c>
      <c r="K201" s="30">
        <v>3</v>
      </c>
      <c r="L201" s="30">
        <v>3.3</v>
      </c>
      <c r="M201" s="30">
        <v>4.0999999999999996</v>
      </c>
      <c r="N201" s="30"/>
      <c r="O201" s="30"/>
      <c r="P201" s="30"/>
      <c r="Q201" s="30"/>
      <c r="R201" s="30"/>
      <c r="S201" s="30"/>
    </row>
    <row r="202" spans="1:19" x14ac:dyDescent="0.45">
      <c r="A202" s="22">
        <v>199</v>
      </c>
      <c r="B202" s="5" t="s">
        <v>231</v>
      </c>
      <c r="C202" s="4">
        <v>4.3</v>
      </c>
      <c r="D202" s="30">
        <v>4.5</v>
      </c>
      <c r="E202" s="30">
        <v>5.2</v>
      </c>
      <c r="F202" s="30">
        <v>7</v>
      </c>
      <c r="G202" s="30">
        <v>6.3</v>
      </c>
      <c r="H202" s="30">
        <v>5.4</v>
      </c>
      <c r="I202" s="30">
        <v>5.6</v>
      </c>
      <c r="J202" s="30">
        <v>4.9000000000000004</v>
      </c>
      <c r="K202" s="30">
        <v>4.4000000000000004</v>
      </c>
      <c r="L202" s="30">
        <v>5.2</v>
      </c>
      <c r="M202" s="30">
        <v>6.7</v>
      </c>
      <c r="N202" s="30"/>
      <c r="O202" s="30"/>
      <c r="P202" s="30"/>
      <c r="Q202" s="30"/>
      <c r="R202" s="30"/>
      <c r="S202" s="30"/>
    </row>
    <row r="203" spans="1:19" x14ac:dyDescent="0.45">
      <c r="A203" s="22">
        <v>200</v>
      </c>
      <c r="B203" s="5" t="s">
        <v>232</v>
      </c>
      <c r="C203" s="4">
        <v>4</v>
      </c>
      <c r="D203" s="30">
        <v>5</v>
      </c>
      <c r="E203" s="30">
        <v>5.3</v>
      </c>
      <c r="F203" s="30">
        <v>6.3</v>
      </c>
      <c r="G203" s="30">
        <v>5.6</v>
      </c>
      <c r="H203" s="30">
        <v>4.0999999999999996</v>
      </c>
      <c r="I203" s="30">
        <v>4.8</v>
      </c>
      <c r="J203" s="30">
        <v>3.6</v>
      </c>
      <c r="K203" s="30">
        <v>3.1</v>
      </c>
      <c r="L203" s="30">
        <v>4.0999999999999996</v>
      </c>
      <c r="M203" s="30">
        <v>6.7</v>
      </c>
      <c r="N203" s="30"/>
      <c r="O203" s="30"/>
      <c r="P203" s="30"/>
      <c r="Q203" s="30"/>
      <c r="R203" s="30"/>
      <c r="S203" s="30"/>
    </row>
    <row r="204" spans="1:19" x14ac:dyDescent="0.45">
      <c r="A204" s="22">
        <v>201</v>
      </c>
      <c r="B204" s="5" t="s">
        <v>233</v>
      </c>
      <c r="C204" s="4">
        <v>10.9</v>
      </c>
      <c r="D204" s="30">
        <v>13.7</v>
      </c>
      <c r="E204" s="30">
        <v>13.6</v>
      </c>
      <c r="F204" s="30">
        <v>12.2</v>
      </c>
      <c r="G204" s="30">
        <v>13.5</v>
      </c>
      <c r="H204" s="30">
        <v>13.6</v>
      </c>
      <c r="I204" s="30">
        <v>15.3</v>
      </c>
      <c r="J204" s="30">
        <v>14.9</v>
      </c>
      <c r="K204" s="30">
        <v>12.5</v>
      </c>
      <c r="L204" s="30">
        <v>13.2</v>
      </c>
      <c r="M204" s="30">
        <v>14.5</v>
      </c>
      <c r="N204" s="30"/>
      <c r="O204" s="30"/>
      <c r="P204" s="30"/>
      <c r="Q204" s="30"/>
      <c r="R204" s="30"/>
      <c r="S204" s="30"/>
    </row>
    <row r="205" spans="1:19" x14ac:dyDescent="0.45">
      <c r="A205" s="22">
        <v>202</v>
      </c>
      <c r="B205" s="5" t="s">
        <v>234</v>
      </c>
      <c r="C205" s="4">
        <v>2.2999999999999998</v>
      </c>
      <c r="D205" s="30">
        <v>2.9</v>
      </c>
      <c r="E205" s="30">
        <v>3.3</v>
      </c>
      <c r="F205" s="30">
        <v>3.7</v>
      </c>
      <c r="G205" s="30">
        <v>3.6</v>
      </c>
      <c r="H205" s="30">
        <v>3</v>
      </c>
      <c r="I205" s="30">
        <v>4.3</v>
      </c>
      <c r="J205" s="30">
        <v>3.3</v>
      </c>
      <c r="K205" s="30">
        <v>2.5</v>
      </c>
      <c r="L205" s="30">
        <v>3.1</v>
      </c>
      <c r="M205" s="30">
        <v>4.9000000000000004</v>
      </c>
      <c r="N205" s="30"/>
      <c r="O205" s="30"/>
      <c r="P205" s="30"/>
      <c r="Q205" s="30"/>
      <c r="R205" s="30"/>
      <c r="S205" s="30"/>
    </row>
    <row r="206" spans="1:19" x14ac:dyDescent="0.45">
      <c r="A206" s="22">
        <v>203</v>
      </c>
      <c r="B206" s="5" t="s">
        <v>235</v>
      </c>
      <c r="C206" s="4">
        <v>4.5</v>
      </c>
      <c r="D206" s="30">
        <v>4.4000000000000004</v>
      </c>
      <c r="E206" s="30">
        <v>4.4000000000000004</v>
      </c>
      <c r="F206" s="30">
        <v>5.7</v>
      </c>
      <c r="G206" s="30">
        <v>4.9000000000000004</v>
      </c>
      <c r="H206" s="30">
        <v>4.4000000000000004</v>
      </c>
      <c r="I206" s="30">
        <v>3.8</v>
      </c>
      <c r="J206" s="30">
        <v>3.8</v>
      </c>
      <c r="K206" s="30">
        <v>2.9</v>
      </c>
      <c r="L206" s="30">
        <v>3.2</v>
      </c>
      <c r="M206" s="30">
        <v>5</v>
      </c>
      <c r="N206" s="30"/>
      <c r="O206" s="30"/>
      <c r="P206" s="30"/>
      <c r="Q206" s="30"/>
      <c r="R206" s="30"/>
      <c r="S206" s="30"/>
    </row>
    <row r="207" spans="1:19" x14ac:dyDescent="0.45">
      <c r="A207" s="22">
        <v>204</v>
      </c>
      <c r="B207" s="5" t="s">
        <v>236</v>
      </c>
      <c r="C207" s="4">
        <v>4.7</v>
      </c>
      <c r="D207" s="30">
        <v>4.3</v>
      </c>
      <c r="E207" s="30">
        <v>5.3</v>
      </c>
      <c r="F207" s="30">
        <v>4.8</v>
      </c>
      <c r="G207" s="30">
        <v>6.4</v>
      </c>
      <c r="H207" s="30">
        <v>6.3</v>
      </c>
      <c r="I207" s="30">
        <v>5.4</v>
      </c>
      <c r="J207" s="30">
        <v>6.1</v>
      </c>
      <c r="K207" s="30">
        <v>4.2</v>
      </c>
      <c r="L207" s="30">
        <v>6</v>
      </c>
      <c r="M207" s="30">
        <v>5.7</v>
      </c>
      <c r="N207" s="30"/>
      <c r="O207" s="30"/>
      <c r="P207" s="30"/>
      <c r="Q207" s="30"/>
      <c r="R207" s="30"/>
      <c r="S207" s="30"/>
    </row>
    <row r="208" spans="1:19" x14ac:dyDescent="0.45">
      <c r="A208" s="22">
        <v>205</v>
      </c>
      <c r="B208" s="5" t="s">
        <v>432</v>
      </c>
      <c r="C208" s="4">
        <v>3.6</v>
      </c>
      <c r="D208" s="30">
        <v>3.7</v>
      </c>
      <c r="E208" s="30">
        <v>3.3</v>
      </c>
      <c r="F208" s="30">
        <v>4.3</v>
      </c>
      <c r="G208" s="30">
        <v>3.6</v>
      </c>
      <c r="H208" s="30">
        <v>5.5</v>
      </c>
      <c r="I208" s="30">
        <v>5.2</v>
      </c>
      <c r="J208" s="30">
        <v>5.2</v>
      </c>
      <c r="K208" s="30">
        <v>2.8</v>
      </c>
      <c r="L208" s="30">
        <v>2.9</v>
      </c>
      <c r="M208" s="30">
        <v>4.2</v>
      </c>
      <c r="N208" s="30"/>
      <c r="O208" s="30"/>
      <c r="P208" s="30"/>
      <c r="Q208" s="30"/>
      <c r="R208" s="30"/>
      <c r="S208" s="30"/>
    </row>
    <row r="209" spans="1:19" x14ac:dyDescent="0.45">
      <c r="A209" s="22">
        <v>206</v>
      </c>
      <c r="B209" s="5" t="s">
        <v>433</v>
      </c>
      <c r="C209" s="4">
        <v>7.3</v>
      </c>
      <c r="D209" s="30">
        <v>5.6</v>
      </c>
      <c r="E209" s="30">
        <v>4.7</v>
      </c>
      <c r="F209" s="30">
        <v>6.5</v>
      </c>
      <c r="G209" s="30">
        <v>6.8</v>
      </c>
      <c r="H209" s="30">
        <v>4.5</v>
      </c>
      <c r="I209" s="30">
        <v>6.8</v>
      </c>
      <c r="J209" s="30">
        <v>5.2</v>
      </c>
      <c r="K209" s="30">
        <v>4.0999999999999996</v>
      </c>
      <c r="L209" s="30">
        <v>4.9000000000000004</v>
      </c>
      <c r="M209" s="30">
        <v>4.3</v>
      </c>
      <c r="N209" s="30"/>
      <c r="O209" s="30"/>
      <c r="P209" s="30"/>
      <c r="Q209" s="30"/>
      <c r="R209" s="30"/>
      <c r="S209" s="30"/>
    </row>
    <row r="210" spans="1:19" x14ac:dyDescent="0.45">
      <c r="A210" s="22">
        <v>207</v>
      </c>
      <c r="B210" s="5" t="s">
        <v>434</v>
      </c>
      <c r="C210" s="4">
        <v>3.7</v>
      </c>
      <c r="D210" s="30">
        <v>3.6</v>
      </c>
      <c r="E210" s="30">
        <v>5.9</v>
      </c>
      <c r="F210" s="30">
        <v>4.5</v>
      </c>
      <c r="G210" s="30">
        <v>4.2</v>
      </c>
      <c r="H210" s="30">
        <v>4.3</v>
      </c>
      <c r="I210" s="30">
        <v>2.6</v>
      </c>
      <c r="J210" s="30">
        <v>4.4000000000000004</v>
      </c>
      <c r="K210" s="30">
        <v>1.9</v>
      </c>
      <c r="L210" s="30">
        <v>2.7</v>
      </c>
      <c r="M210" s="30">
        <v>3.1</v>
      </c>
      <c r="N210" s="30"/>
      <c r="O210" s="30"/>
      <c r="P210" s="30"/>
      <c r="Q210" s="30"/>
      <c r="R210" s="30"/>
      <c r="S210" s="30"/>
    </row>
    <row r="211" spans="1:19" x14ac:dyDescent="0.45">
      <c r="A211" s="22">
        <v>208</v>
      </c>
      <c r="B211" s="5" t="s">
        <v>435</v>
      </c>
      <c r="C211" s="4">
        <v>7</v>
      </c>
      <c r="D211" s="30">
        <v>6.9</v>
      </c>
      <c r="E211" s="30">
        <v>6.5</v>
      </c>
      <c r="F211" s="30">
        <v>7.5</v>
      </c>
      <c r="G211" s="30">
        <v>6.8</v>
      </c>
      <c r="H211" s="30">
        <v>10.1</v>
      </c>
      <c r="I211" s="30">
        <v>9.6999999999999993</v>
      </c>
      <c r="J211" s="30">
        <v>9.6</v>
      </c>
      <c r="K211" s="30">
        <v>5.5</v>
      </c>
      <c r="L211" s="30">
        <v>5.9</v>
      </c>
      <c r="M211" s="30">
        <v>7.9</v>
      </c>
      <c r="N211" s="30"/>
      <c r="O211" s="30"/>
      <c r="P211" s="30"/>
      <c r="Q211" s="30"/>
      <c r="R211" s="30"/>
      <c r="S211" s="30"/>
    </row>
    <row r="212" spans="1:19" x14ac:dyDescent="0.45">
      <c r="A212" s="22">
        <v>209</v>
      </c>
      <c r="B212" s="5" t="s">
        <v>237</v>
      </c>
      <c r="C212" s="4">
        <v>8.1</v>
      </c>
      <c r="D212" s="30">
        <v>11.4</v>
      </c>
      <c r="E212" s="30">
        <v>12.5</v>
      </c>
      <c r="F212" s="30">
        <v>14.9</v>
      </c>
      <c r="G212" s="30">
        <v>14.3</v>
      </c>
      <c r="H212" s="30">
        <v>10.5</v>
      </c>
      <c r="I212" s="30">
        <v>12.4</v>
      </c>
      <c r="J212" s="30">
        <v>9.9</v>
      </c>
      <c r="K212" s="30">
        <v>9.1999999999999993</v>
      </c>
      <c r="L212" s="30">
        <v>9.1</v>
      </c>
      <c r="M212" s="30">
        <v>12.4</v>
      </c>
      <c r="N212" s="30"/>
      <c r="O212" s="30"/>
      <c r="P212" s="30"/>
      <c r="Q212" s="30"/>
      <c r="R212" s="30"/>
      <c r="S212" s="30"/>
    </row>
    <row r="213" spans="1:19" x14ac:dyDescent="0.45">
      <c r="A213" s="22">
        <v>210</v>
      </c>
      <c r="B213" s="5" t="s">
        <v>238</v>
      </c>
      <c r="C213" s="4">
        <v>3.2</v>
      </c>
      <c r="D213" s="30">
        <v>3.5</v>
      </c>
      <c r="E213" s="30">
        <v>3.4</v>
      </c>
      <c r="F213" s="30">
        <v>4.2</v>
      </c>
      <c r="G213" s="30">
        <v>5</v>
      </c>
      <c r="H213" s="30">
        <v>3.6</v>
      </c>
      <c r="I213" s="30">
        <v>3.7</v>
      </c>
      <c r="J213" s="30">
        <v>3.6</v>
      </c>
      <c r="K213" s="30">
        <v>3</v>
      </c>
      <c r="L213" s="30">
        <v>3.7</v>
      </c>
      <c r="M213" s="30">
        <v>4</v>
      </c>
      <c r="N213" s="30"/>
      <c r="O213" s="30"/>
      <c r="P213" s="30"/>
      <c r="Q213" s="30"/>
      <c r="R213" s="30"/>
      <c r="S213" s="30"/>
    </row>
    <row r="214" spans="1:19" x14ac:dyDescent="0.45">
      <c r="A214" s="22">
        <v>211</v>
      </c>
      <c r="B214" s="5" t="s">
        <v>436</v>
      </c>
      <c r="C214" s="4">
        <v>3.8</v>
      </c>
      <c r="D214" s="30">
        <v>3.5</v>
      </c>
      <c r="E214" s="30">
        <v>4.5</v>
      </c>
      <c r="F214" s="30">
        <v>4.3</v>
      </c>
      <c r="G214" s="30">
        <v>5.6</v>
      </c>
      <c r="H214" s="30">
        <v>4</v>
      </c>
      <c r="I214" s="30">
        <v>4</v>
      </c>
      <c r="J214" s="30">
        <v>4</v>
      </c>
      <c r="K214" s="30">
        <v>4.5999999999999996</v>
      </c>
      <c r="L214" s="30">
        <v>3</v>
      </c>
      <c r="M214" s="30">
        <v>3.2</v>
      </c>
      <c r="N214" s="30"/>
      <c r="O214" s="30"/>
      <c r="P214" s="30"/>
      <c r="Q214" s="30"/>
      <c r="R214" s="30"/>
      <c r="S214" s="30"/>
    </row>
    <row r="215" spans="1:19" x14ac:dyDescent="0.45">
      <c r="A215" s="22">
        <v>212</v>
      </c>
      <c r="B215" s="5" t="s">
        <v>239</v>
      </c>
      <c r="C215" s="4">
        <v>11.6</v>
      </c>
      <c r="D215" s="30">
        <v>13.6</v>
      </c>
      <c r="E215" s="30">
        <v>13.4</v>
      </c>
      <c r="F215" s="30">
        <v>11.6</v>
      </c>
      <c r="G215" s="30">
        <v>12.3</v>
      </c>
      <c r="H215" s="30">
        <v>11.5</v>
      </c>
      <c r="I215" s="30">
        <v>10</v>
      </c>
      <c r="J215" s="30">
        <v>9.9</v>
      </c>
      <c r="K215" s="30">
        <v>5.6</v>
      </c>
      <c r="L215" s="30">
        <v>7.4</v>
      </c>
      <c r="M215" s="30">
        <v>7.8</v>
      </c>
      <c r="N215" s="30"/>
      <c r="O215" s="30"/>
      <c r="P215" s="30"/>
      <c r="Q215" s="30"/>
      <c r="R215" s="30"/>
      <c r="S215" s="30"/>
    </row>
    <row r="216" spans="1:19" x14ac:dyDescent="0.45">
      <c r="A216" s="22">
        <v>213</v>
      </c>
      <c r="B216" s="5" t="s">
        <v>437</v>
      </c>
      <c r="C216" s="4">
        <v>2.9</v>
      </c>
      <c r="D216" s="30">
        <v>2.9</v>
      </c>
      <c r="E216" s="30">
        <v>2.5</v>
      </c>
      <c r="F216" s="30">
        <v>3.2</v>
      </c>
      <c r="G216" s="30">
        <v>3</v>
      </c>
      <c r="H216" s="30">
        <v>4.4000000000000004</v>
      </c>
      <c r="I216" s="30">
        <v>3.7</v>
      </c>
      <c r="J216" s="30">
        <v>3.7</v>
      </c>
      <c r="K216" s="30">
        <v>2.2000000000000002</v>
      </c>
      <c r="L216" s="30">
        <v>2.4</v>
      </c>
      <c r="M216" s="30">
        <v>3.5</v>
      </c>
      <c r="N216" s="30"/>
      <c r="O216" s="30"/>
      <c r="P216" s="30"/>
      <c r="Q216" s="30"/>
      <c r="R216" s="30"/>
      <c r="S216" s="30"/>
    </row>
    <row r="217" spans="1:19" x14ac:dyDescent="0.45">
      <c r="A217" s="22">
        <v>214</v>
      </c>
      <c r="B217" s="5" t="s">
        <v>438</v>
      </c>
      <c r="C217" s="4">
        <v>3.5</v>
      </c>
      <c r="D217" s="30">
        <v>3.4</v>
      </c>
      <c r="E217" s="30">
        <v>4.4000000000000004</v>
      </c>
      <c r="F217" s="30">
        <v>4.4000000000000004</v>
      </c>
      <c r="G217" s="30">
        <v>5.8</v>
      </c>
      <c r="H217" s="30">
        <v>4.3</v>
      </c>
      <c r="I217" s="30">
        <v>4.5999999999999996</v>
      </c>
      <c r="J217" s="30">
        <v>4.3</v>
      </c>
      <c r="K217" s="30">
        <v>4.2</v>
      </c>
      <c r="L217" s="30">
        <v>2.7</v>
      </c>
      <c r="M217" s="30">
        <v>2.9</v>
      </c>
      <c r="N217" s="30"/>
      <c r="O217" s="30"/>
      <c r="P217" s="30"/>
      <c r="Q217" s="30"/>
      <c r="R217" s="30"/>
      <c r="S217" s="30"/>
    </row>
    <row r="218" spans="1:19" x14ac:dyDescent="0.45">
      <c r="A218" s="22">
        <v>215</v>
      </c>
      <c r="B218" s="5" t="s">
        <v>240</v>
      </c>
      <c r="C218" s="4">
        <v>4</v>
      </c>
      <c r="D218" s="30">
        <v>3.8</v>
      </c>
      <c r="E218" s="30">
        <v>4.0999999999999996</v>
      </c>
      <c r="F218" s="30">
        <v>5.4</v>
      </c>
      <c r="G218" s="30">
        <v>5.4</v>
      </c>
      <c r="H218" s="30">
        <v>5</v>
      </c>
      <c r="I218" s="30">
        <v>4.5999999999999996</v>
      </c>
      <c r="J218" s="30">
        <v>4.5</v>
      </c>
      <c r="K218" s="30">
        <v>3.7</v>
      </c>
      <c r="L218" s="30">
        <v>4.7</v>
      </c>
      <c r="M218" s="30">
        <v>5.6</v>
      </c>
      <c r="N218" s="30"/>
      <c r="O218" s="30"/>
      <c r="P218" s="30"/>
      <c r="Q218" s="30"/>
      <c r="R218" s="30"/>
      <c r="S218" s="30"/>
    </row>
    <row r="219" spans="1:19" x14ac:dyDescent="0.45">
      <c r="A219" s="22">
        <v>216</v>
      </c>
      <c r="B219" s="5" t="s">
        <v>439</v>
      </c>
      <c r="C219" s="4">
        <v>3.9</v>
      </c>
      <c r="D219" s="30">
        <v>3</v>
      </c>
      <c r="E219" s="30">
        <v>2.1</v>
      </c>
      <c r="F219" s="30">
        <v>2.9</v>
      </c>
      <c r="G219" s="30">
        <v>3.3</v>
      </c>
      <c r="H219" s="30">
        <v>2.2999999999999998</v>
      </c>
      <c r="I219" s="30">
        <v>3.4</v>
      </c>
      <c r="J219" s="30">
        <v>2.7</v>
      </c>
      <c r="K219" s="30">
        <v>2.2999999999999998</v>
      </c>
      <c r="L219" s="30">
        <v>3.4</v>
      </c>
      <c r="M219" s="30">
        <v>3.1</v>
      </c>
      <c r="N219" s="30"/>
      <c r="O219" s="30"/>
      <c r="P219" s="30"/>
      <c r="Q219" s="30"/>
      <c r="R219" s="30"/>
      <c r="S219" s="30"/>
    </row>
    <row r="220" spans="1:19" x14ac:dyDescent="0.45">
      <c r="A220" s="22">
        <v>217</v>
      </c>
      <c r="B220" s="5" t="s">
        <v>440</v>
      </c>
      <c r="C220" s="4">
        <v>5.9</v>
      </c>
      <c r="D220" s="30">
        <v>5.8</v>
      </c>
      <c r="E220" s="30">
        <v>8.4</v>
      </c>
      <c r="F220" s="30">
        <v>7.7</v>
      </c>
      <c r="G220" s="30">
        <v>7.2</v>
      </c>
      <c r="H220" s="30">
        <v>8</v>
      </c>
      <c r="I220" s="30">
        <v>5.2</v>
      </c>
      <c r="J220" s="30">
        <v>8.5</v>
      </c>
      <c r="K220" s="30">
        <v>4.7</v>
      </c>
      <c r="L220" s="30">
        <v>6.4</v>
      </c>
      <c r="M220" s="30">
        <v>5.5</v>
      </c>
      <c r="N220" s="30"/>
      <c r="O220" s="30"/>
      <c r="P220" s="30"/>
      <c r="Q220" s="30"/>
      <c r="R220" s="30"/>
      <c r="S220" s="30"/>
    </row>
    <row r="221" spans="1:19" x14ac:dyDescent="0.45">
      <c r="A221" s="22">
        <v>218</v>
      </c>
      <c r="B221" s="5" t="s">
        <v>441</v>
      </c>
      <c r="C221" s="4">
        <v>4.5999999999999996</v>
      </c>
      <c r="D221" s="30">
        <v>5.2</v>
      </c>
      <c r="E221" s="30">
        <v>4.3</v>
      </c>
      <c r="F221" s="30">
        <v>4.2</v>
      </c>
      <c r="G221" s="30">
        <v>4.0999999999999996</v>
      </c>
      <c r="H221" s="30">
        <v>7.5</v>
      </c>
      <c r="I221" s="30">
        <v>6.3</v>
      </c>
      <c r="J221" s="30">
        <v>6</v>
      </c>
      <c r="K221" s="30">
        <v>3.5</v>
      </c>
      <c r="L221" s="30">
        <v>4.7</v>
      </c>
      <c r="M221" s="30">
        <v>6.4</v>
      </c>
      <c r="N221" s="30"/>
      <c r="O221" s="30"/>
      <c r="P221" s="30"/>
      <c r="Q221" s="30"/>
      <c r="R221" s="30"/>
      <c r="S221" s="30"/>
    </row>
    <row r="222" spans="1:19" x14ac:dyDescent="0.45">
      <c r="A222" s="22">
        <v>219</v>
      </c>
      <c r="B222" s="5" t="s">
        <v>442</v>
      </c>
      <c r="C222" s="4">
        <v>2.8</v>
      </c>
      <c r="D222" s="30">
        <v>2.6</v>
      </c>
      <c r="E222" s="30">
        <v>3.7</v>
      </c>
      <c r="F222" s="30">
        <v>2.9</v>
      </c>
      <c r="G222" s="30">
        <v>3.7</v>
      </c>
      <c r="H222" s="30">
        <v>3</v>
      </c>
      <c r="I222" s="30">
        <v>2.8</v>
      </c>
      <c r="J222" s="30">
        <v>2.5</v>
      </c>
      <c r="K222" s="30">
        <v>2.2999999999999998</v>
      </c>
      <c r="L222" s="30">
        <v>2</v>
      </c>
      <c r="M222" s="30">
        <v>2.6</v>
      </c>
      <c r="N222" s="30"/>
      <c r="O222" s="30"/>
      <c r="P222" s="30"/>
      <c r="Q222" s="30"/>
      <c r="R222" s="30"/>
      <c r="S222" s="30"/>
    </row>
    <row r="223" spans="1:19" x14ac:dyDescent="0.45">
      <c r="A223" s="22">
        <v>220</v>
      </c>
      <c r="B223" s="5" t="s">
        <v>241</v>
      </c>
      <c r="C223" s="4">
        <v>3.2</v>
      </c>
      <c r="D223" s="30">
        <v>3.4</v>
      </c>
      <c r="E223" s="30">
        <v>3.6</v>
      </c>
      <c r="F223" s="30">
        <v>3.8</v>
      </c>
      <c r="G223" s="30">
        <v>4.3</v>
      </c>
      <c r="H223" s="30">
        <v>4.4000000000000004</v>
      </c>
      <c r="I223" s="30">
        <v>3.9</v>
      </c>
      <c r="J223" s="30">
        <v>4</v>
      </c>
      <c r="K223" s="30">
        <v>3.2</v>
      </c>
      <c r="L223" s="30">
        <v>4.7</v>
      </c>
      <c r="M223" s="30">
        <v>4.8</v>
      </c>
      <c r="N223" s="30"/>
      <c r="O223" s="30"/>
      <c r="P223" s="30"/>
      <c r="Q223" s="30"/>
      <c r="R223" s="30"/>
      <c r="S223" s="30"/>
    </row>
    <row r="224" spans="1:19" x14ac:dyDescent="0.45">
      <c r="A224" s="22">
        <v>221</v>
      </c>
      <c r="B224" s="5" t="s">
        <v>242</v>
      </c>
      <c r="C224" s="4">
        <v>2.1</v>
      </c>
      <c r="D224" s="30">
        <v>2</v>
      </c>
      <c r="E224" s="30">
        <v>2</v>
      </c>
      <c r="F224" s="30">
        <v>2.4</v>
      </c>
      <c r="G224" s="30">
        <v>2.1</v>
      </c>
      <c r="H224" s="30">
        <v>1.8</v>
      </c>
      <c r="I224" s="30">
        <v>1.9</v>
      </c>
      <c r="J224" s="30">
        <v>1.8</v>
      </c>
      <c r="K224" s="30">
        <v>1.6</v>
      </c>
      <c r="L224" s="30">
        <v>1.7</v>
      </c>
      <c r="M224" s="30">
        <v>2.7</v>
      </c>
      <c r="N224" s="30"/>
      <c r="O224" s="30"/>
      <c r="P224" s="30"/>
      <c r="Q224" s="30"/>
      <c r="R224" s="30"/>
      <c r="S224" s="30"/>
    </row>
    <row r="225" spans="1:19" x14ac:dyDescent="0.45">
      <c r="A225" s="22">
        <v>222</v>
      </c>
      <c r="B225" s="5" t="s">
        <v>243</v>
      </c>
      <c r="C225" s="4">
        <v>2.1</v>
      </c>
      <c r="D225" s="30">
        <v>1.8</v>
      </c>
      <c r="E225" s="30">
        <v>1.8</v>
      </c>
      <c r="F225" s="30">
        <v>2.9</v>
      </c>
      <c r="G225" s="30">
        <v>2</v>
      </c>
      <c r="H225" s="30">
        <v>1.7</v>
      </c>
      <c r="I225" s="30">
        <v>1.6</v>
      </c>
      <c r="J225" s="30">
        <v>1</v>
      </c>
      <c r="K225" s="30">
        <v>1.2</v>
      </c>
      <c r="L225" s="30">
        <v>2.2000000000000002</v>
      </c>
      <c r="M225" s="30">
        <v>2.9</v>
      </c>
      <c r="N225" s="30"/>
      <c r="O225" s="30"/>
      <c r="P225" s="30"/>
      <c r="Q225" s="30"/>
      <c r="R225" s="30"/>
      <c r="S225" s="30"/>
    </row>
    <row r="226" spans="1:19" x14ac:dyDescent="0.45">
      <c r="A226" s="22">
        <v>223</v>
      </c>
      <c r="B226" s="5" t="s">
        <v>443</v>
      </c>
      <c r="C226" s="4">
        <v>4</v>
      </c>
      <c r="D226" s="30">
        <v>4</v>
      </c>
      <c r="E226" s="30">
        <v>3.6</v>
      </c>
      <c r="F226" s="30">
        <v>4.4000000000000004</v>
      </c>
      <c r="G226" s="30">
        <v>4</v>
      </c>
      <c r="H226" s="30">
        <v>6.1</v>
      </c>
      <c r="I226" s="30">
        <v>5.4</v>
      </c>
      <c r="J226" s="30">
        <v>5.3</v>
      </c>
      <c r="K226" s="30">
        <v>2.9</v>
      </c>
      <c r="L226" s="30">
        <v>3.4</v>
      </c>
      <c r="M226" s="30">
        <v>4.5999999999999996</v>
      </c>
      <c r="N226" s="30"/>
      <c r="O226" s="30"/>
      <c r="P226" s="30"/>
      <c r="Q226" s="30"/>
      <c r="R226" s="30"/>
      <c r="S226" s="30"/>
    </row>
    <row r="227" spans="1:19" x14ac:dyDescent="0.45">
      <c r="A227" s="22">
        <v>224</v>
      </c>
      <c r="B227" s="5" t="s">
        <v>444</v>
      </c>
      <c r="C227" s="4">
        <v>2.2000000000000002</v>
      </c>
      <c r="D227" s="30">
        <v>2.2000000000000002</v>
      </c>
      <c r="E227" s="30">
        <v>2.9</v>
      </c>
      <c r="F227" s="30">
        <v>2.5</v>
      </c>
      <c r="G227" s="30">
        <v>2.4</v>
      </c>
      <c r="H227" s="30">
        <v>2.2999999999999998</v>
      </c>
      <c r="I227" s="30">
        <v>1.4</v>
      </c>
      <c r="J227" s="30">
        <v>2.2000000000000002</v>
      </c>
      <c r="K227" s="30">
        <v>1.1000000000000001</v>
      </c>
      <c r="L227" s="30">
        <v>1.8</v>
      </c>
      <c r="M227" s="30">
        <v>2</v>
      </c>
      <c r="N227" s="30"/>
      <c r="O227" s="30"/>
      <c r="P227" s="30"/>
      <c r="Q227" s="30"/>
      <c r="R227" s="30"/>
      <c r="S227" s="30"/>
    </row>
    <row r="228" spans="1:19" x14ac:dyDescent="0.45">
      <c r="A228" s="22">
        <v>225</v>
      </c>
      <c r="B228" s="5" t="s">
        <v>244</v>
      </c>
      <c r="C228" s="4">
        <v>2.5</v>
      </c>
      <c r="D228" s="30">
        <v>2.9</v>
      </c>
      <c r="E228" s="30">
        <v>3.5</v>
      </c>
      <c r="F228" s="30">
        <v>3.1</v>
      </c>
      <c r="G228" s="30">
        <v>3</v>
      </c>
      <c r="H228" s="30">
        <v>2.5</v>
      </c>
      <c r="I228" s="30">
        <v>2.5</v>
      </c>
      <c r="J228" s="30">
        <v>2.2999999999999998</v>
      </c>
      <c r="K228" s="30">
        <v>1.9</v>
      </c>
      <c r="L228" s="30">
        <v>3</v>
      </c>
      <c r="M228" s="30">
        <v>3.9</v>
      </c>
      <c r="N228" s="30"/>
      <c r="O228" s="30"/>
      <c r="P228" s="30"/>
      <c r="Q228" s="30"/>
      <c r="R228" s="30"/>
      <c r="S228" s="30"/>
    </row>
    <row r="229" spans="1:19" x14ac:dyDescent="0.45">
      <c r="A229" s="22">
        <v>226</v>
      </c>
      <c r="B229" s="5" t="s">
        <v>245</v>
      </c>
      <c r="C229" s="4">
        <v>2.4</v>
      </c>
      <c r="D229" s="30">
        <v>2.9</v>
      </c>
      <c r="E229" s="30">
        <v>3.9</v>
      </c>
      <c r="F229" s="30">
        <v>3.5</v>
      </c>
      <c r="G229" s="30">
        <v>3.5</v>
      </c>
      <c r="H229" s="30">
        <v>2.9</v>
      </c>
      <c r="I229" s="30">
        <v>2.8</v>
      </c>
      <c r="J229" s="30">
        <v>2.5</v>
      </c>
      <c r="K229" s="30">
        <v>2.4</v>
      </c>
      <c r="L229" s="30">
        <v>3.5</v>
      </c>
      <c r="M229" s="30">
        <v>4.5</v>
      </c>
      <c r="N229" s="30"/>
      <c r="O229" s="30"/>
      <c r="P229" s="30"/>
      <c r="Q229" s="30"/>
      <c r="R229" s="30"/>
      <c r="S229" s="30"/>
    </row>
    <row r="230" spans="1:19" x14ac:dyDescent="0.45">
      <c r="A230" s="22">
        <v>227</v>
      </c>
      <c r="B230" s="5" t="s">
        <v>445</v>
      </c>
      <c r="C230" s="4">
        <v>3.6</v>
      </c>
      <c r="D230" s="30">
        <v>3.1</v>
      </c>
      <c r="E230" s="30">
        <v>4.2</v>
      </c>
      <c r="F230" s="30">
        <v>3.4</v>
      </c>
      <c r="G230" s="30">
        <v>3.8</v>
      </c>
      <c r="H230" s="30">
        <v>3.2</v>
      </c>
      <c r="I230" s="30">
        <v>2.8</v>
      </c>
      <c r="J230" s="30">
        <v>2.1</v>
      </c>
      <c r="K230" s="30">
        <v>1.9</v>
      </c>
      <c r="L230" s="30">
        <v>2.2000000000000002</v>
      </c>
      <c r="M230" s="30">
        <v>2.9</v>
      </c>
      <c r="N230" s="30"/>
      <c r="O230" s="30"/>
      <c r="P230" s="30"/>
      <c r="Q230" s="30"/>
      <c r="R230" s="30"/>
      <c r="S230" s="30"/>
    </row>
    <row r="231" spans="1:19" x14ac:dyDescent="0.45">
      <c r="A231" s="22">
        <v>228</v>
      </c>
      <c r="B231" s="5" t="s">
        <v>246</v>
      </c>
      <c r="C231" s="4">
        <v>3.3</v>
      </c>
      <c r="D231" s="30">
        <v>4</v>
      </c>
      <c r="E231" s="30">
        <v>3.7</v>
      </c>
      <c r="F231" s="30">
        <v>3.8</v>
      </c>
      <c r="G231" s="30">
        <v>4.2</v>
      </c>
      <c r="H231" s="30">
        <v>4.5</v>
      </c>
      <c r="I231" s="30">
        <v>4.4000000000000004</v>
      </c>
      <c r="J231" s="30">
        <v>4.2</v>
      </c>
      <c r="K231" s="30">
        <v>2.8</v>
      </c>
      <c r="L231" s="30">
        <v>3.6</v>
      </c>
      <c r="M231" s="30">
        <v>5.3</v>
      </c>
      <c r="N231" s="30"/>
      <c r="O231" s="30"/>
      <c r="P231" s="30"/>
      <c r="Q231" s="30"/>
      <c r="R231" s="30"/>
      <c r="S231" s="30"/>
    </row>
    <row r="232" spans="1:19" x14ac:dyDescent="0.45">
      <c r="A232" s="22">
        <v>229</v>
      </c>
      <c r="B232" s="5" t="s">
        <v>446</v>
      </c>
      <c r="C232" s="4">
        <v>11.6</v>
      </c>
      <c r="D232" s="30">
        <v>9.6</v>
      </c>
      <c r="E232" s="30">
        <v>11.9</v>
      </c>
      <c r="F232" s="30">
        <v>8.3000000000000007</v>
      </c>
      <c r="G232" s="30">
        <v>9.8000000000000007</v>
      </c>
      <c r="H232" s="30">
        <v>12.3</v>
      </c>
      <c r="I232" s="30">
        <v>8.3000000000000007</v>
      </c>
      <c r="J232" s="30">
        <v>8.1999999999999993</v>
      </c>
      <c r="K232" s="30">
        <v>8.1</v>
      </c>
      <c r="L232" s="30">
        <v>7.8</v>
      </c>
      <c r="M232" s="30">
        <v>10.9</v>
      </c>
      <c r="N232" s="30"/>
      <c r="O232" s="30"/>
      <c r="P232" s="30"/>
      <c r="Q232" s="30"/>
      <c r="R232" s="30"/>
      <c r="S232" s="30"/>
    </row>
    <row r="233" spans="1:19" x14ac:dyDescent="0.45">
      <c r="A233" s="22">
        <v>230</v>
      </c>
      <c r="B233" s="5" t="s">
        <v>447</v>
      </c>
      <c r="C233" s="4">
        <v>10.6</v>
      </c>
      <c r="D233" s="30">
        <v>8.9</v>
      </c>
      <c r="E233" s="30">
        <v>9.8000000000000007</v>
      </c>
      <c r="F233" s="30">
        <v>6.2</v>
      </c>
      <c r="G233" s="30">
        <v>7.8</v>
      </c>
      <c r="H233" s="30">
        <v>11.7</v>
      </c>
      <c r="I233" s="30">
        <v>7.1</v>
      </c>
      <c r="J233" s="30">
        <v>6.2</v>
      </c>
      <c r="K233" s="30">
        <v>6.2</v>
      </c>
      <c r="L233" s="30">
        <v>6.4</v>
      </c>
      <c r="M233" s="30">
        <v>10.1</v>
      </c>
      <c r="N233" s="30"/>
      <c r="O233" s="30"/>
      <c r="P233" s="30"/>
      <c r="Q233" s="30"/>
      <c r="R233" s="30"/>
      <c r="S233" s="30"/>
    </row>
    <row r="234" spans="1:19" x14ac:dyDescent="0.45">
      <c r="A234" s="22">
        <v>231</v>
      </c>
      <c r="B234" s="5" t="s">
        <v>247</v>
      </c>
      <c r="C234" s="4">
        <v>20.7</v>
      </c>
      <c r="D234" s="30">
        <v>18.899999999999999</v>
      </c>
      <c r="E234" s="30">
        <v>15.9</v>
      </c>
      <c r="F234" s="30">
        <v>23</v>
      </c>
      <c r="G234" s="30">
        <v>19.7</v>
      </c>
      <c r="H234" s="30">
        <v>20</v>
      </c>
      <c r="I234" s="30">
        <v>24.3</v>
      </c>
      <c r="J234" s="30">
        <v>19.7</v>
      </c>
      <c r="K234" s="30">
        <v>19.399999999999999</v>
      </c>
      <c r="L234" s="30">
        <v>21.6</v>
      </c>
      <c r="M234" s="30">
        <v>23.9</v>
      </c>
      <c r="N234" s="30"/>
      <c r="O234" s="30"/>
      <c r="P234" s="30"/>
      <c r="Q234" s="30"/>
      <c r="R234" s="30"/>
      <c r="S234" s="30"/>
    </row>
    <row r="235" spans="1:19" x14ac:dyDescent="0.45">
      <c r="A235" s="22">
        <v>232</v>
      </c>
      <c r="B235" s="5" t="s">
        <v>248</v>
      </c>
      <c r="C235" s="4">
        <v>2.2999999999999998</v>
      </c>
      <c r="D235" s="30">
        <v>2.5</v>
      </c>
      <c r="E235" s="30">
        <v>2.6</v>
      </c>
      <c r="F235" s="30">
        <v>3.4</v>
      </c>
      <c r="G235" s="30">
        <v>3.1</v>
      </c>
      <c r="H235" s="30">
        <v>2.8</v>
      </c>
      <c r="I235" s="30">
        <v>2.8</v>
      </c>
      <c r="J235" s="30">
        <v>3.2</v>
      </c>
      <c r="K235" s="30">
        <v>3.3</v>
      </c>
      <c r="L235" s="30">
        <v>3.5</v>
      </c>
      <c r="M235" s="30">
        <v>5.7</v>
      </c>
      <c r="N235" s="30"/>
      <c r="O235" s="30"/>
      <c r="P235" s="30"/>
      <c r="Q235" s="30"/>
      <c r="R235" s="30"/>
      <c r="S235" s="30"/>
    </row>
    <row r="236" spans="1:19" x14ac:dyDescent="0.45">
      <c r="A236" s="22">
        <v>233</v>
      </c>
      <c r="B236" s="5" t="s">
        <v>249</v>
      </c>
      <c r="C236" s="4">
        <v>2.1</v>
      </c>
      <c r="D236" s="30">
        <v>0.9</v>
      </c>
      <c r="E236" s="30">
        <v>2</v>
      </c>
      <c r="F236" s="30">
        <v>5.6</v>
      </c>
      <c r="G236" s="30">
        <v>2.8</v>
      </c>
      <c r="H236" s="30">
        <v>2.8</v>
      </c>
      <c r="I236" s="30">
        <v>3.6</v>
      </c>
      <c r="J236" s="30">
        <v>3.8</v>
      </c>
      <c r="K236" s="30">
        <v>0.6</v>
      </c>
      <c r="L236" s="30">
        <v>2.6</v>
      </c>
      <c r="M236" s="30">
        <v>5.8</v>
      </c>
      <c r="N236" s="30"/>
      <c r="O236" s="30"/>
      <c r="P236" s="30"/>
      <c r="Q236" s="30"/>
      <c r="R236" s="30"/>
      <c r="S236" s="30"/>
    </row>
    <row r="237" spans="1:19" x14ac:dyDescent="0.45">
      <c r="A237" s="22">
        <v>234</v>
      </c>
      <c r="B237" s="5" t="s">
        <v>250</v>
      </c>
      <c r="C237" s="4">
        <v>9.1</v>
      </c>
      <c r="D237" s="30">
        <v>11.4</v>
      </c>
      <c r="E237" s="30">
        <v>11.1</v>
      </c>
      <c r="F237" s="30">
        <v>10.4</v>
      </c>
      <c r="G237" s="30">
        <v>12.2</v>
      </c>
      <c r="H237" s="30">
        <v>12.2</v>
      </c>
      <c r="I237" s="30">
        <v>15.4</v>
      </c>
      <c r="J237" s="30">
        <v>16.899999999999999</v>
      </c>
      <c r="K237" s="30">
        <v>14.2</v>
      </c>
      <c r="L237" s="30">
        <v>13.2</v>
      </c>
      <c r="M237" s="30">
        <v>12.8</v>
      </c>
      <c r="N237" s="30"/>
      <c r="O237" s="30"/>
      <c r="P237" s="30"/>
      <c r="Q237" s="30"/>
      <c r="R237" s="30"/>
      <c r="S237" s="30"/>
    </row>
    <row r="238" spans="1:19" x14ac:dyDescent="0.45">
      <c r="A238" s="22">
        <v>235</v>
      </c>
      <c r="B238" s="5" t="s">
        <v>251</v>
      </c>
      <c r="C238" s="4">
        <v>8.5</v>
      </c>
      <c r="D238" s="30">
        <v>11.2</v>
      </c>
      <c r="E238" s="30">
        <v>11.1</v>
      </c>
      <c r="F238" s="30">
        <v>10.4</v>
      </c>
      <c r="G238" s="30">
        <v>11.2</v>
      </c>
      <c r="H238" s="30">
        <v>11.3</v>
      </c>
      <c r="I238" s="30">
        <v>13.5</v>
      </c>
      <c r="J238" s="30">
        <v>13.8</v>
      </c>
      <c r="K238" s="30">
        <v>10.5</v>
      </c>
      <c r="L238" s="30">
        <v>12.3</v>
      </c>
      <c r="M238" s="30">
        <v>13</v>
      </c>
      <c r="N238" s="30"/>
      <c r="O238" s="30"/>
      <c r="P238" s="30"/>
      <c r="Q238" s="30"/>
      <c r="R238" s="30"/>
      <c r="S238" s="30"/>
    </row>
    <row r="239" spans="1:19" x14ac:dyDescent="0.45">
      <c r="A239" s="22">
        <v>236</v>
      </c>
      <c r="B239" s="5" t="s">
        <v>252</v>
      </c>
      <c r="C239" s="4">
        <v>5.8</v>
      </c>
      <c r="D239" s="30">
        <v>8.1999999999999993</v>
      </c>
      <c r="E239" s="30">
        <v>8.6999999999999993</v>
      </c>
      <c r="F239" s="30">
        <v>8.1999999999999993</v>
      </c>
      <c r="G239" s="30">
        <v>9.5</v>
      </c>
      <c r="H239" s="30">
        <v>9.6</v>
      </c>
      <c r="I239" s="30">
        <v>10.9</v>
      </c>
      <c r="J239" s="30">
        <v>8.4</v>
      </c>
      <c r="K239" s="30">
        <v>6.6</v>
      </c>
      <c r="L239" s="30">
        <v>11.1</v>
      </c>
      <c r="M239" s="30">
        <v>11.2</v>
      </c>
      <c r="N239" s="30"/>
      <c r="O239" s="30"/>
      <c r="P239" s="30"/>
      <c r="Q239" s="30"/>
      <c r="R239" s="30"/>
      <c r="S239" s="30"/>
    </row>
    <row r="240" spans="1:19" x14ac:dyDescent="0.45">
      <c r="A240" s="22">
        <v>237</v>
      </c>
      <c r="B240" s="5" t="s">
        <v>253</v>
      </c>
      <c r="C240" s="4">
        <v>4.0999999999999996</v>
      </c>
      <c r="D240" s="30">
        <v>5.0999999999999996</v>
      </c>
      <c r="E240" s="30">
        <v>6.7</v>
      </c>
      <c r="F240" s="30">
        <v>5.8</v>
      </c>
      <c r="G240" s="30">
        <v>6.2</v>
      </c>
      <c r="H240" s="30">
        <v>5</v>
      </c>
      <c r="I240" s="30">
        <v>5.2</v>
      </c>
      <c r="J240" s="30">
        <v>5.2</v>
      </c>
      <c r="K240" s="30">
        <v>4.2</v>
      </c>
      <c r="L240" s="30">
        <v>5.5</v>
      </c>
      <c r="M240" s="30">
        <v>6.1</v>
      </c>
      <c r="N240" s="30"/>
      <c r="O240" s="30"/>
      <c r="P240" s="30"/>
      <c r="Q240" s="30"/>
      <c r="R240" s="30"/>
      <c r="S240" s="30"/>
    </row>
    <row r="241" spans="1:19" x14ac:dyDescent="0.45">
      <c r="A241" s="22">
        <v>238</v>
      </c>
      <c r="B241" s="5" t="s">
        <v>448</v>
      </c>
      <c r="C241" s="4">
        <v>6.3</v>
      </c>
      <c r="D241" s="30">
        <v>5.8</v>
      </c>
      <c r="E241" s="30">
        <v>5.6</v>
      </c>
      <c r="F241" s="30">
        <v>6.2</v>
      </c>
      <c r="G241" s="30">
        <v>8.1</v>
      </c>
      <c r="H241" s="30">
        <v>7.5</v>
      </c>
      <c r="I241" s="30">
        <v>6.2</v>
      </c>
      <c r="J241" s="30">
        <v>4.5999999999999996</v>
      </c>
      <c r="K241" s="30">
        <v>4.8</v>
      </c>
      <c r="L241" s="30">
        <v>3.9</v>
      </c>
      <c r="M241" s="30">
        <v>3</v>
      </c>
      <c r="N241" s="30"/>
      <c r="O241" s="30"/>
      <c r="P241" s="30"/>
      <c r="Q241" s="30"/>
      <c r="R241" s="30"/>
      <c r="S241" s="30"/>
    </row>
    <row r="242" spans="1:19" x14ac:dyDescent="0.45">
      <c r="A242" s="22">
        <v>239</v>
      </c>
      <c r="B242" s="5" t="s">
        <v>449</v>
      </c>
      <c r="C242" s="4">
        <v>9</v>
      </c>
      <c r="D242" s="30">
        <v>7.1</v>
      </c>
      <c r="E242" s="30">
        <v>7.1</v>
      </c>
      <c r="F242" s="30">
        <v>7.9</v>
      </c>
      <c r="G242" s="30">
        <v>8.9</v>
      </c>
      <c r="H242" s="30">
        <v>8.9</v>
      </c>
      <c r="I242" s="30">
        <v>7.8</v>
      </c>
      <c r="J242" s="30">
        <v>6.4</v>
      </c>
      <c r="K242" s="30" t="s">
        <v>537</v>
      </c>
      <c r="L242" s="30">
        <v>5.2</v>
      </c>
      <c r="M242" s="30">
        <v>4.0999999999999996</v>
      </c>
      <c r="N242" s="30"/>
      <c r="O242" s="30"/>
      <c r="P242" s="30"/>
      <c r="Q242" s="30"/>
      <c r="R242" s="30"/>
      <c r="S242" s="30"/>
    </row>
    <row r="243" spans="1:19" x14ac:dyDescent="0.45">
      <c r="A243" s="22">
        <v>240</v>
      </c>
      <c r="B243" s="5" t="s">
        <v>450</v>
      </c>
      <c r="C243" s="4">
        <v>3</v>
      </c>
      <c r="D243" s="30">
        <v>2.7</v>
      </c>
      <c r="E243" s="30">
        <v>2.4</v>
      </c>
      <c r="F243" s="30">
        <v>3</v>
      </c>
      <c r="G243" s="30">
        <v>3.4</v>
      </c>
      <c r="H243" s="30">
        <v>4</v>
      </c>
      <c r="I243" s="30">
        <v>3.1</v>
      </c>
      <c r="J243" s="30">
        <v>2.1</v>
      </c>
      <c r="K243" s="30">
        <v>2</v>
      </c>
      <c r="L243" s="30">
        <v>2.1</v>
      </c>
      <c r="M243" s="30">
        <v>1.7</v>
      </c>
      <c r="N243" s="30"/>
      <c r="O243" s="30"/>
      <c r="P243" s="30"/>
      <c r="Q243" s="30"/>
      <c r="R243" s="30"/>
      <c r="S243" s="30"/>
    </row>
    <row r="244" spans="1:19" x14ac:dyDescent="0.45">
      <c r="A244" s="22">
        <v>241</v>
      </c>
      <c r="B244" s="5" t="s">
        <v>254</v>
      </c>
      <c r="C244" s="4">
        <v>3.5</v>
      </c>
      <c r="D244" s="30">
        <v>4.8</v>
      </c>
      <c r="E244" s="30">
        <v>4.8</v>
      </c>
      <c r="F244" s="30">
        <v>6.2</v>
      </c>
      <c r="G244" s="30">
        <v>6.4</v>
      </c>
      <c r="H244" s="30">
        <v>4.8</v>
      </c>
      <c r="I244" s="30">
        <v>5.8</v>
      </c>
      <c r="J244" s="30">
        <v>4.8</v>
      </c>
      <c r="K244" s="30">
        <v>4.5</v>
      </c>
      <c r="L244" s="30">
        <v>5.2</v>
      </c>
      <c r="M244" s="30">
        <v>7.5</v>
      </c>
      <c r="N244" s="30"/>
      <c r="O244" s="30"/>
      <c r="P244" s="30"/>
      <c r="Q244" s="30"/>
      <c r="R244" s="30"/>
      <c r="S244" s="30"/>
    </row>
    <row r="245" spans="1:19" x14ac:dyDescent="0.45">
      <c r="A245" s="22">
        <v>242</v>
      </c>
      <c r="B245" s="5" t="s">
        <v>255</v>
      </c>
      <c r="C245" s="4">
        <v>5.0999999999999996</v>
      </c>
      <c r="D245" s="30">
        <v>6.5</v>
      </c>
      <c r="E245" s="30">
        <v>6.5</v>
      </c>
      <c r="F245" s="30">
        <v>7.9</v>
      </c>
      <c r="G245" s="30">
        <v>7.8</v>
      </c>
      <c r="H245" s="30">
        <v>6.3</v>
      </c>
      <c r="I245" s="30">
        <v>7.1</v>
      </c>
      <c r="J245" s="30">
        <v>5.5</v>
      </c>
      <c r="K245" s="30">
        <v>5.7</v>
      </c>
      <c r="L245" s="30">
        <v>6.1</v>
      </c>
      <c r="M245" s="30">
        <v>8.1999999999999993</v>
      </c>
      <c r="N245" s="30"/>
      <c r="O245" s="30"/>
      <c r="P245" s="30"/>
      <c r="Q245" s="30"/>
      <c r="R245" s="30"/>
      <c r="S245" s="30"/>
    </row>
    <row r="246" spans="1:19" x14ac:dyDescent="0.45">
      <c r="A246" s="22">
        <v>243</v>
      </c>
      <c r="B246" s="5" t="s">
        <v>256</v>
      </c>
      <c r="C246" s="4">
        <v>3.3</v>
      </c>
      <c r="D246" s="30">
        <v>3.3</v>
      </c>
      <c r="E246" s="30">
        <v>3.3</v>
      </c>
      <c r="F246" s="30">
        <v>4.3</v>
      </c>
      <c r="G246" s="30">
        <v>3.7</v>
      </c>
      <c r="H246" s="30">
        <v>3.5</v>
      </c>
      <c r="I246" s="30">
        <v>3.2</v>
      </c>
      <c r="J246" s="30">
        <v>3</v>
      </c>
      <c r="K246" s="30">
        <v>2.6</v>
      </c>
      <c r="L246" s="30">
        <v>2.7</v>
      </c>
      <c r="M246" s="30">
        <v>4.3</v>
      </c>
      <c r="N246" s="30"/>
      <c r="O246" s="30"/>
      <c r="P246" s="30"/>
      <c r="Q246" s="30"/>
      <c r="R246" s="30"/>
      <c r="S246" s="30"/>
    </row>
    <row r="247" spans="1:19" x14ac:dyDescent="0.45">
      <c r="A247" s="22">
        <v>244</v>
      </c>
      <c r="B247" s="5" t="s">
        <v>451</v>
      </c>
      <c r="C247" s="4">
        <v>9.1</v>
      </c>
      <c r="D247" s="30">
        <v>9.6</v>
      </c>
      <c r="E247" s="30">
        <v>8.9</v>
      </c>
      <c r="F247" s="30">
        <v>10.5</v>
      </c>
      <c r="G247" s="30">
        <v>9.5</v>
      </c>
      <c r="H247" s="30">
        <v>14.6</v>
      </c>
      <c r="I247" s="30">
        <v>13.3</v>
      </c>
      <c r="J247" s="30">
        <v>13</v>
      </c>
      <c r="K247" s="30">
        <v>7.5</v>
      </c>
      <c r="L247" s="30">
        <v>7.7</v>
      </c>
      <c r="M247" s="30">
        <v>10.3</v>
      </c>
      <c r="N247" s="30"/>
      <c r="O247" s="30"/>
      <c r="P247" s="30"/>
      <c r="Q247" s="30"/>
      <c r="R247" s="30"/>
      <c r="S247" s="30"/>
    </row>
    <row r="248" spans="1:19" x14ac:dyDescent="0.45">
      <c r="A248" s="22">
        <v>245</v>
      </c>
      <c r="B248" s="5" t="s">
        <v>452</v>
      </c>
      <c r="C248" s="4">
        <v>5.5</v>
      </c>
      <c r="D248" s="30">
        <v>4.2</v>
      </c>
      <c r="E248" s="30">
        <v>3.6</v>
      </c>
      <c r="F248" s="30">
        <v>6.1</v>
      </c>
      <c r="G248" s="30">
        <v>5.8</v>
      </c>
      <c r="H248" s="30">
        <v>3.7</v>
      </c>
      <c r="I248" s="30">
        <v>5.3</v>
      </c>
      <c r="J248" s="30">
        <v>3.8</v>
      </c>
      <c r="K248" s="30">
        <v>2.8</v>
      </c>
      <c r="L248" s="30">
        <v>4.0999999999999996</v>
      </c>
      <c r="M248" s="30">
        <v>4.7</v>
      </c>
      <c r="N248" s="30"/>
      <c r="O248" s="30"/>
      <c r="P248" s="30"/>
      <c r="Q248" s="30"/>
      <c r="R248" s="30"/>
      <c r="S248" s="30"/>
    </row>
    <row r="249" spans="1:19" x14ac:dyDescent="0.45">
      <c r="A249" s="22">
        <v>246</v>
      </c>
      <c r="B249" s="5" t="s">
        <v>257</v>
      </c>
      <c r="C249" s="4">
        <v>3.1</v>
      </c>
      <c r="D249" s="30">
        <v>3.4</v>
      </c>
      <c r="E249" s="30">
        <v>3.9</v>
      </c>
      <c r="F249" s="30">
        <v>5.3</v>
      </c>
      <c r="G249" s="30">
        <v>4.5999999999999996</v>
      </c>
      <c r="H249" s="30">
        <v>3.6</v>
      </c>
      <c r="I249" s="30">
        <v>3.5</v>
      </c>
      <c r="J249" s="30">
        <v>3.4</v>
      </c>
      <c r="K249" s="30">
        <v>2.7</v>
      </c>
      <c r="L249" s="30">
        <v>3.3</v>
      </c>
      <c r="M249" s="30">
        <v>4.5999999999999996</v>
      </c>
      <c r="N249" s="30"/>
      <c r="O249" s="30"/>
      <c r="P249" s="30"/>
      <c r="Q249" s="30"/>
      <c r="R249" s="30"/>
      <c r="S249" s="30"/>
    </row>
    <row r="250" spans="1:19" x14ac:dyDescent="0.45">
      <c r="A250" s="22">
        <v>247</v>
      </c>
      <c r="B250" s="5" t="s">
        <v>258</v>
      </c>
      <c r="C250" s="4">
        <v>3</v>
      </c>
      <c r="D250" s="30">
        <v>3.6</v>
      </c>
      <c r="E250" s="30">
        <v>3.6</v>
      </c>
      <c r="F250" s="30">
        <v>4.5</v>
      </c>
      <c r="G250" s="30">
        <v>4</v>
      </c>
      <c r="H250" s="30">
        <v>3.2</v>
      </c>
      <c r="I250" s="30">
        <v>3.9</v>
      </c>
      <c r="J250" s="30">
        <v>2.9</v>
      </c>
      <c r="K250" s="30">
        <v>2.9</v>
      </c>
      <c r="L250" s="30">
        <v>3.2</v>
      </c>
      <c r="M250" s="30">
        <v>4.4000000000000004</v>
      </c>
      <c r="N250" s="30"/>
      <c r="O250" s="30"/>
      <c r="P250" s="30"/>
      <c r="Q250" s="30"/>
      <c r="R250" s="30"/>
      <c r="S250" s="30"/>
    </row>
    <row r="251" spans="1:19" x14ac:dyDescent="0.45">
      <c r="A251" s="22">
        <v>248</v>
      </c>
      <c r="B251" s="5" t="s">
        <v>259</v>
      </c>
      <c r="C251" s="4">
        <v>2.9</v>
      </c>
      <c r="D251" s="30">
        <v>2.8</v>
      </c>
      <c r="E251" s="30">
        <v>3</v>
      </c>
      <c r="F251" s="30">
        <v>3.4</v>
      </c>
      <c r="G251" s="30">
        <v>3.6</v>
      </c>
      <c r="H251" s="30">
        <v>3.5</v>
      </c>
      <c r="I251" s="30">
        <v>3.6</v>
      </c>
      <c r="J251" s="30">
        <v>3.4</v>
      </c>
      <c r="K251" s="30">
        <v>3</v>
      </c>
      <c r="L251" s="30">
        <v>3.3</v>
      </c>
      <c r="M251" s="30">
        <v>4.2</v>
      </c>
      <c r="N251" s="30"/>
      <c r="O251" s="30"/>
      <c r="P251" s="30"/>
      <c r="Q251" s="30"/>
      <c r="R251" s="30"/>
      <c r="S251" s="30"/>
    </row>
    <row r="252" spans="1:19" x14ac:dyDescent="0.45">
      <c r="A252" s="22">
        <v>249</v>
      </c>
      <c r="B252" s="5" t="s">
        <v>260</v>
      </c>
      <c r="C252" s="4">
        <v>2.5</v>
      </c>
      <c r="D252" s="30">
        <v>3.2</v>
      </c>
      <c r="E252" s="30">
        <v>3.4</v>
      </c>
      <c r="F252" s="30">
        <v>4.5999999999999996</v>
      </c>
      <c r="G252" s="30">
        <v>5.3</v>
      </c>
      <c r="H252" s="30">
        <v>4</v>
      </c>
      <c r="I252" s="30">
        <v>4.2</v>
      </c>
      <c r="J252" s="30">
        <v>4.2</v>
      </c>
      <c r="K252" s="30">
        <v>3.8</v>
      </c>
      <c r="L252" s="30">
        <v>4.0999999999999996</v>
      </c>
      <c r="M252" s="30">
        <v>5.2</v>
      </c>
      <c r="N252" s="30"/>
      <c r="O252" s="30"/>
      <c r="P252" s="30"/>
      <c r="Q252" s="30"/>
      <c r="R252" s="30"/>
      <c r="S252" s="30"/>
    </row>
    <row r="253" spans="1:19" x14ac:dyDescent="0.45">
      <c r="A253" s="22">
        <v>250</v>
      </c>
      <c r="B253" s="5" t="s">
        <v>261</v>
      </c>
      <c r="C253" s="4">
        <v>4</v>
      </c>
      <c r="D253" s="30">
        <v>5.2</v>
      </c>
      <c r="E253" s="30">
        <v>7.6</v>
      </c>
      <c r="F253" s="30">
        <v>7.6</v>
      </c>
      <c r="G253" s="30">
        <v>7.8</v>
      </c>
      <c r="H253" s="30">
        <v>6.8</v>
      </c>
      <c r="I253" s="30">
        <v>6.9</v>
      </c>
      <c r="J253" s="30">
        <v>6.9</v>
      </c>
      <c r="K253" s="30">
        <v>5.3</v>
      </c>
      <c r="L253" s="30">
        <v>6.3</v>
      </c>
      <c r="M253" s="30">
        <v>7.7</v>
      </c>
      <c r="N253" s="30"/>
      <c r="O253" s="30"/>
      <c r="P253" s="30"/>
      <c r="Q253" s="30"/>
      <c r="R253" s="30"/>
      <c r="S253" s="30"/>
    </row>
    <row r="254" spans="1:19" x14ac:dyDescent="0.45">
      <c r="A254" s="22">
        <v>251</v>
      </c>
      <c r="B254" s="5" t="s">
        <v>262</v>
      </c>
      <c r="C254" s="4">
        <v>4.3</v>
      </c>
      <c r="D254" s="30">
        <v>4.3</v>
      </c>
      <c r="E254" s="30">
        <v>4.8</v>
      </c>
      <c r="F254" s="30">
        <v>6.3</v>
      </c>
      <c r="G254" s="30">
        <v>5.8</v>
      </c>
      <c r="H254" s="30">
        <v>5.4</v>
      </c>
      <c r="I254" s="30">
        <v>4.9000000000000004</v>
      </c>
      <c r="J254" s="30">
        <v>4.5999999999999996</v>
      </c>
      <c r="K254" s="30">
        <v>4.4000000000000004</v>
      </c>
      <c r="L254" s="30">
        <v>4.9000000000000004</v>
      </c>
      <c r="M254" s="30">
        <v>5.6</v>
      </c>
      <c r="N254" s="30"/>
      <c r="O254" s="30"/>
      <c r="P254" s="30"/>
      <c r="Q254" s="30"/>
      <c r="R254" s="30"/>
      <c r="S254" s="30"/>
    </row>
    <row r="255" spans="1:19" x14ac:dyDescent="0.45">
      <c r="A255" s="22">
        <v>252</v>
      </c>
      <c r="B255" s="5" t="s">
        <v>453</v>
      </c>
      <c r="C255" s="4">
        <v>10.199999999999999</v>
      </c>
      <c r="D255" s="30">
        <v>9.1</v>
      </c>
      <c r="E255" s="30">
        <v>7.3</v>
      </c>
      <c r="F255" s="30">
        <v>9.1</v>
      </c>
      <c r="G255" s="30">
        <v>10</v>
      </c>
      <c r="H255" s="30">
        <v>6.7</v>
      </c>
      <c r="I255" s="30">
        <v>9.3000000000000007</v>
      </c>
      <c r="J255" s="30">
        <v>7.7</v>
      </c>
      <c r="K255" s="30">
        <v>6.5</v>
      </c>
      <c r="L255" s="30">
        <v>7.9</v>
      </c>
      <c r="M255" s="30">
        <v>7.5</v>
      </c>
      <c r="N255" s="30"/>
      <c r="O255" s="30"/>
      <c r="P255" s="30"/>
      <c r="Q255" s="30"/>
      <c r="R255" s="30"/>
      <c r="S255" s="30"/>
    </row>
    <row r="256" spans="1:19" x14ac:dyDescent="0.45">
      <c r="A256" s="22">
        <v>253</v>
      </c>
      <c r="B256" s="5" t="s">
        <v>263</v>
      </c>
      <c r="C256" s="4">
        <v>4.0999999999999996</v>
      </c>
      <c r="D256" s="30">
        <v>4.5999999999999996</v>
      </c>
      <c r="E256" s="30">
        <v>6</v>
      </c>
      <c r="F256" s="30">
        <v>5.5</v>
      </c>
      <c r="G256" s="30">
        <v>5.3</v>
      </c>
      <c r="H256" s="30">
        <v>4.8</v>
      </c>
      <c r="I256" s="30">
        <v>4.7</v>
      </c>
      <c r="J256" s="30">
        <v>4.5999999999999996</v>
      </c>
      <c r="K256" s="30">
        <v>4.0999999999999996</v>
      </c>
      <c r="L256" s="30">
        <v>5.3</v>
      </c>
      <c r="M256" s="30">
        <v>5.6</v>
      </c>
      <c r="N256" s="30"/>
      <c r="O256" s="30"/>
      <c r="P256" s="30"/>
      <c r="Q256" s="30"/>
      <c r="R256" s="30"/>
      <c r="S256" s="30"/>
    </row>
    <row r="257" spans="1:21" x14ac:dyDescent="0.45">
      <c r="A257" s="22">
        <v>254</v>
      </c>
      <c r="B257" s="5" t="s">
        <v>264</v>
      </c>
      <c r="C257" s="4">
        <v>4.0999999999999996</v>
      </c>
      <c r="D257" s="30">
        <v>4.7</v>
      </c>
      <c r="E257" s="30">
        <v>4.7</v>
      </c>
      <c r="F257" s="30">
        <v>5</v>
      </c>
      <c r="G257" s="30">
        <v>5.6</v>
      </c>
      <c r="H257" s="30">
        <v>4</v>
      </c>
      <c r="I257" s="30">
        <v>4.0999999999999996</v>
      </c>
      <c r="J257" s="30">
        <v>4.0999999999999996</v>
      </c>
      <c r="K257" s="30">
        <v>3.6</v>
      </c>
      <c r="L257" s="30">
        <v>4.5999999999999996</v>
      </c>
      <c r="M257" s="30">
        <v>4.5999999999999996</v>
      </c>
      <c r="N257" s="30"/>
      <c r="O257" s="30"/>
      <c r="P257" s="30"/>
      <c r="Q257" s="30"/>
      <c r="R257" s="30"/>
      <c r="S257" s="30"/>
    </row>
    <row r="258" spans="1:21" x14ac:dyDescent="0.45">
      <c r="A258" s="22">
        <v>255</v>
      </c>
      <c r="B258" s="5" t="s">
        <v>454</v>
      </c>
      <c r="C258" s="4">
        <v>13.9</v>
      </c>
      <c r="D258" s="30">
        <v>12.6</v>
      </c>
      <c r="E258" s="30">
        <v>10.7</v>
      </c>
      <c r="F258" s="30">
        <v>12.8</v>
      </c>
      <c r="G258" s="30">
        <v>12.6</v>
      </c>
      <c r="H258" s="30">
        <v>19.7</v>
      </c>
      <c r="I258" s="30">
        <v>17.600000000000001</v>
      </c>
      <c r="J258" s="30">
        <v>17.5</v>
      </c>
      <c r="K258" s="30">
        <v>10.9</v>
      </c>
      <c r="L258" s="30">
        <v>11.1</v>
      </c>
      <c r="M258" s="30">
        <v>14.8</v>
      </c>
      <c r="N258" s="30"/>
      <c r="O258" s="30"/>
      <c r="P258" s="30"/>
      <c r="Q258" s="30"/>
      <c r="R258" s="30"/>
      <c r="S258" s="30"/>
    </row>
    <row r="259" spans="1:21" x14ac:dyDescent="0.45">
      <c r="A259" s="22">
        <v>256</v>
      </c>
      <c r="B259" s="5" t="s">
        <v>455</v>
      </c>
      <c r="C259" s="4">
        <v>2.9</v>
      </c>
      <c r="D259" s="30">
        <v>3.2</v>
      </c>
      <c r="E259" s="30">
        <v>3.1</v>
      </c>
      <c r="F259" s="30">
        <v>3.5</v>
      </c>
      <c r="G259" s="30">
        <v>3</v>
      </c>
      <c r="H259" s="30">
        <v>4.4000000000000004</v>
      </c>
      <c r="I259" s="30">
        <v>3.8</v>
      </c>
      <c r="J259" s="30">
        <v>3.8</v>
      </c>
      <c r="K259" s="30">
        <v>2.2000000000000002</v>
      </c>
      <c r="L259" s="30">
        <v>2.2999999999999998</v>
      </c>
      <c r="M259" s="30">
        <v>3.9</v>
      </c>
      <c r="N259" s="30"/>
      <c r="O259" s="30"/>
      <c r="P259" s="30"/>
      <c r="Q259" s="30"/>
      <c r="R259" s="30"/>
      <c r="S259" s="30"/>
    </row>
    <row r="260" spans="1:21" x14ac:dyDescent="0.45">
      <c r="A260" s="22">
        <v>257</v>
      </c>
      <c r="B260" s="5" t="s">
        <v>265</v>
      </c>
      <c r="C260" s="4">
        <v>3.1</v>
      </c>
      <c r="D260" s="30">
        <v>2.9</v>
      </c>
      <c r="E260" s="30">
        <v>3.3</v>
      </c>
      <c r="F260" s="30">
        <v>4.0999999999999996</v>
      </c>
      <c r="G260" s="30">
        <v>3.9</v>
      </c>
      <c r="H260" s="30">
        <v>4.0999999999999996</v>
      </c>
      <c r="I260" s="30">
        <v>3.4</v>
      </c>
      <c r="J260" s="30">
        <v>3.2</v>
      </c>
      <c r="K260" s="30">
        <v>2.6</v>
      </c>
      <c r="L260" s="30">
        <v>2.9</v>
      </c>
      <c r="M260" s="30">
        <v>4.4000000000000004</v>
      </c>
      <c r="N260" s="30"/>
      <c r="O260" s="30"/>
      <c r="P260" s="30"/>
      <c r="Q260" s="30"/>
      <c r="R260" s="30"/>
      <c r="S260" s="30"/>
    </row>
    <row r="261" spans="1:21" x14ac:dyDescent="0.45">
      <c r="A261" s="22">
        <v>258</v>
      </c>
      <c r="B261" s="5" t="s">
        <v>266</v>
      </c>
      <c r="C261" s="4">
        <v>1.4</v>
      </c>
      <c r="D261" s="30">
        <v>1.6</v>
      </c>
      <c r="E261" s="30">
        <v>1.7</v>
      </c>
      <c r="F261" s="30">
        <v>2</v>
      </c>
      <c r="G261" s="30">
        <v>2</v>
      </c>
      <c r="H261" s="30">
        <v>1.4</v>
      </c>
      <c r="I261" s="30">
        <v>1.6</v>
      </c>
      <c r="J261" s="30">
        <v>1.6</v>
      </c>
      <c r="K261" s="30">
        <v>1</v>
      </c>
      <c r="L261" s="30">
        <v>1.5</v>
      </c>
      <c r="M261" s="30">
        <v>2</v>
      </c>
      <c r="N261" s="30"/>
      <c r="O261" s="30"/>
      <c r="P261" s="30"/>
      <c r="Q261" s="30"/>
      <c r="R261" s="30"/>
      <c r="S261" s="30"/>
    </row>
    <row r="262" spans="1:21" x14ac:dyDescent="0.45">
      <c r="A262" s="22">
        <v>259</v>
      </c>
      <c r="B262" s="5" t="s">
        <v>267</v>
      </c>
      <c r="C262" s="4">
        <v>3.6</v>
      </c>
      <c r="D262" s="30">
        <v>3.8</v>
      </c>
      <c r="E262" s="30">
        <v>4</v>
      </c>
      <c r="F262" s="30">
        <v>5.0999999999999996</v>
      </c>
      <c r="G262" s="30">
        <v>4.4000000000000004</v>
      </c>
      <c r="H262" s="30">
        <v>3.8</v>
      </c>
      <c r="I262" s="30">
        <v>3.3</v>
      </c>
      <c r="J262" s="30">
        <v>2.9</v>
      </c>
      <c r="K262" s="30">
        <v>3</v>
      </c>
      <c r="L262" s="30">
        <v>3.3</v>
      </c>
      <c r="M262" s="30">
        <v>4.5</v>
      </c>
      <c r="N262" s="30"/>
      <c r="O262" s="30"/>
      <c r="P262" s="30"/>
      <c r="Q262" s="30"/>
      <c r="R262" s="30"/>
      <c r="S262" s="30"/>
    </row>
    <row r="263" spans="1:21" x14ac:dyDescent="0.45">
      <c r="A263" s="22">
        <v>260</v>
      </c>
      <c r="B263" s="5" t="s">
        <v>268</v>
      </c>
      <c r="C263" s="4">
        <v>1.8</v>
      </c>
      <c r="D263" s="30">
        <v>2.2999999999999998</v>
      </c>
      <c r="E263" s="30">
        <v>2.5</v>
      </c>
      <c r="F263" s="30">
        <v>2.6</v>
      </c>
      <c r="G263" s="30">
        <v>2.7</v>
      </c>
      <c r="H263" s="30">
        <v>2</v>
      </c>
      <c r="I263" s="30">
        <v>2.1</v>
      </c>
      <c r="J263" s="30">
        <v>1.9</v>
      </c>
      <c r="K263" s="30">
        <v>1.4</v>
      </c>
      <c r="L263" s="30">
        <v>2.2000000000000002</v>
      </c>
      <c r="M263" s="30">
        <v>2.8</v>
      </c>
      <c r="N263" s="30"/>
      <c r="O263" s="30"/>
      <c r="P263" s="30"/>
      <c r="Q263" s="30"/>
      <c r="R263" s="30"/>
      <c r="S263" s="30"/>
    </row>
    <row r="264" spans="1:21" x14ac:dyDescent="0.45">
      <c r="A264" s="22">
        <v>261</v>
      </c>
      <c r="B264" s="5" t="s">
        <v>269</v>
      </c>
      <c r="C264" s="4">
        <v>1.8</v>
      </c>
      <c r="D264" s="30">
        <v>1.9</v>
      </c>
      <c r="E264" s="30">
        <v>2.1</v>
      </c>
      <c r="F264" s="30">
        <v>2.4</v>
      </c>
      <c r="G264" s="30">
        <v>2.7</v>
      </c>
      <c r="H264" s="30">
        <v>2.5</v>
      </c>
      <c r="I264" s="30">
        <v>2.6</v>
      </c>
      <c r="J264" s="30">
        <v>2.5</v>
      </c>
      <c r="K264" s="30">
        <v>1.8</v>
      </c>
      <c r="L264" s="30">
        <v>2.9</v>
      </c>
      <c r="M264" s="30">
        <v>3.3</v>
      </c>
      <c r="N264" s="30"/>
      <c r="O264" s="30"/>
      <c r="P264" s="30"/>
      <c r="Q264" s="30"/>
      <c r="R264" s="30"/>
      <c r="S264" s="30"/>
    </row>
    <row r="265" spans="1:21" x14ac:dyDescent="0.45">
      <c r="A265" s="22">
        <v>262</v>
      </c>
      <c r="B265" s="5" t="s">
        <v>270</v>
      </c>
      <c r="C265" s="4">
        <v>2.4</v>
      </c>
      <c r="D265" s="30">
        <v>2.8</v>
      </c>
      <c r="E265" s="30">
        <v>2.9</v>
      </c>
      <c r="F265" s="30">
        <v>2.6</v>
      </c>
      <c r="G265" s="30">
        <v>3.5</v>
      </c>
      <c r="H265" s="30">
        <v>3.3</v>
      </c>
      <c r="I265" s="30">
        <v>2.5</v>
      </c>
      <c r="J265" s="30">
        <v>2.2999999999999998</v>
      </c>
      <c r="K265" s="30">
        <v>1.9</v>
      </c>
      <c r="L265" s="30">
        <v>3.1</v>
      </c>
      <c r="M265" s="30">
        <v>3.2</v>
      </c>
      <c r="N265" s="30"/>
      <c r="O265" s="30"/>
      <c r="P265" s="30"/>
      <c r="Q265" s="30"/>
      <c r="R265" s="30"/>
      <c r="S265" s="30"/>
    </row>
    <row r="266" spans="1:21" x14ac:dyDescent="0.45">
      <c r="A266" s="22">
        <v>263</v>
      </c>
      <c r="B266" s="5" t="s">
        <v>456</v>
      </c>
      <c r="C266" s="4">
        <v>3.9</v>
      </c>
      <c r="D266" s="30">
        <v>3.5</v>
      </c>
      <c r="E266" s="30">
        <v>4</v>
      </c>
      <c r="F266" s="30">
        <v>4.0999999999999996</v>
      </c>
      <c r="G266" s="30">
        <v>3.3</v>
      </c>
      <c r="H266" s="30">
        <v>2.4</v>
      </c>
      <c r="I266" s="30">
        <v>3.3</v>
      </c>
      <c r="J266" s="30">
        <v>2.4</v>
      </c>
      <c r="K266" s="30">
        <v>2.4</v>
      </c>
      <c r="L266" s="30">
        <v>2.6</v>
      </c>
      <c r="M266" s="30">
        <v>3.2</v>
      </c>
      <c r="N266" s="30"/>
      <c r="O266" s="30"/>
      <c r="P266" s="30"/>
      <c r="Q266" s="30"/>
      <c r="R266" s="30"/>
      <c r="S266" s="30"/>
    </row>
    <row r="267" spans="1:21" x14ac:dyDescent="0.45">
      <c r="A267" s="22">
        <v>264</v>
      </c>
      <c r="B267" s="5" t="s">
        <v>457</v>
      </c>
      <c r="C267" s="4">
        <v>3.9</v>
      </c>
      <c r="D267" s="30">
        <v>3.1</v>
      </c>
      <c r="E267" s="30">
        <v>3.6</v>
      </c>
      <c r="F267" s="30">
        <v>4</v>
      </c>
      <c r="G267" s="30">
        <v>2.9</v>
      </c>
      <c r="H267" s="30">
        <v>2.2000000000000002</v>
      </c>
      <c r="I267" s="30">
        <v>2.8</v>
      </c>
      <c r="J267" s="30">
        <v>2.2000000000000002</v>
      </c>
      <c r="K267" s="30">
        <v>2</v>
      </c>
      <c r="L267" s="30">
        <v>2.2000000000000002</v>
      </c>
      <c r="M267" s="30">
        <v>2.5</v>
      </c>
      <c r="N267" s="30"/>
      <c r="O267" s="30"/>
      <c r="P267" s="30"/>
      <c r="Q267" s="30"/>
      <c r="R267" s="30"/>
      <c r="S267" s="30"/>
    </row>
    <row r="268" spans="1:21" x14ac:dyDescent="0.45">
      <c r="A268" s="22">
        <v>265</v>
      </c>
      <c r="B268" s="5" t="s">
        <v>271</v>
      </c>
      <c r="C268" s="4">
        <v>3.8</v>
      </c>
      <c r="D268" s="30">
        <v>3.7</v>
      </c>
      <c r="E268" s="30">
        <v>3.8</v>
      </c>
      <c r="F268" s="30">
        <v>4</v>
      </c>
      <c r="G268" s="30">
        <v>4.3</v>
      </c>
      <c r="H268" s="30">
        <v>4.3</v>
      </c>
      <c r="I268" s="30">
        <v>3.8</v>
      </c>
      <c r="J268" s="30">
        <v>3.6</v>
      </c>
      <c r="K268" s="30">
        <v>2.8</v>
      </c>
      <c r="L268" s="30">
        <v>4.3</v>
      </c>
      <c r="M268" s="30">
        <v>4.4000000000000004</v>
      </c>
      <c r="N268" s="30"/>
      <c r="O268" s="30"/>
      <c r="P268" s="30"/>
      <c r="Q268" s="30"/>
      <c r="R268" s="30"/>
      <c r="S268" s="30"/>
    </row>
    <row r="269" spans="1:21" x14ac:dyDescent="0.45">
      <c r="A269" s="22">
        <v>266</v>
      </c>
      <c r="B269" s="5" t="s">
        <v>272</v>
      </c>
      <c r="C269" s="4">
        <v>3</v>
      </c>
      <c r="D269" s="30">
        <v>3.3</v>
      </c>
      <c r="E269" s="30">
        <v>5.2</v>
      </c>
      <c r="F269" s="30">
        <v>5</v>
      </c>
      <c r="G269" s="30">
        <v>5.0999999999999996</v>
      </c>
      <c r="H269" s="30">
        <v>4.2</v>
      </c>
      <c r="I269" s="30">
        <v>4</v>
      </c>
      <c r="J269" s="30">
        <v>3.7</v>
      </c>
      <c r="K269" s="30">
        <v>3.1</v>
      </c>
      <c r="L269" s="30">
        <v>4.4000000000000004</v>
      </c>
      <c r="M269" s="30">
        <v>4.8</v>
      </c>
      <c r="N269" s="30"/>
      <c r="O269" s="30"/>
      <c r="P269" s="30"/>
      <c r="Q269" s="30"/>
      <c r="R269" s="30"/>
      <c r="S269" s="30"/>
    </row>
    <row r="270" spans="1:21" x14ac:dyDescent="0.45">
      <c r="A270" s="22">
        <v>267</v>
      </c>
      <c r="B270" s="5" t="s">
        <v>458</v>
      </c>
      <c r="C270" s="4">
        <v>5.6</v>
      </c>
      <c r="D270" s="30">
        <v>4.9000000000000004</v>
      </c>
      <c r="E270" s="30">
        <v>5.0999999999999996</v>
      </c>
      <c r="F270" s="30">
        <v>3.9</v>
      </c>
      <c r="G270" s="30">
        <v>5.2</v>
      </c>
      <c r="H270" s="30">
        <v>4.4000000000000004</v>
      </c>
      <c r="I270" s="30">
        <v>4.7</v>
      </c>
      <c r="J270" s="30">
        <v>3.2</v>
      </c>
      <c r="K270" s="30">
        <v>2.8</v>
      </c>
      <c r="L270" s="30">
        <v>3.1</v>
      </c>
      <c r="M270" s="30">
        <v>3.3</v>
      </c>
      <c r="N270" s="30"/>
      <c r="O270" s="30"/>
      <c r="P270" s="30"/>
      <c r="Q270" s="30"/>
      <c r="R270" s="30"/>
      <c r="S270" s="30"/>
    </row>
    <row r="271" spans="1:21" x14ac:dyDescent="0.45">
      <c r="A271" s="22">
        <v>268</v>
      </c>
      <c r="B271" s="5" t="s">
        <v>459</v>
      </c>
      <c r="C271" s="4">
        <v>5</v>
      </c>
      <c r="D271" s="30">
        <v>4.5</v>
      </c>
      <c r="E271" s="30">
        <v>6.4</v>
      </c>
      <c r="F271" s="30">
        <v>4.4000000000000004</v>
      </c>
      <c r="G271" s="30">
        <v>4.9000000000000004</v>
      </c>
      <c r="H271" s="30">
        <v>4.4000000000000004</v>
      </c>
      <c r="I271" s="30">
        <v>3.9</v>
      </c>
      <c r="J271" s="30">
        <v>2.9</v>
      </c>
      <c r="K271" s="30">
        <v>2.8</v>
      </c>
      <c r="L271" s="30">
        <v>2.8</v>
      </c>
      <c r="M271" s="30">
        <v>3.3</v>
      </c>
      <c r="N271" s="30"/>
      <c r="O271" s="30"/>
      <c r="P271" s="30"/>
      <c r="Q271" s="30"/>
      <c r="R271" s="30"/>
      <c r="S271" s="30"/>
    </row>
    <row r="272" spans="1:21" x14ac:dyDescent="0.45">
      <c r="A272" s="22">
        <v>269</v>
      </c>
      <c r="B272" s="5" t="s">
        <v>273</v>
      </c>
      <c r="C272" s="4">
        <v>5.8</v>
      </c>
      <c r="D272" s="30">
        <v>6.3</v>
      </c>
      <c r="E272" s="30">
        <v>6.9</v>
      </c>
      <c r="F272" s="30">
        <v>7</v>
      </c>
      <c r="G272" s="30">
        <v>8.1999999999999993</v>
      </c>
      <c r="H272" s="30">
        <v>8.6</v>
      </c>
      <c r="I272" s="30">
        <v>7.2</v>
      </c>
      <c r="J272" s="30">
        <v>7.6</v>
      </c>
      <c r="K272" s="30">
        <f>AVERAGE(L272,J272)</f>
        <v>8.1999999999999993</v>
      </c>
      <c r="L272" s="30">
        <v>8.8000000000000007</v>
      </c>
      <c r="M272" s="30">
        <v>7.8</v>
      </c>
      <c r="N272" s="30"/>
      <c r="O272" s="30"/>
      <c r="P272" s="30"/>
      <c r="Q272" s="30"/>
      <c r="R272" s="30"/>
      <c r="S272" s="30"/>
      <c r="T272" s="98" t="s">
        <v>542</v>
      </c>
      <c r="U272" s="99">
        <v>7</v>
      </c>
    </row>
    <row r="273" spans="1:19" x14ac:dyDescent="0.45">
      <c r="A273" s="22">
        <v>270</v>
      </c>
      <c r="B273" s="5" t="s">
        <v>274</v>
      </c>
      <c r="C273" s="4">
        <v>1.7</v>
      </c>
      <c r="D273" s="30">
        <v>1.8</v>
      </c>
      <c r="E273" s="30">
        <v>2</v>
      </c>
      <c r="F273" s="30">
        <v>1.8</v>
      </c>
      <c r="G273" s="30">
        <v>2.2000000000000002</v>
      </c>
      <c r="H273" s="30">
        <v>2.6</v>
      </c>
      <c r="I273" s="30">
        <v>1.7</v>
      </c>
      <c r="J273" s="30">
        <v>2.1</v>
      </c>
      <c r="K273" s="30">
        <v>1.8</v>
      </c>
      <c r="L273" s="30">
        <v>2.8</v>
      </c>
      <c r="M273" s="30">
        <v>3.1</v>
      </c>
      <c r="N273" s="30"/>
      <c r="O273" s="30"/>
      <c r="P273" s="30"/>
      <c r="Q273" s="30"/>
      <c r="R273" s="30"/>
      <c r="S273" s="30"/>
    </row>
    <row r="274" spans="1:19" x14ac:dyDescent="0.45">
      <c r="A274" s="22">
        <v>271</v>
      </c>
      <c r="B274" s="5" t="s">
        <v>275</v>
      </c>
      <c r="C274" s="4">
        <v>4.0999999999999996</v>
      </c>
      <c r="D274" s="30">
        <v>4.5999999999999996</v>
      </c>
      <c r="E274" s="30">
        <v>5.0999999999999996</v>
      </c>
      <c r="F274" s="30">
        <v>5.5</v>
      </c>
      <c r="G274" s="30">
        <v>6.4</v>
      </c>
      <c r="H274" s="30">
        <v>6.7</v>
      </c>
      <c r="I274" s="30">
        <v>5.8</v>
      </c>
      <c r="J274" s="30">
        <v>5.8</v>
      </c>
      <c r="K274" s="30">
        <f>AVERAGE(L274,J274)</f>
        <v>6.25</v>
      </c>
      <c r="L274" s="30">
        <v>6.7</v>
      </c>
      <c r="M274" s="30">
        <v>6.6</v>
      </c>
      <c r="N274" s="30"/>
      <c r="O274" s="30"/>
      <c r="P274" s="30"/>
      <c r="Q274" s="30"/>
      <c r="R274" s="30"/>
      <c r="S274" s="30"/>
    </row>
    <row r="275" spans="1:19" x14ac:dyDescent="0.45">
      <c r="A275" s="22">
        <v>272</v>
      </c>
      <c r="B275" s="5" t="s">
        <v>460</v>
      </c>
      <c r="C275" s="4">
        <v>9.4</v>
      </c>
      <c r="D275" s="30">
        <v>8.9</v>
      </c>
      <c r="E275" s="30">
        <v>10.7</v>
      </c>
      <c r="F275" s="30">
        <v>9.1999999999999993</v>
      </c>
      <c r="G275" s="30">
        <v>11.9</v>
      </c>
      <c r="H275" s="30">
        <v>9.1</v>
      </c>
      <c r="I275" s="30">
        <v>10.1</v>
      </c>
      <c r="J275" s="30">
        <v>10.6</v>
      </c>
      <c r="K275" s="30">
        <v>12.8</v>
      </c>
      <c r="L275" s="30">
        <v>6.9</v>
      </c>
      <c r="M275" s="30">
        <v>6.6</v>
      </c>
      <c r="N275" s="30"/>
      <c r="O275" s="30"/>
      <c r="P275" s="30"/>
      <c r="Q275" s="30"/>
      <c r="R275" s="30"/>
      <c r="S275" s="30"/>
    </row>
    <row r="276" spans="1:19" x14ac:dyDescent="0.45">
      <c r="A276" s="22">
        <v>273</v>
      </c>
      <c r="B276" s="5" t="s">
        <v>276</v>
      </c>
      <c r="C276" s="4">
        <v>3.3</v>
      </c>
      <c r="D276" s="30">
        <v>4</v>
      </c>
      <c r="E276" s="30">
        <v>3.7</v>
      </c>
      <c r="F276" s="30">
        <v>3.3</v>
      </c>
      <c r="G276" s="30">
        <v>3.5</v>
      </c>
      <c r="H276" s="30">
        <v>3.6</v>
      </c>
      <c r="I276" s="30">
        <v>3.6</v>
      </c>
      <c r="J276" s="30">
        <v>3.4</v>
      </c>
      <c r="K276" s="30">
        <v>2.8</v>
      </c>
      <c r="L276" s="30">
        <v>3.4</v>
      </c>
      <c r="M276" s="30">
        <v>4</v>
      </c>
      <c r="N276" s="30"/>
      <c r="O276" s="30"/>
      <c r="P276" s="30"/>
      <c r="Q276" s="30"/>
      <c r="R276" s="30"/>
      <c r="S276" s="30"/>
    </row>
    <row r="277" spans="1:19" x14ac:dyDescent="0.45">
      <c r="A277" s="22">
        <v>274</v>
      </c>
      <c r="B277" s="5" t="s">
        <v>461</v>
      </c>
      <c r="C277" s="4">
        <v>3.1</v>
      </c>
      <c r="D277" s="30">
        <v>3.4</v>
      </c>
      <c r="E277" s="30">
        <v>4.2</v>
      </c>
      <c r="F277" s="30">
        <v>3.4</v>
      </c>
      <c r="G277" s="30">
        <v>4.5</v>
      </c>
      <c r="H277" s="30">
        <v>3.2</v>
      </c>
      <c r="I277" s="30">
        <v>3.1</v>
      </c>
      <c r="J277" s="30">
        <v>3.1</v>
      </c>
      <c r="K277" s="30">
        <v>3</v>
      </c>
      <c r="L277" s="30">
        <v>1.8</v>
      </c>
      <c r="M277" s="30">
        <v>1.9</v>
      </c>
      <c r="N277" s="30"/>
      <c r="O277" s="30"/>
      <c r="P277" s="30"/>
      <c r="Q277" s="30"/>
      <c r="R277" s="30"/>
      <c r="S277" s="30"/>
    </row>
    <row r="278" spans="1:19" x14ac:dyDescent="0.45">
      <c r="A278" s="22">
        <v>275</v>
      </c>
      <c r="B278" s="5" t="s">
        <v>462</v>
      </c>
      <c r="C278" s="4">
        <v>3.2</v>
      </c>
      <c r="D278" s="30">
        <v>3.1</v>
      </c>
      <c r="E278" s="30">
        <v>3.5</v>
      </c>
      <c r="F278" s="30">
        <v>4</v>
      </c>
      <c r="G278" s="30">
        <v>4.8</v>
      </c>
      <c r="H278" s="30">
        <v>5.4</v>
      </c>
      <c r="I278" s="30">
        <v>4.0999999999999996</v>
      </c>
      <c r="J278" s="30">
        <v>3.6</v>
      </c>
      <c r="K278" s="30">
        <v>4.2</v>
      </c>
      <c r="L278" s="30">
        <v>3.7</v>
      </c>
      <c r="M278" s="30">
        <v>2.8</v>
      </c>
      <c r="N278" s="30"/>
      <c r="O278" s="30"/>
      <c r="P278" s="30"/>
      <c r="Q278" s="30"/>
      <c r="R278" s="30"/>
      <c r="S278" s="30"/>
    </row>
    <row r="279" spans="1:19" x14ac:dyDescent="0.45">
      <c r="A279" s="22">
        <v>276</v>
      </c>
      <c r="B279" s="5" t="s">
        <v>277</v>
      </c>
      <c r="C279" s="4">
        <v>2.9</v>
      </c>
      <c r="D279" s="30">
        <v>2.2999999999999998</v>
      </c>
      <c r="E279" s="30">
        <v>2.2000000000000002</v>
      </c>
      <c r="F279" s="30">
        <v>3.2</v>
      </c>
      <c r="G279" s="30">
        <v>2.7</v>
      </c>
      <c r="H279" s="30">
        <v>2.9</v>
      </c>
      <c r="I279" s="30">
        <v>2.5</v>
      </c>
      <c r="J279" s="30">
        <v>2.2000000000000002</v>
      </c>
      <c r="K279" s="30">
        <v>2</v>
      </c>
      <c r="L279" s="30">
        <v>3</v>
      </c>
      <c r="M279" s="30">
        <v>4.4000000000000004</v>
      </c>
      <c r="N279" s="30"/>
      <c r="O279" s="30"/>
      <c r="P279" s="30"/>
      <c r="Q279" s="30"/>
      <c r="R279" s="30"/>
      <c r="S279" s="30"/>
    </row>
    <row r="280" spans="1:19" x14ac:dyDescent="0.45">
      <c r="A280" s="22">
        <v>277</v>
      </c>
      <c r="B280" s="5" t="s">
        <v>278</v>
      </c>
      <c r="C280" s="4">
        <v>9.3000000000000007</v>
      </c>
      <c r="D280" s="30">
        <v>9.1999999999999993</v>
      </c>
      <c r="E280" s="30">
        <v>9.6999999999999993</v>
      </c>
      <c r="F280" s="30">
        <v>10.199999999999999</v>
      </c>
      <c r="G280" s="30">
        <v>11.3</v>
      </c>
      <c r="H280" s="30">
        <v>11.3</v>
      </c>
      <c r="I280" s="30">
        <v>9.8000000000000007</v>
      </c>
      <c r="J280" s="30">
        <v>10</v>
      </c>
      <c r="K280" s="30">
        <f>AVERAGE(L280,J280)</f>
        <v>9.8000000000000007</v>
      </c>
      <c r="L280" s="30">
        <v>9.6</v>
      </c>
      <c r="M280" s="30">
        <v>8.6</v>
      </c>
      <c r="N280" s="30"/>
      <c r="O280" s="30"/>
      <c r="P280" s="30"/>
      <c r="Q280" s="30"/>
      <c r="R280" s="30"/>
      <c r="S280" s="30"/>
    </row>
    <row r="281" spans="1:19" x14ac:dyDescent="0.45">
      <c r="A281" s="22">
        <v>278</v>
      </c>
      <c r="B281" s="5" t="s">
        <v>279</v>
      </c>
      <c r="C281" s="4">
        <v>7.3</v>
      </c>
      <c r="D281" s="30">
        <v>7.2</v>
      </c>
      <c r="E281" s="30">
        <v>8.1</v>
      </c>
      <c r="F281" s="30">
        <v>8.4</v>
      </c>
      <c r="G281" s="30">
        <v>9.5</v>
      </c>
      <c r="H281" s="30">
        <v>10.4</v>
      </c>
      <c r="I281" s="30">
        <v>9.3000000000000007</v>
      </c>
      <c r="J281" s="30">
        <v>8.4</v>
      </c>
      <c r="K281" s="30">
        <v>6.3</v>
      </c>
      <c r="L281" s="30">
        <v>9.9</v>
      </c>
      <c r="M281" s="30">
        <v>8</v>
      </c>
      <c r="N281" s="30"/>
      <c r="O281" s="30"/>
      <c r="P281" s="30"/>
      <c r="Q281" s="30"/>
      <c r="R281" s="30"/>
      <c r="S281" s="30"/>
    </row>
    <row r="282" spans="1:19" x14ac:dyDescent="0.45">
      <c r="A282" s="22">
        <v>279</v>
      </c>
      <c r="B282" s="5" t="s">
        <v>463</v>
      </c>
      <c r="C282" s="4">
        <v>7.4</v>
      </c>
      <c r="D282" s="30">
        <v>6.8</v>
      </c>
      <c r="E282" s="30">
        <v>8.6</v>
      </c>
      <c r="F282" s="30">
        <v>7.4</v>
      </c>
      <c r="G282" s="30">
        <v>10</v>
      </c>
      <c r="H282" s="30">
        <v>7.1</v>
      </c>
      <c r="I282" s="30">
        <v>7.5</v>
      </c>
      <c r="J282" s="30">
        <v>7.9</v>
      </c>
      <c r="K282" s="30">
        <v>8</v>
      </c>
      <c r="L282" s="30">
        <v>4.7</v>
      </c>
      <c r="M282" s="30">
        <v>4.8</v>
      </c>
      <c r="N282" s="30"/>
      <c r="O282" s="30"/>
      <c r="P282" s="30"/>
      <c r="Q282" s="30"/>
      <c r="R282" s="30"/>
      <c r="S282" s="30"/>
    </row>
    <row r="283" spans="1:19" x14ac:dyDescent="0.45">
      <c r="A283" s="22">
        <v>280</v>
      </c>
      <c r="B283" s="5" t="s">
        <v>280</v>
      </c>
      <c r="C283" s="4">
        <v>6.3</v>
      </c>
      <c r="D283" s="30">
        <v>7.2</v>
      </c>
      <c r="E283" s="30">
        <v>7.5</v>
      </c>
      <c r="F283" s="30">
        <v>9.3000000000000007</v>
      </c>
      <c r="G283" s="30">
        <v>9.3000000000000007</v>
      </c>
      <c r="H283" s="30">
        <v>6.9</v>
      </c>
      <c r="I283" s="30">
        <v>6.7</v>
      </c>
      <c r="J283" s="30">
        <v>6.9</v>
      </c>
      <c r="K283" s="30">
        <v>6</v>
      </c>
      <c r="L283" s="30">
        <v>6.5</v>
      </c>
      <c r="M283" s="30">
        <v>7.4</v>
      </c>
      <c r="N283" s="30"/>
      <c r="O283" s="30"/>
      <c r="P283" s="30"/>
      <c r="Q283" s="30"/>
      <c r="R283" s="30"/>
      <c r="S283" s="30"/>
    </row>
    <row r="284" spans="1:19" x14ac:dyDescent="0.45">
      <c r="A284" s="22">
        <v>281</v>
      </c>
      <c r="B284" s="5" t="s">
        <v>281</v>
      </c>
      <c r="C284" s="4">
        <v>4.3</v>
      </c>
      <c r="D284" s="30">
        <v>5.2</v>
      </c>
      <c r="E284" s="30">
        <v>5.2</v>
      </c>
      <c r="F284" s="30">
        <v>7</v>
      </c>
      <c r="G284" s="30">
        <v>6.8</v>
      </c>
      <c r="H284" s="30">
        <v>5.5</v>
      </c>
      <c r="I284" s="30">
        <v>5.3</v>
      </c>
      <c r="J284" s="30">
        <v>5.2</v>
      </c>
      <c r="K284" s="30">
        <v>4.7</v>
      </c>
      <c r="L284" s="30">
        <v>5.0999999999999996</v>
      </c>
      <c r="M284" s="30">
        <v>6.1</v>
      </c>
      <c r="N284" s="30"/>
      <c r="O284" s="30"/>
      <c r="P284" s="30"/>
      <c r="Q284" s="30"/>
      <c r="R284" s="30"/>
      <c r="S284" s="30"/>
    </row>
    <row r="285" spans="1:19" x14ac:dyDescent="0.45">
      <c r="A285" s="22">
        <v>282</v>
      </c>
      <c r="B285" s="5" t="s">
        <v>464</v>
      </c>
      <c r="C285" s="4">
        <v>6.3</v>
      </c>
      <c r="D285" s="30">
        <v>5.7</v>
      </c>
      <c r="E285" s="30">
        <v>4.5</v>
      </c>
      <c r="F285" s="30">
        <v>5.6</v>
      </c>
      <c r="G285" s="30">
        <v>6.3</v>
      </c>
      <c r="H285" s="30">
        <v>4.3</v>
      </c>
      <c r="I285" s="30">
        <v>6.1</v>
      </c>
      <c r="J285" s="30">
        <v>5.0999999999999996</v>
      </c>
      <c r="K285" s="30">
        <v>4</v>
      </c>
      <c r="L285" s="30">
        <v>4.8</v>
      </c>
      <c r="M285" s="30">
        <v>4.2</v>
      </c>
      <c r="N285" s="30"/>
      <c r="O285" s="30"/>
      <c r="P285" s="30"/>
      <c r="Q285" s="30"/>
      <c r="R285" s="30"/>
      <c r="S285" s="30"/>
    </row>
    <row r="286" spans="1:19" x14ac:dyDescent="0.45">
      <c r="A286" s="22">
        <v>283</v>
      </c>
      <c r="B286" s="5" t="s">
        <v>282</v>
      </c>
      <c r="C286" s="4">
        <v>3.5</v>
      </c>
      <c r="D286" s="30">
        <v>3.6</v>
      </c>
      <c r="E286" s="30">
        <v>3.7</v>
      </c>
      <c r="F286" s="30">
        <v>4.9000000000000004</v>
      </c>
      <c r="G286" s="30">
        <v>4.3</v>
      </c>
      <c r="H286" s="30">
        <v>4</v>
      </c>
      <c r="I286" s="30">
        <v>3.4</v>
      </c>
      <c r="J286" s="30">
        <v>2.9</v>
      </c>
      <c r="K286" s="30">
        <v>2.8</v>
      </c>
      <c r="L286" s="30">
        <v>3.1</v>
      </c>
      <c r="M286" s="30">
        <v>4.5</v>
      </c>
      <c r="N286" s="30"/>
      <c r="O286" s="30"/>
      <c r="P286" s="30"/>
      <c r="Q286" s="30"/>
      <c r="R286" s="30"/>
      <c r="S286" s="30"/>
    </row>
    <row r="287" spans="1:19" x14ac:dyDescent="0.45">
      <c r="A287" s="22">
        <v>284</v>
      </c>
      <c r="B287" s="5" t="s">
        <v>283</v>
      </c>
      <c r="C287" s="4">
        <v>3.9</v>
      </c>
      <c r="D287" s="30">
        <v>3.7</v>
      </c>
      <c r="E287" s="30">
        <v>4</v>
      </c>
      <c r="F287" s="30">
        <v>3.9</v>
      </c>
      <c r="G287" s="30">
        <v>4.5999999999999996</v>
      </c>
      <c r="H287" s="30">
        <v>4.9000000000000004</v>
      </c>
      <c r="I287" s="30">
        <v>3.8</v>
      </c>
      <c r="J287" s="30">
        <v>3.7</v>
      </c>
      <c r="K287" s="30">
        <v>2.9</v>
      </c>
      <c r="L287" s="30">
        <v>4.4000000000000004</v>
      </c>
      <c r="M287" s="30">
        <v>4.0999999999999996</v>
      </c>
      <c r="N287" s="30"/>
      <c r="O287" s="30"/>
      <c r="P287" s="30"/>
      <c r="Q287" s="30"/>
      <c r="R287" s="30"/>
      <c r="S287" s="30"/>
    </row>
    <row r="288" spans="1:19" x14ac:dyDescent="0.45">
      <c r="A288" s="22">
        <v>285</v>
      </c>
      <c r="B288" s="5" t="s">
        <v>465</v>
      </c>
      <c r="C288" s="4">
        <v>3.2</v>
      </c>
      <c r="D288" s="30">
        <v>3.1</v>
      </c>
      <c r="E288" s="30">
        <v>4.4000000000000004</v>
      </c>
      <c r="F288" s="30">
        <v>3.5</v>
      </c>
      <c r="G288" s="30">
        <v>4.5</v>
      </c>
      <c r="H288" s="30">
        <v>3.3</v>
      </c>
      <c r="I288" s="30">
        <v>2.8</v>
      </c>
      <c r="J288" s="30">
        <v>2.9</v>
      </c>
      <c r="K288" s="30">
        <v>2.8</v>
      </c>
      <c r="L288" s="30">
        <v>2.1</v>
      </c>
      <c r="M288" s="30">
        <v>2.5</v>
      </c>
      <c r="N288" s="30"/>
      <c r="O288" s="30"/>
      <c r="P288" s="30"/>
      <c r="Q288" s="30"/>
      <c r="R288" s="30"/>
      <c r="S288" s="30"/>
    </row>
    <row r="289" spans="1:19" x14ac:dyDescent="0.45">
      <c r="A289" s="22">
        <v>286</v>
      </c>
      <c r="B289" s="5" t="s">
        <v>466</v>
      </c>
      <c r="C289" s="4">
        <v>6.6</v>
      </c>
      <c r="D289" s="30">
        <v>6.7</v>
      </c>
      <c r="E289" s="30">
        <v>6.3</v>
      </c>
      <c r="F289" s="30">
        <v>7.8</v>
      </c>
      <c r="G289" s="30">
        <v>6.5</v>
      </c>
      <c r="H289" s="30">
        <v>11</v>
      </c>
      <c r="I289" s="30">
        <v>10.1</v>
      </c>
      <c r="J289" s="30">
        <v>9.5</v>
      </c>
      <c r="K289" s="30">
        <v>6.1</v>
      </c>
      <c r="L289" s="30">
        <v>6.6</v>
      </c>
      <c r="M289" s="30">
        <v>9.1999999999999993</v>
      </c>
      <c r="N289" s="30"/>
      <c r="O289" s="30"/>
      <c r="P289" s="30"/>
      <c r="Q289" s="30"/>
      <c r="R289" s="30"/>
      <c r="S289" s="30"/>
    </row>
    <row r="290" spans="1:19" x14ac:dyDescent="0.45">
      <c r="A290" s="22">
        <v>287</v>
      </c>
      <c r="B290" s="5" t="s">
        <v>284</v>
      </c>
      <c r="C290" s="4">
        <v>3.7</v>
      </c>
      <c r="D290" s="30">
        <v>4.0999999999999996</v>
      </c>
      <c r="E290" s="30">
        <v>4.8</v>
      </c>
      <c r="F290" s="30">
        <v>5</v>
      </c>
      <c r="G290" s="30">
        <v>5.5</v>
      </c>
      <c r="H290" s="30">
        <v>4.8</v>
      </c>
      <c r="I290" s="30">
        <v>4.4000000000000004</v>
      </c>
      <c r="J290" s="30">
        <v>4.2</v>
      </c>
      <c r="K290" s="30">
        <v>3.6</v>
      </c>
      <c r="L290" s="30">
        <v>4.5</v>
      </c>
      <c r="M290" s="30">
        <v>5.4</v>
      </c>
      <c r="N290" s="30"/>
      <c r="O290" s="30"/>
      <c r="P290" s="30"/>
      <c r="Q290" s="30"/>
      <c r="R290" s="30"/>
      <c r="S290" s="30"/>
    </row>
    <row r="291" spans="1:19" x14ac:dyDescent="0.45">
      <c r="A291" s="22">
        <v>288</v>
      </c>
      <c r="B291" s="5" t="s">
        <v>467</v>
      </c>
      <c r="C291" s="4">
        <v>5.2</v>
      </c>
      <c r="D291" s="30">
        <v>5.2</v>
      </c>
      <c r="E291" s="30">
        <v>5.7</v>
      </c>
      <c r="F291" s="30">
        <v>6.2</v>
      </c>
      <c r="G291" s="30">
        <v>4.9000000000000004</v>
      </c>
      <c r="H291" s="30">
        <v>3.5</v>
      </c>
      <c r="I291" s="30">
        <v>3.8</v>
      </c>
      <c r="J291" s="30">
        <v>2.6</v>
      </c>
      <c r="K291" s="30">
        <v>2.2000000000000002</v>
      </c>
      <c r="L291" s="30">
        <v>2.1</v>
      </c>
      <c r="M291" s="30">
        <v>3.8</v>
      </c>
      <c r="N291" s="30"/>
      <c r="O291" s="30"/>
      <c r="P291" s="30"/>
      <c r="Q291" s="30"/>
      <c r="R291" s="30"/>
      <c r="S291" s="30"/>
    </row>
    <row r="292" spans="1:19" x14ac:dyDescent="0.45">
      <c r="A292" s="22">
        <v>289</v>
      </c>
      <c r="B292" s="5" t="s">
        <v>285</v>
      </c>
      <c r="C292" s="4">
        <v>6.1</v>
      </c>
      <c r="D292" s="30">
        <v>6.8</v>
      </c>
      <c r="E292" s="30">
        <v>7.5</v>
      </c>
      <c r="F292" s="30">
        <v>8</v>
      </c>
      <c r="G292" s="30">
        <v>9.1999999999999993</v>
      </c>
      <c r="H292" s="30">
        <v>9.8000000000000007</v>
      </c>
      <c r="I292" s="30">
        <v>8.3000000000000007</v>
      </c>
      <c r="J292" s="30">
        <v>9.1999999999999993</v>
      </c>
      <c r="K292" s="30">
        <v>6.4</v>
      </c>
      <c r="L292" s="30">
        <v>8.8000000000000007</v>
      </c>
      <c r="M292" s="30">
        <v>7.8</v>
      </c>
      <c r="N292" s="30"/>
      <c r="O292" s="30"/>
      <c r="P292" s="30"/>
      <c r="Q292" s="30"/>
      <c r="R292" s="30"/>
      <c r="S292" s="30"/>
    </row>
    <row r="293" spans="1:19" x14ac:dyDescent="0.45">
      <c r="A293" s="22">
        <v>290</v>
      </c>
      <c r="B293" s="5" t="s">
        <v>286</v>
      </c>
      <c r="C293" s="4">
        <v>6.6</v>
      </c>
      <c r="D293" s="30">
        <v>6.9</v>
      </c>
      <c r="E293" s="30">
        <v>7.7</v>
      </c>
      <c r="F293" s="30">
        <v>7.7</v>
      </c>
      <c r="G293" s="30">
        <v>9.1</v>
      </c>
      <c r="H293" s="30">
        <v>9.3000000000000007</v>
      </c>
      <c r="I293" s="30">
        <v>8.5</v>
      </c>
      <c r="J293" s="30">
        <v>8.9</v>
      </c>
      <c r="K293" s="30">
        <v>6.9</v>
      </c>
      <c r="L293" s="30">
        <v>9.8000000000000007</v>
      </c>
      <c r="M293" s="30">
        <v>8.5</v>
      </c>
      <c r="N293" s="30"/>
      <c r="O293" s="30"/>
      <c r="P293" s="30"/>
      <c r="Q293" s="30"/>
      <c r="R293" s="30"/>
      <c r="S293" s="30"/>
    </row>
    <row r="294" spans="1:19" x14ac:dyDescent="0.45">
      <c r="A294" s="22">
        <v>291</v>
      </c>
      <c r="B294" s="5" t="s">
        <v>287</v>
      </c>
      <c r="C294" s="4">
        <v>2.5</v>
      </c>
      <c r="D294" s="30">
        <v>3.3</v>
      </c>
      <c r="E294" s="30">
        <v>3.3</v>
      </c>
      <c r="F294" s="30">
        <v>4.3</v>
      </c>
      <c r="G294" s="30">
        <v>3.9</v>
      </c>
      <c r="H294" s="30">
        <v>3</v>
      </c>
      <c r="I294" s="30">
        <v>3.9</v>
      </c>
      <c r="J294" s="30">
        <v>3.1</v>
      </c>
      <c r="K294" s="30">
        <v>3.3</v>
      </c>
      <c r="L294" s="30">
        <v>2.9</v>
      </c>
      <c r="M294" s="30">
        <v>4.0999999999999996</v>
      </c>
      <c r="N294" s="30"/>
      <c r="O294" s="30"/>
      <c r="P294" s="30"/>
      <c r="Q294" s="30"/>
      <c r="R294" s="30"/>
      <c r="S294" s="30"/>
    </row>
    <row r="295" spans="1:19" x14ac:dyDescent="0.45">
      <c r="A295" s="22">
        <v>292</v>
      </c>
      <c r="B295" s="5" t="s">
        <v>288</v>
      </c>
      <c r="C295" s="4">
        <v>2.5</v>
      </c>
      <c r="D295" s="30">
        <v>3</v>
      </c>
      <c r="E295" s="30">
        <v>3</v>
      </c>
      <c r="F295" s="30">
        <v>4.4000000000000004</v>
      </c>
      <c r="G295" s="30">
        <v>4.2</v>
      </c>
      <c r="H295" s="30">
        <v>3.5</v>
      </c>
      <c r="I295" s="30">
        <v>4.5</v>
      </c>
      <c r="J295" s="30">
        <v>4.2</v>
      </c>
      <c r="K295" s="30">
        <v>3.5</v>
      </c>
      <c r="L295" s="30">
        <v>3.9</v>
      </c>
      <c r="M295" s="30">
        <v>4.9000000000000004</v>
      </c>
      <c r="N295" s="30"/>
      <c r="O295" s="30"/>
      <c r="P295" s="30"/>
      <c r="Q295" s="30"/>
      <c r="R295" s="30"/>
      <c r="S295" s="30"/>
    </row>
    <row r="296" spans="1:19" x14ac:dyDescent="0.45">
      <c r="A296" s="22">
        <v>293</v>
      </c>
      <c r="B296" s="5" t="s">
        <v>289</v>
      </c>
      <c r="C296" s="4">
        <v>3.9</v>
      </c>
      <c r="D296" s="30">
        <v>4</v>
      </c>
      <c r="E296" s="30">
        <v>3.4</v>
      </c>
      <c r="F296" s="30">
        <v>4.4000000000000004</v>
      </c>
      <c r="G296" s="30">
        <v>3.9</v>
      </c>
      <c r="H296" s="30">
        <v>4.2</v>
      </c>
      <c r="I296" s="30">
        <v>4.2</v>
      </c>
      <c r="J296" s="30">
        <v>3.6</v>
      </c>
      <c r="K296" s="30">
        <v>2.8</v>
      </c>
      <c r="L296" s="30">
        <v>3.8</v>
      </c>
      <c r="M296" s="30">
        <v>5.3</v>
      </c>
      <c r="N296" s="30"/>
      <c r="O296" s="30"/>
      <c r="P296" s="30"/>
      <c r="Q296" s="30"/>
      <c r="R296" s="30"/>
      <c r="S296" s="30"/>
    </row>
    <row r="297" spans="1:19" x14ac:dyDescent="0.45">
      <c r="A297" s="22">
        <v>294</v>
      </c>
      <c r="B297" s="5" t="s">
        <v>290</v>
      </c>
      <c r="C297" s="4">
        <v>3</v>
      </c>
      <c r="D297" s="30">
        <v>3.6</v>
      </c>
      <c r="E297" s="30">
        <v>4.9000000000000004</v>
      </c>
      <c r="F297" s="30">
        <v>6.3</v>
      </c>
      <c r="G297" s="30">
        <v>5.6</v>
      </c>
      <c r="H297" s="30">
        <v>4.7</v>
      </c>
      <c r="I297" s="30">
        <v>5.4</v>
      </c>
      <c r="J297" s="30">
        <v>5.3</v>
      </c>
      <c r="K297" s="30">
        <v>4.8</v>
      </c>
      <c r="L297" s="30">
        <v>5</v>
      </c>
      <c r="M297" s="30">
        <v>5.7</v>
      </c>
      <c r="N297" s="30"/>
      <c r="O297" s="30"/>
      <c r="P297" s="30"/>
      <c r="Q297" s="30"/>
      <c r="R297" s="30"/>
      <c r="S297" s="30"/>
    </row>
    <row r="298" spans="1:19" x14ac:dyDescent="0.45">
      <c r="A298" s="22">
        <v>295</v>
      </c>
      <c r="B298" s="5" t="s">
        <v>468</v>
      </c>
      <c r="C298" s="4">
        <v>4.4000000000000004</v>
      </c>
      <c r="D298" s="30">
        <v>4.5999999999999996</v>
      </c>
      <c r="E298" s="30">
        <v>4.3</v>
      </c>
      <c r="F298" s="30">
        <v>5.9</v>
      </c>
      <c r="G298" s="30">
        <v>5.5</v>
      </c>
      <c r="H298" s="30">
        <v>8.6999999999999993</v>
      </c>
      <c r="I298" s="30">
        <v>7</v>
      </c>
      <c r="J298" s="30">
        <v>6.5</v>
      </c>
      <c r="K298" s="30">
        <v>3.8</v>
      </c>
      <c r="L298" s="30">
        <v>4.9000000000000004</v>
      </c>
      <c r="M298" s="30">
        <v>6.5</v>
      </c>
      <c r="N298" s="30"/>
      <c r="O298" s="30"/>
      <c r="P298" s="30"/>
      <c r="Q298" s="30"/>
      <c r="R298" s="30"/>
      <c r="S298" s="30"/>
    </row>
    <row r="299" spans="1:19" x14ac:dyDescent="0.45">
      <c r="A299" s="22">
        <v>296</v>
      </c>
      <c r="B299" s="5" t="s">
        <v>291</v>
      </c>
      <c r="C299" s="4">
        <v>4.5999999999999996</v>
      </c>
      <c r="D299" s="30">
        <v>4.3</v>
      </c>
      <c r="E299" s="30">
        <v>4.7</v>
      </c>
      <c r="F299" s="30">
        <v>4.4000000000000004</v>
      </c>
      <c r="G299" s="30">
        <v>4.8</v>
      </c>
      <c r="H299" s="30">
        <v>5.3</v>
      </c>
      <c r="I299" s="30">
        <v>4.9000000000000004</v>
      </c>
      <c r="J299" s="30">
        <v>4.9000000000000004</v>
      </c>
      <c r="K299" s="30">
        <v>3.8</v>
      </c>
      <c r="L299" s="30">
        <v>5</v>
      </c>
      <c r="M299" s="30">
        <v>5.3</v>
      </c>
      <c r="N299" s="30"/>
      <c r="O299" s="30"/>
      <c r="P299" s="30"/>
      <c r="Q299" s="30"/>
      <c r="R299" s="30"/>
      <c r="S299" s="30"/>
    </row>
    <row r="300" spans="1:19" x14ac:dyDescent="0.45">
      <c r="A300" s="22">
        <v>297</v>
      </c>
      <c r="B300" s="5" t="s">
        <v>469</v>
      </c>
      <c r="C300" s="4">
        <v>4.0999999999999996</v>
      </c>
      <c r="D300" s="30">
        <v>3.7</v>
      </c>
      <c r="E300" s="30">
        <v>3.8</v>
      </c>
      <c r="F300" s="30">
        <v>5.0999999999999996</v>
      </c>
      <c r="G300" s="30">
        <v>5</v>
      </c>
      <c r="H300" s="30">
        <v>7.4</v>
      </c>
      <c r="I300" s="30">
        <v>6.2</v>
      </c>
      <c r="J300" s="30">
        <v>6</v>
      </c>
      <c r="K300" s="30">
        <v>3</v>
      </c>
      <c r="L300" s="30">
        <v>3.9</v>
      </c>
      <c r="M300" s="30">
        <v>6.8</v>
      </c>
      <c r="N300" s="30"/>
      <c r="O300" s="30"/>
      <c r="P300" s="30"/>
      <c r="Q300" s="30"/>
      <c r="R300" s="30"/>
      <c r="S300" s="30"/>
    </row>
    <row r="301" spans="1:19" x14ac:dyDescent="0.45">
      <c r="A301" s="22">
        <v>298</v>
      </c>
      <c r="B301" s="5" t="s">
        <v>292</v>
      </c>
      <c r="C301" s="4">
        <v>1.5</v>
      </c>
      <c r="D301" s="30">
        <v>1.9</v>
      </c>
      <c r="E301" s="30">
        <v>2.1</v>
      </c>
      <c r="F301" s="30">
        <v>2.5</v>
      </c>
      <c r="G301" s="30">
        <v>2.2000000000000002</v>
      </c>
      <c r="H301" s="30">
        <v>1.7</v>
      </c>
      <c r="I301" s="30">
        <v>2.1</v>
      </c>
      <c r="J301" s="30">
        <v>1.5</v>
      </c>
      <c r="K301" s="30">
        <v>1.4</v>
      </c>
      <c r="L301" s="30">
        <v>1.8</v>
      </c>
      <c r="M301" s="30">
        <v>2.9</v>
      </c>
      <c r="N301" s="30"/>
      <c r="O301" s="30"/>
      <c r="P301" s="30"/>
      <c r="Q301" s="30"/>
      <c r="R301" s="30"/>
      <c r="S301" s="30"/>
    </row>
    <row r="302" spans="1:19" x14ac:dyDescent="0.45">
      <c r="A302" s="22">
        <v>299</v>
      </c>
      <c r="B302" s="5" t="s">
        <v>293</v>
      </c>
      <c r="C302" s="4">
        <v>1.8</v>
      </c>
      <c r="D302" s="30">
        <v>2.9</v>
      </c>
      <c r="E302" s="30">
        <v>3.1</v>
      </c>
      <c r="F302" s="30">
        <v>3</v>
      </c>
      <c r="G302" s="30">
        <v>3.5</v>
      </c>
      <c r="H302" s="30">
        <v>3.5</v>
      </c>
      <c r="I302" s="30">
        <v>4</v>
      </c>
      <c r="J302" s="30">
        <v>4</v>
      </c>
      <c r="K302" s="30">
        <f>AVERAGE(L302,J302)</f>
        <v>3.9000000000000004</v>
      </c>
      <c r="L302" s="30">
        <v>3.8000000000000003</v>
      </c>
      <c r="M302" s="30">
        <v>5.0999999999999996</v>
      </c>
      <c r="N302" s="30"/>
      <c r="O302" s="30"/>
      <c r="P302" s="30"/>
      <c r="Q302" s="30"/>
      <c r="R302" s="30"/>
      <c r="S302" s="30"/>
    </row>
    <row r="303" spans="1:19" x14ac:dyDescent="0.45">
      <c r="A303" s="22">
        <v>300</v>
      </c>
      <c r="B303" s="5" t="s">
        <v>294</v>
      </c>
      <c r="C303" s="4">
        <v>5.7</v>
      </c>
      <c r="D303" s="30">
        <v>6.1</v>
      </c>
      <c r="E303" s="30">
        <v>5.5</v>
      </c>
      <c r="F303" s="30">
        <v>6.3</v>
      </c>
      <c r="G303" s="30">
        <v>7.1</v>
      </c>
      <c r="H303" s="30">
        <v>5.3</v>
      </c>
      <c r="I303" s="30">
        <v>6</v>
      </c>
      <c r="J303" s="30">
        <v>5.7</v>
      </c>
      <c r="K303" s="30">
        <v>4.4000000000000004</v>
      </c>
      <c r="L303" s="30">
        <v>5.3</v>
      </c>
      <c r="M303" s="30">
        <v>5.6</v>
      </c>
      <c r="N303" s="30"/>
      <c r="O303" s="30"/>
      <c r="P303" s="30"/>
      <c r="Q303" s="30"/>
      <c r="R303" s="30"/>
      <c r="S303" s="30"/>
    </row>
    <row r="304" spans="1:19" x14ac:dyDescent="0.45">
      <c r="A304" s="22">
        <v>301</v>
      </c>
      <c r="B304" s="5" t="s">
        <v>295</v>
      </c>
      <c r="C304" s="4">
        <v>2.7</v>
      </c>
      <c r="D304" s="30">
        <v>3.3</v>
      </c>
      <c r="E304" s="30">
        <v>3.3</v>
      </c>
      <c r="F304" s="30">
        <v>4.4000000000000004</v>
      </c>
      <c r="G304" s="30">
        <v>4</v>
      </c>
      <c r="H304" s="30">
        <v>3.4</v>
      </c>
      <c r="I304" s="30">
        <v>3.8</v>
      </c>
      <c r="J304" s="30">
        <v>3.9</v>
      </c>
      <c r="K304" s="30">
        <v>4.0999999999999996</v>
      </c>
      <c r="L304" s="30">
        <v>4.4000000000000004</v>
      </c>
      <c r="M304" s="30">
        <v>4.8</v>
      </c>
      <c r="N304" s="30"/>
      <c r="O304" s="30"/>
      <c r="P304" s="30"/>
      <c r="Q304" s="30"/>
      <c r="R304" s="30"/>
      <c r="S304" s="30"/>
    </row>
    <row r="305" spans="1:19" x14ac:dyDescent="0.45">
      <c r="A305" s="22">
        <v>302</v>
      </c>
      <c r="B305" s="5" t="s">
        <v>470</v>
      </c>
      <c r="C305" s="4">
        <v>7.7</v>
      </c>
      <c r="D305" s="30">
        <v>7.9</v>
      </c>
      <c r="E305" s="30">
        <v>10.4</v>
      </c>
      <c r="F305" s="30">
        <v>8.3000000000000007</v>
      </c>
      <c r="G305" s="30">
        <v>10.8</v>
      </c>
      <c r="H305" s="30">
        <v>8.3000000000000007</v>
      </c>
      <c r="I305" s="30">
        <v>8.3000000000000007</v>
      </c>
      <c r="J305" s="30">
        <v>9.1</v>
      </c>
      <c r="K305" s="30">
        <v>10.199999999999999</v>
      </c>
      <c r="L305" s="30">
        <v>5.9</v>
      </c>
      <c r="M305" s="30">
        <v>6.4</v>
      </c>
      <c r="N305" s="30"/>
      <c r="O305" s="30"/>
      <c r="P305" s="30"/>
      <c r="Q305" s="30"/>
      <c r="R305" s="30"/>
      <c r="S305" s="30"/>
    </row>
    <row r="306" spans="1:19" x14ac:dyDescent="0.45">
      <c r="A306" s="22">
        <v>303</v>
      </c>
      <c r="B306" s="5" t="s">
        <v>471</v>
      </c>
      <c r="C306" s="4">
        <v>9.6</v>
      </c>
      <c r="D306" s="30">
        <v>7.7</v>
      </c>
      <c r="E306" s="30">
        <v>7.9</v>
      </c>
      <c r="F306" s="30">
        <v>9.5</v>
      </c>
      <c r="G306" s="30">
        <v>7.8</v>
      </c>
      <c r="H306" s="30">
        <v>6</v>
      </c>
      <c r="I306" s="30">
        <v>6.9</v>
      </c>
      <c r="J306" s="30">
        <v>5.0999999999999996</v>
      </c>
      <c r="K306" s="30">
        <v>5.6</v>
      </c>
      <c r="L306" s="30">
        <v>5.8</v>
      </c>
      <c r="M306" s="30">
        <v>6</v>
      </c>
      <c r="N306" s="30"/>
      <c r="O306" s="30"/>
      <c r="P306" s="30"/>
      <c r="Q306" s="30"/>
      <c r="R306" s="30"/>
      <c r="S306" s="30"/>
    </row>
    <row r="307" spans="1:19" x14ac:dyDescent="0.45">
      <c r="A307" s="22">
        <v>304</v>
      </c>
      <c r="B307" s="5" t="s">
        <v>296</v>
      </c>
      <c r="C307" s="4">
        <v>3.2</v>
      </c>
      <c r="D307" s="30">
        <v>3.6</v>
      </c>
      <c r="E307" s="30">
        <v>4.0999999999999996</v>
      </c>
      <c r="F307" s="30">
        <v>5.5</v>
      </c>
      <c r="G307" s="30">
        <v>6.1</v>
      </c>
      <c r="H307" s="30">
        <v>4.0999999999999996</v>
      </c>
      <c r="I307" s="30">
        <v>4.0999999999999996</v>
      </c>
      <c r="J307" s="30">
        <v>3.7</v>
      </c>
      <c r="K307" s="30">
        <v>3.6</v>
      </c>
      <c r="L307" s="30">
        <v>4</v>
      </c>
      <c r="M307" s="30">
        <v>5</v>
      </c>
      <c r="N307" s="30"/>
      <c r="O307" s="30"/>
      <c r="P307" s="30"/>
      <c r="Q307" s="30"/>
      <c r="R307" s="30"/>
      <c r="S307" s="30"/>
    </row>
    <row r="308" spans="1:19" x14ac:dyDescent="0.45">
      <c r="A308" s="22">
        <v>305</v>
      </c>
      <c r="B308" s="5" t="s">
        <v>297</v>
      </c>
      <c r="C308" s="4">
        <v>6</v>
      </c>
      <c r="D308" s="30">
        <v>7.4</v>
      </c>
      <c r="E308" s="30">
        <v>7.6</v>
      </c>
      <c r="F308" s="30">
        <v>9</v>
      </c>
      <c r="G308" s="30">
        <v>8.6999999999999993</v>
      </c>
      <c r="H308" s="30">
        <v>6.7</v>
      </c>
      <c r="I308" s="30">
        <v>7.7</v>
      </c>
      <c r="J308" s="30">
        <v>6.1</v>
      </c>
      <c r="K308" s="30">
        <f>AVERAGE(L308,J308)</f>
        <v>6.4499999999999993</v>
      </c>
      <c r="L308" s="30">
        <v>6.8</v>
      </c>
      <c r="M308" s="30">
        <v>7.7</v>
      </c>
      <c r="N308" s="30"/>
      <c r="O308" s="30"/>
      <c r="P308" s="30"/>
      <c r="Q308" s="30"/>
      <c r="R308" s="30"/>
      <c r="S308" s="30"/>
    </row>
    <row r="309" spans="1:19" x14ac:dyDescent="0.45">
      <c r="A309" s="22">
        <v>306</v>
      </c>
      <c r="B309" s="5" t="s">
        <v>472</v>
      </c>
      <c r="C309" s="4">
        <v>2.7</v>
      </c>
      <c r="D309" s="30">
        <v>2.1</v>
      </c>
      <c r="E309" s="30">
        <v>3</v>
      </c>
      <c r="F309" s="30">
        <v>2.7</v>
      </c>
      <c r="G309" s="30">
        <v>3.9</v>
      </c>
      <c r="H309" s="30">
        <v>2.7</v>
      </c>
      <c r="I309" s="30">
        <v>3</v>
      </c>
      <c r="J309" s="30">
        <v>3.4</v>
      </c>
      <c r="K309" s="30">
        <f>AVERAGE(L309,J309)</f>
        <v>3.8</v>
      </c>
      <c r="L309" s="30">
        <v>4.2</v>
      </c>
      <c r="M309" s="30">
        <v>4.2</v>
      </c>
      <c r="N309" s="30"/>
      <c r="O309" s="30"/>
      <c r="P309" s="30"/>
      <c r="Q309" s="30"/>
      <c r="R309" s="30"/>
      <c r="S309" s="30"/>
    </row>
    <row r="310" spans="1:19" x14ac:dyDescent="0.45">
      <c r="A310" s="22">
        <v>307</v>
      </c>
      <c r="B310" s="5" t="s">
        <v>473</v>
      </c>
      <c r="C310" s="4">
        <v>6.3</v>
      </c>
      <c r="D310" s="30">
        <v>4.9000000000000004</v>
      </c>
      <c r="E310" s="30">
        <v>5.4</v>
      </c>
      <c r="F310" s="30">
        <v>6.3</v>
      </c>
      <c r="G310" s="30">
        <v>7.2</v>
      </c>
      <c r="H310" s="30">
        <v>7.5</v>
      </c>
      <c r="I310" s="30">
        <v>6.1</v>
      </c>
      <c r="J310" s="30">
        <v>4.5999999999999996</v>
      </c>
      <c r="K310" s="30">
        <v>4.5999999999999996</v>
      </c>
      <c r="L310" s="30">
        <v>4.4000000000000004</v>
      </c>
      <c r="M310" s="30">
        <v>3.5</v>
      </c>
      <c r="N310" s="30"/>
      <c r="O310" s="30"/>
      <c r="P310" s="30"/>
      <c r="Q310" s="30"/>
      <c r="R310" s="30"/>
      <c r="S310" s="30"/>
    </row>
    <row r="311" spans="1:19" x14ac:dyDescent="0.45">
      <c r="A311" s="22">
        <v>308</v>
      </c>
      <c r="B311" s="5" t="s">
        <v>298</v>
      </c>
      <c r="C311" s="4">
        <v>1.3</v>
      </c>
      <c r="D311" s="30">
        <v>1.6</v>
      </c>
      <c r="E311" s="30">
        <v>1.5</v>
      </c>
      <c r="F311" s="30">
        <v>2.1</v>
      </c>
      <c r="G311" s="30">
        <v>1.9</v>
      </c>
      <c r="H311" s="30">
        <v>1.3</v>
      </c>
      <c r="I311" s="30">
        <v>1.6</v>
      </c>
      <c r="J311" s="30">
        <v>1.5</v>
      </c>
      <c r="K311" s="30">
        <v>1.3</v>
      </c>
      <c r="L311" s="30">
        <v>1.8</v>
      </c>
      <c r="M311" s="30">
        <v>3.1</v>
      </c>
      <c r="N311" s="30"/>
      <c r="O311" s="30"/>
      <c r="P311" s="30"/>
      <c r="Q311" s="30"/>
      <c r="R311" s="30"/>
      <c r="S311" s="30"/>
    </row>
    <row r="312" spans="1:19" x14ac:dyDescent="0.45">
      <c r="A312" s="22">
        <v>309</v>
      </c>
      <c r="B312" s="5" t="s">
        <v>299</v>
      </c>
      <c r="C312" s="4">
        <v>7.5</v>
      </c>
      <c r="D312" s="30">
        <v>9</v>
      </c>
      <c r="E312" s="30">
        <v>9</v>
      </c>
      <c r="F312" s="30">
        <v>10.8</v>
      </c>
      <c r="G312" s="30">
        <v>9.9</v>
      </c>
      <c r="H312" s="30">
        <v>8.1</v>
      </c>
      <c r="I312" s="30">
        <v>9.5</v>
      </c>
      <c r="J312" s="30">
        <v>7.5</v>
      </c>
      <c r="K312" s="30">
        <v>6.5</v>
      </c>
      <c r="L312" s="30">
        <v>6.9</v>
      </c>
      <c r="M312" s="30">
        <v>9.1999999999999993</v>
      </c>
      <c r="N312" s="30"/>
      <c r="O312" s="30"/>
      <c r="P312" s="30"/>
      <c r="Q312" s="30"/>
      <c r="R312" s="30"/>
      <c r="S312" s="30"/>
    </row>
    <row r="313" spans="1:19" x14ac:dyDescent="0.45">
      <c r="A313" s="22">
        <v>310</v>
      </c>
      <c r="B313" s="5" t="s">
        <v>300</v>
      </c>
      <c r="C313" s="4">
        <v>5.7</v>
      </c>
      <c r="D313" s="30">
        <v>7.4</v>
      </c>
      <c r="E313" s="30">
        <v>7.7</v>
      </c>
      <c r="F313" s="30">
        <v>8.8000000000000007</v>
      </c>
      <c r="G313" s="30">
        <v>8.1999999999999993</v>
      </c>
      <c r="H313" s="30">
        <v>6.7</v>
      </c>
      <c r="I313" s="30">
        <v>7.4</v>
      </c>
      <c r="J313" s="30">
        <v>6.1</v>
      </c>
      <c r="K313" s="30">
        <v>5.8</v>
      </c>
      <c r="L313" s="30">
        <v>5.7</v>
      </c>
      <c r="M313" s="30">
        <v>8.1999999999999993</v>
      </c>
      <c r="N313" s="30"/>
      <c r="O313" s="30"/>
      <c r="P313" s="30"/>
      <c r="Q313" s="30"/>
      <c r="R313" s="30"/>
      <c r="S313" s="30"/>
    </row>
    <row r="314" spans="1:19" x14ac:dyDescent="0.45">
      <c r="A314" s="22">
        <v>311</v>
      </c>
      <c r="B314" s="5" t="s">
        <v>301</v>
      </c>
      <c r="C314" s="4">
        <v>4.3</v>
      </c>
      <c r="D314" s="30">
        <v>4.7</v>
      </c>
      <c r="E314" s="30">
        <v>4.9000000000000004</v>
      </c>
      <c r="F314" s="30">
        <v>6.5</v>
      </c>
      <c r="G314" s="30">
        <v>6.2</v>
      </c>
      <c r="H314" s="30">
        <v>5</v>
      </c>
      <c r="I314" s="30">
        <v>4.7</v>
      </c>
      <c r="J314" s="30">
        <v>4.9000000000000004</v>
      </c>
      <c r="K314" s="30">
        <v>4.9000000000000004</v>
      </c>
      <c r="L314" s="30">
        <v>5.3</v>
      </c>
      <c r="M314" s="30">
        <v>5.2</v>
      </c>
      <c r="N314" s="30"/>
      <c r="O314" s="30"/>
      <c r="P314" s="30"/>
      <c r="Q314" s="30"/>
      <c r="R314" s="30"/>
      <c r="S314" s="30"/>
    </row>
    <row r="315" spans="1:19" x14ac:dyDescent="0.45">
      <c r="A315" s="22">
        <v>312</v>
      </c>
      <c r="B315" s="5" t="s">
        <v>302</v>
      </c>
      <c r="C315" s="4">
        <v>2.7</v>
      </c>
      <c r="D315" s="30">
        <v>2.6</v>
      </c>
      <c r="E315" s="30">
        <v>1.9</v>
      </c>
      <c r="F315" s="30">
        <v>2.7</v>
      </c>
      <c r="G315" s="30">
        <v>2.4</v>
      </c>
      <c r="H315" s="30">
        <v>2.1</v>
      </c>
      <c r="I315" s="30">
        <v>2.2999999999999998</v>
      </c>
      <c r="J315" s="30">
        <v>2.2000000000000002</v>
      </c>
      <c r="K315" s="30">
        <v>2.2000000000000002</v>
      </c>
      <c r="L315" s="30">
        <v>3.1</v>
      </c>
      <c r="M315" s="30">
        <v>4.2</v>
      </c>
      <c r="N315" s="30"/>
      <c r="O315" s="30"/>
      <c r="P315" s="30"/>
      <c r="Q315" s="30"/>
      <c r="R315" s="30"/>
      <c r="S315" s="30"/>
    </row>
    <row r="316" spans="1:19" x14ac:dyDescent="0.45">
      <c r="A316" s="22">
        <v>313</v>
      </c>
      <c r="B316" s="5" t="s">
        <v>303</v>
      </c>
      <c r="C316" s="4">
        <v>6.4</v>
      </c>
      <c r="D316" s="30">
        <v>6.3</v>
      </c>
      <c r="E316" s="30">
        <v>7.1</v>
      </c>
      <c r="F316" s="30">
        <v>9.4</v>
      </c>
      <c r="G316" s="30">
        <v>7.8</v>
      </c>
      <c r="H316" s="30">
        <v>7.2</v>
      </c>
      <c r="I316" s="30">
        <v>6.8</v>
      </c>
      <c r="J316" s="30">
        <v>6.1</v>
      </c>
      <c r="K316" s="30">
        <v>5.5</v>
      </c>
      <c r="L316" s="30">
        <v>6.2</v>
      </c>
      <c r="M316" s="30">
        <v>7.4</v>
      </c>
      <c r="N316" s="30"/>
      <c r="O316" s="30"/>
      <c r="P316" s="30"/>
      <c r="Q316" s="30"/>
      <c r="R316" s="30"/>
      <c r="S316" s="30"/>
    </row>
    <row r="317" spans="1:19" x14ac:dyDescent="0.45">
      <c r="A317" s="22">
        <v>314</v>
      </c>
      <c r="B317" s="5" t="s">
        <v>304</v>
      </c>
      <c r="C317" s="4">
        <v>4.5</v>
      </c>
      <c r="D317" s="30">
        <v>4.7</v>
      </c>
      <c r="E317" s="30">
        <v>5</v>
      </c>
      <c r="F317" s="30">
        <v>6.7</v>
      </c>
      <c r="G317" s="30">
        <v>5.8</v>
      </c>
      <c r="H317" s="30">
        <v>5.6</v>
      </c>
      <c r="I317" s="30">
        <v>5.3</v>
      </c>
      <c r="J317" s="30">
        <v>4.2</v>
      </c>
      <c r="K317" s="30">
        <v>4.2</v>
      </c>
      <c r="L317" s="30">
        <v>4.5</v>
      </c>
      <c r="M317" s="30">
        <v>5.3</v>
      </c>
      <c r="N317" s="30"/>
      <c r="O317" s="30"/>
      <c r="P317" s="30"/>
      <c r="Q317" s="30"/>
      <c r="R317" s="30"/>
      <c r="S317" s="30"/>
    </row>
    <row r="318" spans="1:19" x14ac:dyDescent="0.45">
      <c r="A318" s="22">
        <v>315</v>
      </c>
      <c r="B318" s="5" t="s">
        <v>305</v>
      </c>
      <c r="C318" s="4">
        <v>2.2999999999999998</v>
      </c>
      <c r="D318" s="30">
        <v>1.9</v>
      </c>
      <c r="E318" s="30">
        <v>2.1</v>
      </c>
      <c r="F318" s="30">
        <v>2.8</v>
      </c>
      <c r="G318" s="30">
        <v>2.4</v>
      </c>
      <c r="H318" s="30">
        <v>2.7</v>
      </c>
      <c r="I318" s="30">
        <v>2.1</v>
      </c>
      <c r="J318" s="30">
        <v>1.8</v>
      </c>
      <c r="K318" s="30">
        <v>1.6</v>
      </c>
      <c r="L318" s="30">
        <v>2.2999999999999998</v>
      </c>
      <c r="M318" s="30">
        <v>3.7</v>
      </c>
      <c r="N318" s="30"/>
      <c r="O318" s="30"/>
      <c r="P318" s="30"/>
      <c r="Q318" s="30"/>
      <c r="R318" s="30"/>
      <c r="S318" s="30"/>
    </row>
    <row r="319" spans="1:19" x14ac:dyDescent="0.45">
      <c r="A319" s="22">
        <v>316</v>
      </c>
      <c r="B319" s="5" t="s">
        <v>474</v>
      </c>
      <c r="C319" s="4">
        <v>5.8</v>
      </c>
      <c r="D319" s="30">
        <v>4.4000000000000004</v>
      </c>
      <c r="E319" s="30">
        <v>4.3</v>
      </c>
      <c r="F319" s="30">
        <v>5</v>
      </c>
      <c r="G319" s="30">
        <v>5.8</v>
      </c>
      <c r="H319" s="30">
        <v>5.5</v>
      </c>
      <c r="I319" s="30">
        <v>4.9000000000000004</v>
      </c>
      <c r="J319" s="30">
        <v>3.5</v>
      </c>
      <c r="K319" s="30">
        <v>3.2</v>
      </c>
      <c r="L319" s="30">
        <v>3.2</v>
      </c>
      <c r="M319" s="30">
        <v>3</v>
      </c>
      <c r="N319" s="30"/>
      <c r="O319" s="30"/>
      <c r="P319" s="30"/>
      <c r="Q319" s="30"/>
      <c r="R319" s="30"/>
      <c r="S319" s="30"/>
    </row>
    <row r="320" spans="1:19" x14ac:dyDescent="0.45">
      <c r="A320" s="22">
        <v>317</v>
      </c>
      <c r="B320" s="5" t="s">
        <v>475</v>
      </c>
      <c r="C320" s="4">
        <v>4.9000000000000004</v>
      </c>
      <c r="D320" s="30">
        <v>4.8</v>
      </c>
      <c r="E320" s="30">
        <v>3.7</v>
      </c>
      <c r="F320" s="30">
        <v>4.5</v>
      </c>
      <c r="G320" s="30">
        <v>5</v>
      </c>
      <c r="H320" s="30">
        <v>3.6</v>
      </c>
      <c r="I320" s="30">
        <v>5.0999999999999996</v>
      </c>
      <c r="J320" s="30">
        <v>4.7</v>
      </c>
      <c r="K320" s="30">
        <v>3.8</v>
      </c>
      <c r="L320" s="30">
        <v>4.3</v>
      </c>
      <c r="M320" s="30">
        <v>3.9</v>
      </c>
      <c r="N320" s="30"/>
      <c r="O320" s="30"/>
      <c r="P320" s="30"/>
      <c r="Q320" s="30"/>
      <c r="R320" s="30"/>
      <c r="S320" s="30"/>
    </row>
    <row r="321" spans="1:19" x14ac:dyDescent="0.45">
      <c r="A321" s="22">
        <v>318</v>
      </c>
      <c r="B321" s="5" t="s">
        <v>306</v>
      </c>
      <c r="C321" s="4">
        <v>8.3000000000000007</v>
      </c>
      <c r="D321" s="30">
        <v>12.1</v>
      </c>
      <c r="E321" s="30">
        <v>10.7</v>
      </c>
      <c r="F321" s="30">
        <v>9.6999999999999993</v>
      </c>
      <c r="G321" s="30">
        <v>11</v>
      </c>
      <c r="H321" s="30">
        <v>10.199999999999999</v>
      </c>
      <c r="I321" s="30">
        <v>11.8</v>
      </c>
      <c r="J321" s="30">
        <v>9.4</v>
      </c>
      <c r="K321" s="30">
        <v>5.4</v>
      </c>
      <c r="L321" s="30">
        <v>10.3</v>
      </c>
      <c r="M321" s="30">
        <v>17.5</v>
      </c>
      <c r="N321" s="30"/>
      <c r="O321" s="30"/>
      <c r="P321" s="30"/>
      <c r="Q321" s="30"/>
      <c r="R321" s="30"/>
      <c r="S321" s="30"/>
    </row>
    <row r="322" spans="1:19" x14ac:dyDescent="0.45">
      <c r="A322" s="22">
        <v>319</v>
      </c>
      <c r="B322" s="5" t="s">
        <v>307</v>
      </c>
      <c r="C322" s="4">
        <v>4</v>
      </c>
      <c r="D322" s="30">
        <v>3.9</v>
      </c>
      <c r="E322" s="30">
        <v>3</v>
      </c>
      <c r="F322" s="30">
        <v>4.7</v>
      </c>
      <c r="G322" s="30">
        <v>4.2</v>
      </c>
      <c r="H322" s="30">
        <v>3.6</v>
      </c>
      <c r="I322" s="30">
        <v>3.5</v>
      </c>
      <c r="J322" s="30">
        <v>3.3</v>
      </c>
      <c r="K322" s="30">
        <v>3.3</v>
      </c>
      <c r="L322" s="30">
        <v>4.3</v>
      </c>
      <c r="M322" s="30">
        <v>5</v>
      </c>
      <c r="N322" s="30"/>
      <c r="O322" s="30"/>
      <c r="P322" s="30"/>
      <c r="Q322" s="30"/>
      <c r="R322" s="30"/>
      <c r="S322" s="30"/>
    </row>
    <row r="323" spans="1:19" x14ac:dyDescent="0.45">
      <c r="A323" s="22">
        <v>320</v>
      </c>
      <c r="B323" s="5" t="s">
        <v>308</v>
      </c>
      <c r="C323" s="4">
        <v>8.4</v>
      </c>
      <c r="D323" s="30">
        <v>9.3000000000000007</v>
      </c>
      <c r="E323" s="30">
        <v>9</v>
      </c>
      <c r="F323" s="30">
        <v>10</v>
      </c>
      <c r="G323" s="30">
        <v>10.4</v>
      </c>
      <c r="H323" s="30">
        <v>8.6</v>
      </c>
      <c r="I323" s="30">
        <v>9.5</v>
      </c>
      <c r="J323" s="30">
        <v>8.9</v>
      </c>
      <c r="K323" s="30">
        <v>7.7</v>
      </c>
      <c r="L323" s="30">
        <v>9</v>
      </c>
      <c r="M323" s="30">
        <v>8.1999999999999993</v>
      </c>
      <c r="N323" s="30"/>
      <c r="O323" s="30"/>
      <c r="P323" s="30"/>
      <c r="Q323" s="30"/>
      <c r="R323" s="30"/>
      <c r="S323" s="30"/>
    </row>
    <row r="324" spans="1:19" x14ac:dyDescent="0.45">
      <c r="A324" s="22">
        <v>321</v>
      </c>
      <c r="B324" s="5" t="s">
        <v>476</v>
      </c>
      <c r="C324" s="4">
        <v>4.2</v>
      </c>
      <c r="D324" s="30">
        <v>3.6</v>
      </c>
      <c r="E324" s="30">
        <v>3</v>
      </c>
      <c r="F324" s="30">
        <v>3.6</v>
      </c>
      <c r="G324" s="30">
        <v>3.4</v>
      </c>
      <c r="H324" s="30">
        <v>5.8</v>
      </c>
      <c r="I324" s="30">
        <v>5.6</v>
      </c>
      <c r="J324" s="30">
        <v>5.7</v>
      </c>
      <c r="K324" s="30">
        <v>3.1</v>
      </c>
      <c r="L324" s="30">
        <v>2.8</v>
      </c>
      <c r="M324" s="30">
        <v>4</v>
      </c>
      <c r="N324" s="30"/>
      <c r="O324" s="30"/>
      <c r="P324" s="30"/>
      <c r="Q324" s="30"/>
      <c r="R324" s="30"/>
      <c r="S324" s="30"/>
    </row>
    <row r="325" spans="1:19" x14ac:dyDescent="0.45">
      <c r="A325" s="22">
        <v>322</v>
      </c>
      <c r="B325" s="5" t="s">
        <v>309</v>
      </c>
      <c r="C325" s="4">
        <v>3</v>
      </c>
      <c r="D325" s="30">
        <v>3.3</v>
      </c>
      <c r="E325" s="30">
        <v>3.7</v>
      </c>
      <c r="F325" s="30">
        <v>5.0999999999999996</v>
      </c>
      <c r="G325" s="30">
        <v>4.7</v>
      </c>
      <c r="H325" s="30">
        <v>3.8</v>
      </c>
      <c r="I325" s="30">
        <v>3.2</v>
      </c>
      <c r="J325" s="30">
        <v>2.8</v>
      </c>
      <c r="K325" s="30">
        <v>2.6</v>
      </c>
      <c r="L325" s="30">
        <v>3.1</v>
      </c>
      <c r="M325" s="30">
        <v>4.8</v>
      </c>
      <c r="N325" s="30"/>
      <c r="O325" s="30"/>
      <c r="P325" s="30"/>
      <c r="Q325" s="30"/>
      <c r="R325" s="30"/>
      <c r="S325" s="30"/>
    </row>
    <row r="326" spans="1:19" x14ac:dyDescent="0.45">
      <c r="A326" s="22">
        <v>323</v>
      </c>
      <c r="B326" s="5" t="s">
        <v>310</v>
      </c>
      <c r="C326" s="4">
        <v>3</v>
      </c>
      <c r="D326" s="30">
        <v>3.3</v>
      </c>
      <c r="E326" s="30">
        <v>3.2</v>
      </c>
      <c r="F326" s="30">
        <v>4</v>
      </c>
      <c r="G326" s="30">
        <v>3.5</v>
      </c>
      <c r="H326" s="30">
        <v>3.1</v>
      </c>
      <c r="I326" s="30">
        <v>2.9</v>
      </c>
      <c r="J326" s="30">
        <v>2.7</v>
      </c>
      <c r="K326" s="30">
        <v>2.5</v>
      </c>
      <c r="L326" s="30">
        <v>2.7</v>
      </c>
      <c r="M326" s="30">
        <v>4</v>
      </c>
      <c r="N326" s="30"/>
      <c r="O326" s="30"/>
      <c r="P326" s="30"/>
      <c r="Q326" s="30"/>
      <c r="R326" s="30"/>
      <c r="S326" s="30"/>
    </row>
    <row r="327" spans="1:19" x14ac:dyDescent="0.45">
      <c r="A327" s="22">
        <v>324</v>
      </c>
      <c r="B327" s="5" t="s">
        <v>311</v>
      </c>
      <c r="C327" s="4">
        <v>2.5</v>
      </c>
      <c r="D327" s="30">
        <v>2.2999999999999998</v>
      </c>
      <c r="E327" s="30">
        <v>2.5</v>
      </c>
      <c r="F327" s="30">
        <v>3.2</v>
      </c>
      <c r="G327" s="30">
        <v>3.4</v>
      </c>
      <c r="H327" s="30">
        <v>3.1</v>
      </c>
      <c r="I327" s="30">
        <v>2.6</v>
      </c>
      <c r="J327" s="30">
        <v>2</v>
      </c>
      <c r="K327" s="30">
        <v>2</v>
      </c>
      <c r="L327" s="30">
        <v>2.4</v>
      </c>
      <c r="M327" s="30">
        <v>3.9</v>
      </c>
      <c r="N327" s="30"/>
      <c r="O327" s="30"/>
      <c r="P327" s="30"/>
      <c r="Q327" s="30"/>
      <c r="R327" s="30"/>
      <c r="S327" s="30"/>
    </row>
    <row r="328" spans="1:19" x14ac:dyDescent="0.45">
      <c r="A328" s="22">
        <v>325</v>
      </c>
      <c r="B328" s="5" t="s">
        <v>312</v>
      </c>
      <c r="C328" s="4">
        <v>11.9</v>
      </c>
      <c r="D328" s="30">
        <v>11.6</v>
      </c>
      <c r="E328" s="30">
        <v>9.5</v>
      </c>
      <c r="F328" s="30">
        <v>13.5</v>
      </c>
      <c r="G328" s="30">
        <v>12.4</v>
      </c>
      <c r="H328" s="30">
        <v>11.6</v>
      </c>
      <c r="I328" s="30">
        <v>14.8</v>
      </c>
      <c r="J328" s="30">
        <v>13.6</v>
      </c>
      <c r="K328" s="30">
        <v>12.6</v>
      </c>
      <c r="L328" s="30">
        <v>15.2</v>
      </c>
      <c r="M328" s="30">
        <v>18.100000000000001</v>
      </c>
      <c r="N328" s="30"/>
      <c r="O328" s="30"/>
      <c r="P328" s="30"/>
      <c r="Q328" s="30"/>
      <c r="R328" s="30"/>
      <c r="S328" s="30"/>
    </row>
    <row r="329" spans="1:19" x14ac:dyDescent="0.45">
      <c r="A329" s="22">
        <v>326</v>
      </c>
      <c r="B329" s="5" t="s">
        <v>477</v>
      </c>
      <c r="C329" s="4">
        <v>6.5</v>
      </c>
      <c r="D329" s="30">
        <v>6</v>
      </c>
      <c r="E329" s="30">
        <v>4.5</v>
      </c>
      <c r="F329" s="30">
        <v>7</v>
      </c>
      <c r="G329" s="30">
        <v>7.4</v>
      </c>
      <c r="H329" s="30">
        <v>4.5</v>
      </c>
      <c r="I329" s="30">
        <v>6.6</v>
      </c>
      <c r="J329" s="30">
        <v>5.8</v>
      </c>
      <c r="K329" s="30">
        <v>4.7</v>
      </c>
      <c r="L329" s="30">
        <v>6.2</v>
      </c>
      <c r="M329" s="30">
        <v>6.1</v>
      </c>
      <c r="N329" s="30"/>
      <c r="O329" s="30"/>
      <c r="P329" s="30"/>
      <c r="Q329" s="30"/>
      <c r="R329" s="30"/>
      <c r="S329" s="30"/>
    </row>
    <row r="330" spans="1:19" x14ac:dyDescent="0.45">
      <c r="A330" s="22">
        <v>327</v>
      </c>
      <c r="B330" s="5" t="s">
        <v>478</v>
      </c>
      <c r="C330" s="4">
        <v>4.0999999999999996</v>
      </c>
      <c r="D330" s="30">
        <v>3.4</v>
      </c>
      <c r="E330" s="30">
        <v>5.4</v>
      </c>
      <c r="F330" s="30">
        <v>4.0999999999999996</v>
      </c>
      <c r="G330" s="30">
        <v>5.6</v>
      </c>
      <c r="H330" s="30">
        <v>4.3</v>
      </c>
      <c r="I330" s="30">
        <v>3.9</v>
      </c>
      <c r="J330" s="30">
        <v>2.7</v>
      </c>
      <c r="K330" s="30">
        <v>2.6</v>
      </c>
      <c r="L330" s="30">
        <v>2.5</v>
      </c>
      <c r="M330" s="30">
        <v>3</v>
      </c>
      <c r="N330" s="30"/>
      <c r="O330" s="30"/>
      <c r="P330" s="30"/>
      <c r="Q330" s="30"/>
      <c r="R330" s="30"/>
      <c r="S330" s="30"/>
    </row>
    <row r="331" spans="1:19" x14ac:dyDescent="0.45">
      <c r="A331" s="22">
        <v>328</v>
      </c>
      <c r="B331" s="5" t="s">
        <v>479</v>
      </c>
      <c r="C331" s="4">
        <v>5.0999999999999996</v>
      </c>
      <c r="D331" s="30">
        <v>5.0999999999999996</v>
      </c>
      <c r="E331" s="30">
        <v>4.3</v>
      </c>
      <c r="F331" s="30">
        <v>5.4</v>
      </c>
      <c r="G331" s="30">
        <v>5.5</v>
      </c>
      <c r="H331" s="30">
        <v>7.7</v>
      </c>
      <c r="I331" s="30">
        <v>7.1</v>
      </c>
      <c r="J331" s="30">
        <v>7.7</v>
      </c>
      <c r="K331" s="30">
        <v>5.0999999999999996</v>
      </c>
      <c r="L331" s="30">
        <v>5.3</v>
      </c>
      <c r="M331" s="30">
        <v>6.5</v>
      </c>
      <c r="N331" s="30"/>
      <c r="O331" s="30"/>
      <c r="P331" s="30"/>
      <c r="Q331" s="30"/>
      <c r="R331" s="30"/>
      <c r="S331" s="30"/>
    </row>
    <row r="332" spans="1:19" x14ac:dyDescent="0.45">
      <c r="A332" s="22">
        <v>329</v>
      </c>
      <c r="B332" s="5" t="s">
        <v>313</v>
      </c>
      <c r="C332" s="4">
        <v>2.2000000000000002</v>
      </c>
      <c r="D332" s="30">
        <v>2.7</v>
      </c>
      <c r="E332" s="30">
        <v>3.3</v>
      </c>
      <c r="F332" s="30">
        <v>2.6</v>
      </c>
      <c r="G332" s="30">
        <v>2.8</v>
      </c>
      <c r="H332" s="30">
        <v>2.1</v>
      </c>
      <c r="I332" s="30">
        <v>2.2999999999999998</v>
      </c>
      <c r="J332" s="30">
        <v>2.4</v>
      </c>
      <c r="K332" s="30">
        <v>2.5</v>
      </c>
      <c r="L332" s="30">
        <v>3.7</v>
      </c>
      <c r="M332" s="30">
        <v>4.4000000000000004</v>
      </c>
      <c r="N332" s="30"/>
      <c r="O332" s="30"/>
      <c r="P332" s="30"/>
      <c r="Q332" s="30"/>
      <c r="R332" s="30"/>
      <c r="S332" s="30"/>
    </row>
    <row r="333" spans="1:19" x14ac:dyDescent="0.45">
      <c r="A333" s="22">
        <v>330</v>
      </c>
      <c r="B333" s="5" t="s">
        <v>314</v>
      </c>
      <c r="C333" s="4">
        <v>4.3</v>
      </c>
      <c r="D333" s="30">
        <v>5.2</v>
      </c>
      <c r="E333" s="30">
        <v>5.3</v>
      </c>
      <c r="F333" s="30">
        <v>4.8</v>
      </c>
      <c r="G333" s="30">
        <v>5.5</v>
      </c>
      <c r="H333" s="30">
        <v>5.0999999999999996</v>
      </c>
      <c r="I333" s="30">
        <v>5.0999999999999996</v>
      </c>
      <c r="J333" s="30">
        <v>4.9000000000000004</v>
      </c>
      <c r="K333" s="30">
        <v>4</v>
      </c>
      <c r="L333" s="30">
        <v>4.7</v>
      </c>
      <c r="M333" s="30">
        <v>6.1</v>
      </c>
      <c r="N333" s="30"/>
      <c r="O333" s="30"/>
      <c r="P333" s="30"/>
      <c r="Q333" s="30"/>
      <c r="R333" s="30"/>
      <c r="S333" s="30"/>
    </row>
    <row r="334" spans="1:19" x14ac:dyDescent="0.45">
      <c r="A334" s="22">
        <v>331</v>
      </c>
      <c r="B334" s="5" t="s">
        <v>315</v>
      </c>
      <c r="C334" s="4">
        <v>6.8</v>
      </c>
      <c r="D334" s="30">
        <v>7.7</v>
      </c>
      <c r="E334" s="30">
        <v>7.5</v>
      </c>
      <c r="F334" s="30">
        <v>9</v>
      </c>
      <c r="G334" s="30">
        <v>9.1999999999999993</v>
      </c>
      <c r="H334" s="30">
        <v>7.1</v>
      </c>
      <c r="I334" s="30">
        <v>8</v>
      </c>
      <c r="J334" s="30">
        <v>7.3</v>
      </c>
      <c r="K334" s="30">
        <v>5.6</v>
      </c>
      <c r="L334" s="30">
        <v>7</v>
      </c>
      <c r="M334" s="30">
        <v>7</v>
      </c>
      <c r="N334" s="30"/>
      <c r="O334" s="30"/>
      <c r="P334" s="30"/>
      <c r="Q334" s="30"/>
      <c r="R334" s="30"/>
      <c r="S334" s="30"/>
    </row>
    <row r="335" spans="1:19" x14ac:dyDescent="0.45">
      <c r="A335" s="22">
        <v>332</v>
      </c>
      <c r="B335" s="5" t="s">
        <v>316</v>
      </c>
      <c r="C335" s="4">
        <v>4.5</v>
      </c>
      <c r="D335" s="30">
        <v>5.8</v>
      </c>
      <c r="E335" s="30">
        <v>5.3</v>
      </c>
      <c r="F335" s="30">
        <v>5.3</v>
      </c>
      <c r="G335" s="30">
        <v>5.8</v>
      </c>
      <c r="H335" s="30">
        <v>5.4</v>
      </c>
      <c r="I335" s="30">
        <v>5.7</v>
      </c>
      <c r="J335" s="30">
        <v>4.5999999999999996</v>
      </c>
      <c r="K335" s="30">
        <v>3.4</v>
      </c>
      <c r="L335" s="30">
        <v>4.2</v>
      </c>
      <c r="M335" s="30">
        <v>5.3</v>
      </c>
      <c r="N335" s="30"/>
      <c r="O335" s="30"/>
      <c r="P335" s="30"/>
      <c r="Q335" s="30"/>
      <c r="R335" s="30"/>
      <c r="S335" s="30"/>
    </row>
    <row r="336" spans="1:19" x14ac:dyDescent="0.45">
      <c r="A336" s="22">
        <v>333</v>
      </c>
      <c r="B336" s="5" t="s">
        <v>480</v>
      </c>
      <c r="C336" s="4">
        <v>12.5</v>
      </c>
      <c r="D336" s="30">
        <v>10.6</v>
      </c>
      <c r="E336" s="30">
        <v>12.9</v>
      </c>
      <c r="F336" s="30">
        <v>9.5</v>
      </c>
      <c r="G336" s="30">
        <v>13.4</v>
      </c>
      <c r="H336" s="30">
        <v>9.6</v>
      </c>
      <c r="I336" s="30">
        <v>9.1999999999999993</v>
      </c>
      <c r="J336" s="30">
        <v>6.7</v>
      </c>
      <c r="K336" s="30">
        <v>6.5</v>
      </c>
      <c r="L336" s="30">
        <v>6.8</v>
      </c>
      <c r="M336" s="30">
        <v>7.2</v>
      </c>
      <c r="N336" s="30"/>
      <c r="O336" s="30"/>
      <c r="P336" s="30"/>
      <c r="Q336" s="30"/>
      <c r="R336" s="30"/>
      <c r="S336" s="30"/>
    </row>
    <row r="337" spans="1:19" x14ac:dyDescent="0.45">
      <c r="A337" s="22">
        <v>334</v>
      </c>
      <c r="B337" s="5" t="s">
        <v>481</v>
      </c>
      <c r="C337" s="4">
        <v>2.5</v>
      </c>
      <c r="D337" s="30">
        <v>2.2999999999999998</v>
      </c>
      <c r="E337" s="30">
        <v>3.4</v>
      </c>
      <c r="F337" s="30">
        <v>2.6</v>
      </c>
      <c r="G337" s="30">
        <v>2.7</v>
      </c>
      <c r="H337" s="30">
        <v>2.2999999999999998</v>
      </c>
      <c r="I337" s="30">
        <v>1.9</v>
      </c>
      <c r="J337" s="30">
        <v>1.5</v>
      </c>
      <c r="K337" s="30">
        <v>1.5</v>
      </c>
      <c r="L337" s="30">
        <v>1.9</v>
      </c>
      <c r="M337" s="30">
        <v>2</v>
      </c>
      <c r="N337" s="30"/>
      <c r="O337" s="30"/>
      <c r="P337" s="30"/>
      <c r="Q337" s="30"/>
      <c r="R337" s="30"/>
      <c r="S337" s="30"/>
    </row>
    <row r="338" spans="1:19" x14ac:dyDescent="0.45">
      <c r="A338" s="22">
        <v>335</v>
      </c>
      <c r="B338" s="5" t="s">
        <v>482</v>
      </c>
      <c r="C338" s="4">
        <v>8.4</v>
      </c>
      <c r="D338" s="30">
        <v>8.3000000000000007</v>
      </c>
      <c r="E338" s="30">
        <v>6.3</v>
      </c>
      <c r="F338" s="30">
        <v>8.1999999999999993</v>
      </c>
      <c r="G338" s="30">
        <v>8.4</v>
      </c>
      <c r="H338" s="30">
        <v>5.3</v>
      </c>
      <c r="I338" s="30">
        <v>7.6</v>
      </c>
      <c r="J338" s="30">
        <v>6.9</v>
      </c>
      <c r="K338" s="30">
        <v>4.5</v>
      </c>
      <c r="L338" s="30">
        <v>6.2</v>
      </c>
      <c r="M338" s="30">
        <v>5.2</v>
      </c>
      <c r="N338" s="30"/>
      <c r="O338" s="30"/>
      <c r="P338" s="30"/>
      <c r="Q338" s="30"/>
      <c r="R338" s="30"/>
      <c r="S338" s="30"/>
    </row>
    <row r="339" spans="1:19" x14ac:dyDescent="0.45">
      <c r="A339" s="22">
        <v>336</v>
      </c>
      <c r="B339" s="5" t="s">
        <v>483</v>
      </c>
      <c r="C339" s="4">
        <v>9.6999999999999993</v>
      </c>
      <c r="D339" s="30">
        <v>8.1</v>
      </c>
      <c r="E339" s="30">
        <v>6.5</v>
      </c>
      <c r="F339" s="30">
        <v>8.4</v>
      </c>
      <c r="G339" s="30">
        <v>8.9</v>
      </c>
      <c r="H339" s="30">
        <v>5</v>
      </c>
      <c r="I339" s="30">
        <v>7.5</v>
      </c>
      <c r="J339" s="30">
        <v>7.5</v>
      </c>
      <c r="K339" s="30">
        <v>5.4</v>
      </c>
      <c r="L339" s="30">
        <v>7.1</v>
      </c>
      <c r="M339" s="30">
        <v>7</v>
      </c>
      <c r="N339" s="30"/>
      <c r="O339" s="30"/>
      <c r="P339" s="30"/>
      <c r="Q339" s="30"/>
      <c r="R339" s="30"/>
      <c r="S339" s="30"/>
    </row>
    <row r="340" spans="1:19" x14ac:dyDescent="0.45">
      <c r="A340" s="22">
        <v>337</v>
      </c>
      <c r="B340" s="5" t="s">
        <v>484</v>
      </c>
      <c r="C340" s="4">
        <v>3.5</v>
      </c>
      <c r="D340" s="30">
        <v>2.9</v>
      </c>
      <c r="E340" s="30">
        <v>3.4</v>
      </c>
      <c r="F340" s="30">
        <v>5.3</v>
      </c>
      <c r="G340" s="30">
        <v>4.3</v>
      </c>
      <c r="H340" s="30">
        <v>2.4</v>
      </c>
      <c r="I340" s="30">
        <v>3.9</v>
      </c>
      <c r="J340" s="30">
        <v>3.1</v>
      </c>
      <c r="K340" s="30">
        <v>2.5</v>
      </c>
      <c r="L340" s="30">
        <v>3</v>
      </c>
      <c r="M340" s="30">
        <v>2.8</v>
      </c>
      <c r="N340" s="30"/>
      <c r="O340" s="30"/>
      <c r="P340" s="30"/>
      <c r="Q340" s="30"/>
      <c r="R340" s="30"/>
      <c r="S340" s="30"/>
    </row>
    <row r="341" spans="1:19" x14ac:dyDescent="0.45">
      <c r="A341" s="22">
        <v>338</v>
      </c>
      <c r="B341" s="5" t="s">
        <v>485</v>
      </c>
      <c r="C341" s="4">
        <v>6.3</v>
      </c>
      <c r="D341" s="30">
        <v>5.5</v>
      </c>
      <c r="E341" s="30">
        <v>4.0999999999999996</v>
      </c>
      <c r="F341" s="30">
        <v>5.2</v>
      </c>
      <c r="G341" s="30">
        <v>5.6</v>
      </c>
      <c r="H341" s="30">
        <v>3.7</v>
      </c>
      <c r="I341" s="30">
        <v>5.6</v>
      </c>
      <c r="J341" s="30">
        <v>4.4000000000000004</v>
      </c>
      <c r="K341" s="30">
        <v>3.6</v>
      </c>
      <c r="L341" s="30">
        <v>4.5</v>
      </c>
      <c r="M341" s="30">
        <v>4.2</v>
      </c>
      <c r="N341" s="30"/>
      <c r="O341" s="30"/>
      <c r="P341" s="30"/>
      <c r="Q341" s="30"/>
      <c r="R341" s="30"/>
      <c r="S341" s="30"/>
    </row>
    <row r="342" spans="1:19" x14ac:dyDescent="0.45">
      <c r="A342" s="22">
        <v>339</v>
      </c>
      <c r="B342" s="5" t="s">
        <v>317</v>
      </c>
      <c r="C342" s="4">
        <v>2.7</v>
      </c>
      <c r="D342" s="30">
        <v>3.3</v>
      </c>
      <c r="E342" s="30">
        <v>3.1</v>
      </c>
      <c r="F342" s="30">
        <v>3.7</v>
      </c>
      <c r="G342" s="30">
        <v>4</v>
      </c>
      <c r="H342" s="30">
        <v>3.1</v>
      </c>
      <c r="I342" s="30">
        <v>3.3</v>
      </c>
      <c r="J342" s="30">
        <v>3.5</v>
      </c>
      <c r="K342" s="30">
        <v>2.5</v>
      </c>
      <c r="L342" s="30">
        <v>3.1</v>
      </c>
      <c r="M342" s="30">
        <v>3.8</v>
      </c>
      <c r="N342" s="30"/>
      <c r="O342" s="30"/>
      <c r="P342" s="30"/>
      <c r="Q342" s="30"/>
      <c r="R342" s="30"/>
      <c r="S342" s="30"/>
    </row>
    <row r="343" spans="1:19" x14ac:dyDescent="0.45">
      <c r="A343" s="22">
        <v>340</v>
      </c>
      <c r="B343" s="5" t="s">
        <v>486</v>
      </c>
      <c r="C343" s="4">
        <v>3.3</v>
      </c>
      <c r="D343" s="30">
        <v>2.2999999999999998</v>
      </c>
      <c r="E343" s="30">
        <v>2.8</v>
      </c>
      <c r="F343" s="30">
        <v>1.9</v>
      </c>
      <c r="G343" s="30">
        <v>2.4</v>
      </c>
      <c r="H343" s="30">
        <v>2.8</v>
      </c>
      <c r="I343" s="30">
        <v>1.8</v>
      </c>
      <c r="J343" s="30">
        <v>1.6</v>
      </c>
      <c r="K343" s="30">
        <v>1.7</v>
      </c>
      <c r="L343" s="30">
        <v>1.6</v>
      </c>
      <c r="M343" s="30">
        <v>2.7</v>
      </c>
      <c r="N343" s="30"/>
      <c r="O343" s="30"/>
      <c r="P343" s="30"/>
      <c r="Q343" s="30"/>
      <c r="R343" s="30"/>
      <c r="S343" s="30"/>
    </row>
    <row r="344" spans="1:19" x14ac:dyDescent="0.45">
      <c r="A344" s="22">
        <v>341</v>
      </c>
      <c r="B344" s="5" t="s">
        <v>318</v>
      </c>
      <c r="C344" s="4">
        <v>3.5</v>
      </c>
      <c r="D344" s="30">
        <v>4.0999999999999996</v>
      </c>
      <c r="E344" s="30">
        <v>4.2</v>
      </c>
      <c r="F344" s="30">
        <v>4.5999999999999996</v>
      </c>
      <c r="G344" s="30">
        <v>5.2</v>
      </c>
      <c r="H344" s="30">
        <v>3.6</v>
      </c>
      <c r="I344" s="30">
        <v>3.9</v>
      </c>
      <c r="J344" s="30">
        <v>4.4000000000000004</v>
      </c>
      <c r="K344" s="30">
        <v>3.2</v>
      </c>
      <c r="L344" s="30">
        <v>3.7</v>
      </c>
      <c r="M344" s="30">
        <v>4</v>
      </c>
      <c r="N344" s="30"/>
      <c r="O344" s="30"/>
      <c r="P344" s="30"/>
      <c r="Q344" s="30"/>
      <c r="R344" s="30"/>
      <c r="S344" s="30"/>
    </row>
    <row r="345" spans="1:19" x14ac:dyDescent="0.45">
      <c r="A345" s="22">
        <v>342</v>
      </c>
      <c r="B345" s="5" t="s">
        <v>319</v>
      </c>
      <c r="C345" s="4">
        <v>4.4000000000000004</v>
      </c>
      <c r="D345" s="30">
        <v>4.5999999999999996</v>
      </c>
      <c r="E345" s="30">
        <v>4.5</v>
      </c>
      <c r="F345" s="30">
        <v>6.5</v>
      </c>
      <c r="G345" s="30">
        <v>6.8</v>
      </c>
      <c r="H345" s="30">
        <v>6.2</v>
      </c>
      <c r="I345" s="30">
        <v>6.8</v>
      </c>
      <c r="J345" s="30">
        <v>6.8</v>
      </c>
      <c r="K345" s="30">
        <v>7.5</v>
      </c>
      <c r="L345" s="30">
        <v>6.9</v>
      </c>
      <c r="M345" s="30">
        <v>6.6</v>
      </c>
      <c r="N345" s="30"/>
      <c r="O345" s="30"/>
      <c r="P345" s="30"/>
      <c r="Q345" s="30"/>
      <c r="R345" s="30"/>
      <c r="S345" s="30"/>
    </row>
    <row r="346" spans="1:19" x14ac:dyDescent="0.45">
      <c r="A346" s="22">
        <v>343</v>
      </c>
      <c r="B346" s="5" t="s">
        <v>320</v>
      </c>
      <c r="C346" s="4">
        <v>2.6</v>
      </c>
      <c r="D346" s="30">
        <v>3.3</v>
      </c>
      <c r="E346" s="30">
        <v>3.7</v>
      </c>
      <c r="F346" s="30">
        <v>5</v>
      </c>
      <c r="G346" s="30">
        <v>5</v>
      </c>
      <c r="H346" s="30">
        <v>4.2</v>
      </c>
      <c r="I346" s="30">
        <v>5.3</v>
      </c>
      <c r="J346" s="30">
        <v>4.0999999999999996</v>
      </c>
      <c r="K346" s="30">
        <f>AVERAGE(L346,J346)</f>
        <v>4.1500000000000004</v>
      </c>
      <c r="L346" s="30">
        <v>4.2</v>
      </c>
      <c r="M346" s="30">
        <v>6.4</v>
      </c>
      <c r="N346" s="30"/>
      <c r="O346" s="30"/>
      <c r="P346" s="30"/>
      <c r="Q346" s="30"/>
      <c r="R346" s="30"/>
      <c r="S346" s="30"/>
    </row>
    <row r="347" spans="1:19" x14ac:dyDescent="0.45">
      <c r="A347" s="22">
        <v>344</v>
      </c>
      <c r="B347" s="5" t="s">
        <v>321</v>
      </c>
      <c r="C347" s="4">
        <v>3.1</v>
      </c>
      <c r="D347" s="30">
        <v>3.8</v>
      </c>
      <c r="E347" s="30">
        <v>3.6</v>
      </c>
      <c r="F347" s="30">
        <v>5.0999999999999996</v>
      </c>
      <c r="G347" s="30">
        <v>4.5</v>
      </c>
      <c r="H347" s="30">
        <v>3.3</v>
      </c>
      <c r="I347" s="30">
        <v>3.1</v>
      </c>
      <c r="J347" s="30">
        <v>3.3</v>
      </c>
      <c r="K347" s="30">
        <v>3</v>
      </c>
      <c r="L347" s="30">
        <v>3.4</v>
      </c>
      <c r="M347" s="30">
        <v>4.5999999999999996</v>
      </c>
      <c r="N347" s="30"/>
      <c r="O347" s="30"/>
      <c r="P347" s="30"/>
      <c r="Q347" s="30"/>
      <c r="R347" s="30"/>
      <c r="S347" s="30"/>
    </row>
    <row r="348" spans="1:19" x14ac:dyDescent="0.45">
      <c r="A348" s="22">
        <v>345</v>
      </c>
      <c r="B348" s="5" t="s">
        <v>322</v>
      </c>
      <c r="C348" s="4">
        <v>1.4</v>
      </c>
      <c r="D348" s="30">
        <v>1.6</v>
      </c>
      <c r="E348" s="30">
        <v>2.1</v>
      </c>
      <c r="F348" s="30">
        <v>2.5</v>
      </c>
      <c r="G348" s="30">
        <v>2.5</v>
      </c>
      <c r="H348" s="30">
        <v>1.9</v>
      </c>
      <c r="I348" s="30">
        <v>1.7</v>
      </c>
      <c r="J348" s="30">
        <v>1.9</v>
      </c>
      <c r="K348" s="30">
        <v>2.2999999999999998</v>
      </c>
      <c r="L348" s="30">
        <v>2.6</v>
      </c>
      <c r="M348" s="30">
        <v>3.7</v>
      </c>
      <c r="N348" s="30"/>
      <c r="O348" s="30"/>
      <c r="P348" s="30"/>
      <c r="Q348" s="30"/>
      <c r="R348" s="30"/>
      <c r="S348" s="30"/>
    </row>
    <row r="349" spans="1:19" x14ac:dyDescent="0.45">
      <c r="A349" s="22">
        <v>346</v>
      </c>
      <c r="B349" s="5" t="s">
        <v>323</v>
      </c>
      <c r="C349" s="4">
        <v>2.1</v>
      </c>
      <c r="D349" s="30">
        <v>2.5</v>
      </c>
      <c r="E349" s="30">
        <v>2.1</v>
      </c>
      <c r="F349" s="30">
        <v>2.6</v>
      </c>
      <c r="G349" s="30">
        <v>2.7</v>
      </c>
      <c r="H349" s="30">
        <v>1.8</v>
      </c>
      <c r="I349" s="30">
        <v>2</v>
      </c>
      <c r="J349" s="30">
        <v>2</v>
      </c>
      <c r="K349" s="30">
        <v>1.8</v>
      </c>
      <c r="L349" s="30">
        <v>2.1</v>
      </c>
      <c r="M349" s="30">
        <v>3.9</v>
      </c>
      <c r="N349" s="30"/>
      <c r="O349" s="30"/>
      <c r="P349" s="30"/>
      <c r="Q349" s="30"/>
      <c r="R349" s="30"/>
      <c r="S349" s="30"/>
    </row>
    <row r="350" spans="1:19" x14ac:dyDescent="0.45">
      <c r="A350" s="22">
        <v>347</v>
      </c>
      <c r="B350" s="5" t="s">
        <v>487</v>
      </c>
      <c r="C350" s="4">
        <v>4.0999999999999996</v>
      </c>
      <c r="D350" s="30">
        <v>3.7</v>
      </c>
      <c r="E350" s="30">
        <v>3.8</v>
      </c>
      <c r="F350" s="30">
        <v>4.8</v>
      </c>
      <c r="G350" s="30">
        <v>4</v>
      </c>
      <c r="H350" s="30">
        <v>3</v>
      </c>
      <c r="I350" s="30">
        <v>3.1</v>
      </c>
      <c r="J350" s="30">
        <v>2.4</v>
      </c>
      <c r="K350" s="30">
        <v>2.1</v>
      </c>
      <c r="L350" s="30">
        <v>2.1</v>
      </c>
      <c r="M350" s="30">
        <v>2.7</v>
      </c>
      <c r="N350" s="30"/>
      <c r="O350" s="30"/>
      <c r="P350" s="30"/>
      <c r="Q350" s="30"/>
      <c r="R350" s="30"/>
      <c r="S350" s="30"/>
    </row>
    <row r="351" spans="1:19" x14ac:dyDescent="0.45">
      <c r="A351" s="22">
        <v>348</v>
      </c>
      <c r="B351" s="5" t="s">
        <v>324</v>
      </c>
      <c r="C351" s="4">
        <v>8.6</v>
      </c>
      <c r="D351" s="30">
        <v>7.9</v>
      </c>
      <c r="E351" s="30">
        <v>8.9</v>
      </c>
      <c r="F351" s="30">
        <v>9.1999999999999993</v>
      </c>
      <c r="G351" s="30">
        <v>11.2</v>
      </c>
      <c r="H351" s="30">
        <v>10.7</v>
      </c>
      <c r="I351" s="30">
        <v>8.6999999999999993</v>
      </c>
      <c r="J351" s="30">
        <v>9.1999999999999993</v>
      </c>
      <c r="K351" s="30">
        <v>6.8</v>
      </c>
      <c r="L351" s="30">
        <v>9.3000000000000007</v>
      </c>
      <c r="M351" s="30">
        <v>8.1999999999999993</v>
      </c>
      <c r="N351" s="30"/>
      <c r="O351" s="30"/>
      <c r="P351" s="30"/>
      <c r="Q351" s="30"/>
      <c r="R351" s="30"/>
      <c r="S351" s="30"/>
    </row>
    <row r="352" spans="1:19" x14ac:dyDescent="0.45">
      <c r="A352" s="22">
        <v>349</v>
      </c>
      <c r="B352" s="5" t="s">
        <v>325</v>
      </c>
      <c r="C352" s="4">
        <v>8.6</v>
      </c>
      <c r="D352" s="30">
        <v>7.6</v>
      </c>
      <c r="E352" s="30">
        <v>8.6999999999999993</v>
      </c>
      <c r="F352" s="30">
        <v>9.1</v>
      </c>
      <c r="G352" s="30">
        <v>10</v>
      </c>
      <c r="H352" s="30">
        <v>10.4</v>
      </c>
      <c r="I352" s="30">
        <v>9.3000000000000007</v>
      </c>
      <c r="J352" s="30">
        <v>8.6999999999999993</v>
      </c>
      <c r="K352" s="30">
        <v>6.7</v>
      </c>
      <c r="L352" s="30">
        <v>8.9</v>
      </c>
      <c r="M352" s="30">
        <v>8.5</v>
      </c>
      <c r="N352" s="30"/>
      <c r="O352" s="30"/>
      <c r="P352" s="30"/>
      <c r="Q352" s="30"/>
      <c r="R352" s="30"/>
      <c r="S352" s="30"/>
    </row>
    <row r="353" spans="1:19" x14ac:dyDescent="0.45">
      <c r="A353" s="22">
        <v>350</v>
      </c>
      <c r="B353" s="5" t="s">
        <v>326</v>
      </c>
      <c r="C353" s="4">
        <v>12.1</v>
      </c>
      <c r="D353" s="30">
        <v>16.100000000000001</v>
      </c>
      <c r="E353" s="30">
        <v>15.2</v>
      </c>
      <c r="F353" s="30">
        <v>14</v>
      </c>
      <c r="G353" s="30">
        <v>14.1</v>
      </c>
      <c r="H353" s="30">
        <v>14.1</v>
      </c>
      <c r="I353" s="30">
        <v>17</v>
      </c>
      <c r="J353" s="30">
        <v>16.5</v>
      </c>
      <c r="K353" s="30">
        <v>12.8</v>
      </c>
      <c r="L353" s="30">
        <v>14.1</v>
      </c>
      <c r="M353" s="30">
        <v>14.3</v>
      </c>
      <c r="N353" s="30"/>
      <c r="O353" s="30"/>
      <c r="P353" s="30"/>
      <c r="Q353" s="30"/>
      <c r="R353" s="30"/>
      <c r="S353" s="30"/>
    </row>
    <row r="354" spans="1:19" x14ac:dyDescent="0.45">
      <c r="A354" s="22">
        <v>351</v>
      </c>
      <c r="B354" s="5" t="s">
        <v>327</v>
      </c>
      <c r="C354" s="4">
        <v>12.3</v>
      </c>
      <c r="D354" s="30">
        <v>15.6</v>
      </c>
      <c r="E354" s="30">
        <v>15.7</v>
      </c>
      <c r="F354" s="30">
        <v>13.3</v>
      </c>
      <c r="G354" s="30">
        <v>15</v>
      </c>
      <c r="H354" s="30">
        <v>15.6</v>
      </c>
      <c r="I354" s="30">
        <v>16.2</v>
      </c>
      <c r="J354" s="30">
        <v>15.6</v>
      </c>
      <c r="K354" s="30">
        <v>11.9</v>
      </c>
      <c r="L354" s="30">
        <v>13</v>
      </c>
      <c r="M354" s="30">
        <v>13.5</v>
      </c>
      <c r="N354" s="30"/>
      <c r="O354" s="30"/>
      <c r="P354" s="30"/>
      <c r="Q354" s="30"/>
      <c r="R354" s="30"/>
      <c r="S354" s="30"/>
    </row>
    <row r="355" spans="1:19" x14ac:dyDescent="0.45">
      <c r="A355" s="22">
        <v>352</v>
      </c>
      <c r="B355" s="5" t="s">
        <v>488</v>
      </c>
      <c r="C355" s="4">
        <v>4.8</v>
      </c>
      <c r="D355" s="30">
        <v>3.8</v>
      </c>
      <c r="E355" s="30">
        <v>4.3</v>
      </c>
      <c r="F355" s="30">
        <v>4.4000000000000004</v>
      </c>
      <c r="G355" s="30">
        <v>4.8</v>
      </c>
      <c r="H355" s="30">
        <v>5.5</v>
      </c>
      <c r="I355" s="30">
        <v>4.8</v>
      </c>
      <c r="J355" s="30">
        <v>3.9</v>
      </c>
      <c r="K355" s="30">
        <v>4.3</v>
      </c>
      <c r="L355" s="30">
        <v>3.7</v>
      </c>
      <c r="M355" s="30">
        <v>2.7</v>
      </c>
      <c r="N355" s="30"/>
      <c r="O355" s="30"/>
      <c r="P355" s="30"/>
      <c r="Q355" s="30"/>
      <c r="R355" s="30"/>
      <c r="S355" s="30"/>
    </row>
    <row r="356" spans="1:19" x14ac:dyDescent="0.45">
      <c r="A356" s="22">
        <v>353</v>
      </c>
      <c r="B356" s="5" t="s">
        <v>328</v>
      </c>
      <c r="C356" s="4">
        <v>3.9</v>
      </c>
      <c r="D356" s="30">
        <v>4.5</v>
      </c>
      <c r="E356" s="30">
        <v>4.9000000000000004</v>
      </c>
      <c r="F356" s="30">
        <v>6.9</v>
      </c>
      <c r="G356" s="30">
        <v>6.1</v>
      </c>
      <c r="H356" s="30">
        <v>5.2</v>
      </c>
      <c r="I356" s="30">
        <v>5.3</v>
      </c>
      <c r="J356" s="30">
        <v>5.2</v>
      </c>
      <c r="K356" s="30">
        <v>5.6</v>
      </c>
      <c r="L356" s="30">
        <v>5.9</v>
      </c>
      <c r="M356" s="30">
        <v>6.5</v>
      </c>
      <c r="N356" s="30"/>
      <c r="O356" s="30"/>
      <c r="P356" s="30"/>
      <c r="Q356" s="30"/>
      <c r="R356" s="30"/>
      <c r="S356" s="30"/>
    </row>
    <row r="357" spans="1:19" x14ac:dyDescent="0.45">
      <c r="A357" s="22">
        <v>354</v>
      </c>
      <c r="B357" s="5" t="s">
        <v>329</v>
      </c>
      <c r="C357" s="4">
        <v>3.9</v>
      </c>
      <c r="D357" s="30">
        <v>4.4000000000000004</v>
      </c>
      <c r="E357" s="30">
        <v>4.5999999999999996</v>
      </c>
      <c r="F357" s="30">
        <v>6</v>
      </c>
      <c r="G357" s="30">
        <v>5.9</v>
      </c>
      <c r="H357" s="30">
        <v>4.8</v>
      </c>
      <c r="I357" s="30">
        <v>4.8</v>
      </c>
      <c r="J357" s="30">
        <v>4.4000000000000004</v>
      </c>
      <c r="K357" s="30">
        <v>4.5</v>
      </c>
      <c r="L357" s="30">
        <v>5.4</v>
      </c>
      <c r="M357" s="30">
        <v>5.9</v>
      </c>
      <c r="N357" s="30"/>
      <c r="O357" s="30"/>
      <c r="P357" s="30"/>
      <c r="Q357" s="30"/>
      <c r="R357" s="30"/>
      <c r="S357" s="30"/>
    </row>
    <row r="358" spans="1:19" x14ac:dyDescent="0.45">
      <c r="A358" s="22">
        <v>355</v>
      </c>
      <c r="B358" s="5" t="s">
        <v>489</v>
      </c>
      <c r="C358" s="4">
        <v>4.9000000000000004</v>
      </c>
      <c r="D358" s="30">
        <v>3.9</v>
      </c>
      <c r="E358" s="30">
        <v>3.9</v>
      </c>
      <c r="F358" s="30">
        <v>4.7</v>
      </c>
      <c r="G358" s="30">
        <v>5.8</v>
      </c>
      <c r="H358" s="30">
        <v>5.8</v>
      </c>
      <c r="I358" s="30">
        <v>5.2</v>
      </c>
      <c r="J358" s="30">
        <v>4</v>
      </c>
      <c r="K358" s="30">
        <v>4.7</v>
      </c>
      <c r="L358" s="30">
        <v>4.5999999999999996</v>
      </c>
      <c r="M358" s="30">
        <v>3.2</v>
      </c>
      <c r="N358" s="30"/>
      <c r="O358" s="30"/>
      <c r="P358" s="30"/>
      <c r="Q358" s="30"/>
      <c r="R358" s="30"/>
      <c r="S358" s="30"/>
    </row>
    <row r="359" spans="1:19" x14ac:dyDescent="0.45">
      <c r="A359" s="22">
        <v>356</v>
      </c>
      <c r="B359" s="5" t="s">
        <v>490</v>
      </c>
      <c r="C359" s="4">
        <v>1.7</v>
      </c>
      <c r="D359" s="30">
        <v>1.9</v>
      </c>
      <c r="E359" s="30">
        <v>2.9</v>
      </c>
      <c r="F359" s="30">
        <v>2.1</v>
      </c>
      <c r="G359" s="30">
        <v>2.2000000000000002</v>
      </c>
      <c r="H359" s="30">
        <v>2.2999999999999998</v>
      </c>
      <c r="I359" s="30">
        <v>1.4</v>
      </c>
      <c r="J359" s="30">
        <v>2.2999999999999998</v>
      </c>
      <c r="K359" s="30">
        <v>1.1000000000000001</v>
      </c>
      <c r="L359" s="30">
        <v>1.6</v>
      </c>
      <c r="M359" s="30">
        <v>1.8</v>
      </c>
      <c r="N359" s="30"/>
      <c r="O359" s="30"/>
      <c r="P359" s="30"/>
      <c r="Q359" s="30"/>
      <c r="R359" s="30"/>
      <c r="S359" s="30"/>
    </row>
    <row r="360" spans="1:19" x14ac:dyDescent="0.45">
      <c r="A360" s="22">
        <v>357</v>
      </c>
      <c r="B360" s="5" t="s">
        <v>330</v>
      </c>
      <c r="C360" s="4">
        <v>2</v>
      </c>
      <c r="D360" s="30">
        <v>1.8</v>
      </c>
      <c r="E360" s="30">
        <v>1.8</v>
      </c>
      <c r="F360" s="30">
        <v>2.5</v>
      </c>
      <c r="G360" s="30">
        <v>2.1</v>
      </c>
      <c r="H360" s="30">
        <v>1.9</v>
      </c>
      <c r="I360" s="30">
        <v>2</v>
      </c>
      <c r="J360" s="30">
        <v>1.7</v>
      </c>
      <c r="K360" s="30">
        <v>1.7</v>
      </c>
      <c r="L360" s="30">
        <v>2.2999999999999998</v>
      </c>
      <c r="M360" s="30">
        <v>3.4</v>
      </c>
      <c r="N360" s="30"/>
      <c r="O360" s="30"/>
      <c r="P360" s="30"/>
      <c r="Q360" s="30"/>
      <c r="R360" s="30"/>
      <c r="S360" s="30"/>
    </row>
    <row r="361" spans="1:19" x14ac:dyDescent="0.45">
      <c r="A361" s="22">
        <v>358</v>
      </c>
      <c r="B361" s="5" t="s">
        <v>331</v>
      </c>
      <c r="C361" s="4">
        <v>4.0999999999999996</v>
      </c>
      <c r="D361" s="30">
        <v>4.2</v>
      </c>
      <c r="E361" s="30">
        <v>3.2</v>
      </c>
      <c r="F361" s="30">
        <v>4.7</v>
      </c>
      <c r="G361" s="30">
        <v>4.2</v>
      </c>
      <c r="H361" s="30">
        <v>4.2</v>
      </c>
      <c r="I361" s="30">
        <v>4.8</v>
      </c>
      <c r="J361" s="30">
        <v>3.8</v>
      </c>
      <c r="K361" s="30">
        <v>3.5</v>
      </c>
      <c r="L361" s="30">
        <v>5</v>
      </c>
      <c r="M361" s="30">
        <v>6.4</v>
      </c>
      <c r="N361" s="30"/>
      <c r="O361" s="30"/>
      <c r="P361" s="30"/>
      <c r="Q361" s="30"/>
      <c r="R361" s="30"/>
      <c r="S361" s="30"/>
    </row>
    <row r="362" spans="1:19" x14ac:dyDescent="0.45">
      <c r="A362" s="22">
        <v>359</v>
      </c>
      <c r="B362" s="5" t="s">
        <v>332</v>
      </c>
      <c r="C362" s="4">
        <v>4.3</v>
      </c>
      <c r="D362" s="30">
        <v>4.3</v>
      </c>
      <c r="E362" s="30">
        <v>3.3</v>
      </c>
      <c r="F362" s="30">
        <v>5.0999999999999996</v>
      </c>
      <c r="G362" s="30">
        <v>4.9000000000000004</v>
      </c>
      <c r="H362" s="30">
        <v>5.2</v>
      </c>
      <c r="I362" s="30">
        <v>5.3</v>
      </c>
      <c r="J362" s="30">
        <v>4.7</v>
      </c>
      <c r="K362" s="30">
        <v>4.3</v>
      </c>
      <c r="L362" s="30">
        <v>5.7</v>
      </c>
      <c r="M362" s="30">
        <v>7.1</v>
      </c>
      <c r="N362" s="30"/>
      <c r="O362" s="30"/>
      <c r="P362" s="30"/>
      <c r="Q362" s="30"/>
      <c r="R362" s="30"/>
      <c r="S362" s="30"/>
    </row>
    <row r="363" spans="1:19" x14ac:dyDescent="0.45">
      <c r="A363" s="22">
        <v>360</v>
      </c>
      <c r="B363" s="5" t="s">
        <v>333</v>
      </c>
      <c r="C363" s="4">
        <v>10.9</v>
      </c>
      <c r="D363" s="30">
        <v>14.5</v>
      </c>
      <c r="E363" s="30">
        <v>13.7</v>
      </c>
      <c r="F363" s="30">
        <v>11.5</v>
      </c>
      <c r="G363" s="30">
        <v>12.6</v>
      </c>
      <c r="H363" s="30">
        <v>11.9</v>
      </c>
      <c r="I363" s="30">
        <v>12.6</v>
      </c>
      <c r="J363" s="30">
        <v>11.4</v>
      </c>
      <c r="K363" s="30">
        <v>9.1</v>
      </c>
      <c r="L363" s="30">
        <v>9.8000000000000007</v>
      </c>
      <c r="M363" s="30">
        <v>9.4</v>
      </c>
      <c r="N363" s="30"/>
      <c r="O363" s="30"/>
      <c r="P363" s="30"/>
      <c r="Q363" s="30"/>
      <c r="R363" s="30"/>
      <c r="S363" s="30"/>
    </row>
    <row r="364" spans="1:19" x14ac:dyDescent="0.45">
      <c r="A364" s="22">
        <v>361</v>
      </c>
      <c r="B364" s="5" t="s">
        <v>334</v>
      </c>
      <c r="C364" s="4">
        <v>11.9</v>
      </c>
      <c r="D364" s="30">
        <v>15.3</v>
      </c>
      <c r="E364" s="30">
        <v>16.3</v>
      </c>
      <c r="F364" s="30">
        <v>14</v>
      </c>
      <c r="G364" s="30">
        <v>14.4</v>
      </c>
      <c r="H364" s="30">
        <v>15.3</v>
      </c>
      <c r="I364" s="30">
        <v>16.7</v>
      </c>
      <c r="J364" s="30">
        <v>15.5</v>
      </c>
      <c r="K364" s="30">
        <v>11.7</v>
      </c>
      <c r="L364" s="30">
        <v>11.9</v>
      </c>
      <c r="M364" s="30">
        <v>12.8</v>
      </c>
      <c r="N364" s="30"/>
      <c r="O364" s="30"/>
      <c r="P364" s="30"/>
      <c r="Q364" s="30"/>
      <c r="R364" s="30"/>
      <c r="S364" s="30"/>
    </row>
    <row r="365" spans="1:19" x14ac:dyDescent="0.45">
      <c r="A365" s="22">
        <v>362</v>
      </c>
      <c r="B365" s="5" t="s">
        <v>335</v>
      </c>
      <c r="C365" s="4">
        <v>10.8</v>
      </c>
      <c r="D365" s="30">
        <v>13.9</v>
      </c>
      <c r="E365" s="30">
        <v>13.2</v>
      </c>
      <c r="F365" s="30">
        <v>12.7</v>
      </c>
      <c r="G365" s="30">
        <v>13.5</v>
      </c>
      <c r="H365" s="30">
        <v>13.2</v>
      </c>
      <c r="I365" s="30">
        <v>14.5</v>
      </c>
      <c r="J365" s="30">
        <v>14.1</v>
      </c>
      <c r="K365" s="30">
        <v>10.3</v>
      </c>
      <c r="L365" s="30">
        <v>11.7</v>
      </c>
      <c r="M365" s="30">
        <v>11.8</v>
      </c>
      <c r="N365" s="30"/>
      <c r="O365" s="30"/>
      <c r="P365" s="30"/>
      <c r="Q365" s="30"/>
      <c r="R365" s="30"/>
      <c r="S365" s="30"/>
    </row>
    <row r="366" spans="1:19" x14ac:dyDescent="0.45">
      <c r="A366" s="22">
        <v>363</v>
      </c>
      <c r="B366" s="5" t="s">
        <v>336</v>
      </c>
      <c r="C366" s="4">
        <v>3.1</v>
      </c>
      <c r="D366" s="30">
        <v>2.8</v>
      </c>
      <c r="E366" s="30">
        <v>2.9</v>
      </c>
      <c r="F366" s="30">
        <v>5.6</v>
      </c>
      <c r="G366" s="30">
        <v>4.3</v>
      </c>
      <c r="H366" s="30">
        <v>3.8</v>
      </c>
      <c r="I366" s="30">
        <v>3.4</v>
      </c>
      <c r="J366" s="30">
        <v>3.6</v>
      </c>
      <c r="K366" s="30">
        <v>2.5</v>
      </c>
      <c r="L366" s="30">
        <v>4</v>
      </c>
      <c r="M366" s="30">
        <v>4.7</v>
      </c>
      <c r="N366" s="30"/>
      <c r="O366" s="30"/>
      <c r="P366" s="30"/>
      <c r="Q366" s="30"/>
      <c r="R366" s="30"/>
      <c r="S366" s="30"/>
    </row>
    <row r="367" spans="1:19" x14ac:dyDescent="0.45">
      <c r="A367" s="22">
        <v>364</v>
      </c>
      <c r="B367" s="5" t="s">
        <v>337</v>
      </c>
      <c r="C367" s="4">
        <v>2.2999999999999998</v>
      </c>
      <c r="D367" s="30">
        <v>2.2000000000000002</v>
      </c>
      <c r="E367" s="30">
        <v>2.1</v>
      </c>
      <c r="F367" s="30">
        <v>3.8</v>
      </c>
      <c r="G367" s="30">
        <v>3.6</v>
      </c>
      <c r="H367" s="30">
        <v>3.4</v>
      </c>
      <c r="I367" s="30">
        <v>3.4</v>
      </c>
      <c r="J367" s="30">
        <v>2.9</v>
      </c>
      <c r="K367" s="30">
        <v>2.7</v>
      </c>
      <c r="L367" s="30">
        <v>3.2</v>
      </c>
      <c r="M367" s="30">
        <v>3.6</v>
      </c>
      <c r="N367" s="30"/>
      <c r="O367" s="30"/>
      <c r="P367" s="30"/>
      <c r="Q367" s="30"/>
      <c r="R367" s="30"/>
      <c r="S367" s="30"/>
    </row>
    <row r="368" spans="1:19" x14ac:dyDescent="0.45">
      <c r="A368" s="22">
        <v>365</v>
      </c>
      <c r="B368" s="5" t="s">
        <v>491</v>
      </c>
      <c r="C368" s="4">
        <v>6.1</v>
      </c>
      <c r="D368" s="30">
        <v>4.3</v>
      </c>
      <c r="E368" s="30">
        <v>4.2</v>
      </c>
      <c r="F368" s="30">
        <v>4.9000000000000004</v>
      </c>
      <c r="G368" s="30">
        <v>5.2</v>
      </c>
      <c r="H368" s="30">
        <v>5.6</v>
      </c>
      <c r="I368" s="30">
        <v>4.8</v>
      </c>
      <c r="J368" s="30">
        <v>3.9</v>
      </c>
      <c r="K368" s="30">
        <v>4.2</v>
      </c>
      <c r="L368" s="30">
        <v>3.8</v>
      </c>
      <c r="M368" s="30">
        <v>2.7</v>
      </c>
      <c r="N368" s="30"/>
      <c r="O368" s="30"/>
      <c r="P368" s="30"/>
      <c r="Q368" s="30"/>
      <c r="R368" s="30"/>
      <c r="S368" s="30"/>
    </row>
    <row r="369" spans="1:19" x14ac:dyDescent="0.45">
      <c r="A369" s="22">
        <v>366</v>
      </c>
      <c r="B369" s="5" t="s">
        <v>492</v>
      </c>
      <c r="C369" s="4">
        <v>4.5</v>
      </c>
      <c r="D369" s="30">
        <v>2.9</v>
      </c>
      <c r="E369" s="30">
        <v>3</v>
      </c>
      <c r="F369" s="30">
        <v>3.4</v>
      </c>
      <c r="G369" s="30">
        <v>4</v>
      </c>
      <c r="H369" s="30">
        <v>3.8</v>
      </c>
      <c r="I369" s="30">
        <v>3.4</v>
      </c>
      <c r="J369" s="30">
        <v>2.8</v>
      </c>
      <c r="K369" s="30">
        <v>3.6</v>
      </c>
      <c r="L369" s="30">
        <v>3.1</v>
      </c>
      <c r="M369" s="30">
        <v>2.5</v>
      </c>
      <c r="N369" s="30"/>
      <c r="O369" s="30"/>
      <c r="P369" s="30"/>
      <c r="Q369" s="30"/>
      <c r="R369" s="30"/>
      <c r="S369" s="30"/>
    </row>
    <row r="370" spans="1:19" x14ac:dyDescent="0.45">
      <c r="A370" s="22">
        <v>367</v>
      </c>
      <c r="B370" s="5" t="s">
        <v>338</v>
      </c>
      <c r="C370" s="4">
        <v>4.7</v>
      </c>
      <c r="D370" s="30">
        <v>5.8</v>
      </c>
      <c r="E370" s="30">
        <v>5.9</v>
      </c>
      <c r="F370" s="30">
        <v>5.7</v>
      </c>
      <c r="G370" s="30">
        <v>7</v>
      </c>
      <c r="H370" s="30">
        <v>7</v>
      </c>
      <c r="I370" s="30">
        <v>7.2</v>
      </c>
      <c r="J370" s="30">
        <v>7.2</v>
      </c>
      <c r="K370" s="30">
        <v>5.7</v>
      </c>
      <c r="L370" s="30">
        <v>6.4</v>
      </c>
      <c r="M370" s="30">
        <v>7.6</v>
      </c>
      <c r="N370" s="30"/>
      <c r="O370" s="30"/>
      <c r="P370" s="30"/>
      <c r="Q370" s="30"/>
      <c r="R370" s="30"/>
      <c r="S370" s="30"/>
    </row>
    <row r="371" spans="1:19" x14ac:dyDescent="0.45">
      <c r="A371" s="22">
        <v>368</v>
      </c>
      <c r="B371" s="5" t="s">
        <v>339</v>
      </c>
      <c r="C371" s="4">
        <v>4.2</v>
      </c>
      <c r="D371" s="30">
        <v>5.8</v>
      </c>
      <c r="E371" s="30">
        <v>5.4</v>
      </c>
      <c r="F371" s="30">
        <v>5.0999999999999996</v>
      </c>
      <c r="G371" s="30">
        <v>5.4</v>
      </c>
      <c r="H371" s="30">
        <v>4.8</v>
      </c>
      <c r="I371" s="30">
        <v>5.3</v>
      </c>
      <c r="J371" s="30">
        <v>5.5</v>
      </c>
      <c r="K371" s="30">
        <v>3.9</v>
      </c>
      <c r="L371" s="30">
        <v>5</v>
      </c>
      <c r="M371" s="30">
        <v>6.5</v>
      </c>
      <c r="N371" s="30"/>
      <c r="O371" s="30"/>
      <c r="P371" s="30"/>
      <c r="Q371" s="30"/>
      <c r="R371" s="30"/>
      <c r="S371" s="30"/>
    </row>
    <row r="372" spans="1:19" x14ac:dyDescent="0.45">
      <c r="A372" s="22">
        <v>369</v>
      </c>
      <c r="B372" s="5" t="s">
        <v>340</v>
      </c>
      <c r="C372" s="4">
        <v>3</v>
      </c>
      <c r="D372" s="30">
        <v>3.8</v>
      </c>
      <c r="E372" s="30">
        <v>3.8</v>
      </c>
      <c r="F372" s="30">
        <v>4.0999999999999996</v>
      </c>
      <c r="G372" s="30">
        <v>4.5</v>
      </c>
      <c r="H372" s="30">
        <v>4.5999999999999996</v>
      </c>
      <c r="I372" s="30">
        <v>5</v>
      </c>
      <c r="J372" s="30">
        <v>4.9000000000000004</v>
      </c>
      <c r="K372" s="30">
        <v>3.6</v>
      </c>
      <c r="L372" s="30">
        <v>4.4000000000000004</v>
      </c>
      <c r="M372" s="30">
        <v>5.5</v>
      </c>
      <c r="N372" s="30"/>
      <c r="O372" s="30"/>
      <c r="P372" s="30"/>
      <c r="Q372" s="30"/>
      <c r="R372" s="30"/>
      <c r="S372" s="30"/>
    </row>
    <row r="373" spans="1:19" x14ac:dyDescent="0.45">
      <c r="A373" s="22">
        <v>370</v>
      </c>
      <c r="B373" s="5" t="s">
        <v>341</v>
      </c>
      <c r="C373" s="4">
        <v>2.7</v>
      </c>
      <c r="D373" s="30">
        <v>3.8</v>
      </c>
      <c r="E373" s="30">
        <v>4</v>
      </c>
      <c r="F373" s="30">
        <v>3.8</v>
      </c>
      <c r="G373" s="30">
        <v>3.8</v>
      </c>
      <c r="H373" s="30">
        <v>3.8</v>
      </c>
      <c r="I373" s="30">
        <v>4.4000000000000004</v>
      </c>
      <c r="J373" s="30">
        <v>4.3</v>
      </c>
      <c r="K373" s="30">
        <v>3.2</v>
      </c>
      <c r="L373" s="30">
        <v>3.8</v>
      </c>
      <c r="M373" s="30">
        <v>4.8</v>
      </c>
      <c r="N373" s="30"/>
      <c r="O373" s="30"/>
      <c r="P373" s="30"/>
      <c r="Q373" s="30"/>
      <c r="R373" s="30"/>
      <c r="S373" s="30"/>
    </row>
    <row r="374" spans="1:19" x14ac:dyDescent="0.45">
      <c r="A374" s="22">
        <v>371</v>
      </c>
      <c r="B374" s="5" t="s">
        <v>342</v>
      </c>
      <c r="C374" s="4">
        <v>3.4</v>
      </c>
      <c r="D374" s="30">
        <v>3.3</v>
      </c>
      <c r="E374" s="30">
        <v>3.9</v>
      </c>
      <c r="F374" s="30">
        <v>5.8</v>
      </c>
      <c r="G374" s="30">
        <v>5.6</v>
      </c>
      <c r="H374" s="30">
        <v>4.9000000000000004</v>
      </c>
      <c r="I374" s="30">
        <v>4.9000000000000004</v>
      </c>
      <c r="J374" s="30">
        <v>5.0999999999999996</v>
      </c>
      <c r="K374" s="30">
        <v>3.9</v>
      </c>
      <c r="L374" s="30">
        <v>5.2</v>
      </c>
      <c r="M374" s="30">
        <v>6.4</v>
      </c>
      <c r="N374" s="30"/>
      <c r="O374" s="30"/>
      <c r="P374" s="30"/>
      <c r="Q374" s="30"/>
      <c r="R374" s="30"/>
      <c r="S374" s="30"/>
    </row>
    <row r="375" spans="1:19" x14ac:dyDescent="0.45">
      <c r="A375" s="22">
        <v>372</v>
      </c>
      <c r="B375" s="5" t="s">
        <v>343</v>
      </c>
      <c r="C375" s="4">
        <v>4.2</v>
      </c>
      <c r="D375" s="30">
        <v>4.2</v>
      </c>
      <c r="E375" s="30">
        <v>4.5</v>
      </c>
      <c r="F375" s="30">
        <v>7.3</v>
      </c>
      <c r="G375" s="30">
        <v>7</v>
      </c>
      <c r="H375" s="30">
        <v>6.8</v>
      </c>
      <c r="I375" s="30">
        <v>7</v>
      </c>
      <c r="J375" s="30">
        <v>7.3</v>
      </c>
      <c r="K375" s="30">
        <v>5.2</v>
      </c>
      <c r="L375" s="30">
        <v>6.3</v>
      </c>
      <c r="M375" s="30">
        <v>7.4</v>
      </c>
      <c r="N375" s="30"/>
      <c r="O375" s="30"/>
      <c r="P375" s="30"/>
      <c r="Q375" s="30"/>
      <c r="R375" s="30"/>
      <c r="S375" s="30"/>
    </row>
    <row r="376" spans="1:19" x14ac:dyDescent="0.45">
      <c r="A376" s="22">
        <v>373</v>
      </c>
      <c r="B376" s="5" t="s">
        <v>344</v>
      </c>
      <c r="C376" s="4">
        <v>8.4</v>
      </c>
      <c r="D376" s="30">
        <v>11.5</v>
      </c>
      <c r="E376" s="30">
        <v>12</v>
      </c>
      <c r="F376" s="30">
        <v>13.7</v>
      </c>
      <c r="G376" s="30">
        <v>12.9</v>
      </c>
      <c r="H376" s="30">
        <v>10.199999999999999</v>
      </c>
      <c r="I376" s="30">
        <v>12.8</v>
      </c>
      <c r="J376" s="30">
        <v>9.6</v>
      </c>
      <c r="K376" s="30">
        <v>9.6999999999999993</v>
      </c>
      <c r="L376" s="30">
        <v>9.4</v>
      </c>
      <c r="M376" s="30">
        <v>12</v>
      </c>
      <c r="N376" s="30"/>
      <c r="O376" s="30"/>
      <c r="P376" s="30"/>
      <c r="Q376" s="30"/>
      <c r="R376" s="30"/>
      <c r="S376" s="30"/>
    </row>
    <row r="377" spans="1:19" x14ac:dyDescent="0.45">
      <c r="A377" s="22">
        <v>374</v>
      </c>
      <c r="B377" s="5" t="s">
        <v>345</v>
      </c>
      <c r="C377" s="4">
        <v>5.5</v>
      </c>
      <c r="D377" s="30">
        <v>6.5</v>
      </c>
      <c r="E377" s="30">
        <v>6.6</v>
      </c>
      <c r="F377" s="30">
        <v>9.1</v>
      </c>
      <c r="G377" s="30">
        <v>8.1999999999999993</v>
      </c>
      <c r="H377" s="30">
        <v>6.4</v>
      </c>
      <c r="I377" s="30">
        <v>6.8</v>
      </c>
      <c r="J377" s="30">
        <v>6.6</v>
      </c>
      <c r="K377" s="30">
        <v>6</v>
      </c>
      <c r="L377" s="30">
        <v>6.5</v>
      </c>
      <c r="M377" s="30">
        <v>7.6</v>
      </c>
      <c r="N377" s="30"/>
      <c r="O377" s="30"/>
      <c r="P377" s="30"/>
      <c r="Q377" s="30"/>
      <c r="R377" s="30"/>
      <c r="S377" s="30"/>
    </row>
    <row r="378" spans="1:19" x14ac:dyDescent="0.45">
      <c r="A378" s="22">
        <v>375</v>
      </c>
      <c r="B378" s="5" t="s">
        <v>346</v>
      </c>
      <c r="C378" s="4">
        <v>1.6</v>
      </c>
      <c r="D378" s="30">
        <v>1.8</v>
      </c>
      <c r="E378" s="30">
        <v>2.2999999999999998</v>
      </c>
      <c r="F378" s="30">
        <v>3</v>
      </c>
      <c r="G378" s="30">
        <v>2.7</v>
      </c>
      <c r="H378" s="30">
        <v>2.4</v>
      </c>
      <c r="I378" s="30">
        <v>2.6</v>
      </c>
      <c r="J378" s="30">
        <v>2</v>
      </c>
      <c r="K378" s="30">
        <v>1.8</v>
      </c>
      <c r="L378" s="30">
        <v>2.6</v>
      </c>
      <c r="M378" s="30">
        <v>3.4</v>
      </c>
      <c r="N378" s="30"/>
      <c r="O378" s="30"/>
      <c r="P378" s="30"/>
      <c r="Q378" s="30"/>
      <c r="R378" s="30"/>
      <c r="S378" s="30"/>
    </row>
    <row r="379" spans="1:19" x14ac:dyDescent="0.45">
      <c r="A379" s="22">
        <v>376</v>
      </c>
      <c r="B379" s="5" t="s">
        <v>493</v>
      </c>
      <c r="C379" s="4">
        <v>2.5</v>
      </c>
      <c r="D379" s="30">
        <v>2.2999999999999998</v>
      </c>
      <c r="E379" s="30">
        <v>2.9</v>
      </c>
      <c r="F379" s="30">
        <v>2.9</v>
      </c>
      <c r="G379" s="30">
        <v>3.5</v>
      </c>
      <c r="H379" s="30">
        <v>2.4</v>
      </c>
      <c r="I379" s="30">
        <v>2.4</v>
      </c>
      <c r="J379" s="30">
        <v>2.1</v>
      </c>
      <c r="K379" s="30">
        <v>1.8</v>
      </c>
      <c r="L379" s="30">
        <v>1.8</v>
      </c>
      <c r="M379" s="30">
        <v>2.5</v>
      </c>
      <c r="N379" s="30"/>
      <c r="O379" s="30"/>
      <c r="P379" s="30"/>
      <c r="Q379" s="30"/>
      <c r="R379" s="30"/>
      <c r="S379" s="30"/>
    </row>
    <row r="380" spans="1:19" x14ac:dyDescent="0.45">
      <c r="A380" s="22">
        <v>377</v>
      </c>
      <c r="B380" s="5" t="s">
        <v>494</v>
      </c>
      <c r="C380" s="4">
        <v>4.3</v>
      </c>
      <c r="D380" s="30">
        <v>4.0999999999999996</v>
      </c>
      <c r="E380" s="30">
        <v>5.6</v>
      </c>
      <c r="F380" s="30">
        <v>4.3</v>
      </c>
      <c r="G380" s="30">
        <v>5.8</v>
      </c>
      <c r="H380" s="30">
        <v>5</v>
      </c>
      <c r="I380" s="30">
        <v>4.5999999999999996</v>
      </c>
      <c r="J380" s="30">
        <v>2.8</v>
      </c>
      <c r="K380" s="30">
        <v>3.2</v>
      </c>
      <c r="L380" s="30">
        <v>3.2</v>
      </c>
      <c r="M380" s="30">
        <v>2.9</v>
      </c>
      <c r="N380" s="30"/>
      <c r="O380" s="30"/>
      <c r="P380" s="30"/>
      <c r="Q380" s="30"/>
      <c r="R380" s="30"/>
      <c r="S380" s="30"/>
    </row>
    <row r="381" spans="1:19" x14ac:dyDescent="0.45">
      <c r="A381" s="22">
        <v>378</v>
      </c>
      <c r="B381" s="5" t="s">
        <v>495</v>
      </c>
      <c r="C381" s="4">
        <v>3.2</v>
      </c>
      <c r="D381" s="30">
        <v>3.5</v>
      </c>
      <c r="E381" s="30">
        <v>3</v>
      </c>
      <c r="F381" s="30">
        <v>3.8</v>
      </c>
      <c r="G381" s="30">
        <v>3</v>
      </c>
      <c r="H381" s="30">
        <v>4.7</v>
      </c>
      <c r="I381" s="30">
        <v>4.3</v>
      </c>
      <c r="J381" s="30">
        <v>4.3</v>
      </c>
      <c r="K381" s="30">
        <v>2.2000000000000002</v>
      </c>
      <c r="L381" s="30">
        <v>2.2999999999999998</v>
      </c>
      <c r="M381" s="30">
        <v>3.6</v>
      </c>
      <c r="N381" s="30"/>
      <c r="O381" s="30"/>
      <c r="P381" s="30"/>
      <c r="Q381" s="30"/>
      <c r="R381" s="30"/>
      <c r="S381" s="30"/>
    </row>
    <row r="382" spans="1:19" x14ac:dyDescent="0.45">
      <c r="A382" s="22">
        <v>379</v>
      </c>
      <c r="B382" s="5" t="s">
        <v>496</v>
      </c>
      <c r="C382" s="4">
        <v>4.5</v>
      </c>
      <c r="D382" s="30">
        <v>4.2</v>
      </c>
      <c r="E382" s="30">
        <v>4</v>
      </c>
      <c r="F382" s="30">
        <v>5</v>
      </c>
      <c r="G382" s="30">
        <v>4.5</v>
      </c>
      <c r="H382" s="30">
        <v>6.7</v>
      </c>
      <c r="I382" s="30">
        <v>6.6</v>
      </c>
      <c r="J382" s="30">
        <v>6.3</v>
      </c>
      <c r="K382" s="30">
        <v>3.6</v>
      </c>
      <c r="L382" s="30">
        <v>3.9</v>
      </c>
      <c r="M382" s="30">
        <v>5.6</v>
      </c>
      <c r="N382" s="30"/>
      <c r="O382" s="30"/>
      <c r="P382" s="30"/>
      <c r="Q382" s="30"/>
      <c r="R382" s="30"/>
      <c r="S382" s="30"/>
    </row>
    <row r="383" spans="1:19" x14ac:dyDescent="0.45">
      <c r="A383" s="22">
        <v>380</v>
      </c>
      <c r="B383" s="5" t="s">
        <v>347</v>
      </c>
      <c r="C383" s="4">
        <v>4.3</v>
      </c>
      <c r="D383" s="30">
        <v>5.9</v>
      </c>
      <c r="E383" s="30">
        <v>6.1</v>
      </c>
      <c r="F383" s="30">
        <v>5.5</v>
      </c>
      <c r="G383" s="30">
        <v>6</v>
      </c>
      <c r="H383" s="30">
        <v>5.2</v>
      </c>
      <c r="I383" s="30">
        <v>4.9000000000000004</v>
      </c>
      <c r="J383" s="30">
        <v>5.2</v>
      </c>
      <c r="K383" s="30">
        <v>3.4</v>
      </c>
      <c r="L383" s="30">
        <v>4.3</v>
      </c>
      <c r="M383" s="30">
        <v>6.1</v>
      </c>
      <c r="N383" s="30"/>
      <c r="O383" s="30"/>
      <c r="P383" s="30"/>
      <c r="Q383" s="30"/>
      <c r="R383" s="30"/>
      <c r="S383" s="30"/>
    </row>
    <row r="384" spans="1:19" x14ac:dyDescent="0.45">
      <c r="A384" s="22">
        <v>381</v>
      </c>
      <c r="B384" s="5" t="s">
        <v>348</v>
      </c>
      <c r="C384" s="4">
        <v>5.6</v>
      </c>
      <c r="D384" s="30">
        <v>4.8</v>
      </c>
      <c r="E384" s="30">
        <v>4.5</v>
      </c>
      <c r="F384" s="30">
        <v>6.6</v>
      </c>
      <c r="G384" s="30">
        <v>5.7</v>
      </c>
      <c r="H384" s="30">
        <v>6.9</v>
      </c>
      <c r="I384" s="30">
        <v>7.5</v>
      </c>
      <c r="J384" s="30">
        <v>6.7</v>
      </c>
      <c r="K384" s="30">
        <v>8</v>
      </c>
      <c r="L384" s="30">
        <v>9.1</v>
      </c>
      <c r="M384" s="30">
        <v>10.5</v>
      </c>
      <c r="N384" s="30"/>
      <c r="O384" s="30"/>
      <c r="P384" s="30"/>
      <c r="Q384" s="30"/>
      <c r="R384" s="30"/>
      <c r="S384" s="30"/>
    </row>
    <row r="385" spans="1:19" x14ac:dyDescent="0.45">
      <c r="A385" s="22">
        <v>382</v>
      </c>
      <c r="B385" s="5" t="s">
        <v>497</v>
      </c>
      <c r="C385" s="4">
        <v>12.8</v>
      </c>
      <c r="D385" s="30">
        <v>11.8</v>
      </c>
      <c r="E385" s="30">
        <v>17.600000000000001</v>
      </c>
      <c r="F385" s="30">
        <v>13.7</v>
      </c>
      <c r="G385" s="30">
        <v>14.3</v>
      </c>
      <c r="H385" s="30">
        <v>13.3</v>
      </c>
      <c r="I385" s="30">
        <v>13.5</v>
      </c>
      <c r="J385" s="30">
        <v>9.3000000000000007</v>
      </c>
      <c r="K385" s="30">
        <f>AVERAGE(L385,J385)</f>
        <v>9.65</v>
      </c>
      <c r="L385" s="30">
        <v>10</v>
      </c>
      <c r="M385" s="30">
        <v>10.1</v>
      </c>
      <c r="N385" s="30"/>
      <c r="O385" s="30"/>
      <c r="P385" s="30"/>
      <c r="Q385" s="30"/>
      <c r="R385" s="30"/>
      <c r="S385" s="30"/>
    </row>
    <row r="386" spans="1:19" x14ac:dyDescent="0.45">
      <c r="A386" s="22">
        <v>383</v>
      </c>
      <c r="B386" s="5" t="s">
        <v>349</v>
      </c>
      <c r="C386" s="4">
        <v>3.9</v>
      </c>
      <c r="D386" s="30">
        <v>4.2</v>
      </c>
      <c r="E386" s="30">
        <v>4.4000000000000004</v>
      </c>
      <c r="F386" s="30">
        <v>5.2</v>
      </c>
      <c r="G386" s="30">
        <v>4.8</v>
      </c>
      <c r="H386" s="30">
        <v>4.4000000000000004</v>
      </c>
      <c r="I386" s="30">
        <v>4</v>
      </c>
      <c r="J386" s="30">
        <v>3.6</v>
      </c>
      <c r="K386" s="30">
        <v>2.9</v>
      </c>
      <c r="L386" s="30">
        <v>3.7</v>
      </c>
      <c r="M386" s="30">
        <v>5.8</v>
      </c>
      <c r="N386" s="30"/>
      <c r="O386" s="30"/>
      <c r="P386" s="30"/>
      <c r="Q386" s="30"/>
      <c r="R386" s="30"/>
      <c r="S386" s="30"/>
    </row>
    <row r="387" spans="1:19" x14ac:dyDescent="0.45">
      <c r="A387" s="22">
        <v>384</v>
      </c>
      <c r="B387" s="5" t="s">
        <v>350</v>
      </c>
      <c r="C387" s="4">
        <v>2.9</v>
      </c>
      <c r="D387" s="30">
        <v>3</v>
      </c>
      <c r="E387" s="30">
        <v>3.1</v>
      </c>
      <c r="F387" s="30">
        <v>3.6</v>
      </c>
      <c r="G387" s="30">
        <v>3.5</v>
      </c>
      <c r="H387" s="30">
        <v>3.2</v>
      </c>
      <c r="I387" s="30">
        <v>2.7</v>
      </c>
      <c r="J387" s="30">
        <v>2.5</v>
      </c>
      <c r="K387" s="30">
        <v>2.1</v>
      </c>
      <c r="L387" s="30">
        <v>2.4</v>
      </c>
      <c r="M387" s="30">
        <v>3.9</v>
      </c>
      <c r="N387" s="30"/>
      <c r="O387" s="30"/>
      <c r="P387" s="30"/>
      <c r="Q387" s="30"/>
      <c r="R387" s="30"/>
      <c r="S387" s="30"/>
    </row>
    <row r="388" spans="1:19" x14ac:dyDescent="0.45">
      <c r="A388" s="22">
        <v>385</v>
      </c>
      <c r="B388" s="5" t="s">
        <v>351</v>
      </c>
      <c r="C388" s="4">
        <v>2</v>
      </c>
      <c r="D388" s="30">
        <v>2.2999999999999998</v>
      </c>
      <c r="E388" s="30">
        <v>2.2999999999999998</v>
      </c>
      <c r="F388" s="30">
        <v>2.7</v>
      </c>
      <c r="G388" s="30">
        <v>2.7</v>
      </c>
      <c r="H388" s="30">
        <v>2.4</v>
      </c>
      <c r="I388" s="30">
        <v>2</v>
      </c>
      <c r="J388" s="30">
        <v>2</v>
      </c>
      <c r="K388" s="30">
        <v>1.8</v>
      </c>
      <c r="L388" s="30">
        <v>2.4</v>
      </c>
      <c r="M388" s="30">
        <v>4</v>
      </c>
      <c r="N388" s="30"/>
      <c r="O388" s="30"/>
      <c r="P388" s="30"/>
      <c r="Q388" s="30"/>
      <c r="R388" s="30"/>
      <c r="S388" s="30"/>
    </row>
    <row r="389" spans="1:19" x14ac:dyDescent="0.45">
      <c r="A389" s="22">
        <v>386</v>
      </c>
      <c r="B389" s="5" t="s">
        <v>352</v>
      </c>
      <c r="C389" s="4">
        <v>2.5</v>
      </c>
      <c r="D389" s="30">
        <v>3.4</v>
      </c>
      <c r="E389" s="30">
        <v>3.2</v>
      </c>
      <c r="F389" s="30">
        <v>3.7</v>
      </c>
      <c r="G389" s="30">
        <v>3.8</v>
      </c>
      <c r="H389" s="30">
        <v>2.8</v>
      </c>
      <c r="I389" s="30">
        <v>3.5</v>
      </c>
      <c r="J389" s="30">
        <v>2.5</v>
      </c>
      <c r="K389" s="30">
        <v>2.5</v>
      </c>
      <c r="L389" s="30">
        <v>3</v>
      </c>
      <c r="M389" s="30">
        <v>4.5</v>
      </c>
      <c r="N389" s="30"/>
      <c r="O389" s="30"/>
      <c r="P389" s="30"/>
      <c r="Q389" s="30"/>
      <c r="R389" s="30"/>
      <c r="S389" s="30"/>
    </row>
    <row r="390" spans="1:19" x14ac:dyDescent="0.45">
      <c r="A390" s="22">
        <v>387</v>
      </c>
      <c r="B390" s="5" t="s">
        <v>353</v>
      </c>
      <c r="C390" s="4">
        <v>4</v>
      </c>
      <c r="D390" s="30">
        <v>4.9000000000000004</v>
      </c>
      <c r="E390" s="30">
        <v>5.5</v>
      </c>
      <c r="F390" s="30">
        <v>6.8</v>
      </c>
      <c r="G390" s="30">
        <v>7.4</v>
      </c>
      <c r="H390" s="30">
        <v>5.9</v>
      </c>
      <c r="I390" s="30">
        <v>6.8</v>
      </c>
      <c r="J390" s="30">
        <v>5.2</v>
      </c>
      <c r="K390" s="30">
        <v>4.2</v>
      </c>
      <c r="L390" s="30">
        <v>5.3</v>
      </c>
      <c r="M390" s="30">
        <v>8.5</v>
      </c>
      <c r="N390" s="30"/>
      <c r="O390" s="30"/>
      <c r="P390" s="30"/>
      <c r="Q390" s="30"/>
      <c r="R390" s="30"/>
      <c r="S390" s="30"/>
    </row>
    <row r="391" spans="1:19" x14ac:dyDescent="0.45">
      <c r="A391" s="22">
        <v>388</v>
      </c>
      <c r="B391" s="5" t="s">
        <v>354</v>
      </c>
      <c r="C391" s="4">
        <v>2.2000000000000002</v>
      </c>
      <c r="D391" s="30">
        <v>2.6</v>
      </c>
      <c r="E391" s="30">
        <v>2.9</v>
      </c>
      <c r="F391" s="30">
        <v>3.5</v>
      </c>
      <c r="G391" s="30">
        <v>4.2</v>
      </c>
      <c r="H391" s="30">
        <v>3.3</v>
      </c>
      <c r="I391" s="30">
        <v>3.1</v>
      </c>
      <c r="J391" s="30">
        <v>3.3</v>
      </c>
      <c r="K391" s="30">
        <v>2.5</v>
      </c>
      <c r="L391" s="30">
        <v>2.9</v>
      </c>
      <c r="M391" s="30">
        <v>4.0999999999999996</v>
      </c>
      <c r="N391" s="30"/>
      <c r="O391" s="30"/>
      <c r="P391" s="30"/>
      <c r="Q391" s="30"/>
      <c r="R391" s="30"/>
      <c r="S391" s="30"/>
    </row>
    <row r="392" spans="1:19" x14ac:dyDescent="0.45">
      <c r="A392" s="22">
        <v>389</v>
      </c>
      <c r="B392" s="5" t="s">
        <v>498</v>
      </c>
      <c r="C392" s="4">
        <v>6.8</v>
      </c>
      <c r="D392" s="30">
        <v>6.1</v>
      </c>
      <c r="E392" s="30">
        <v>7.7</v>
      </c>
      <c r="F392" s="30">
        <v>5.9</v>
      </c>
      <c r="G392" s="30">
        <v>7.9</v>
      </c>
      <c r="H392" s="30">
        <v>6.4</v>
      </c>
      <c r="I392" s="30">
        <v>6</v>
      </c>
      <c r="J392" s="30">
        <v>4.4000000000000004</v>
      </c>
      <c r="K392" s="30">
        <v>4.3</v>
      </c>
      <c r="L392" s="30">
        <v>4.5999999999999996</v>
      </c>
      <c r="M392" s="30">
        <v>4.5</v>
      </c>
      <c r="N392" s="30"/>
      <c r="O392" s="30"/>
      <c r="P392" s="30"/>
      <c r="Q392" s="30"/>
      <c r="R392" s="30"/>
      <c r="S392" s="30"/>
    </row>
    <row r="393" spans="1:19" x14ac:dyDescent="0.45">
      <c r="A393" s="22">
        <v>390</v>
      </c>
      <c r="B393" s="5" t="s">
        <v>499</v>
      </c>
      <c r="C393" s="4">
        <v>3.2</v>
      </c>
      <c r="D393" s="30">
        <v>2.7</v>
      </c>
      <c r="E393" s="30">
        <v>4.0999999999999996</v>
      </c>
      <c r="F393" s="30">
        <v>3.2</v>
      </c>
      <c r="G393" s="30">
        <v>3.8</v>
      </c>
      <c r="H393" s="30">
        <v>2.9</v>
      </c>
      <c r="I393" s="30">
        <v>2.4</v>
      </c>
      <c r="J393" s="30">
        <v>1.6</v>
      </c>
      <c r="K393" s="30">
        <v>1.8</v>
      </c>
      <c r="L393" s="30">
        <v>1.9</v>
      </c>
      <c r="M393" s="30">
        <v>2.1</v>
      </c>
      <c r="N393" s="30"/>
      <c r="O393" s="30"/>
      <c r="P393" s="30"/>
      <c r="Q393" s="30"/>
      <c r="R393" s="30"/>
      <c r="S393" s="30"/>
    </row>
    <row r="394" spans="1:19" x14ac:dyDescent="0.45">
      <c r="A394" s="22">
        <v>391</v>
      </c>
      <c r="B394" s="5" t="s">
        <v>355</v>
      </c>
      <c r="C394" s="4">
        <v>3.2</v>
      </c>
      <c r="D394" s="30">
        <v>3.4</v>
      </c>
      <c r="E394" s="30">
        <v>3.6</v>
      </c>
      <c r="F394" s="30">
        <v>4.9000000000000004</v>
      </c>
      <c r="G394" s="30">
        <v>4.2</v>
      </c>
      <c r="H394" s="30">
        <v>3.6</v>
      </c>
      <c r="I394" s="30">
        <v>3.5</v>
      </c>
      <c r="J394" s="30">
        <v>3.1</v>
      </c>
      <c r="K394" s="30">
        <v>2.9</v>
      </c>
      <c r="L394" s="30">
        <v>3.5</v>
      </c>
      <c r="M394" s="30">
        <v>5.0999999999999996</v>
      </c>
      <c r="N394" s="30"/>
      <c r="O394" s="30"/>
      <c r="P394" s="30"/>
      <c r="Q394" s="30"/>
      <c r="R394" s="30"/>
      <c r="S394" s="30"/>
    </row>
    <row r="395" spans="1:19" x14ac:dyDescent="0.45">
      <c r="A395" s="22">
        <v>392</v>
      </c>
      <c r="B395" s="5" t="s">
        <v>356</v>
      </c>
      <c r="C395" s="4">
        <v>3.3</v>
      </c>
      <c r="D395" s="30">
        <v>3.3</v>
      </c>
      <c r="E395" s="30">
        <v>3.3</v>
      </c>
      <c r="F395" s="30">
        <v>4.2</v>
      </c>
      <c r="G395" s="30">
        <v>4.0999999999999996</v>
      </c>
      <c r="H395" s="30">
        <v>3.7</v>
      </c>
      <c r="I395" s="30">
        <v>3.3</v>
      </c>
      <c r="J395" s="30">
        <v>3.2</v>
      </c>
      <c r="K395" s="30">
        <v>2.6</v>
      </c>
      <c r="L395" s="30">
        <v>3</v>
      </c>
      <c r="M395" s="30">
        <v>4.5999999999999996</v>
      </c>
      <c r="N395" s="30"/>
      <c r="O395" s="30"/>
      <c r="P395" s="30"/>
      <c r="Q395" s="30"/>
      <c r="R395" s="30"/>
      <c r="S395" s="30"/>
    </row>
    <row r="396" spans="1:19" x14ac:dyDescent="0.45">
      <c r="A396" s="22">
        <v>393</v>
      </c>
      <c r="B396" s="5" t="s">
        <v>500</v>
      </c>
      <c r="C396" s="4">
        <v>3.3</v>
      </c>
      <c r="D396" s="30">
        <v>3.6</v>
      </c>
      <c r="E396" s="30">
        <v>3.1</v>
      </c>
      <c r="F396" s="30">
        <v>3.9</v>
      </c>
      <c r="G396" s="30">
        <v>3.5</v>
      </c>
      <c r="H396" s="30">
        <v>4.9000000000000004</v>
      </c>
      <c r="I396" s="30">
        <v>4.3</v>
      </c>
      <c r="J396" s="30">
        <v>4.7</v>
      </c>
      <c r="K396" s="30">
        <v>2.6</v>
      </c>
      <c r="L396" s="30">
        <v>3.1</v>
      </c>
      <c r="M396" s="30">
        <v>4.2</v>
      </c>
      <c r="N396" s="30"/>
      <c r="O396" s="30"/>
      <c r="P396" s="30"/>
      <c r="Q396" s="30"/>
      <c r="R396" s="30"/>
      <c r="S396" s="30"/>
    </row>
    <row r="397" spans="1:19" x14ac:dyDescent="0.45">
      <c r="A397" s="22">
        <v>394</v>
      </c>
      <c r="B397" s="5" t="s">
        <v>357</v>
      </c>
      <c r="C397" s="4">
        <v>1.8</v>
      </c>
      <c r="D397" s="30">
        <v>1.6</v>
      </c>
      <c r="E397" s="30">
        <v>1.6</v>
      </c>
      <c r="F397" s="30">
        <v>2.1</v>
      </c>
      <c r="G397" s="30">
        <v>1.8</v>
      </c>
      <c r="H397" s="30">
        <v>1.7</v>
      </c>
      <c r="I397" s="30">
        <v>1.4</v>
      </c>
      <c r="J397" s="30">
        <v>1.4</v>
      </c>
      <c r="K397" s="30">
        <v>1.2</v>
      </c>
      <c r="L397" s="30">
        <v>1.7</v>
      </c>
      <c r="M397" s="30">
        <v>2.8</v>
      </c>
      <c r="N397" s="30"/>
      <c r="O397" s="30"/>
      <c r="P397" s="30"/>
      <c r="Q397" s="30"/>
      <c r="R397" s="30"/>
      <c r="S397" s="30"/>
    </row>
    <row r="398" spans="1:19" x14ac:dyDescent="0.45">
      <c r="A398" s="22">
        <v>395</v>
      </c>
      <c r="B398" s="5" t="s">
        <v>501</v>
      </c>
      <c r="C398" s="4">
        <v>6.2</v>
      </c>
      <c r="D398" s="30">
        <v>5.0999999999999996</v>
      </c>
      <c r="E398" s="30">
        <v>5.8</v>
      </c>
      <c r="F398" s="30">
        <v>7</v>
      </c>
      <c r="G398" s="30">
        <v>5.3</v>
      </c>
      <c r="H398" s="30">
        <v>3.9</v>
      </c>
      <c r="I398" s="30">
        <v>4.5999999999999996</v>
      </c>
      <c r="J398" s="30">
        <v>3.7</v>
      </c>
      <c r="K398" s="30">
        <v>3.2</v>
      </c>
      <c r="L398" s="30">
        <v>3.3</v>
      </c>
      <c r="M398" s="30">
        <v>3.7</v>
      </c>
      <c r="N398" s="30"/>
      <c r="O398" s="30"/>
      <c r="P398" s="30"/>
      <c r="Q398" s="30"/>
      <c r="R398" s="30"/>
      <c r="S398" s="30"/>
    </row>
    <row r="399" spans="1:19" x14ac:dyDescent="0.45">
      <c r="A399" s="22">
        <v>396</v>
      </c>
      <c r="B399" s="5" t="s">
        <v>358</v>
      </c>
      <c r="C399" s="4">
        <v>3.8</v>
      </c>
      <c r="D399" s="30">
        <v>4.7</v>
      </c>
      <c r="E399" s="30">
        <v>4.9000000000000004</v>
      </c>
      <c r="F399" s="30">
        <v>5.7</v>
      </c>
      <c r="G399" s="30">
        <v>5.9</v>
      </c>
      <c r="H399" s="30">
        <v>4.7</v>
      </c>
      <c r="I399" s="30">
        <v>5.4</v>
      </c>
      <c r="J399" s="30">
        <v>3.8</v>
      </c>
      <c r="K399" s="30">
        <v>3.8</v>
      </c>
      <c r="L399" s="30">
        <v>4.5999999999999996</v>
      </c>
      <c r="M399" s="30">
        <v>6.1</v>
      </c>
      <c r="N399" s="30"/>
      <c r="O399" s="30"/>
      <c r="P399" s="30"/>
      <c r="Q399" s="30"/>
      <c r="R399" s="30"/>
      <c r="S399" s="30"/>
    </row>
    <row r="400" spans="1:19" x14ac:dyDescent="0.45">
      <c r="A400" s="22">
        <v>397</v>
      </c>
      <c r="B400" s="5" t="s">
        <v>359</v>
      </c>
      <c r="C400" s="4">
        <v>1.8</v>
      </c>
      <c r="D400" s="30">
        <v>2.1</v>
      </c>
      <c r="E400" s="30">
        <v>2.4</v>
      </c>
      <c r="F400" s="30">
        <v>3.1</v>
      </c>
      <c r="G400" s="30">
        <v>3.3</v>
      </c>
      <c r="H400" s="30">
        <v>2.5</v>
      </c>
      <c r="I400" s="30">
        <v>3</v>
      </c>
      <c r="J400" s="30">
        <v>2.2000000000000002</v>
      </c>
      <c r="K400" s="30">
        <v>2</v>
      </c>
      <c r="L400" s="30">
        <v>2.2000000000000002</v>
      </c>
      <c r="M400" s="30">
        <v>3.8</v>
      </c>
      <c r="N400" s="30"/>
      <c r="O400" s="30"/>
      <c r="P400" s="30"/>
      <c r="Q400" s="30"/>
      <c r="R400" s="30"/>
      <c r="S400" s="30"/>
    </row>
    <row r="401" spans="1:19" x14ac:dyDescent="0.45">
      <c r="A401" s="22">
        <v>398</v>
      </c>
      <c r="B401" s="5" t="s">
        <v>502</v>
      </c>
      <c r="C401" s="4">
        <v>10</v>
      </c>
      <c r="D401" s="30">
        <v>7.8</v>
      </c>
      <c r="E401" s="30">
        <v>9.9</v>
      </c>
      <c r="F401" s="30">
        <v>6.2</v>
      </c>
      <c r="G401" s="30">
        <v>7.1</v>
      </c>
      <c r="H401" s="30">
        <v>9.5</v>
      </c>
      <c r="I401" s="30">
        <v>6.5</v>
      </c>
      <c r="J401" s="30">
        <v>6.8</v>
      </c>
      <c r="K401" s="30">
        <v>6.7</v>
      </c>
      <c r="L401" s="30">
        <v>6</v>
      </c>
      <c r="M401" s="30">
        <v>8.6</v>
      </c>
      <c r="N401" s="30"/>
      <c r="O401" s="30"/>
      <c r="P401" s="30"/>
      <c r="Q401" s="30"/>
      <c r="R401" s="30"/>
      <c r="S401" s="30"/>
    </row>
    <row r="402" spans="1:19" x14ac:dyDescent="0.45">
      <c r="A402" s="22">
        <v>399</v>
      </c>
      <c r="B402" s="5" t="s">
        <v>360</v>
      </c>
      <c r="C402" s="4">
        <v>9</v>
      </c>
      <c r="D402" s="30">
        <v>11.6</v>
      </c>
      <c r="E402" s="30">
        <v>11.1</v>
      </c>
      <c r="F402" s="30">
        <v>9.9</v>
      </c>
      <c r="G402" s="30">
        <v>11.6</v>
      </c>
      <c r="H402" s="30">
        <v>11</v>
      </c>
      <c r="I402" s="30">
        <v>13.2</v>
      </c>
      <c r="J402" s="30">
        <v>13.9</v>
      </c>
      <c r="K402" s="30">
        <f>AVERAGE(L402,J402)</f>
        <v>12.55</v>
      </c>
      <c r="L402" s="30">
        <v>11.2</v>
      </c>
      <c r="M402" s="30">
        <v>11.8</v>
      </c>
      <c r="N402" s="30"/>
      <c r="O402" s="30"/>
      <c r="P402" s="30"/>
      <c r="Q402" s="30"/>
      <c r="R402" s="30"/>
      <c r="S402" s="30"/>
    </row>
    <row r="403" spans="1:19" x14ac:dyDescent="0.45">
      <c r="A403" s="22">
        <v>400</v>
      </c>
      <c r="B403" s="5" t="s">
        <v>361</v>
      </c>
      <c r="C403" s="4">
        <v>5.6</v>
      </c>
      <c r="D403" s="30">
        <v>7.6</v>
      </c>
      <c r="E403" s="30">
        <v>6.8</v>
      </c>
      <c r="F403" s="30">
        <v>6.7</v>
      </c>
      <c r="G403" s="30">
        <v>7</v>
      </c>
      <c r="H403" s="30">
        <v>7.2</v>
      </c>
      <c r="I403" s="30">
        <v>9.6</v>
      </c>
      <c r="J403" s="30">
        <v>8.6999999999999993</v>
      </c>
      <c r="K403" s="30">
        <v>6</v>
      </c>
      <c r="L403" s="30">
        <v>8.9</v>
      </c>
      <c r="M403" s="30">
        <v>9.5</v>
      </c>
      <c r="N403" s="30"/>
      <c r="O403" s="30"/>
      <c r="P403" s="30"/>
      <c r="Q403" s="30"/>
      <c r="R403" s="30"/>
      <c r="S403" s="30"/>
    </row>
    <row r="404" spans="1:19" x14ac:dyDescent="0.45">
      <c r="A404" s="22">
        <v>401</v>
      </c>
      <c r="B404" s="5" t="s">
        <v>362</v>
      </c>
      <c r="C404" s="4">
        <v>5.3</v>
      </c>
      <c r="D404" s="30">
        <v>6.9</v>
      </c>
      <c r="E404" s="30">
        <v>6.7</v>
      </c>
      <c r="F404" s="30">
        <v>6</v>
      </c>
      <c r="G404" s="30">
        <v>7</v>
      </c>
      <c r="H404" s="30">
        <v>6.8</v>
      </c>
      <c r="I404" s="30">
        <v>7.8</v>
      </c>
      <c r="J404" s="30">
        <v>7.1</v>
      </c>
      <c r="K404" s="30">
        <v>5</v>
      </c>
      <c r="L404" s="30">
        <v>6.3</v>
      </c>
      <c r="M404" s="30">
        <v>6.9</v>
      </c>
      <c r="N404" s="30"/>
      <c r="O404" s="30"/>
      <c r="P404" s="30"/>
      <c r="Q404" s="30"/>
      <c r="R404" s="30"/>
      <c r="S404" s="30"/>
    </row>
    <row r="405" spans="1:19" x14ac:dyDescent="0.45">
      <c r="A405" s="22">
        <v>402</v>
      </c>
      <c r="B405" s="5" t="s">
        <v>503</v>
      </c>
      <c r="C405" s="4">
        <v>2.7</v>
      </c>
      <c r="D405" s="30">
        <v>2</v>
      </c>
      <c r="E405" s="30">
        <v>2.2999999999999998</v>
      </c>
      <c r="F405" s="30">
        <v>2</v>
      </c>
      <c r="G405" s="30">
        <v>3</v>
      </c>
      <c r="H405" s="30">
        <v>2.9</v>
      </c>
      <c r="I405" s="30">
        <v>2.5</v>
      </c>
      <c r="J405" s="30">
        <v>2.2999999999999998</v>
      </c>
      <c r="K405" s="30">
        <v>2.5</v>
      </c>
      <c r="L405" s="30">
        <v>2.4</v>
      </c>
      <c r="M405" s="30">
        <v>1.7</v>
      </c>
      <c r="N405" s="30"/>
      <c r="O405" s="30"/>
      <c r="P405" s="30"/>
      <c r="Q405" s="30"/>
      <c r="R405" s="30"/>
      <c r="S405" s="30"/>
    </row>
    <row r="406" spans="1:19" x14ac:dyDescent="0.45">
      <c r="A406" s="22">
        <v>403</v>
      </c>
      <c r="B406" s="5" t="s">
        <v>504</v>
      </c>
      <c r="C406" s="4">
        <v>4.9000000000000004</v>
      </c>
      <c r="D406" s="30">
        <v>4.5</v>
      </c>
      <c r="E406" s="30">
        <v>6.1</v>
      </c>
      <c r="F406" s="30">
        <v>5</v>
      </c>
      <c r="G406" s="30">
        <v>6.7</v>
      </c>
      <c r="H406" s="30">
        <v>5.0999999999999996</v>
      </c>
      <c r="I406" s="30">
        <v>4.5</v>
      </c>
      <c r="J406" s="30">
        <v>3.4</v>
      </c>
      <c r="K406" s="30">
        <v>4.0999999999999996</v>
      </c>
      <c r="L406" s="30">
        <v>4.2</v>
      </c>
      <c r="M406" s="30">
        <v>3.9</v>
      </c>
      <c r="N406" s="30"/>
      <c r="O406" s="30"/>
      <c r="P406" s="30"/>
      <c r="Q406" s="30"/>
      <c r="R406" s="30"/>
      <c r="S406" s="30"/>
    </row>
    <row r="407" spans="1:19" x14ac:dyDescent="0.45">
      <c r="A407" s="22">
        <v>404</v>
      </c>
      <c r="B407" s="5" t="s">
        <v>363</v>
      </c>
      <c r="C407" s="4">
        <v>2.2999999999999998</v>
      </c>
      <c r="D407" s="30">
        <v>2.4</v>
      </c>
      <c r="E407" s="30">
        <v>2.2000000000000002</v>
      </c>
      <c r="F407" s="30">
        <v>2.2000000000000002</v>
      </c>
      <c r="G407" s="30">
        <v>2.4</v>
      </c>
      <c r="H407" s="30">
        <v>2.6</v>
      </c>
      <c r="I407" s="30">
        <v>2.1</v>
      </c>
      <c r="J407" s="30">
        <v>2.1</v>
      </c>
      <c r="K407" s="30">
        <v>1.6</v>
      </c>
      <c r="L407" s="30">
        <v>2.6</v>
      </c>
      <c r="M407" s="30">
        <v>3.2</v>
      </c>
      <c r="N407" s="30"/>
      <c r="O407" s="30"/>
      <c r="P407" s="30"/>
      <c r="Q407" s="30"/>
      <c r="R407" s="30"/>
      <c r="S407" s="30"/>
    </row>
    <row r="408" spans="1:19" x14ac:dyDescent="0.45">
      <c r="A408" s="22">
        <v>405</v>
      </c>
      <c r="B408" s="5" t="s">
        <v>505</v>
      </c>
      <c r="C408" s="4">
        <v>3.7</v>
      </c>
      <c r="D408" s="30">
        <v>3.4</v>
      </c>
      <c r="E408" s="30">
        <v>5.7</v>
      </c>
      <c r="F408" s="30">
        <v>5.6</v>
      </c>
      <c r="G408" s="30">
        <v>6</v>
      </c>
      <c r="H408" s="30">
        <v>6.3</v>
      </c>
      <c r="I408" s="30">
        <v>3.6</v>
      </c>
      <c r="J408" s="30">
        <v>6.2</v>
      </c>
      <c r="K408" s="30">
        <v>2.8</v>
      </c>
      <c r="L408" s="30">
        <v>4.2</v>
      </c>
      <c r="M408" s="30">
        <v>3.9</v>
      </c>
      <c r="N408" s="30"/>
      <c r="O408" s="30"/>
      <c r="P408" s="30"/>
      <c r="Q408" s="30"/>
      <c r="R408" s="30"/>
      <c r="S408" s="30"/>
    </row>
    <row r="409" spans="1:19" x14ac:dyDescent="0.45">
      <c r="A409" s="22">
        <v>406</v>
      </c>
      <c r="B409" s="5" t="s">
        <v>364</v>
      </c>
      <c r="C409" s="4">
        <v>3.3</v>
      </c>
      <c r="D409" s="30">
        <v>3.8</v>
      </c>
      <c r="E409" s="30">
        <v>3.8</v>
      </c>
      <c r="F409" s="30">
        <v>4.9000000000000004</v>
      </c>
      <c r="G409" s="30">
        <v>5</v>
      </c>
      <c r="H409" s="30">
        <v>3.8</v>
      </c>
      <c r="I409" s="30">
        <v>5.6</v>
      </c>
      <c r="J409" s="30">
        <v>4.5999999999999996</v>
      </c>
      <c r="K409" s="30">
        <v>4</v>
      </c>
      <c r="L409" s="30">
        <v>4.3</v>
      </c>
      <c r="M409" s="30">
        <v>7.3</v>
      </c>
      <c r="N409" s="30"/>
      <c r="O409" s="30"/>
      <c r="P409" s="30"/>
      <c r="Q409" s="30"/>
      <c r="R409" s="30"/>
      <c r="S409" s="30"/>
    </row>
    <row r="410" spans="1:19" x14ac:dyDescent="0.45">
      <c r="A410" s="22">
        <v>407</v>
      </c>
      <c r="B410" s="5" t="s">
        <v>365</v>
      </c>
      <c r="C410" s="4">
        <v>3.1</v>
      </c>
      <c r="D410" s="30">
        <v>3.7</v>
      </c>
      <c r="E410" s="30">
        <v>3.2</v>
      </c>
      <c r="F410" s="30">
        <v>3.3</v>
      </c>
      <c r="G410" s="30">
        <v>3.4</v>
      </c>
      <c r="H410" s="30">
        <v>3.6</v>
      </c>
      <c r="I410" s="30">
        <v>3.9</v>
      </c>
      <c r="J410" s="30">
        <v>3.4</v>
      </c>
      <c r="K410" s="30">
        <v>2.6</v>
      </c>
      <c r="L410" s="30">
        <v>3.2</v>
      </c>
      <c r="M410" s="30">
        <v>3.7</v>
      </c>
      <c r="N410" s="30"/>
      <c r="O410" s="30"/>
      <c r="P410" s="30"/>
      <c r="Q410" s="30"/>
      <c r="R410" s="30"/>
      <c r="S410" s="30"/>
    </row>
    <row r="411" spans="1:19" x14ac:dyDescent="0.45">
      <c r="A411" s="22">
        <v>408</v>
      </c>
      <c r="B411" s="5" t="s">
        <v>506</v>
      </c>
      <c r="C411" s="4">
        <v>3.5</v>
      </c>
      <c r="D411" s="30">
        <v>3.3</v>
      </c>
      <c r="E411" s="30">
        <v>4.5</v>
      </c>
      <c r="F411" s="30">
        <v>3.8</v>
      </c>
      <c r="G411" s="30">
        <v>5</v>
      </c>
      <c r="H411" s="30">
        <v>3.6</v>
      </c>
      <c r="I411" s="30">
        <v>3.7</v>
      </c>
      <c r="J411" s="30">
        <v>3.3</v>
      </c>
      <c r="K411" s="30">
        <v>3.7</v>
      </c>
      <c r="L411" s="30">
        <v>2.2999999999999998</v>
      </c>
      <c r="M411" s="30">
        <v>2.9</v>
      </c>
      <c r="N411" s="30"/>
      <c r="O411" s="30"/>
      <c r="P411" s="30"/>
      <c r="Q411" s="30"/>
      <c r="R411" s="30"/>
      <c r="S411" s="30"/>
    </row>
    <row r="412" spans="1:19" x14ac:dyDescent="0.45">
      <c r="A412" s="22">
        <v>409</v>
      </c>
      <c r="B412" s="5" t="s">
        <v>507</v>
      </c>
      <c r="C412" s="4">
        <v>6.9</v>
      </c>
      <c r="D412" s="30">
        <v>6.1</v>
      </c>
      <c r="E412" s="30">
        <v>8.1</v>
      </c>
      <c r="F412" s="30">
        <v>6.3</v>
      </c>
      <c r="G412" s="30">
        <v>8</v>
      </c>
      <c r="H412" s="30">
        <v>6.5</v>
      </c>
      <c r="I412" s="30">
        <v>6.1</v>
      </c>
      <c r="J412" s="30">
        <v>4.5999999999999996</v>
      </c>
      <c r="K412" s="30">
        <v>4.4000000000000004</v>
      </c>
      <c r="L412" s="30">
        <v>4.8</v>
      </c>
      <c r="M412" s="30">
        <v>4.5999999999999996</v>
      </c>
      <c r="N412" s="30"/>
      <c r="O412" s="30"/>
      <c r="P412" s="30"/>
      <c r="Q412" s="30"/>
      <c r="R412" s="30"/>
      <c r="S412" s="30"/>
    </row>
    <row r="413" spans="1:19" x14ac:dyDescent="0.45">
      <c r="A413" s="22">
        <v>410</v>
      </c>
      <c r="B413" s="5" t="s">
        <v>508</v>
      </c>
      <c r="C413" s="4">
        <v>5.0999999999999996</v>
      </c>
      <c r="D413" s="30">
        <v>4.9000000000000004</v>
      </c>
      <c r="E413" s="30">
        <v>5</v>
      </c>
      <c r="F413" s="30">
        <v>6.6</v>
      </c>
      <c r="G413" s="30">
        <v>5.8</v>
      </c>
      <c r="H413" s="30">
        <v>8.8000000000000007</v>
      </c>
      <c r="I413" s="30">
        <v>7.7</v>
      </c>
      <c r="J413" s="30">
        <v>7.5</v>
      </c>
      <c r="K413" s="30">
        <v>4</v>
      </c>
      <c r="L413" s="30">
        <v>4.7</v>
      </c>
      <c r="M413" s="30">
        <v>6.6</v>
      </c>
      <c r="N413" s="30"/>
      <c r="O413" s="30"/>
      <c r="P413" s="30"/>
      <c r="Q413" s="30"/>
      <c r="R413" s="30"/>
      <c r="S413" s="30"/>
    </row>
    <row r="414" spans="1:19" x14ac:dyDescent="0.45">
      <c r="A414" s="22">
        <v>411</v>
      </c>
      <c r="B414" s="5" t="s">
        <v>509</v>
      </c>
      <c r="C414" s="4">
        <v>2.2000000000000002</v>
      </c>
      <c r="D414" s="30">
        <v>2.6</v>
      </c>
      <c r="E414" s="30">
        <v>3.9</v>
      </c>
      <c r="F414" s="30">
        <v>3.2</v>
      </c>
      <c r="G414" s="30">
        <v>3.3</v>
      </c>
      <c r="H414" s="30">
        <v>3.8</v>
      </c>
      <c r="I414" s="30">
        <v>2</v>
      </c>
      <c r="J414" s="30">
        <v>2.9</v>
      </c>
      <c r="K414" s="30">
        <v>1.3</v>
      </c>
      <c r="L414" s="30">
        <v>1.9</v>
      </c>
      <c r="M414" s="30">
        <v>1.9</v>
      </c>
      <c r="N414" s="30"/>
      <c r="O414" s="30"/>
      <c r="P414" s="30"/>
      <c r="Q414" s="30"/>
      <c r="R414" s="30"/>
      <c r="S414" s="30"/>
    </row>
    <row r="415" spans="1:19" x14ac:dyDescent="0.45">
      <c r="A415" s="22">
        <v>412</v>
      </c>
      <c r="B415" s="5" t="s">
        <v>366</v>
      </c>
      <c r="C415" s="4">
        <v>6</v>
      </c>
      <c r="D415" s="30">
        <v>8.1</v>
      </c>
      <c r="E415" s="30">
        <v>8.1999999999999993</v>
      </c>
      <c r="F415" s="30">
        <v>7.3</v>
      </c>
      <c r="G415" s="30">
        <v>8.5</v>
      </c>
      <c r="H415" s="30">
        <v>9.1</v>
      </c>
      <c r="I415" s="30">
        <v>9.8000000000000007</v>
      </c>
      <c r="J415" s="30">
        <v>9.1999999999999993</v>
      </c>
      <c r="K415" s="30">
        <v>6.7</v>
      </c>
      <c r="L415" s="30">
        <v>8.5</v>
      </c>
      <c r="M415" s="30">
        <v>10.7</v>
      </c>
      <c r="N415" s="30"/>
      <c r="O415" s="30"/>
      <c r="P415" s="30"/>
      <c r="Q415" s="30"/>
      <c r="R415" s="30"/>
      <c r="S415" s="30"/>
    </row>
    <row r="416" spans="1:19" x14ac:dyDescent="0.45">
      <c r="A416" s="22">
        <v>413</v>
      </c>
      <c r="B416" s="5" t="s">
        <v>510</v>
      </c>
      <c r="C416" s="4">
        <v>2.4</v>
      </c>
      <c r="D416" s="30">
        <v>2.2999999999999998</v>
      </c>
      <c r="E416" s="30">
        <v>3.2</v>
      </c>
      <c r="F416" s="30">
        <v>2.7</v>
      </c>
      <c r="G416" s="30">
        <v>3.3</v>
      </c>
      <c r="H416" s="30">
        <v>2.4</v>
      </c>
      <c r="I416" s="30">
        <v>2</v>
      </c>
      <c r="J416" s="30">
        <v>1.9</v>
      </c>
      <c r="K416" s="30">
        <v>1.6</v>
      </c>
      <c r="L416" s="30">
        <v>1.6</v>
      </c>
      <c r="M416" s="30">
        <v>1.7</v>
      </c>
      <c r="N416" s="30"/>
      <c r="O416" s="30"/>
      <c r="P416" s="30"/>
      <c r="Q416" s="30"/>
      <c r="R416" s="30"/>
      <c r="S416" s="30"/>
    </row>
    <row r="417" spans="1:19" x14ac:dyDescent="0.45">
      <c r="A417" s="22">
        <v>414</v>
      </c>
      <c r="B417" s="5" t="s">
        <v>511</v>
      </c>
      <c r="C417" s="4">
        <v>3.9</v>
      </c>
      <c r="D417" s="30">
        <v>3.5</v>
      </c>
      <c r="E417" s="30">
        <v>3.3</v>
      </c>
      <c r="F417" s="30">
        <v>4.7</v>
      </c>
      <c r="G417" s="30">
        <v>4.0999999999999996</v>
      </c>
      <c r="H417" s="30">
        <v>6.1</v>
      </c>
      <c r="I417" s="30">
        <v>5.4</v>
      </c>
      <c r="J417" s="30">
        <v>4.4000000000000004</v>
      </c>
      <c r="K417" s="30">
        <v>2.5</v>
      </c>
      <c r="L417" s="30">
        <v>3.1</v>
      </c>
      <c r="M417" s="30">
        <v>4.2</v>
      </c>
      <c r="N417" s="30"/>
      <c r="O417" s="30"/>
      <c r="P417" s="30"/>
      <c r="Q417" s="30"/>
      <c r="R417" s="30"/>
      <c r="S417" s="30"/>
    </row>
    <row r="418" spans="1:19" x14ac:dyDescent="0.45">
      <c r="A418" s="22">
        <v>415</v>
      </c>
      <c r="B418" s="5" t="s">
        <v>367</v>
      </c>
      <c r="C418" s="4">
        <v>3.3</v>
      </c>
      <c r="D418" s="30">
        <v>3.9</v>
      </c>
      <c r="E418" s="30">
        <v>3.6</v>
      </c>
      <c r="F418" s="30">
        <v>5.0999999999999996</v>
      </c>
      <c r="G418" s="30">
        <v>4.8</v>
      </c>
      <c r="H418" s="30">
        <v>4</v>
      </c>
      <c r="I418" s="30">
        <v>4.0999999999999996</v>
      </c>
      <c r="J418" s="30">
        <v>3.7</v>
      </c>
      <c r="K418" s="30">
        <v>3.8</v>
      </c>
      <c r="L418" s="30">
        <v>4.5999999999999996</v>
      </c>
      <c r="M418" s="30">
        <v>4.5999999999999996</v>
      </c>
      <c r="N418" s="30"/>
      <c r="O418" s="30"/>
      <c r="P418" s="30"/>
      <c r="Q418" s="30"/>
      <c r="R418" s="30"/>
      <c r="S418" s="30"/>
    </row>
    <row r="419" spans="1:19" x14ac:dyDescent="0.45">
      <c r="A419" s="22">
        <v>416</v>
      </c>
      <c r="B419" s="5" t="s">
        <v>368</v>
      </c>
      <c r="C419" s="4">
        <v>6.6</v>
      </c>
      <c r="D419" s="30">
        <v>6.7</v>
      </c>
      <c r="E419" s="30">
        <v>7.1</v>
      </c>
      <c r="F419" s="30">
        <v>9.3000000000000007</v>
      </c>
      <c r="G419" s="30">
        <v>8.8000000000000007</v>
      </c>
      <c r="H419" s="30">
        <v>8.1999999999999993</v>
      </c>
      <c r="I419" s="30">
        <v>7.5</v>
      </c>
      <c r="J419" s="30">
        <v>7.4</v>
      </c>
      <c r="K419" s="30">
        <v>6.5</v>
      </c>
      <c r="L419" s="30">
        <v>6.1</v>
      </c>
      <c r="M419" s="30">
        <v>8.4</v>
      </c>
      <c r="N419" s="30"/>
      <c r="O419" s="30"/>
      <c r="P419" s="30"/>
      <c r="Q419" s="30"/>
      <c r="R419" s="30"/>
      <c r="S419" s="30"/>
    </row>
    <row r="420" spans="1:19" x14ac:dyDescent="0.45">
      <c r="A420" s="22">
        <v>417</v>
      </c>
      <c r="B420" s="5" t="s">
        <v>512</v>
      </c>
      <c r="C420" s="4">
        <v>4.4000000000000004</v>
      </c>
      <c r="D420" s="30">
        <v>3.7</v>
      </c>
      <c r="E420" s="30">
        <v>4.0999999999999996</v>
      </c>
      <c r="F420" s="30">
        <v>5.5</v>
      </c>
      <c r="G420" s="30">
        <v>4.8</v>
      </c>
      <c r="H420" s="30">
        <v>7.3</v>
      </c>
      <c r="I420" s="30">
        <v>6.5</v>
      </c>
      <c r="J420" s="30">
        <v>6.3</v>
      </c>
      <c r="K420" s="30">
        <v>3.9</v>
      </c>
      <c r="L420" s="30">
        <v>4.4000000000000004</v>
      </c>
      <c r="M420" s="30">
        <v>6</v>
      </c>
      <c r="N420" s="30"/>
      <c r="O420" s="30"/>
      <c r="P420" s="30"/>
      <c r="Q420" s="30"/>
      <c r="R420" s="30"/>
      <c r="S420" s="30"/>
    </row>
    <row r="421" spans="1:19" x14ac:dyDescent="0.45">
      <c r="A421" s="22">
        <v>418</v>
      </c>
      <c r="B421" s="5" t="s">
        <v>369</v>
      </c>
      <c r="C421" s="4">
        <v>3.4</v>
      </c>
      <c r="D421" s="30">
        <v>4.7</v>
      </c>
      <c r="E421" s="30">
        <v>4</v>
      </c>
      <c r="F421" s="30">
        <v>3.6</v>
      </c>
      <c r="G421" s="30">
        <v>3.9</v>
      </c>
      <c r="H421" s="30">
        <v>3.9</v>
      </c>
      <c r="I421" s="30">
        <v>4.2</v>
      </c>
      <c r="J421" s="30">
        <v>3.9</v>
      </c>
      <c r="K421" s="30">
        <v>2.7</v>
      </c>
      <c r="L421" s="30">
        <v>3.7</v>
      </c>
      <c r="M421" s="30">
        <v>4.3</v>
      </c>
      <c r="N421" s="30"/>
      <c r="O421" s="30"/>
      <c r="P421" s="30"/>
      <c r="Q421" s="30"/>
      <c r="R421" s="30"/>
      <c r="S421" s="30"/>
    </row>
    <row r="422" spans="1:19" x14ac:dyDescent="0.45">
      <c r="A422" s="22">
        <v>419</v>
      </c>
      <c r="B422" s="5" t="s">
        <v>513</v>
      </c>
      <c r="C422" s="4">
        <v>6.6</v>
      </c>
      <c r="D422" s="30">
        <v>5.4</v>
      </c>
      <c r="E422" s="30">
        <v>3.8</v>
      </c>
      <c r="F422" s="30">
        <v>5.9</v>
      </c>
      <c r="G422" s="30">
        <v>7</v>
      </c>
      <c r="H422" s="30">
        <v>4.8</v>
      </c>
      <c r="I422" s="30">
        <v>6.6</v>
      </c>
      <c r="J422" s="30">
        <v>5.4</v>
      </c>
      <c r="K422" s="30">
        <v>3.6</v>
      </c>
      <c r="L422" s="30">
        <v>4.5</v>
      </c>
      <c r="M422" s="30">
        <v>4.7</v>
      </c>
      <c r="N422" s="30"/>
      <c r="O422" s="30"/>
      <c r="P422" s="30"/>
      <c r="Q422" s="30"/>
      <c r="R422" s="30"/>
      <c r="S422" s="30"/>
    </row>
    <row r="423" spans="1:19" x14ac:dyDescent="0.45">
      <c r="A423" s="22">
        <v>420</v>
      </c>
      <c r="B423" s="5" t="s">
        <v>514</v>
      </c>
      <c r="C423" s="4">
        <v>4.4000000000000004</v>
      </c>
      <c r="D423" s="30">
        <v>2.9</v>
      </c>
      <c r="E423" s="30">
        <v>3.3</v>
      </c>
      <c r="F423" s="30">
        <v>3.7</v>
      </c>
      <c r="G423" s="30">
        <v>5.2</v>
      </c>
      <c r="H423" s="30">
        <v>6</v>
      </c>
      <c r="I423" s="30">
        <v>5</v>
      </c>
      <c r="J423" s="30">
        <v>4.0999999999999996</v>
      </c>
      <c r="K423" s="30">
        <v>4.5999999999999996</v>
      </c>
      <c r="L423" s="30">
        <v>3.8</v>
      </c>
      <c r="M423" s="30">
        <v>2.9</v>
      </c>
      <c r="N423" s="30"/>
      <c r="O423" s="30"/>
      <c r="P423" s="30"/>
      <c r="Q423" s="30"/>
      <c r="R423" s="30"/>
      <c r="S423" s="30"/>
    </row>
    <row r="424" spans="1:19" x14ac:dyDescent="0.45">
      <c r="A424" s="22">
        <v>421</v>
      </c>
      <c r="B424" s="5" t="s">
        <v>515</v>
      </c>
      <c r="C424" s="4">
        <v>5.3</v>
      </c>
      <c r="D424" s="30">
        <v>4.9000000000000004</v>
      </c>
      <c r="E424" s="30">
        <v>5.3</v>
      </c>
      <c r="F424" s="30">
        <v>3.7</v>
      </c>
      <c r="G424" s="30">
        <v>5.4</v>
      </c>
      <c r="H424" s="30">
        <v>5.0999999999999996</v>
      </c>
      <c r="I424" s="30">
        <v>4.8</v>
      </c>
      <c r="J424" s="30">
        <v>3.6</v>
      </c>
      <c r="K424" s="30">
        <v>3.8</v>
      </c>
      <c r="L424" s="30">
        <v>4.2</v>
      </c>
      <c r="M424" s="30">
        <v>4.8</v>
      </c>
      <c r="N424" s="30"/>
      <c r="O424" s="30"/>
      <c r="P424" s="30"/>
      <c r="Q424" s="30"/>
      <c r="R424" s="30"/>
      <c r="S424" s="30"/>
    </row>
    <row r="425" spans="1:19" x14ac:dyDescent="0.45">
      <c r="A425"/>
    </row>
    <row r="426" spans="1:19" x14ac:dyDescent="0.45">
      <c r="A426"/>
    </row>
    <row r="427" spans="1:19" x14ac:dyDescent="0.4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S6" activePane="bottomRight" state="frozen"/>
      <selection pane="topRight" activeCell="O1" sqref="O1"/>
      <selection pane="bottomLeft" activeCell="A6" sqref="A6"/>
      <selection pane="bottomRight" activeCell="V33" sqref="V33"/>
    </sheetView>
  </sheetViews>
  <sheetFormatPr defaultColWidth="9.1328125" defaultRowHeight="14.25" x14ac:dyDescent="0.45"/>
  <cols>
    <col min="1" max="1" width="4.73046875" style="12" customWidth="1"/>
    <col min="2" max="2" width="9.1328125" style="9"/>
    <col min="3" max="3" width="10" style="9" customWidth="1"/>
    <col min="4" max="4" width="9.1328125" style="9"/>
    <col min="5" max="5" width="2.86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4.59765625" style="9" customWidth="1"/>
    <col min="16" max="17" width="9.1328125" style="9"/>
    <col min="18" max="18" width="18.59765625" style="9" customWidth="1"/>
    <col min="19" max="16384" width="9.1328125" style="9"/>
  </cols>
  <sheetData>
    <row r="1" spans="1:20" ht="26.25" customHeight="1" x14ac:dyDescent="0.45">
      <c r="B1" s="141" t="s">
        <v>543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/>
    </row>
    <row r="2" spans="1:20" x14ac:dyDescent="0.45">
      <c r="B2" s="132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20" ht="6" customHeight="1" x14ac:dyDescent="0.45"/>
    <row r="4" spans="1:20" ht="6.75" customHeight="1" x14ac:dyDescent="0.45"/>
    <row r="5" spans="1:20" x14ac:dyDescent="0.45">
      <c r="C5" s="32">
        <v>112</v>
      </c>
      <c r="F5" s="32">
        <v>197</v>
      </c>
    </row>
    <row r="6" spans="1:20" x14ac:dyDescent="0.45">
      <c r="A6" s="103"/>
      <c r="B6" s="104"/>
      <c r="C6" s="104" t="str">
        <f>INDEX('Data 2'!B4:B427,'Suburb Time Series'!C5)</f>
        <v>Dandenong</v>
      </c>
      <c r="D6" s="104"/>
      <c r="E6" s="104"/>
      <c r="F6" s="104" t="str">
        <f>INDEX('Data 2'!B4:B427,'Suburb Time Series'!F5)</f>
        <v>Keysborough</v>
      </c>
      <c r="G6" s="104"/>
    </row>
    <row r="7" spans="1:20" x14ac:dyDescent="0.45">
      <c r="A7" s="105">
        <v>1</v>
      </c>
      <c r="B7" s="106">
        <v>2011</v>
      </c>
      <c r="C7" s="107">
        <f>VLOOKUP($C$5,'Data 2'!$A$4:$N$424,2+A7)</f>
        <v>17.399999999999999</v>
      </c>
      <c r="D7" s="108"/>
      <c r="E7" s="108"/>
      <c r="F7" s="109">
        <f>VLOOKUP($F$5,'Data 2'!$A$4:$N$424,2+A7)</f>
        <v>5.5</v>
      </c>
      <c r="G7" s="108"/>
    </row>
    <row r="8" spans="1:20" x14ac:dyDescent="0.45">
      <c r="A8" s="105">
        <v>2</v>
      </c>
      <c r="B8" s="106">
        <v>2012</v>
      </c>
      <c r="C8" s="107">
        <f>VLOOKUP($C$5,'Data 2'!$A$4:$N$424,2+A8)</f>
        <v>19.5</v>
      </c>
      <c r="D8" s="108"/>
      <c r="E8" s="108"/>
      <c r="F8" s="109">
        <f>VLOOKUP($F$5,'Data 2'!$A$4:$N$424,2+A8)</f>
        <v>5.9</v>
      </c>
      <c r="G8" s="108"/>
      <c r="Q8" s="68"/>
      <c r="R8" s="68"/>
      <c r="S8" s="68"/>
      <c r="T8" s="68"/>
    </row>
    <row r="9" spans="1:20" x14ac:dyDescent="0.45">
      <c r="A9" s="105">
        <v>3</v>
      </c>
      <c r="B9" s="106">
        <v>2013</v>
      </c>
      <c r="C9" s="107">
        <f>VLOOKUP($C$5,'Data 2'!$A$4:$N$424,2+A9)</f>
        <v>21.2</v>
      </c>
      <c r="D9" s="108"/>
      <c r="E9" s="108"/>
      <c r="F9" s="109">
        <f>VLOOKUP($F$5,'Data 2'!$A$4:$N$424,2+A9)</f>
        <v>5.9</v>
      </c>
      <c r="G9" s="108"/>
      <c r="Q9" s="68"/>
      <c r="R9" s="68"/>
      <c r="S9" s="68"/>
      <c r="T9" s="68"/>
    </row>
    <row r="10" spans="1:20" x14ac:dyDescent="0.45">
      <c r="A10" s="105">
        <v>4</v>
      </c>
      <c r="B10" s="106">
        <v>2014</v>
      </c>
      <c r="C10" s="107">
        <f>VLOOKUP($C$5,'Data 2'!$A$4:$N$424,2+A10)</f>
        <v>20.8</v>
      </c>
      <c r="D10" s="108"/>
      <c r="E10" s="108"/>
      <c r="F10" s="109">
        <f>VLOOKUP($F$5,'Data 2'!$A$4:$N$424,2+A10)</f>
        <v>6.2</v>
      </c>
      <c r="G10" s="108"/>
      <c r="Q10" s="68"/>
      <c r="R10" s="97" t="s">
        <v>230</v>
      </c>
      <c r="S10" s="97">
        <v>5.2</v>
      </c>
      <c r="T10" s="68"/>
    </row>
    <row r="11" spans="1:20" x14ac:dyDescent="0.45">
      <c r="A11" s="105">
        <v>5</v>
      </c>
      <c r="B11" s="106">
        <v>2015</v>
      </c>
      <c r="C11" s="107">
        <f>VLOOKUP($C$5,'Data 2'!$A$4:$N$424,2+A11)</f>
        <v>22.1</v>
      </c>
      <c r="D11" s="108"/>
      <c r="E11" s="108"/>
      <c r="F11" s="109">
        <f>VLOOKUP($F$5,'Data 2'!$A$4:$N$424,2+A11)</f>
        <v>6.6</v>
      </c>
      <c r="G11" s="108"/>
      <c r="Q11" s="68"/>
      <c r="R11" s="97" t="s">
        <v>279</v>
      </c>
      <c r="S11" s="97">
        <v>8</v>
      </c>
      <c r="T11" s="68"/>
    </row>
    <row r="12" spans="1:20" x14ac:dyDescent="0.45">
      <c r="A12" s="105">
        <v>6</v>
      </c>
      <c r="B12" s="106">
        <v>2016</v>
      </c>
      <c r="C12" s="110">
        <f>VLOOKUP($C$5,'Data 2'!$A$4:$N$424,2+A12)</f>
        <v>21.8</v>
      </c>
      <c r="D12" s="108"/>
      <c r="E12" s="108"/>
      <c r="F12" s="111">
        <f>VLOOKUP($F$5,'Data 2'!$A$4:$N$424,2+A12)</f>
        <v>6.7</v>
      </c>
      <c r="G12" s="108"/>
      <c r="Q12" s="68"/>
      <c r="R12" s="97" t="s">
        <v>324</v>
      </c>
      <c r="S12" s="97">
        <v>8.1999999999999993</v>
      </c>
      <c r="T12" s="68"/>
    </row>
    <row r="13" spans="1:20" x14ac:dyDescent="0.45">
      <c r="A13" s="105">
        <v>7</v>
      </c>
      <c r="B13" s="106">
        <v>2017</v>
      </c>
      <c r="C13" s="110">
        <f>VLOOKUP($C$5,'Data 2'!$A$4:$N$424,2+A13)</f>
        <v>17.3</v>
      </c>
      <c r="D13" s="112"/>
      <c r="E13" s="112"/>
      <c r="F13" s="111">
        <f>VLOOKUP($F$5,'Data 2'!$A$4:$N$424,2+A13)</f>
        <v>5.2</v>
      </c>
      <c r="G13" s="108"/>
      <c r="Q13" s="68"/>
      <c r="R13" s="97" t="s">
        <v>325</v>
      </c>
      <c r="S13" s="97">
        <v>8.5</v>
      </c>
      <c r="T13" s="68"/>
    </row>
    <row r="14" spans="1:20" x14ac:dyDescent="0.45">
      <c r="A14" s="105">
        <v>8</v>
      </c>
      <c r="B14" s="106">
        <v>2018</v>
      </c>
      <c r="C14" s="110">
        <f>VLOOKUP($C$5,'Data 2'!$A$4:$N$424,2+A14)</f>
        <v>16.899999999999999</v>
      </c>
      <c r="D14" s="112"/>
      <c r="E14" s="112"/>
      <c r="F14" s="111">
        <f>VLOOKUP($F$5,'Data 2'!$A$4:$N$424,2+A14)</f>
        <v>5</v>
      </c>
      <c r="G14" s="108"/>
      <c r="Q14" s="68"/>
      <c r="R14" s="97" t="s">
        <v>278</v>
      </c>
      <c r="S14" s="97">
        <v>8.6</v>
      </c>
      <c r="T14" s="68"/>
    </row>
    <row r="15" spans="1:20" x14ac:dyDescent="0.45">
      <c r="A15" s="105">
        <v>9</v>
      </c>
      <c r="B15" s="106">
        <v>2019</v>
      </c>
      <c r="C15" s="110">
        <f>VLOOKUP($C$5,'Data 2'!$A$4:$N$424,2+A15)</f>
        <v>13</v>
      </c>
      <c r="D15" s="112"/>
      <c r="E15" s="112"/>
      <c r="F15" s="111">
        <f>VLOOKUP($F$5,'Data 2'!$A$4:$N$424,2+A15)</f>
        <v>3.6</v>
      </c>
      <c r="G15" s="108"/>
      <c r="Q15" s="68"/>
      <c r="R15" s="97" t="s">
        <v>170</v>
      </c>
      <c r="S15" s="97">
        <v>8.6999999999999993</v>
      </c>
      <c r="T15" s="68"/>
    </row>
    <row r="16" spans="1:20" x14ac:dyDescent="0.45">
      <c r="A16" s="105">
        <v>10</v>
      </c>
      <c r="B16" s="106">
        <v>2020</v>
      </c>
      <c r="C16" s="110">
        <f>VLOOKUP($C$5,'Data 2'!$A$4:$N$424,2+A16)</f>
        <v>17</v>
      </c>
      <c r="D16" s="112"/>
      <c r="E16" s="112"/>
      <c r="F16" s="110">
        <f>VLOOKUP($F$5,'Data 2'!$A$4:$N$424,2+A16)</f>
        <v>5.2</v>
      </c>
      <c r="G16" s="108"/>
      <c r="Q16" s="68"/>
      <c r="R16" s="97" t="s">
        <v>169</v>
      </c>
      <c r="S16" s="97">
        <v>12.4</v>
      </c>
      <c r="T16" s="68"/>
    </row>
    <row r="17" spans="1:20" x14ac:dyDescent="0.45">
      <c r="A17" s="105">
        <v>11</v>
      </c>
      <c r="B17" s="106">
        <v>2021</v>
      </c>
      <c r="C17" s="113">
        <f>VLOOKUP($C$5,'Data 2'!$A$4:$N$424,2+A17)</f>
        <v>12.4</v>
      </c>
      <c r="D17" s="112"/>
      <c r="E17" s="112"/>
      <c r="F17" s="113">
        <f>VLOOKUP($F$5,'Data 2'!$A$4:$N$424,2+A17)</f>
        <v>5.5</v>
      </c>
      <c r="G17" s="108"/>
      <c r="Q17" s="68"/>
      <c r="T17" s="68"/>
    </row>
    <row r="18" spans="1:20" x14ac:dyDescent="0.45">
      <c r="A18" s="105">
        <v>12</v>
      </c>
      <c r="B18" s="106">
        <v>2022</v>
      </c>
      <c r="C18" s="110">
        <f>VLOOKUP($C$5,'Data 2'!$A$4:$S$424,2+A18)</f>
        <v>0</v>
      </c>
      <c r="D18" s="112"/>
      <c r="E18" s="112"/>
      <c r="F18" s="110">
        <f>VLOOKUP($F$5,'Data 2'!$A$4:$S$424,2+A18)</f>
        <v>0</v>
      </c>
      <c r="G18" s="108"/>
      <c r="Q18" s="68"/>
      <c r="R18" s="68"/>
      <c r="S18" s="68"/>
      <c r="T18" s="68"/>
    </row>
    <row r="19" spans="1:20" x14ac:dyDescent="0.45">
      <c r="A19" s="105">
        <v>13</v>
      </c>
      <c r="B19" s="106">
        <v>2023</v>
      </c>
      <c r="C19" s="110">
        <f>VLOOKUP($C$5,'Data 2'!$A$4:$S$424,2+A19)</f>
        <v>0</v>
      </c>
      <c r="D19" s="112"/>
      <c r="E19" s="112"/>
      <c r="F19" s="110">
        <f>VLOOKUP($F$5,'Data 2'!$A$4:$S$424,2+A19)</f>
        <v>0</v>
      </c>
      <c r="G19" s="108"/>
      <c r="Q19" s="68"/>
      <c r="R19" s="68"/>
      <c r="S19" s="68"/>
      <c r="T19" s="68"/>
    </row>
    <row r="20" spans="1:20" x14ac:dyDescent="0.45">
      <c r="A20" s="105">
        <v>14</v>
      </c>
      <c r="B20" s="106">
        <v>2024</v>
      </c>
      <c r="C20" s="110">
        <f>VLOOKUP($C$5,'Data 2'!$A$4:$S$424,2+A20)</f>
        <v>0</v>
      </c>
      <c r="D20" s="112"/>
      <c r="E20" s="112"/>
      <c r="F20" s="110">
        <f>VLOOKUP($F$5,'Data 2'!$A$4:$S$424,2+A20)</f>
        <v>0</v>
      </c>
      <c r="G20" s="104"/>
    </row>
    <row r="21" spans="1:20" x14ac:dyDescent="0.45">
      <c r="A21" s="105">
        <v>15</v>
      </c>
      <c r="B21" s="106">
        <v>2025</v>
      </c>
      <c r="C21" s="110">
        <f>VLOOKUP($C$5,'Data 2'!$A$4:$S$424,2+A21)</f>
        <v>0</v>
      </c>
      <c r="D21" s="112"/>
      <c r="E21" s="112"/>
      <c r="F21" s="110">
        <f>VLOOKUP($F$5,'Data 2'!$A$4:$S$424,2+A21)</f>
        <v>0</v>
      </c>
      <c r="G21" s="104"/>
    </row>
    <row r="22" spans="1:20" x14ac:dyDescent="0.45">
      <c r="A22" s="105">
        <v>16</v>
      </c>
      <c r="B22" s="106">
        <v>2026</v>
      </c>
      <c r="C22" s="110">
        <f>VLOOKUP($C$5,'Data 2'!$A$4:$S$424,2+A22)</f>
        <v>0</v>
      </c>
      <c r="D22" s="112"/>
      <c r="E22" s="112"/>
      <c r="F22" s="110">
        <f>VLOOKUP($F$5,'Data 2'!$A$4:$S$424,2+A22)</f>
        <v>0</v>
      </c>
      <c r="G22" s="104"/>
    </row>
    <row r="23" spans="1:20" x14ac:dyDescent="0.45">
      <c r="A23"/>
      <c r="B23" s="100"/>
      <c r="C23" s="101"/>
      <c r="D23" s="18"/>
      <c r="E23" s="18"/>
      <c r="F23" s="101"/>
    </row>
    <row r="24" spans="1:20" x14ac:dyDescent="0.45">
      <c r="A24"/>
      <c r="B24" s="100"/>
      <c r="C24" s="101"/>
      <c r="D24" s="18"/>
      <c r="E24" s="18"/>
      <c r="F24" s="101"/>
    </row>
    <row r="25" spans="1:20" x14ac:dyDescent="0.45">
      <c r="A25"/>
      <c r="B25" s="31"/>
      <c r="C25" s="31"/>
      <c r="D25" s="31"/>
      <c r="E25" s="31"/>
      <c r="F25" s="31"/>
    </row>
    <row r="26" spans="1:20" x14ac:dyDescent="0.45">
      <c r="A26"/>
      <c r="B26" s="31"/>
      <c r="C26" s="31"/>
      <c r="D26" s="31"/>
      <c r="E26" s="31"/>
      <c r="F26" s="31"/>
    </row>
    <row r="27" spans="1:20" x14ac:dyDescent="0.45">
      <c r="A27"/>
      <c r="B27" s="31"/>
      <c r="C27" s="31"/>
      <c r="D27" s="31"/>
      <c r="E27" s="31"/>
      <c r="F27" s="31"/>
    </row>
    <row r="28" spans="1:20" x14ac:dyDescent="0.45">
      <c r="A28"/>
      <c r="B28" s="31"/>
      <c r="C28" s="31"/>
      <c r="D28" s="31"/>
      <c r="E28" s="31"/>
      <c r="F28" s="31"/>
    </row>
    <row r="29" spans="1:20" x14ac:dyDescent="0.45">
      <c r="A29"/>
      <c r="B29" s="31"/>
      <c r="C29" s="31"/>
      <c r="D29" s="31"/>
      <c r="E29" s="31"/>
      <c r="F29" s="31"/>
      <c r="I29" s="18" t="s">
        <v>84</v>
      </c>
      <c r="J29" s="18"/>
      <c r="K29" s="142" t="str">
        <f>C6</f>
        <v>Dandenong</v>
      </c>
      <c r="L29" s="142"/>
      <c r="M29" s="143" t="str">
        <f>F6</f>
        <v>Keysborough</v>
      </c>
      <c r="N29" s="143"/>
    </row>
    <row r="30" spans="1:20" x14ac:dyDescent="0.45">
      <c r="A30"/>
      <c r="B30" s="31"/>
      <c r="C30" s="31"/>
      <c r="D30" s="31"/>
      <c r="E30" s="31"/>
      <c r="F30" s="31"/>
      <c r="I30" s="144" t="s">
        <v>539</v>
      </c>
      <c r="J30" s="144"/>
      <c r="K30" s="145">
        <f>(C17-C12)/C12*100</f>
        <v>-43.119266055045877</v>
      </c>
      <c r="L30" s="145"/>
      <c r="M30" s="146">
        <f>(F17-F12)/F12*100</f>
        <v>-17.910447761194032</v>
      </c>
      <c r="N30" s="146"/>
    </row>
    <row r="31" spans="1:20" x14ac:dyDescent="0.45">
      <c r="A31"/>
      <c r="B31" s="31"/>
      <c r="C31" s="31"/>
      <c r="D31" s="31"/>
      <c r="E31" s="31"/>
      <c r="F31" s="31"/>
      <c r="H31" s="35"/>
      <c r="I31" s="118"/>
      <c r="J31" s="118"/>
      <c r="K31" s="31"/>
      <c r="L31" s="31"/>
      <c r="M31" s="31"/>
      <c r="N31" s="31"/>
    </row>
    <row r="32" spans="1:20" x14ac:dyDescent="0.45">
      <c r="A3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x14ac:dyDescent="0.45">
      <c r="A33" s="33"/>
      <c r="B33" s="36"/>
      <c r="C33" s="102"/>
      <c r="D33" s="18"/>
      <c r="E33" s="18"/>
      <c r="F33" s="102"/>
      <c r="G33" s="31"/>
      <c r="H33" s="31"/>
      <c r="I33" s="31"/>
      <c r="J33" s="31"/>
      <c r="K33" s="31"/>
      <c r="L33" s="31"/>
      <c r="M33" s="31"/>
      <c r="N33" s="31"/>
    </row>
    <row r="34" spans="1:14" x14ac:dyDescent="0.45">
      <c r="A34" s="33"/>
      <c r="B34" s="36"/>
      <c r="C34" s="37"/>
      <c r="D34" s="18"/>
      <c r="E34" s="18"/>
      <c r="F34" s="37"/>
      <c r="G34" s="31"/>
      <c r="H34" s="31"/>
      <c r="I34" s="31"/>
      <c r="J34" s="31"/>
      <c r="K34" s="31"/>
      <c r="L34" s="31"/>
      <c r="M34" s="31"/>
      <c r="N34" s="31"/>
    </row>
    <row r="35" spans="1:14" x14ac:dyDescent="0.45">
      <c r="A35" s="33"/>
      <c r="B35" s="36"/>
      <c r="C35" s="37"/>
      <c r="D35" s="18"/>
      <c r="E35" s="18"/>
      <c r="F35" s="37"/>
    </row>
    <row r="36" spans="1:14" x14ac:dyDescent="0.45">
      <c r="A36" s="33"/>
      <c r="B36" s="36"/>
      <c r="C36" s="37"/>
      <c r="D36" s="18"/>
      <c r="E36" s="18"/>
      <c r="F36" s="37"/>
    </row>
    <row r="37" spans="1:14" x14ac:dyDescent="0.45">
      <c r="A37" s="33"/>
      <c r="B37" s="36"/>
      <c r="C37" s="37"/>
      <c r="D37" s="18"/>
      <c r="E37" s="18"/>
      <c r="F37" s="37"/>
    </row>
    <row r="38" spans="1:14" x14ac:dyDescent="0.45">
      <c r="A38" s="33"/>
      <c r="B38" s="36"/>
      <c r="C38" s="37"/>
      <c r="D38" s="18"/>
      <c r="E38" s="18"/>
      <c r="F38" s="37"/>
    </row>
    <row r="39" spans="1:14" x14ac:dyDescent="0.45">
      <c r="A39" s="33"/>
      <c r="B39" s="36"/>
      <c r="C39" s="37"/>
      <c r="D39" s="18"/>
      <c r="E39" s="18"/>
      <c r="F39" s="37"/>
    </row>
    <row r="40" spans="1:14" x14ac:dyDescent="0.45">
      <c r="A40" s="33"/>
      <c r="B40" s="36"/>
      <c r="C40" s="37"/>
      <c r="D40" s="18"/>
      <c r="E40" s="18"/>
      <c r="F40" s="37"/>
    </row>
    <row r="41" spans="1:14" x14ac:dyDescent="0.45">
      <c r="A41" s="33"/>
      <c r="B41" s="36"/>
      <c r="C41" s="37"/>
      <c r="D41" s="18"/>
      <c r="E41" s="18"/>
      <c r="F41" s="37"/>
    </row>
    <row r="42" spans="1:14" x14ac:dyDescent="0.45">
      <c r="A42" s="33"/>
      <c r="B42" s="36"/>
      <c r="C42" s="37"/>
      <c r="D42" s="18"/>
      <c r="E42" s="18"/>
      <c r="F42" s="37"/>
    </row>
    <row r="43" spans="1:14" x14ac:dyDescent="0.45">
      <c r="A43" s="33"/>
      <c r="B43" s="36"/>
      <c r="C43" s="37"/>
      <c r="D43" s="18"/>
      <c r="E43" s="18"/>
      <c r="F43" s="37"/>
    </row>
    <row r="44" spans="1:14" x14ac:dyDescent="0.45">
      <c r="A44" s="33"/>
      <c r="B44" s="36"/>
      <c r="C44" s="38"/>
      <c r="D44" s="34"/>
      <c r="E44" s="34"/>
      <c r="F44" s="38"/>
    </row>
    <row r="45" spans="1:14" x14ac:dyDescent="0.45">
      <c r="A45" s="33"/>
      <c r="B45" s="36"/>
      <c r="C45" s="38"/>
      <c r="D45" s="34"/>
      <c r="E45" s="34"/>
      <c r="F45" s="38"/>
    </row>
    <row r="46" spans="1:14" x14ac:dyDescent="0.45">
      <c r="A46" s="33"/>
      <c r="B46" s="36"/>
      <c r="C46" s="38"/>
      <c r="D46" s="34"/>
      <c r="E46" s="34"/>
      <c r="F46" s="38"/>
    </row>
    <row r="47" spans="1:14" x14ac:dyDescent="0.45">
      <c r="A47" s="33"/>
      <c r="B47" s="36"/>
      <c r="C47" s="38"/>
      <c r="D47" s="34"/>
      <c r="E47" s="34"/>
      <c r="F47" s="38"/>
    </row>
    <row r="48" spans="1:14" x14ac:dyDescent="0.45">
      <c r="A48" s="33"/>
      <c r="B48" s="36"/>
      <c r="C48" s="38"/>
      <c r="D48" s="34"/>
      <c r="E48" s="34"/>
      <c r="F48" s="38"/>
    </row>
    <row r="49" spans="1:6" x14ac:dyDescent="0.45">
      <c r="A49" s="33"/>
      <c r="B49" s="36"/>
      <c r="C49" s="38"/>
      <c r="D49" s="34"/>
      <c r="E49" s="34"/>
      <c r="F49" s="38"/>
    </row>
    <row r="50" spans="1:6" x14ac:dyDescent="0.45">
      <c r="A50" s="33"/>
      <c r="B50" s="36"/>
      <c r="C50" s="38"/>
      <c r="D50" s="34"/>
      <c r="E50" s="34"/>
      <c r="F50" s="38"/>
    </row>
    <row r="51" spans="1:6" x14ac:dyDescent="0.45">
      <c r="A51" s="33"/>
      <c r="B51" s="36"/>
      <c r="C51" s="38"/>
      <c r="D51" s="34"/>
      <c r="E51" s="34"/>
      <c r="F51" s="38"/>
    </row>
    <row r="52" spans="1:6" x14ac:dyDescent="0.45">
      <c r="A52" s="33"/>
      <c r="B52" s="36"/>
      <c r="C52" s="38"/>
      <c r="D52" s="34"/>
      <c r="E52" s="34"/>
      <c r="F52" s="38"/>
    </row>
    <row r="53" spans="1:6" x14ac:dyDescent="0.45">
      <c r="A53" s="33"/>
      <c r="B53" s="36"/>
      <c r="C53" s="38"/>
      <c r="D53" s="34"/>
      <c r="E53" s="34"/>
      <c r="F53" s="38"/>
    </row>
    <row r="54" spans="1:6" x14ac:dyDescent="0.45">
      <c r="A54" s="33"/>
      <c r="B54" s="36"/>
      <c r="C54" s="38"/>
      <c r="D54" s="34"/>
      <c r="E54" s="34"/>
      <c r="F54" s="38"/>
    </row>
    <row r="55" spans="1:6" x14ac:dyDescent="0.45">
      <c r="A55" s="33"/>
      <c r="B55" s="36"/>
      <c r="C55" s="38"/>
      <c r="D55" s="34"/>
      <c r="E55" s="34"/>
      <c r="F55" s="38"/>
    </row>
    <row r="56" spans="1:6" x14ac:dyDescent="0.45">
      <c r="A56" s="33"/>
      <c r="B56" s="36"/>
      <c r="C56" s="38"/>
      <c r="D56" s="34"/>
      <c r="E56" s="34"/>
      <c r="F56" s="38"/>
    </row>
    <row r="57" spans="1:6" x14ac:dyDescent="0.45">
      <c r="A57" s="33"/>
      <c r="B57" s="36"/>
      <c r="C57" s="38"/>
      <c r="D57" s="34"/>
      <c r="E57" s="34"/>
      <c r="F57" s="38"/>
    </row>
    <row r="58" spans="1:6" x14ac:dyDescent="0.45">
      <c r="A58" s="33"/>
      <c r="B58" s="36"/>
      <c r="C58" s="38"/>
      <c r="D58" s="34"/>
      <c r="E58" s="34"/>
      <c r="F58" s="38"/>
    </row>
    <row r="59" spans="1:6" x14ac:dyDescent="0.45">
      <c r="A59" s="33"/>
      <c r="B59" s="36"/>
      <c r="C59" s="38"/>
      <c r="D59" s="34"/>
      <c r="E59" s="34"/>
      <c r="F59" s="38"/>
    </row>
    <row r="60" spans="1:6" x14ac:dyDescent="0.45">
      <c r="A60" s="33"/>
      <c r="B60" s="36"/>
      <c r="C60" s="38"/>
      <c r="D60" s="34"/>
      <c r="E60" s="34"/>
      <c r="F60" s="38"/>
    </row>
    <row r="61" spans="1:6" x14ac:dyDescent="0.45">
      <c r="A61" s="33"/>
      <c r="B61" s="36"/>
      <c r="C61" s="38"/>
      <c r="D61" s="34"/>
      <c r="E61" s="34"/>
      <c r="F61" s="38"/>
    </row>
    <row r="62" spans="1:6" x14ac:dyDescent="0.45">
      <c r="A62" s="33"/>
      <c r="B62" s="36"/>
      <c r="C62" s="38"/>
      <c r="D62" s="34"/>
      <c r="E62" s="34"/>
      <c r="F62" s="38"/>
    </row>
    <row r="63" spans="1:6" x14ac:dyDescent="0.45">
      <c r="A63" s="33"/>
      <c r="B63" s="36"/>
      <c r="C63" s="38"/>
      <c r="D63" s="34"/>
      <c r="E63" s="34"/>
      <c r="F63" s="38"/>
    </row>
    <row r="64" spans="1:6" x14ac:dyDescent="0.45">
      <c r="A64" s="33"/>
      <c r="B64" s="36"/>
      <c r="C64" s="38"/>
      <c r="D64" s="34"/>
      <c r="E64" s="34"/>
      <c r="F64" s="38"/>
    </row>
    <row r="65" spans="1:6" x14ac:dyDescent="0.45">
      <c r="A65" s="33"/>
      <c r="B65" s="36"/>
      <c r="C65" s="38"/>
      <c r="D65" s="34"/>
      <c r="E65" s="34"/>
      <c r="F65" s="38"/>
    </row>
    <row r="66" spans="1:6" x14ac:dyDescent="0.45">
      <c r="A66" s="33"/>
      <c r="B66" s="36"/>
      <c r="C66" s="38"/>
      <c r="D66" s="34"/>
      <c r="E66" s="34"/>
      <c r="F66" s="38"/>
    </row>
    <row r="67" spans="1:6" x14ac:dyDescent="0.45">
      <c r="A67" s="33"/>
      <c r="B67" s="36"/>
      <c r="C67" s="38"/>
      <c r="D67" s="34"/>
      <c r="E67" s="34"/>
      <c r="F67" s="38"/>
    </row>
    <row r="68" spans="1:6" x14ac:dyDescent="0.45">
      <c r="A68" s="33"/>
      <c r="B68" s="36"/>
      <c r="C68" s="38"/>
      <c r="D68" s="34"/>
      <c r="E68" s="34"/>
      <c r="F68" s="38"/>
    </row>
    <row r="69" spans="1:6" x14ac:dyDescent="0.45">
      <c r="A69" s="33"/>
      <c r="B69" s="36"/>
      <c r="C69" s="38"/>
      <c r="D69" s="34"/>
      <c r="E69" s="34"/>
      <c r="F69" s="38"/>
    </row>
    <row r="70" spans="1:6" x14ac:dyDescent="0.45">
      <c r="A70" s="33"/>
      <c r="B70" s="36"/>
      <c r="C70" s="38"/>
      <c r="D70" s="34"/>
      <c r="E70" s="34"/>
      <c r="F70" s="38"/>
    </row>
    <row r="71" spans="1:6" x14ac:dyDescent="0.45">
      <c r="A71" s="33"/>
      <c r="B71" s="36"/>
      <c r="C71" s="38"/>
      <c r="D71" s="34"/>
      <c r="E71" s="34"/>
      <c r="F71" s="38"/>
    </row>
    <row r="72" spans="1:6" x14ac:dyDescent="0.45">
      <c r="A72" s="33"/>
      <c r="B72" s="36"/>
      <c r="C72" s="38"/>
      <c r="D72" s="34"/>
      <c r="E72" s="34"/>
      <c r="F72" s="38"/>
    </row>
    <row r="73" spans="1:6" x14ac:dyDescent="0.45">
      <c r="A73" s="33"/>
      <c r="B73" s="36"/>
      <c r="C73" s="38"/>
      <c r="D73" s="34"/>
      <c r="E73" s="34"/>
      <c r="F73" s="38"/>
    </row>
    <row r="74" spans="1:6" x14ac:dyDescent="0.45">
      <c r="A74" s="33"/>
      <c r="B74" s="36"/>
      <c r="C74" s="38"/>
      <c r="D74" s="34"/>
      <c r="E74" s="34"/>
      <c r="F74" s="38"/>
    </row>
    <row r="75" spans="1:6" x14ac:dyDescent="0.45">
      <c r="A75" s="33"/>
      <c r="B75" s="36"/>
      <c r="C75" s="38"/>
      <c r="D75" s="34"/>
      <c r="E75" s="34"/>
      <c r="F75" s="38"/>
    </row>
    <row r="76" spans="1:6" x14ac:dyDescent="0.45">
      <c r="A76" s="33"/>
      <c r="B76" s="36"/>
      <c r="C76" s="38"/>
      <c r="D76" s="34"/>
      <c r="E76" s="34"/>
      <c r="F76" s="38"/>
    </row>
    <row r="77" spans="1:6" x14ac:dyDescent="0.45">
      <c r="A77" s="33"/>
      <c r="B77" s="36"/>
      <c r="C77" s="38"/>
      <c r="D77" s="34"/>
      <c r="E77" s="34"/>
      <c r="F77" s="38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9525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66675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Y45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17" sqref="Q17"/>
    </sheetView>
  </sheetViews>
  <sheetFormatPr defaultColWidth="9.1328125" defaultRowHeight="14.25" x14ac:dyDescent="0.45"/>
  <cols>
    <col min="1" max="1" width="2.86328125" style="21" customWidth="1"/>
    <col min="2" max="2" width="3.265625" style="21" customWidth="1"/>
    <col min="3" max="3" width="19.73046875" style="21" customWidth="1"/>
    <col min="4" max="4" width="11.59765625" style="72" customWidth="1"/>
    <col min="5" max="5" width="9.1328125" style="73"/>
    <col min="6" max="6" width="9.1328125" style="72"/>
    <col min="7" max="20" width="9.1328125" style="21"/>
    <col min="21" max="21" width="9.1328125" style="74"/>
    <col min="22" max="16384" width="9.1328125" style="21"/>
  </cols>
  <sheetData>
    <row r="1" spans="1:25" ht="23.25" x14ac:dyDescent="0.45">
      <c r="B1" s="139" t="s">
        <v>544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T1" s="35"/>
      <c r="U1" s="35"/>
      <c r="V1" s="35"/>
      <c r="W1" s="35"/>
      <c r="X1" s="35"/>
      <c r="Y1" s="35"/>
    </row>
    <row r="2" spans="1:25" ht="23.25" x14ac:dyDescent="0.7">
      <c r="C2" s="147" t="s">
        <v>516</v>
      </c>
      <c r="D2" s="147"/>
      <c r="E2" s="147"/>
      <c r="F2" s="147"/>
      <c r="G2" s="147"/>
      <c r="H2" s="147"/>
      <c r="I2" s="147"/>
      <c r="J2" s="147"/>
      <c r="K2" s="147"/>
      <c r="L2" s="147"/>
      <c r="M2" s="69" t="s">
        <v>94</v>
      </c>
      <c r="N2" s="70"/>
      <c r="O2" s="71">
        <v>11</v>
      </c>
      <c r="T2" s="35"/>
      <c r="U2" s="35"/>
      <c r="V2" s="35"/>
      <c r="W2" s="35"/>
      <c r="X2" s="35"/>
      <c r="Y2" s="35"/>
    </row>
    <row r="3" spans="1:25" ht="13.5" customHeight="1" x14ac:dyDescent="0.45">
      <c r="B3" s="148" t="str">
        <f>CONCATENATE("Estimated unemployment rates by Suburb: ",INDEX(U6:U32,O2))</f>
        <v>Estimated unemployment rates by Suburb: June 2021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T3" s="35"/>
      <c r="U3" s="35"/>
      <c r="V3" s="35"/>
      <c r="W3" s="35"/>
      <c r="X3" s="35"/>
      <c r="Y3" s="35"/>
    </row>
    <row r="4" spans="1:25" x14ac:dyDescent="0.45">
      <c r="A4" s="35"/>
      <c r="B4" s="35"/>
      <c r="C4" s="35"/>
      <c r="G4" s="35"/>
      <c r="H4" s="35"/>
      <c r="I4" s="35"/>
      <c r="J4" s="35"/>
      <c r="K4" s="35"/>
      <c r="L4" s="35"/>
      <c r="M4" s="35"/>
      <c r="N4" s="35"/>
      <c r="O4" s="35"/>
      <c r="R4" s="35"/>
      <c r="S4" s="35"/>
      <c r="T4" s="35"/>
      <c r="U4" s="35"/>
      <c r="V4" s="35"/>
      <c r="W4" s="35"/>
      <c r="X4" s="35"/>
      <c r="Y4" s="35"/>
    </row>
    <row r="5" spans="1:25" x14ac:dyDescent="0.45">
      <c r="A5" s="35"/>
      <c r="B5" s="89"/>
      <c r="C5" s="89"/>
      <c r="D5" s="90" t="s">
        <v>90</v>
      </c>
      <c r="E5" s="91" t="s">
        <v>91</v>
      </c>
      <c r="F5" s="90" t="s">
        <v>92</v>
      </c>
      <c r="G5" s="90"/>
      <c r="H5" s="89"/>
      <c r="I5" s="74"/>
      <c r="J5" s="35"/>
      <c r="K5" s="35"/>
      <c r="L5" s="35"/>
      <c r="M5" s="35"/>
      <c r="N5" s="35"/>
      <c r="O5" s="35"/>
      <c r="R5" s="35"/>
      <c r="S5" s="35"/>
      <c r="T5" s="35"/>
      <c r="U5" s="35"/>
      <c r="V5" s="35"/>
      <c r="W5" s="35"/>
      <c r="X5" s="35"/>
      <c r="Y5" s="35"/>
    </row>
    <row r="6" spans="1:25" x14ac:dyDescent="0.45">
      <c r="A6" s="35"/>
      <c r="B6" s="92">
        <v>1</v>
      </c>
      <c r="C6" s="87" t="s">
        <v>95</v>
      </c>
      <c r="D6" s="90">
        <f>VLOOKUP(B6,'Data 2'!$A$4:$N$424,$O$2+2)</f>
        <v>4.9000000000000004</v>
      </c>
      <c r="E6" s="91">
        <f>D6+0.00001*B6</f>
        <v>4.90001</v>
      </c>
      <c r="F6" s="90">
        <f>RANK(E6,E$6:E$426)</f>
        <v>227</v>
      </c>
      <c r="G6" s="93" t="str">
        <f>VLOOKUP(MATCH(B6,F$6:F$426,0),B$6:F$426,2)</f>
        <v>Meadow Heights</v>
      </c>
      <c r="H6" s="93">
        <f>VLOOKUP(MATCH(B6,F$6:F$426,0),B$6:F$426,3)</f>
        <v>23.9</v>
      </c>
      <c r="I6" s="74"/>
      <c r="J6" s="35"/>
      <c r="K6" s="35"/>
      <c r="L6" s="35"/>
      <c r="M6" s="35"/>
      <c r="N6" s="35"/>
      <c r="O6" s="35"/>
      <c r="R6" s="35"/>
      <c r="S6" s="35"/>
      <c r="T6" s="35"/>
      <c r="U6" s="75" t="s">
        <v>525</v>
      </c>
      <c r="V6" s="35"/>
      <c r="W6" s="35"/>
      <c r="X6" s="35"/>
      <c r="Y6" s="35"/>
    </row>
    <row r="7" spans="1:25" x14ac:dyDescent="0.45">
      <c r="A7" s="35"/>
      <c r="B7" s="92">
        <v>2</v>
      </c>
      <c r="C7" s="87" t="s">
        <v>96</v>
      </c>
      <c r="D7" s="90">
        <f>VLOOKUP(B7,'Data 2'!$A$4:$N$424,$O$2+2)</f>
        <v>6.2</v>
      </c>
      <c r="E7" s="91">
        <f t="shared" ref="E7:E70" si="0">D7+0.00001*B7</f>
        <v>6.2000200000000003</v>
      </c>
      <c r="F7" s="90">
        <f t="shared" ref="F7:F70" si="1">RANK(E7,E$6:E$426)</f>
        <v>143</v>
      </c>
      <c r="G7" s="93" t="str">
        <f t="shared" ref="G7:G70" si="2">VLOOKUP(MATCH(B7,F$6:F$426,0),B$6:F$426,2)</f>
        <v>Campbellfield - Coolaroo</v>
      </c>
      <c r="H7" s="93">
        <f t="shared" ref="H7:H70" si="3">VLOOKUP(MATCH(B7,F$6:F$426,0),B$6:F$426,3)</f>
        <v>22.5</v>
      </c>
      <c r="I7" s="74"/>
      <c r="J7" s="35"/>
      <c r="K7" s="35"/>
      <c r="L7" s="35"/>
      <c r="M7" s="35"/>
      <c r="N7" s="35"/>
      <c r="O7" s="35"/>
      <c r="R7" s="35"/>
      <c r="S7" s="35"/>
      <c r="T7" s="35"/>
      <c r="U7" s="75" t="s">
        <v>526</v>
      </c>
      <c r="V7" s="35"/>
      <c r="W7" s="35"/>
      <c r="X7" s="35"/>
      <c r="Y7" s="35"/>
    </row>
    <row r="8" spans="1:25" x14ac:dyDescent="0.45">
      <c r="A8" s="35"/>
      <c r="B8" s="92">
        <v>3</v>
      </c>
      <c r="C8" s="87" t="s">
        <v>97</v>
      </c>
      <c r="D8" s="90">
        <f>VLOOKUP(B8,'Data 2'!$A$4:$N$424,$O$2+2)</f>
        <v>3.6</v>
      </c>
      <c r="E8" s="91">
        <f t="shared" si="0"/>
        <v>3.6000300000000003</v>
      </c>
      <c r="F8" s="90">
        <f t="shared" si="1"/>
        <v>337</v>
      </c>
      <c r="G8" s="93" t="str">
        <f t="shared" si="2"/>
        <v>Broadmeadows</v>
      </c>
      <c r="H8" s="93">
        <f t="shared" si="3"/>
        <v>22.2</v>
      </c>
      <c r="I8" s="74"/>
      <c r="J8" s="35"/>
      <c r="K8" s="35"/>
      <c r="L8" s="35"/>
      <c r="M8" s="35"/>
      <c r="N8" s="35"/>
      <c r="O8" s="35"/>
      <c r="R8" s="35"/>
      <c r="S8" s="35"/>
      <c r="T8" s="35"/>
      <c r="U8" s="75" t="s">
        <v>527</v>
      </c>
      <c r="V8" s="35"/>
      <c r="W8" s="35"/>
      <c r="X8" s="35"/>
      <c r="Y8" s="35"/>
    </row>
    <row r="9" spans="1:25" x14ac:dyDescent="0.45">
      <c r="A9" s="35"/>
      <c r="B9" s="92">
        <v>4</v>
      </c>
      <c r="C9" s="87" t="s">
        <v>370</v>
      </c>
      <c r="D9" s="90">
        <f>VLOOKUP(B9,'Data 2'!$A$4:$N$424,$O$2+2)</f>
        <v>3.8</v>
      </c>
      <c r="E9" s="91">
        <f t="shared" si="0"/>
        <v>3.8000399999999996</v>
      </c>
      <c r="F9" s="90">
        <f t="shared" si="1"/>
        <v>325</v>
      </c>
      <c r="G9" s="93" t="str">
        <f t="shared" si="2"/>
        <v>Roxburgh Park - Somerton</v>
      </c>
      <c r="H9" s="93">
        <f t="shared" si="3"/>
        <v>18.100000000000001</v>
      </c>
      <c r="I9" s="74"/>
      <c r="J9" s="35"/>
      <c r="K9" s="35"/>
      <c r="L9" s="35"/>
      <c r="M9" s="35"/>
      <c r="N9" s="35"/>
      <c r="O9" s="35"/>
      <c r="R9" s="35"/>
      <c r="S9" s="35"/>
      <c r="T9" s="35"/>
      <c r="U9" s="75" t="s">
        <v>528</v>
      </c>
      <c r="V9" s="35"/>
      <c r="W9" s="35"/>
      <c r="X9" s="35"/>
      <c r="Y9" s="35"/>
    </row>
    <row r="10" spans="1:25" x14ac:dyDescent="0.45">
      <c r="A10" s="35"/>
      <c r="B10" s="92">
        <v>5</v>
      </c>
      <c r="C10" s="87" t="s">
        <v>371</v>
      </c>
      <c r="D10" s="90">
        <f>VLOOKUP(B10,'Data 2'!$A$4:$N$424,$O$2+2)</f>
        <v>3.5</v>
      </c>
      <c r="E10" s="91">
        <f t="shared" si="0"/>
        <v>3.5000499999999999</v>
      </c>
      <c r="F10" s="90">
        <f t="shared" si="1"/>
        <v>345</v>
      </c>
      <c r="G10" s="93" t="str">
        <f t="shared" si="2"/>
        <v>Rockbank - Mount Cottrell</v>
      </c>
      <c r="H10" s="93">
        <f t="shared" si="3"/>
        <v>17.5</v>
      </c>
      <c r="I10" s="74"/>
      <c r="J10" s="35"/>
      <c r="K10" s="35"/>
      <c r="L10" s="35"/>
      <c r="M10" s="35"/>
      <c r="N10" s="35"/>
      <c r="O10" s="35"/>
      <c r="R10" s="35"/>
      <c r="S10" s="35"/>
      <c r="T10" s="35"/>
      <c r="U10" s="75" t="s">
        <v>529</v>
      </c>
      <c r="V10" s="35"/>
      <c r="W10" s="35"/>
      <c r="X10" s="35"/>
      <c r="Y10" s="35"/>
    </row>
    <row r="11" spans="1:25" x14ac:dyDescent="0.45">
      <c r="A11" s="35"/>
      <c r="B11" s="92">
        <v>6</v>
      </c>
      <c r="C11" s="87" t="s">
        <v>98</v>
      </c>
      <c r="D11" s="90">
        <f>VLOOKUP(B11,'Data 2'!$A$4:$N$424,$O$2+2)</f>
        <v>5.8</v>
      </c>
      <c r="E11" s="91">
        <f t="shared" si="0"/>
        <v>5.8000600000000002</v>
      </c>
      <c r="F11" s="90">
        <f t="shared" si="1"/>
        <v>167</v>
      </c>
      <c r="G11" s="93" t="str">
        <f t="shared" si="2"/>
        <v>Doveton</v>
      </c>
      <c r="H11" s="93">
        <f t="shared" si="3"/>
        <v>15</v>
      </c>
      <c r="I11" s="74"/>
      <c r="J11" s="35"/>
      <c r="K11" s="35"/>
      <c r="L11" s="35"/>
      <c r="M11" s="35"/>
      <c r="N11" s="35"/>
      <c r="O11" s="35"/>
      <c r="R11" s="35"/>
      <c r="S11" s="35"/>
      <c r="T11" s="35"/>
      <c r="U11" s="75" t="s">
        <v>530</v>
      </c>
      <c r="V11" s="35"/>
      <c r="W11" s="35"/>
      <c r="X11" s="35"/>
      <c r="Y11" s="35"/>
    </row>
    <row r="12" spans="1:25" x14ac:dyDescent="0.45">
      <c r="A12" s="35"/>
      <c r="B12" s="92">
        <v>7</v>
      </c>
      <c r="C12" s="87" t="s">
        <v>99</v>
      </c>
      <c r="D12" s="90">
        <f>VLOOKUP(B12,'Data 2'!$A$4:$N$424,$O$2+2)</f>
        <v>4.5999999999999996</v>
      </c>
      <c r="E12" s="91">
        <f t="shared" si="0"/>
        <v>4.6000699999999997</v>
      </c>
      <c r="F12" s="90">
        <f t="shared" si="1"/>
        <v>257</v>
      </c>
      <c r="G12" s="93" t="str">
        <f t="shared" si="2"/>
        <v>Morwell</v>
      </c>
      <c r="H12" s="93">
        <f t="shared" si="3"/>
        <v>14.8</v>
      </c>
      <c r="I12" s="74"/>
      <c r="J12" s="35"/>
      <c r="K12" s="35"/>
      <c r="L12" s="35"/>
      <c r="M12" s="35"/>
      <c r="N12" s="35"/>
      <c r="O12" s="35"/>
      <c r="R12" s="35"/>
      <c r="S12" s="35"/>
      <c r="T12" s="35"/>
      <c r="U12" s="75" t="s">
        <v>531</v>
      </c>
      <c r="V12" s="35"/>
      <c r="W12" s="35"/>
      <c r="X12" s="35"/>
      <c r="Y12" s="35"/>
    </row>
    <row r="13" spans="1:25" x14ac:dyDescent="0.45">
      <c r="A13" s="35"/>
      <c r="B13" s="92">
        <v>8</v>
      </c>
      <c r="C13" s="87" t="s">
        <v>100</v>
      </c>
      <c r="D13" s="90">
        <f>VLOOKUP(B13,'Data 2'!$A$4:$N$424,$O$2+2)</f>
        <v>7.6</v>
      </c>
      <c r="E13" s="91">
        <f t="shared" si="0"/>
        <v>7.6000799999999993</v>
      </c>
      <c r="F13" s="90">
        <f t="shared" si="1"/>
        <v>87</v>
      </c>
      <c r="G13" s="93" t="str">
        <f t="shared" si="2"/>
        <v>Kings Park (Vic.)</v>
      </c>
      <c r="H13" s="93">
        <f t="shared" si="3"/>
        <v>14.5</v>
      </c>
      <c r="I13" s="74"/>
      <c r="J13" s="35"/>
      <c r="K13" s="35"/>
      <c r="L13" s="35"/>
      <c r="M13" s="35"/>
      <c r="N13" s="35"/>
      <c r="O13" s="35"/>
      <c r="R13" s="35"/>
      <c r="S13" s="35"/>
      <c r="T13" s="35"/>
      <c r="U13" s="75" t="s">
        <v>532</v>
      </c>
      <c r="V13" s="35"/>
      <c r="W13" s="35"/>
      <c r="X13" s="35"/>
      <c r="Y13" s="35"/>
    </row>
    <row r="14" spans="1:25" x14ac:dyDescent="0.45">
      <c r="A14" s="35"/>
      <c r="B14" s="92">
        <v>9</v>
      </c>
      <c r="C14" s="87" t="s">
        <v>101</v>
      </c>
      <c r="D14" s="90">
        <f>VLOOKUP(B14,'Data 2'!$A$4:$N$424,$O$2+2)</f>
        <v>7.9</v>
      </c>
      <c r="E14" s="91">
        <f t="shared" si="0"/>
        <v>7.9000900000000005</v>
      </c>
      <c r="F14" s="90">
        <f t="shared" si="1"/>
        <v>74</v>
      </c>
      <c r="G14" s="93" t="str">
        <f t="shared" si="2"/>
        <v>St Albans - North</v>
      </c>
      <c r="H14" s="93">
        <f t="shared" si="3"/>
        <v>14.3</v>
      </c>
      <c r="I14" s="74"/>
      <c r="J14" s="35"/>
      <c r="K14" s="35"/>
      <c r="L14" s="35"/>
      <c r="M14" s="35"/>
      <c r="N14" s="35"/>
      <c r="O14" s="35"/>
      <c r="R14" s="35"/>
      <c r="S14" s="35"/>
      <c r="T14" s="35"/>
      <c r="U14" s="75" t="s">
        <v>533</v>
      </c>
      <c r="V14" s="35"/>
      <c r="W14" s="35"/>
      <c r="X14" s="35"/>
      <c r="Y14" s="35"/>
    </row>
    <row r="15" spans="1:25" x14ac:dyDescent="0.45">
      <c r="A15" s="35"/>
      <c r="B15" s="92">
        <v>10</v>
      </c>
      <c r="C15" s="87" t="s">
        <v>372</v>
      </c>
      <c r="D15" s="90">
        <f>VLOOKUP(B15,'Data 2'!$A$4:$N$424,$O$2+2)</f>
        <v>3.6</v>
      </c>
      <c r="E15" s="91">
        <f t="shared" si="0"/>
        <v>3.6001000000000003</v>
      </c>
      <c r="F15" s="90">
        <f t="shared" si="1"/>
        <v>336</v>
      </c>
      <c r="G15" s="93" t="str">
        <f t="shared" si="2"/>
        <v>St Albans - South</v>
      </c>
      <c r="H15" s="93">
        <f t="shared" si="3"/>
        <v>13.5</v>
      </c>
      <c r="I15" s="74"/>
      <c r="J15" s="35"/>
      <c r="K15" s="35"/>
      <c r="L15" s="35"/>
      <c r="M15" s="35"/>
      <c r="N15" s="35"/>
      <c r="O15" s="35"/>
      <c r="R15" s="35"/>
      <c r="S15" s="35"/>
      <c r="T15" s="35"/>
      <c r="U15" s="75" t="s">
        <v>534</v>
      </c>
      <c r="V15" s="35"/>
      <c r="W15" s="35"/>
      <c r="X15" s="35"/>
      <c r="Y15" s="35"/>
    </row>
    <row r="16" spans="1:25" x14ac:dyDescent="0.45">
      <c r="A16" s="35"/>
      <c r="B16" s="92">
        <v>11</v>
      </c>
      <c r="C16" s="87" t="s">
        <v>373</v>
      </c>
      <c r="D16" s="90">
        <f>VLOOKUP(B16,'Data 2'!$A$4:$N$424,$O$2+2)</f>
        <v>1.9</v>
      </c>
      <c r="E16" s="91">
        <f t="shared" si="0"/>
        <v>1.90011</v>
      </c>
      <c r="F16" s="90">
        <f t="shared" si="1"/>
        <v>415</v>
      </c>
      <c r="G16" s="93" t="str">
        <f t="shared" si="2"/>
        <v>Melton South</v>
      </c>
      <c r="H16" s="93">
        <f t="shared" si="3"/>
        <v>13</v>
      </c>
      <c r="I16" s="74"/>
      <c r="J16" s="35"/>
      <c r="K16" s="35"/>
      <c r="L16" s="35"/>
      <c r="M16" s="35"/>
      <c r="N16" s="35"/>
      <c r="O16" s="35"/>
      <c r="R16" s="35"/>
      <c r="S16" s="35"/>
      <c r="T16" s="35"/>
      <c r="U16" s="75" t="s">
        <v>535</v>
      </c>
      <c r="V16" s="35"/>
      <c r="W16" s="35"/>
      <c r="X16" s="35"/>
      <c r="Y16" s="35"/>
    </row>
    <row r="17" spans="1:25" x14ac:dyDescent="0.45">
      <c r="A17" s="35"/>
      <c r="B17" s="92">
        <v>12</v>
      </c>
      <c r="C17" s="87" t="s">
        <v>102</v>
      </c>
      <c r="D17" s="90">
        <f>VLOOKUP(B17,'Data 2'!$A$4:$N$424,$O$2+2)</f>
        <v>9.1999999999999993</v>
      </c>
      <c r="E17" s="91">
        <f t="shared" si="0"/>
        <v>9.2001200000000001</v>
      </c>
      <c r="F17" s="90">
        <f t="shared" si="1"/>
        <v>48</v>
      </c>
      <c r="G17" s="93" t="str">
        <f t="shared" si="2"/>
        <v>Sunshine North</v>
      </c>
      <c r="H17" s="93">
        <f t="shared" si="3"/>
        <v>12.8</v>
      </c>
      <c r="I17" s="74"/>
      <c r="J17" s="35"/>
      <c r="K17" s="35"/>
      <c r="L17" s="35"/>
      <c r="M17" s="35"/>
      <c r="N17" s="35"/>
      <c r="O17" s="35"/>
      <c r="R17" s="35"/>
      <c r="S17" s="35"/>
      <c r="T17" s="35"/>
      <c r="U17" s="75" t="s">
        <v>536</v>
      </c>
      <c r="V17" s="35"/>
      <c r="W17" s="35"/>
      <c r="X17" s="35"/>
      <c r="Y17" s="35"/>
    </row>
    <row r="18" spans="1:25" x14ac:dyDescent="0.45">
      <c r="A18" s="35"/>
      <c r="B18" s="92">
        <v>13</v>
      </c>
      <c r="C18" s="87" t="s">
        <v>103</v>
      </c>
      <c r="D18" s="90">
        <f>VLOOKUP(B18,'Data 2'!$A$4:$N$424,$O$2+2)</f>
        <v>3.9</v>
      </c>
      <c r="E18" s="91">
        <f t="shared" si="0"/>
        <v>3.9001299999999999</v>
      </c>
      <c r="F18" s="90">
        <f t="shared" si="1"/>
        <v>315</v>
      </c>
      <c r="G18" s="93" t="str">
        <f t="shared" si="2"/>
        <v>Melton</v>
      </c>
      <c r="H18" s="93">
        <f t="shared" si="3"/>
        <v>12.8</v>
      </c>
      <c r="I18" s="74"/>
      <c r="J18" s="35"/>
      <c r="K18" s="35"/>
      <c r="L18" s="35"/>
      <c r="M18" s="35"/>
      <c r="N18" s="35"/>
      <c r="O18" s="35"/>
      <c r="R18" s="35"/>
      <c r="S18" s="35"/>
      <c r="T18" s="35"/>
      <c r="U18" s="75"/>
      <c r="V18" s="35"/>
      <c r="W18" s="35"/>
      <c r="X18" s="35"/>
      <c r="Y18" s="35"/>
    </row>
    <row r="19" spans="1:25" x14ac:dyDescent="0.45">
      <c r="A19" s="35"/>
      <c r="B19" s="92">
        <v>14</v>
      </c>
      <c r="C19" s="87" t="s">
        <v>104</v>
      </c>
      <c r="D19" s="90">
        <f>VLOOKUP(B19,'Data 2'!$A$4:$N$424,$O$2+2)</f>
        <v>7.7</v>
      </c>
      <c r="E19" s="91">
        <f t="shared" si="0"/>
        <v>7.7001400000000002</v>
      </c>
      <c r="F19" s="90">
        <f t="shared" si="1"/>
        <v>81</v>
      </c>
      <c r="G19" s="93" t="str">
        <f t="shared" si="2"/>
        <v>Lalor</v>
      </c>
      <c r="H19" s="93">
        <f t="shared" si="3"/>
        <v>12.4</v>
      </c>
      <c r="I19" s="74"/>
      <c r="J19" s="35"/>
      <c r="K19" s="35"/>
      <c r="L19" s="35"/>
      <c r="M19" s="35"/>
      <c r="N19" s="35"/>
      <c r="O19" s="35"/>
      <c r="R19" s="35"/>
      <c r="S19" s="35"/>
      <c r="T19" s="35"/>
      <c r="U19" s="76"/>
      <c r="V19" s="35"/>
      <c r="W19" s="35"/>
      <c r="X19" s="35"/>
      <c r="Y19" s="35"/>
    </row>
    <row r="20" spans="1:25" x14ac:dyDescent="0.45">
      <c r="A20" s="35"/>
      <c r="B20" s="92">
        <v>15</v>
      </c>
      <c r="C20" s="87" t="s">
        <v>105</v>
      </c>
      <c r="D20" s="90">
        <f>VLOOKUP(B20,'Data 2'!$A$4:$N$424,$O$2+2)</f>
        <v>5.6</v>
      </c>
      <c r="E20" s="91">
        <f t="shared" si="0"/>
        <v>5.6001499999999993</v>
      </c>
      <c r="F20" s="90">
        <f t="shared" si="1"/>
        <v>182</v>
      </c>
      <c r="G20" s="93" t="str">
        <f t="shared" si="2"/>
        <v>Dandenong</v>
      </c>
      <c r="H20" s="93">
        <f t="shared" si="3"/>
        <v>12.4</v>
      </c>
      <c r="I20" s="74"/>
      <c r="J20" s="35"/>
      <c r="K20" s="35"/>
      <c r="L20" s="35"/>
      <c r="M20" s="35"/>
      <c r="N20" s="35"/>
      <c r="O20" s="35"/>
      <c r="R20" s="35"/>
      <c r="S20" s="35"/>
      <c r="T20" s="35"/>
      <c r="U20" s="76"/>
      <c r="V20" s="35"/>
      <c r="W20" s="35"/>
      <c r="X20" s="35"/>
      <c r="Y20" s="35"/>
    </row>
    <row r="21" spans="1:25" x14ac:dyDescent="0.45">
      <c r="A21" s="35"/>
      <c r="B21" s="92">
        <v>16</v>
      </c>
      <c r="C21" s="87" t="s">
        <v>106</v>
      </c>
      <c r="D21" s="90">
        <f>VLOOKUP(B21,'Data 2'!$A$4:$N$424,$O$2+2)</f>
        <v>5.2</v>
      </c>
      <c r="E21" s="91">
        <f t="shared" si="0"/>
        <v>5.2001600000000003</v>
      </c>
      <c r="F21" s="90">
        <f t="shared" si="1"/>
        <v>213</v>
      </c>
      <c r="G21" s="93" t="str">
        <f t="shared" si="2"/>
        <v>Thomastown</v>
      </c>
      <c r="H21" s="93">
        <f t="shared" si="3"/>
        <v>12</v>
      </c>
      <c r="I21" s="74"/>
      <c r="J21" s="35"/>
      <c r="K21" s="35"/>
      <c r="L21" s="35"/>
      <c r="M21" s="35"/>
      <c r="N21" s="35"/>
      <c r="O21" s="35"/>
      <c r="R21" s="35"/>
      <c r="S21" s="35"/>
      <c r="T21" s="35"/>
      <c r="U21" s="76"/>
      <c r="V21" s="35"/>
      <c r="W21" s="35"/>
      <c r="X21" s="35"/>
      <c r="Y21" s="35"/>
    </row>
    <row r="22" spans="1:25" x14ac:dyDescent="0.45">
      <c r="A22" s="35"/>
      <c r="B22" s="92">
        <v>17</v>
      </c>
      <c r="C22" s="87" t="s">
        <v>107</v>
      </c>
      <c r="D22" s="90">
        <f>VLOOKUP(B22,'Data 2'!$A$4:$N$424,$O$2+2)</f>
        <v>5.3</v>
      </c>
      <c r="E22" s="91">
        <f t="shared" si="0"/>
        <v>5.3001699999999996</v>
      </c>
      <c r="F22" s="90">
        <f t="shared" si="1"/>
        <v>199</v>
      </c>
      <c r="G22" s="93" t="str">
        <f t="shared" si="2"/>
        <v>Werribee</v>
      </c>
      <c r="H22" s="93">
        <f t="shared" si="3"/>
        <v>11.8</v>
      </c>
      <c r="I22" s="74"/>
      <c r="J22" s="35"/>
      <c r="K22" s="35"/>
      <c r="L22" s="35"/>
      <c r="M22" s="35"/>
      <c r="N22" s="35"/>
      <c r="O22" s="35"/>
      <c r="R22" s="35"/>
      <c r="S22" s="35"/>
      <c r="T22" s="35"/>
      <c r="U22" s="76"/>
      <c r="V22" s="35"/>
      <c r="W22" s="35"/>
      <c r="X22" s="35"/>
      <c r="Y22" s="35"/>
    </row>
    <row r="23" spans="1:25" x14ac:dyDescent="0.45">
      <c r="A23" s="35"/>
      <c r="B23" s="92">
        <v>18</v>
      </c>
      <c r="C23" s="87" t="s">
        <v>374</v>
      </c>
      <c r="D23" s="90">
        <f>VLOOKUP(B23,'Data 2'!$A$4:$N$424,$O$2+2)</f>
        <v>7.1</v>
      </c>
      <c r="E23" s="91">
        <f t="shared" si="0"/>
        <v>7.1001799999999999</v>
      </c>
      <c r="F23" s="90">
        <f t="shared" si="1"/>
        <v>107</v>
      </c>
      <c r="G23" s="93" t="str">
        <f t="shared" si="2"/>
        <v>Sunshine West</v>
      </c>
      <c r="H23" s="93">
        <f t="shared" si="3"/>
        <v>11.8</v>
      </c>
      <c r="I23" s="74"/>
      <c r="J23" s="35"/>
      <c r="K23" s="35"/>
      <c r="L23" s="35"/>
      <c r="M23" s="35"/>
      <c r="N23" s="35"/>
      <c r="O23" s="35"/>
      <c r="R23" s="35"/>
      <c r="S23" s="35"/>
      <c r="T23" s="35"/>
      <c r="U23" s="76"/>
      <c r="V23" s="35"/>
      <c r="W23" s="35"/>
      <c r="X23" s="35"/>
      <c r="Y23" s="35"/>
    </row>
    <row r="24" spans="1:25" x14ac:dyDescent="0.45">
      <c r="A24" s="35"/>
      <c r="B24" s="92">
        <v>19</v>
      </c>
      <c r="C24" s="87" t="s">
        <v>108</v>
      </c>
      <c r="D24" s="90">
        <f>VLOOKUP(B24,'Data 2'!$A$4:$N$424,$O$2+2)</f>
        <v>7.5</v>
      </c>
      <c r="E24" s="91">
        <f t="shared" si="0"/>
        <v>7.5001899999999999</v>
      </c>
      <c r="F24" s="90">
        <f t="shared" si="1"/>
        <v>93</v>
      </c>
      <c r="G24" s="93" t="str">
        <f t="shared" si="2"/>
        <v>Flemington</v>
      </c>
      <c r="H24" s="93">
        <f t="shared" si="3"/>
        <v>11.4</v>
      </c>
      <c r="I24" s="74"/>
      <c r="J24" s="35"/>
      <c r="K24" s="35"/>
      <c r="L24" s="35"/>
      <c r="M24" s="35"/>
      <c r="N24" s="35"/>
      <c r="O24" s="35"/>
      <c r="R24" s="35"/>
      <c r="S24" s="35"/>
      <c r="T24" s="35"/>
      <c r="U24" s="76"/>
      <c r="V24" s="35"/>
      <c r="W24" s="35"/>
      <c r="X24" s="35"/>
      <c r="Y24" s="35"/>
    </row>
    <row r="25" spans="1:25" x14ac:dyDescent="0.45">
      <c r="A25" s="35"/>
      <c r="B25" s="92">
        <v>20</v>
      </c>
      <c r="C25" s="87" t="s">
        <v>375</v>
      </c>
      <c r="D25" s="90">
        <f>VLOOKUP(B25,'Data 2'!$A$4:$N$424,$O$2+2)</f>
        <v>4.4000000000000004</v>
      </c>
      <c r="E25" s="91">
        <f t="shared" si="0"/>
        <v>4.4002000000000008</v>
      </c>
      <c r="F25" s="90">
        <f t="shared" si="1"/>
        <v>274</v>
      </c>
      <c r="G25" s="93" t="str">
        <f t="shared" si="2"/>
        <v>Melton West</v>
      </c>
      <c r="H25" s="93">
        <f t="shared" si="3"/>
        <v>11.2</v>
      </c>
      <c r="I25" s="74"/>
      <c r="J25" s="35"/>
      <c r="K25" s="35"/>
      <c r="L25" s="35"/>
      <c r="M25" s="35"/>
      <c r="N25" s="35"/>
      <c r="O25" s="35"/>
      <c r="R25" s="35"/>
      <c r="S25" s="35"/>
      <c r="T25" s="35"/>
      <c r="U25" s="76"/>
      <c r="V25" s="35"/>
      <c r="W25" s="35"/>
      <c r="X25" s="35"/>
      <c r="Y25" s="35"/>
    </row>
    <row r="26" spans="1:25" x14ac:dyDescent="0.45">
      <c r="A26" s="35"/>
      <c r="B26" s="92">
        <v>21</v>
      </c>
      <c r="C26" s="87" t="s">
        <v>376</v>
      </c>
      <c r="D26" s="90">
        <f>VLOOKUP(B26,'Data 2'!$A$4:$N$424,$O$2+2)</f>
        <v>6.8</v>
      </c>
      <c r="E26" s="91">
        <f t="shared" si="0"/>
        <v>6.8002099999999999</v>
      </c>
      <c r="F26" s="90">
        <f t="shared" si="1"/>
        <v>118</v>
      </c>
      <c r="G26" s="93" t="str">
        <f t="shared" si="2"/>
        <v>Cranbourne</v>
      </c>
      <c r="H26" s="93">
        <f t="shared" si="3"/>
        <v>11</v>
      </c>
      <c r="I26" s="74"/>
      <c r="J26" s="35"/>
      <c r="K26" s="35"/>
      <c r="L26" s="35"/>
      <c r="M26" s="35"/>
      <c r="N26" s="35"/>
      <c r="O26" s="35"/>
      <c r="R26" s="35"/>
      <c r="S26" s="35"/>
      <c r="T26" s="35"/>
      <c r="U26" s="76"/>
      <c r="V26" s="35"/>
      <c r="W26" s="35"/>
      <c r="X26" s="35"/>
      <c r="Y26" s="35"/>
    </row>
    <row r="27" spans="1:25" x14ac:dyDescent="0.45">
      <c r="A27" s="35"/>
      <c r="B27" s="92">
        <v>22</v>
      </c>
      <c r="C27" s="87" t="s">
        <v>377</v>
      </c>
      <c r="D27" s="90">
        <f>VLOOKUP(B27,'Data 2'!$A$4:$N$424,$O$2+2)</f>
        <v>4.5999999999999996</v>
      </c>
      <c r="E27" s="91">
        <f t="shared" si="0"/>
        <v>4.6002199999999993</v>
      </c>
      <c r="F27" s="90">
        <f t="shared" si="1"/>
        <v>256</v>
      </c>
      <c r="G27" s="93" t="str">
        <f t="shared" si="2"/>
        <v>Maryborough (Vic.)</v>
      </c>
      <c r="H27" s="93">
        <f t="shared" si="3"/>
        <v>10.9</v>
      </c>
      <c r="I27" s="74"/>
      <c r="J27" s="35"/>
      <c r="K27" s="35"/>
      <c r="L27" s="35"/>
      <c r="M27" s="35"/>
      <c r="N27" s="35"/>
      <c r="O27" s="35"/>
      <c r="R27" s="35"/>
      <c r="S27" s="35"/>
      <c r="T27" s="35"/>
      <c r="U27" s="76"/>
      <c r="V27" s="35"/>
      <c r="W27" s="35"/>
      <c r="X27" s="35"/>
      <c r="Y27" s="35"/>
    </row>
    <row r="28" spans="1:25" x14ac:dyDescent="0.45">
      <c r="A28" s="35"/>
      <c r="B28" s="92">
        <v>23</v>
      </c>
      <c r="C28" s="87" t="s">
        <v>378</v>
      </c>
      <c r="D28" s="90">
        <f>VLOOKUP(B28,'Data 2'!$A$4:$N$424,$O$2+2)</f>
        <v>5.2</v>
      </c>
      <c r="E28" s="91">
        <f t="shared" si="0"/>
        <v>5.2002300000000004</v>
      </c>
      <c r="F28" s="90">
        <f t="shared" si="1"/>
        <v>212</v>
      </c>
      <c r="G28" s="93" t="str">
        <f t="shared" si="2"/>
        <v>Heidelberg West</v>
      </c>
      <c r="H28" s="93">
        <f t="shared" si="3"/>
        <v>10.9</v>
      </c>
      <c r="I28" s="74"/>
      <c r="J28" s="35"/>
      <c r="K28" s="35"/>
      <c r="L28" s="35"/>
      <c r="M28" s="35"/>
      <c r="N28" s="35"/>
      <c r="O28" s="35"/>
      <c r="R28" s="35"/>
      <c r="S28" s="35"/>
      <c r="T28" s="35"/>
      <c r="U28" s="76"/>
      <c r="V28" s="35"/>
      <c r="W28" s="35"/>
      <c r="X28" s="35"/>
      <c r="Y28" s="35"/>
    </row>
    <row r="29" spans="1:25" x14ac:dyDescent="0.45">
      <c r="A29" s="35"/>
      <c r="B29" s="92">
        <v>24</v>
      </c>
      <c r="C29" s="87" t="s">
        <v>379</v>
      </c>
      <c r="D29" s="90">
        <f>VLOOKUP(B29,'Data 2'!$A$4:$N$424,$O$2+2)</f>
        <v>8.3000000000000007</v>
      </c>
      <c r="E29" s="91">
        <f t="shared" si="0"/>
        <v>8.3002400000000005</v>
      </c>
      <c r="F29" s="90">
        <f t="shared" si="1"/>
        <v>63</v>
      </c>
      <c r="G29" s="93" t="str">
        <f t="shared" si="2"/>
        <v>Frankston North</v>
      </c>
      <c r="H29" s="93">
        <f t="shared" si="3"/>
        <v>10.9</v>
      </c>
      <c r="I29" s="74"/>
      <c r="J29" s="35"/>
      <c r="K29" s="35"/>
      <c r="L29" s="35"/>
      <c r="M29" s="35"/>
      <c r="N29" s="35"/>
      <c r="O29" s="35"/>
      <c r="R29" s="35"/>
      <c r="S29" s="35"/>
      <c r="T29" s="35"/>
      <c r="U29" s="76"/>
      <c r="V29" s="35"/>
      <c r="W29" s="35"/>
      <c r="X29" s="35"/>
      <c r="Y29" s="35"/>
    </row>
    <row r="30" spans="1:25" x14ac:dyDescent="0.45">
      <c r="A30" s="35"/>
      <c r="B30" s="92">
        <v>25</v>
      </c>
      <c r="C30" s="87" t="s">
        <v>109</v>
      </c>
      <c r="D30" s="90">
        <f>VLOOKUP(B30,'Data 2'!$A$4:$N$424,$O$2+2)</f>
        <v>5.2</v>
      </c>
      <c r="E30" s="91">
        <f t="shared" si="0"/>
        <v>5.2002500000000005</v>
      </c>
      <c r="F30" s="90">
        <f t="shared" si="1"/>
        <v>211</v>
      </c>
      <c r="G30" s="93" t="str">
        <f t="shared" si="2"/>
        <v>Delahey</v>
      </c>
      <c r="H30" s="93">
        <f t="shared" si="3"/>
        <v>10.8</v>
      </c>
      <c r="I30" s="74"/>
      <c r="J30" s="35"/>
      <c r="K30" s="35"/>
      <c r="L30" s="35"/>
      <c r="M30" s="35"/>
      <c r="N30" s="35"/>
      <c r="O30" s="35"/>
      <c r="R30" s="35"/>
      <c r="S30" s="35"/>
      <c r="T30" s="35"/>
      <c r="U30" s="76"/>
      <c r="V30" s="35"/>
      <c r="W30" s="35"/>
      <c r="X30" s="35"/>
      <c r="Y30" s="35"/>
    </row>
    <row r="31" spans="1:25" x14ac:dyDescent="0.45">
      <c r="A31" s="35"/>
      <c r="B31" s="92">
        <v>26</v>
      </c>
      <c r="C31" s="87" t="s">
        <v>110</v>
      </c>
      <c r="D31" s="90">
        <f>VLOOKUP(B31,'Data 2'!$A$4:$N$424,$O$2+2)</f>
        <v>4.7</v>
      </c>
      <c r="E31" s="91">
        <f t="shared" si="0"/>
        <v>4.7002600000000001</v>
      </c>
      <c r="F31" s="90">
        <f t="shared" si="1"/>
        <v>244</v>
      </c>
      <c r="G31" s="93" t="str">
        <f t="shared" si="2"/>
        <v>Craigieburn - Mickleham</v>
      </c>
      <c r="H31" s="93">
        <f t="shared" si="3"/>
        <v>10.8</v>
      </c>
      <c r="I31" s="74"/>
      <c r="J31" s="35"/>
      <c r="K31" s="35"/>
      <c r="L31" s="35"/>
      <c r="M31" s="35"/>
      <c r="N31" s="35"/>
      <c r="O31" s="35"/>
      <c r="R31" s="35"/>
      <c r="S31" s="35"/>
      <c r="T31" s="35"/>
      <c r="U31" s="76"/>
      <c r="V31" s="35"/>
      <c r="W31" s="35"/>
      <c r="X31" s="35"/>
      <c r="Y31" s="35"/>
    </row>
    <row r="32" spans="1:25" x14ac:dyDescent="0.45">
      <c r="A32" s="35"/>
      <c r="B32" s="92">
        <v>27</v>
      </c>
      <c r="C32" s="87" t="s">
        <v>380</v>
      </c>
      <c r="D32" s="90">
        <f>VLOOKUP(B32,'Data 2'!$A$4:$N$424,$O$2+2)</f>
        <v>2.2999999999999998</v>
      </c>
      <c r="E32" s="91">
        <f t="shared" si="0"/>
        <v>2.3002699999999998</v>
      </c>
      <c r="F32" s="90">
        <f t="shared" si="1"/>
        <v>405</v>
      </c>
      <c r="G32" s="93" t="str">
        <f t="shared" si="2"/>
        <v>Wyndham Vale</v>
      </c>
      <c r="H32" s="93">
        <f t="shared" si="3"/>
        <v>10.7</v>
      </c>
      <c r="I32" s="74"/>
      <c r="J32" s="35"/>
      <c r="K32" s="35"/>
      <c r="L32" s="35"/>
      <c r="M32" s="35"/>
      <c r="N32" s="35"/>
      <c r="O32" s="35"/>
      <c r="T32" s="35"/>
      <c r="U32" s="76"/>
      <c r="V32" s="35"/>
      <c r="W32" s="35"/>
      <c r="X32" s="35"/>
      <c r="Y32" s="35"/>
    </row>
    <row r="33" spans="1:25" x14ac:dyDescent="0.45">
      <c r="A33" s="35"/>
      <c r="B33" s="92">
        <v>28</v>
      </c>
      <c r="C33" s="87" t="s">
        <v>111</v>
      </c>
      <c r="D33" s="90">
        <f>VLOOKUP(B33,'Data 2'!$A$4:$N$424,$O$2+2)</f>
        <v>7.2</v>
      </c>
      <c r="E33" s="91">
        <f t="shared" si="0"/>
        <v>7.2002800000000002</v>
      </c>
      <c r="F33" s="90">
        <f t="shared" si="1"/>
        <v>103</v>
      </c>
      <c r="G33" s="93" t="str">
        <f t="shared" si="2"/>
        <v>Tullamarine</v>
      </c>
      <c r="H33" s="93">
        <f t="shared" si="3"/>
        <v>10.5</v>
      </c>
      <c r="I33" s="74"/>
      <c r="J33" s="35"/>
      <c r="K33" s="35"/>
      <c r="L33" s="35"/>
      <c r="M33" s="35"/>
      <c r="N33" s="35"/>
      <c r="O33" s="35"/>
      <c r="T33" s="35"/>
      <c r="U33" s="77"/>
      <c r="V33" s="35"/>
      <c r="W33" s="35"/>
      <c r="X33" s="35"/>
      <c r="Y33" s="35"/>
    </row>
    <row r="34" spans="1:25" x14ac:dyDescent="0.45">
      <c r="A34" s="35"/>
      <c r="B34" s="92">
        <v>29</v>
      </c>
      <c r="C34" s="87" t="s">
        <v>112</v>
      </c>
      <c r="D34" s="90">
        <f>VLOOKUP(B34,'Data 2'!$A$4:$N$424,$O$2+2)</f>
        <v>5.8</v>
      </c>
      <c r="E34" s="91">
        <f t="shared" si="0"/>
        <v>5.8002899999999995</v>
      </c>
      <c r="F34" s="90">
        <f t="shared" si="1"/>
        <v>166</v>
      </c>
      <c r="G34" s="93" t="str">
        <f t="shared" si="2"/>
        <v>Fawkner</v>
      </c>
      <c r="H34" s="93">
        <f t="shared" si="3"/>
        <v>10.5</v>
      </c>
      <c r="I34" s="74"/>
      <c r="J34" s="35"/>
      <c r="K34" s="35"/>
      <c r="L34" s="35"/>
      <c r="M34" s="35"/>
      <c r="N34" s="35"/>
      <c r="O34" s="35"/>
      <c r="T34" s="35"/>
      <c r="U34" s="77"/>
      <c r="V34" s="35"/>
      <c r="W34" s="35"/>
      <c r="X34" s="35"/>
      <c r="Y34" s="35"/>
    </row>
    <row r="35" spans="1:25" x14ac:dyDescent="0.45">
      <c r="A35" s="35"/>
      <c r="B35" s="92">
        <v>30</v>
      </c>
      <c r="C35" s="87" t="s">
        <v>113</v>
      </c>
      <c r="D35" s="90">
        <f>VLOOKUP(B35,'Data 2'!$A$4:$N$424,$O$2+2)</f>
        <v>5.2</v>
      </c>
      <c r="E35" s="91">
        <f t="shared" si="0"/>
        <v>5.2003000000000004</v>
      </c>
      <c r="F35" s="90">
        <f t="shared" si="1"/>
        <v>210</v>
      </c>
      <c r="G35" s="93" t="str">
        <f t="shared" si="2"/>
        <v>Braybrook</v>
      </c>
      <c r="H35" s="93">
        <f t="shared" si="3"/>
        <v>10.5</v>
      </c>
      <c r="I35" s="74"/>
      <c r="J35" s="35"/>
      <c r="K35" s="35"/>
      <c r="L35" s="35"/>
      <c r="M35" s="35"/>
      <c r="N35" s="35"/>
      <c r="O35" s="35"/>
      <c r="T35" s="35"/>
      <c r="U35" s="77"/>
      <c r="V35" s="35"/>
      <c r="W35" s="35"/>
      <c r="X35" s="35"/>
      <c r="Y35" s="35"/>
    </row>
    <row r="36" spans="1:25" x14ac:dyDescent="0.45">
      <c r="A36" s="35"/>
      <c r="B36" s="92">
        <v>31</v>
      </c>
      <c r="C36" s="87" t="s">
        <v>381</v>
      </c>
      <c r="D36" s="90">
        <f>VLOOKUP(B36,'Data 2'!$A$4:$N$424,$O$2+2)</f>
        <v>5.7</v>
      </c>
      <c r="E36" s="91">
        <f t="shared" si="0"/>
        <v>5.70031</v>
      </c>
      <c r="F36" s="90">
        <f t="shared" si="1"/>
        <v>174</v>
      </c>
      <c r="G36" s="93" t="str">
        <f t="shared" si="2"/>
        <v>Corio - Norlane</v>
      </c>
      <c r="H36" s="93">
        <f t="shared" si="3"/>
        <v>10.4</v>
      </c>
      <c r="I36" s="74"/>
      <c r="J36" s="35"/>
      <c r="K36" s="35"/>
      <c r="L36" s="35"/>
      <c r="M36" s="35"/>
      <c r="N36" s="35"/>
      <c r="O36" s="35"/>
      <c r="T36" s="35"/>
      <c r="U36" s="77"/>
      <c r="V36" s="35"/>
      <c r="W36" s="35"/>
      <c r="X36" s="35"/>
      <c r="Y36" s="35"/>
    </row>
    <row r="37" spans="1:25" x14ac:dyDescent="0.45">
      <c r="A37" s="35"/>
      <c r="B37" s="92">
        <v>32</v>
      </c>
      <c r="C37" s="87" t="s">
        <v>114</v>
      </c>
      <c r="D37" s="90">
        <f>VLOOKUP(B37,'Data 2'!$A$4:$N$424,$O$2+2)</f>
        <v>3.5</v>
      </c>
      <c r="E37" s="91">
        <f t="shared" si="0"/>
        <v>3.5003199999999999</v>
      </c>
      <c r="F37" s="90">
        <f t="shared" si="1"/>
        <v>344</v>
      </c>
      <c r="G37" s="93" t="str">
        <f t="shared" si="2"/>
        <v>Moe - Newborough</v>
      </c>
      <c r="H37" s="93">
        <f t="shared" si="3"/>
        <v>10.3</v>
      </c>
      <c r="I37" s="74"/>
      <c r="J37" s="35"/>
      <c r="K37" s="35"/>
      <c r="L37" s="35"/>
      <c r="M37" s="35"/>
      <c r="N37" s="35"/>
      <c r="O37" s="35"/>
      <c r="T37" s="35"/>
      <c r="U37" s="77"/>
      <c r="V37" s="35"/>
      <c r="W37" s="35"/>
      <c r="X37" s="35"/>
      <c r="Y37" s="35"/>
    </row>
    <row r="38" spans="1:25" x14ac:dyDescent="0.45">
      <c r="A38" s="35"/>
      <c r="B38" s="92">
        <v>33</v>
      </c>
      <c r="C38" s="87" t="s">
        <v>382</v>
      </c>
      <c r="D38" s="90">
        <f>VLOOKUP(B38,'Data 2'!$A$4:$N$424,$O$2+2)</f>
        <v>2.8</v>
      </c>
      <c r="E38" s="91">
        <f t="shared" si="0"/>
        <v>2.8003299999999998</v>
      </c>
      <c r="F38" s="90">
        <f t="shared" si="1"/>
        <v>388</v>
      </c>
      <c r="G38" s="93" t="str">
        <f t="shared" si="2"/>
        <v>Hallam</v>
      </c>
      <c r="H38" s="93">
        <f t="shared" si="3"/>
        <v>10.199999999999999</v>
      </c>
      <c r="I38" s="74"/>
      <c r="J38" s="35"/>
      <c r="K38" s="35"/>
      <c r="L38" s="35"/>
      <c r="M38" s="35"/>
      <c r="N38" s="35"/>
      <c r="O38" s="35"/>
      <c r="T38" s="35"/>
      <c r="U38" s="77"/>
      <c r="V38" s="35"/>
      <c r="W38" s="35"/>
      <c r="X38" s="35"/>
      <c r="Y38" s="35"/>
    </row>
    <row r="39" spans="1:25" x14ac:dyDescent="0.45">
      <c r="A39" s="35"/>
      <c r="B39" s="92">
        <v>34</v>
      </c>
      <c r="C39" s="87" t="s">
        <v>115</v>
      </c>
      <c r="D39" s="90">
        <f>VLOOKUP(B39,'Data 2'!$A$4:$N$424,$O$2+2)</f>
        <v>5.7</v>
      </c>
      <c r="E39" s="91">
        <f t="shared" si="0"/>
        <v>5.7003399999999997</v>
      </c>
      <c r="F39" s="90">
        <f t="shared" si="1"/>
        <v>173</v>
      </c>
      <c r="G39" s="93" t="str">
        <f t="shared" si="2"/>
        <v>Upper Yarra Valley</v>
      </c>
      <c r="H39" s="93">
        <f t="shared" si="3"/>
        <v>10.1</v>
      </c>
      <c r="I39" s="74"/>
      <c r="J39" s="35"/>
      <c r="K39" s="35"/>
      <c r="L39" s="35"/>
      <c r="M39" s="35"/>
      <c r="N39" s="35"/>
      <c r="O39" s="35"/>
      <c r="T39" s="35"/>
      <c r="U39" s="77"/>
      <c r="V39" s="35"/>
      <c r="W39" s="35"/>
      <c r="X39" s="35"/>
      <c r="Y39" s="35"/>
    </row>
    <row r="40" spans="1:25" x14ac:dyDescent="0.45">
      <c r="A40" s="35"/>
      <c r="B40" s="92">
        <v>35</v>
      </c>
      <c r="C40" s="87" t="s">
        <v>383</v>
      </c>
      <c r="D40" s="90">
        <f>VLOOKUP(B40,'Data 2'!$A$4:$N$424,$O$2+2)</f>
        <v>3.8</v>
      </c>
      <c r="E40" s="91">
        <f t="shared" si="0"/>
        <v>3.8003499999999999</v>
      </c>
      <c r="F40" s="90">
        <f t="shared" si="1"/>
        <v>324</v>
      </c>
      <c r="G40" s="93" t="str">
        <f t="shared" si="2"/>
        <v>Maryborough Region</v>
      </c>
      <c r="H40" s="93">
        <f t="shared" si="3"/>
        <v>10.1</v>
      </c>
      <c r="I40" s="74"/>
      <c r="J40" s="35"/>
      <c r="K40" s="35"/>
      <c r="L40" s="35"/>
      <c r="M40" s="35"/>
      <c r="N40" s="35"/>
      <c r="O40" s="35"/>
      <c r="T40" s="35"/>
      <c r="U40" s="77"/>
      <c r="V40" s="35"/>
      <c r="W40" s="35"/>
      <c r="X40" s="35"/>
      <c r="Y40" s="35"/>
    </row>
    <row r="41" spans="1:25" x14ac:dyDescent="0.45">
      <c r="A41" s="35"/>
      <c r="B41" s="92">
        <v>36</v>
      </c>
      <c r="C41" s="87" t="s">
        <v>384</v>
      </c>
      <c r="D41" s="90">
        <f>VLOOKUP(B41,'Data 2'!$A$4:$N$424,$O$2+2)</f>
        <v>4.5999999999999996</v>
      </c>
      <c r="E41" s="91">
        <f t="shared" si="0"/>
        <v>4.6003599999999993</v>
      </c>
      <c r="F41" s="90">
        <f t="shared" si="1"/>
        <v>255</v>
      </c>
      <c r="G41" s="93" t="str">
        <f t="shared" si="2"/>
        <v>Hampton Park - Lynbrook</v>
      </c>
      <c r="H41" s="93">
        <f t="shared" si="3"/>
        <v>9.8000000000000007</v>
      </c>
      <c r="I41" s="74"/>
      <c r="J41" s="35"/>
      <c r="K41" s="35"/>
      <c r="L41" s="35"/>
      <c r="M41" s="35"/>
      <c r="N41" s="35"/>
      <c r="O41" s="35"/>
      <c r="T41" s="35"/>
      <c r="U41" s="77"/>
      <c r="V41" s="35"/>
      <c r="W41" s="35"/>
      <c r="X41" s="35"/>
      <c r="Y41" s="35"/>
    </row>
    <row r="42" spans="1:25" x14ac:dyDescent="0.45">
      <c r="A42" s="35"/>
      <c r="B42" s="92">
        <v>37</v>
      </c>
      <c r="C42" s="87" t="s">
        <v>385</v>
      </c>
      <c r="D42" s="90">
        <f>VLOOKUP(B42,'Data 2'!$A$4:$N$424,$O$2+2)</f>
        <v>2.9</v>
      </c>
      <c r="E42" s="91">
        <f t="shared" si="0"/>
        <v>2.9003700000000001</v>
      </c>
      <c r="F42" s="90">
        <f t="shared" si="1"/>
        <v>381</v>
      </c>
      <c r="G42" s="93" t="str">
        <f t="shared" si="2"/>
        <v>Epping</v>
      </c>
      <c r="H42" s="93">
        <f t="shared" si="3"/>
        <v>9.8000000000000007</v>
      </c>
      <c r="I42" s="74"/>
      <c r="J42" s="35"/>
      <c r="K42" s="35"/>
      <c r="L42" s="35"/>
      <c r="M42" s="35"/>
      <c r="N42" s="35"/>
      <c r="O42" s="35"/>
      <c r="T42" s="35"/>
      <c r="U42" s="77"/>
      <c r="V42" s="35"/>
      <c r="W42" s="35"/>
      <c r="X42" s="35"/>
      <c r="Y42" s="35"/>
    </row>
    <row r="43" spans="1:25" x14ac:dyDescent="0.45">
      <c r="A43" s="35"/>
      <c r="B43" s="92">
        <v>38</v>
      </c>
      <c r="C43" s="87" t="s">
        <v>386</v>
      </c>
      <c r="D43" s="90">
        <f>VLOOKUP(B43,'Data 2'!$A$4:$N$424,$O$2+2)</f>
        <v>7.6</v>
      </c>
      <c r="E43" s="91">
        <f t="shared" si="0"/>
        <v>7.6003799999999995</v>
      </c>
      <c r="F43" s="90">
        <f t="shared" si="1"/>
        <v>86</v>
      </c>
      <c r="G43" s="93" t="str">
        <f t="shared" si="2"/>
        <v>Doncaster</v>
      </c>
      <c r="H43" s="93">
        <f t="shared" si="3"/>
        <v>9.8000000000000007</v>
      </c>
      <c r="I43" s="74"/>
      <c r="J43" s="35"/>
      <c r="K43" s="35"/>
      <c r="L43" s="35"/>
      <c r="M43" s="35"/>
      <c r="N43" s="35"/>
      <c r="O43" s="35"/>
      <c r="T43" s="35"/>
      <c r="U43" s="77"/>
      <c r="V43" s="35"/>
      <c r="W43" s="35"/>
      <c r="X43" s="35"/>
      <c r="Y43" s="35"/>
    </row>
    <row r="44" spans="1:25" x14ac:dyDescent="0.45">
      <c r="A44" s="35"/>
      <c r="B44" s="92">
        <v>39</v>
      </c>
      <c r="C44" s="87" t="s">
        <v>387</v>
      </c>
      <c r="D44" s="90">
        <f>VLOOKUP(B44,'Data 2'!$A$4:$N$424,$O$2+2)</f>
        <v>3.8</v>
      </c>
      <c r="E44" s="91">
        <f t="shared" si="0"/>
        <v>3.8003899999999997</v>
      </c>
      <c r="F44" s="90">
        <f t="shared" si="1"/>
        <v>323</v>
      </c>
      <c r="G44" s="93" t="str">
        <f t="shared" si="2"/>
        <v>Collingwood</v>
      </c>
      <c r="H44" s="93">
        <f t="shared" si="3"/>
        <v>9.8000000000000007</v>
      </c>
      <c r="I44" s="74"/>
      <c r="J44" s="35"/>
      <c r="K44" s="35"/>
      <c r="L44" s="35"/>
      <c r="M44" s="35"/>
      <c r="N44" s="35"/>
      <c r="O44" s="35"/>
      <c r="U44" s="78"/>
    </row>
    <row r="45" spans="1:25" x14ac:dyDescent="0.45">
      <c r="A45" s="35"/>
      <c r="B45" s="92">
        <v>40</v>
      </c>
      <c r="C45" s="87" t="s">
        <v>388</v>
      </c>
      <c r="D45" s="90">
        <f>VLOOKUP(B45,'Data 2'!$A$4:$N$424,$O$2+2)</f>
        <v>2.2000000000000002</v>
      </c>
      <c r="E45" s="91">
        <f t="shared" si="0"/>
        <v>2.2004000000000001</v>
      </c>
      <c r="F45" s="90">
        <f t="shared" si="1"/>
        <v>406</v>
      </c>
      <c r="G45" s="93" t="str">
        <f t="shared" si="2"/>
        <v>Deer Park - Derrimut</v>
      </c>
      <c r="H45" s="93">
        <f t="shared" si="3"/>
        <v>9.6</v>
      </c>
      <c r="I45" s="74"/>
      <c r="J45" s="35"/>
      <c r="K45" s="35"/>
      <c r="L45" s="35"/>
      <c r="M45" s="35"/>
      <c r="N45" s="35"/>
      <c r="O45" s="35"/>
      <c r="U45" s="78"/>
    </row>
    <row r="46" spans="1:25" x14ac:dyDescent="0.45">
      <c r="A46" s="35"/>
      <c r="B46" s="92">
        <v>41</v>
      </c>
      <c r="C46" s="87" t="s">
        <v>116</v>
      </c>
      <c r="D46" s="90">
        <f>VLOOKUP(B46,'Data 2'!$A$4:$N$424,$O$2+2)</f>
        <v>5.2</v>
      </c>
      <c r="E46" s="91">
        <f t="shared" si="0"/>
        <v>5.2004099999999998</v>
      </c>
      <c r="F46" s="90">
        <f t="shared" si="1"/>
        <v>209</v>
      </c>
      <c r="G46" s="93" t="str">
        <f t="shared" si="2"/>
        <v>Werribee - South</v>
      </c>
      <c r="H46" s="93">
        <f t="shared" si="3"/>
        <v>9.5</v>
      </c>
      <c r="I46" s="74"/>
      <c r="J46" s="35"/>
      <c r="K46" s="35"/>
      <c r="L46" s="35"/>
      <c r="M46" s="35"/>
      <c r="N46" s="35"/>
      <c r="O46" s="35"/>
      <c r="U46" s="78"/>
    </row>
    <row r="47" spans="1:25" x14ac:dyDescent="0.45">
      <c r="A47" s="35"/>
      <c r="B47" s="92">
        <v>42</v>
      </c>
      <c r="C47" s="87" t="s">
        <v>117</v>
      </c>
      <c r="D47" s="90">
        <f>VLOOKUP(B47,'Data 2'!$A$4:$N$424,$O$2+2)</f>
        <v>5.9</v>
      </c>
      <c r="E47" s="91">
        <f t="shared" si="0"/>
        <v>5.9004200000000004</v>
      </c>
      <c r="F47" s="90">
        <f t="shared" si="1"/>
        <v>162</v>
      </c>
      <c r="G47" s="93" t="str">
        <f t="shared" si="2"/>
        <v>Sunshine</v>
      </c>
      <c r="H47" s="93">
        <f t="shared" si="3"/>
        <v>9.4</v>
      </c>
      <c r="I47" s="74"/>
      <c r="J47" s="35"/>
      <c r="K47" s="35"/>
      <c r="L47" s="35"/>
      <c r="M47" s="35"/>
      <c r="N47" s="35"/>
      <c r="O47" s="35"/>
      <c r="U47" s="78"/>
    </row>
    <row r="48" spans="1:25" x14ac:dyDescent="0.45">
      <c r="A48" s="35"/>
      <c r="B48" s="92">
        <v>43</v>
      </c>
      <c r="C48" s="87" t="s">
        <v>118</v>
      </c>
      <c r="D48" s="90">
        <f>VLOOKUP(B48,'Data 2'!$A$4:$N$424,$O$2+2)</f>
        <v>4.4000000000000004</v>
      </c>
      <c r="E48" s="91">
        <f t="shared" si="0"/>
        <v>4.4004300000000001</v>
      </c>
      <c r="F48" s="90">
        <f t="shared" si="1"/>
        <v>273</v>
      </c>
      <c r="G48" s="93" t="str">
        <f t="shared" si="2"/>
        <v>Fitzroy</v>
      </c>
      <c r="H48" s="93">
        <f t="shared" si="3"/>
        <v>9.3000000000000007</v>
      </c>
      <c r="I48" s="74"/>
      <c r="J48" s="35"/>
      <c r="K48" s="35"/>
      <c r="L48" s="35"/>
      <c r="M48" s="35"/>
      <c r="N48" s="35"/>
      <c r="O48" s="35"/>
      <c r="U48" s="78"/>
    </row>
    <row r="49" spans="1:21" x14ac:dyDescent="0.45">
      <c r="A49" s="35"/>
      <c r="B49" s="92">
        <v>44</v>
      </c>
      <c r="C49" s="87" t="s">
        <v>119</v>
      </c>
      <c r="D49" s="90">
        <f>VLOOKUP(B49,'Data 2'!$A$4:$N$424,$O$2+2)</f>
        <v>5.4</v>
      </c>
      <c r="E49" s="91">
        <f t="shared" si="0"/>
        <v>5.4004400000000006</v>
      </c>
      <c r="F49" s="90">
        <f t="shared" si="1"/>
        <v>191</v>
      </c>
      <c r="G49" s="93" t="str">
        <f t="shared" si="2"/>
        <v>Reservoir - East</v>
      </c>
      <c r="H49" s="93">
        <f t="shared" si="3"/>
        <v>9.1999999999999993</v>
      </c>
      <c r="I49" s="74"/>
      <c r="J49" s="35"/>
      <c r="K49" s="35"/>
      <c r="L49" s="35"/>
      <c r="M49" s="35"/>
      <c r="N49" s="35"/>
      <c r="O49" s="35"/>
      <c r="U49" s="78"/>
    </row>
    <row r="50" spans="1:21" x14ac:dyDescent="0.45">
      <c r="A50" s="35"/>
      <c r="B50" s="92">
        <v>45</v>
      </c>
      <c r="C50" s="87" t="s">
        <v>120</v>
      </c>
      <c r="D50" s="90">
        <f>VLOOKUP(B50,'Data 2'!$A$4:$N$424,$O$2+2)</f>
        <v>6</v>
      </c>
      <c r="E50" s="91">
        <f t="shared" si="0"/>
        <v>6.0004499999999998</v>
      </c>
      <c r="F50" s="90">
        <f t="shared" si="1"/>
        <v>156</v>
      </c>
      <c r="G50" s="93" t="str">
        <f t="shared" si="2"/>
        <v>Orbost</v>
      </c>
      <c r="H50" s="93">
        <f t="shared" si="3"/>
        <v>9.1999999999999993</v>
      </c>
      <c r="I50" s="74"/>
      <c r="J50" s="35"/>
      <c r="K50" s="35"/>
      <c r="L50" s="35"/>
      <c r="M50" s="35"/>
      <c r="N50" s="35"/>
      <c r="O50" s="35"/>
      <c r="U50" s="78"/>
    </row>
    <row r="51" spans="1:21" x14ac:dyDescent="0.45">
      <c r="A51" s="35"/>
      <c r="B51" s="92">
        <v>46</v>
      </c>
      <c r="C51" s="87" t="s">
        <v>121</v>
      </c>
      <c r="D51" s="90">
        <f>VLOOKUP(B51,'Data 2'!$A$4:$N$424,$O$2+2)</f>
        <v>7.8</v>
      </c>
      <c r="E51" s="91">
        <f t="shared" si="0"/>
        <v>7.8004600000000002</v>
      </c>
      <c r="F51" s="90">
        <f t="shared" si="1"/>
        <v>78</v>
      </c>
      <c r="G51" s="93" t="str">
        <f t="shared" si="2"/>
        <v>Keilor Downs</v>
      </c>
      <c r="H51" s="93">
        <f t="shared" si="3"/>
        <v>9.1999999999999993</v>
      </c>
      <c r="I51" s="74"/>
      <c r="J51" s="35"/>
      <c r="K51" s="35"/>
      <c r="L51" s="35"/>
      <c r="M51" s="35"/>
      <c r="N51" s="35"/>
      <c r="O51" s="35"/>
      <c r="U51" s="78"/>
    </row>
    <row r="52" spans="1:21" x14ac:dyDescent="0.45">
      <c r="A52" s="35"/>
      <c r="B52" s="92">
        <v>47</v>
      </c>
      <c r="C52" s="87" t="s">
        <v>122</v>
      </c>
      <c r="D52" s="90">
        <f>VLOOKUP(B52,'Data 2'!$A$4:$N$424,$O$2+2)</f>
        <v>7.4</v>
      </c>
      <c r="E52" s="91">
        <f t="shared" si="0"/>
        <v>7.4004700000000003</v>
      </c>
      <c r="F52" s="90">
        <f t="shared" si="1"/>
        <v>97</v>
      </c>
      <c r="G52" s="93" t="str">
        <f t="shared" si="2"/>
        <v>Hoppers Crossing - South</v>
      </c>
      <c r="H52" s="93">
        <f t="shared" si="3"/>
        <v>9.1999999999999993</v>
      </c>
      <c r="I52" s="74"/>
      <c r="J52" s="35"/>
      <c r="K52" s="35"/>
      <c r="L52" s="35"/>
      <c r="M52" s="35"/>
      <c r="N52" s="35"/>
      <c r="O52" s="35"/>
      <c r="U52" s="78"/>
    </row>
    <row r="53" spans="1:21" x14ac:dyDescent="0.45">
      <c r="A53" s="35"/>
      <c r="B53" s="92">
        <v>48</v>
      </c>
      <c r="C53" s="87" t="s">
        <v>123</v>
      </c>
      <c r="D53" s="90">
        <f>VLOOKUP(B53,'Data 2'!$A$4:$N$424,$O$2+2)</f>
        <v>8.4</v>
      </c>
      <c r="E53" s="91">
        <f t="shared" si="0"/>
        <v>8.4004799999999999</v>
      </c>
      <c r="F53" s="90">
        <f t="shared" si="1"/>
        <v>60</v>
      </c>
      <c r="G53" s="93" t="str">
        <f t="shared" si="2"/>
        <v>Ardeer - Albion</v>
      </c>
      <c r="H53" s="93">
        <f t="shared" si="3"/>
        <v>9.1999999999999993</v>
      </c>
      <c r="I53" s="74"/>
      <c r="J53" s="35"/>
      <c r="K53" s="35"/>
      <c r="L53" s="35"/>
      <c r="M53" s="35"/>
      <c r="N53" s="35"/>
      <c r="O53" s="35"/>
      <c r="U53" s="78"/>
    </row>
    <row r="54" spans="1:21" x14ac:dyDescent="0.45">
      <c r="A54" s="35"/>
      <c r="B54" s="92">
        <v>49</v>
      </c>
      <c r="C54" s="87" t="s">
        <v>124</v>
      </c>
      <c r="D54" s="90">
        <f>VLOOKUP(B54,'Data 2'!$A$4:$N$424,$O$2+2)</f>
        <v>6.2</v>
      </c>
      <c r="E54" s="91">
        <f t="shared" si="0"/>
        <v>6.2004900000000003</v>
      </c>
      <c r="F54" s="90">
        <f t="shared" si="1"/>
        <v>142</v>
      </c>
      <c r="G54" s="93" t="str">
        <f t="shared" si="2"/>
        <v>Gladstone Park - Westmeadows</v>
      </c>
      <c r="H54" s="93">
        <f t="shared" si="3"/>
        <v>9.1</v>
      </c>
      <c r="I54" s="74"/>
      <c r="J54" s="35"/>
      <c r="K54" s="35"/>
      <c r="L54" s="35"/>
      <c r="M54" s="35"/>
      <c r="N54" s="35"/>
      <c r="O54" s="35"/>
      <c r="U54" s="78"/>
    </row>
    <row r="55" spans="1:21" x14ac:dyDescent="0.45">
      <c r="A55" s="35"/>
      <c r="B55" s="92">
        <v>50</v>
      </c>
      <c r="C55" s="87" t="s">
        <v>125</v>
      </c>
      <c r="D55" s="90">
        <f>VLOOKUP(B55,'Data 2'!$A$4:$N$424,$O$2+2)</f>
        <v>10.5</v>
      </c>
      <c r="E55" s="91">
        <f t="shared" si="0"/>
        <v>10.500500000000001</v>
      </c>
      <c r="F55" s="90">
        <f t="shared" si="1"/>
        <v>30</v>
      </c>
      <c r="G55" s="93" t="str">
        <f t="shared" si="2"/>
        <v>Frankston</v>
      </c>
      <c r="H55" s="93">
        <f t="shared" si="3"/>
        <v>8.8000000000000007</v>
      </c>
      <c r="I55" s="74"/>
      <c r="J55" s="35"/>
      <c r="K55" s="35"/>
      <c r="L55" s="35"/>
      <c r="M55" s="35"/>
      <c r="N55" s="35"/>
      <c r="O55" s="35"/>
      <c r="U55" s="78"/>
    </row>
    <row r="56" spans="1:21" x14ac:dyDescent="0.45">
      <c r="A56" s="35"/>
      <c r="B56" s="92">
        <v>51</v>
      </c>
      <c r="C56" s="87" t="s">
        <v>389</v>
      </c>
      <c r="D56" s="90">
        <f>VLOOKUP(B56,'Data 2'!$A$4:$N$424,$O$2+2)</f>
        <v>3.3</v>
      </c>
      <c r="E56" s="91">
        <f t="shared" si="0"/>
        <v>3.3005099999999996</v>
      </c>
      <c r="F56" s="90">
        <f t="shared" si="1"/>
        <v>358</v>
      </c>
      <c r="G56" s="93" t="str">
        <f t="shared" si="2"/>
        <v>Dandenong North</v>
      </c>
      <c r="H56" s="93">
        <f t="shared" si="3"/>
        <v>8.6999999999999993</v>
      </c>
      <c r="I56" s="74"/>
      <c r="J56" s="35"/>
      <c r="K56" s="35"/>
      <c r="L56" s="35"/>
      <c r="M56" s="35"/>
      <c r="N56" s="35"/>
      <c r="O56" s="35"/>
      <c r="U56" s="78"/>
    </row>
    <row r="57" spans="1:21" x14ac:dyDescent="0.45">
      <c r="A57" s="35"/>
      <c r="B57" s="92">
        <v>52</v>
      </c>
      <c r="C57" s="87" t="s">
        <v>126</v>
      </c>
      <c r="D57" s="90">
        <f>VLOOKUP(B57,'Data 2'!$A$4:$N$424,$O$2+2)</f>
        <v>3.3</v>
      </c>
      <c r="E57" s="91">
        <f t="shared" si="0"/>
        <v>3.3005199999999997</v>
      </c>
      <c r="F57" s="90">
        <f t="shared" si="1"/>
        <v>357</v>
      </c>
      <c r="G57" s="93" t="str">
        <f t="shared" si="2"/>
        <v>Wendouree - Miners Rest</v>
      </c>
      <c r="H57" s="93">
        <f t="shared" si="3"/>
        <v>8.6</v>
      </c>
      <c r="I57" s="74"/>
      <c r="J57" s="35"/>
      <c r="K57" s="35"/>
      <c r="L57" s="35"/>
      <c r="M57" s="35"/>
      <c r="N57" s="35"/>
      <c r="O57" s="35"/>
      <c r="U57" s="78"/>
    </row>
    <row r="58" spans="1:21" x14ac:dyDescent="0.45">
      <c r="A58" s="35"/>
      <c r="B58" s="92">
        <v>53</v>
      </c>
      <c r="C58" s="87" t="s">
        <v>127</v>
      </c>
      <c r="D58" s="90">
        <f>VLOOKUP(B58,'Data 2'!$A$4:$N$424,$O$2+2)</f>
        <v>4.2</v>
      </c>
      <c r="E58" s="91">
        <f t="shared" si="0"/>
        <v>4.2005300000000005</v>
      </c>
      <c r="F58" s="90">
        <f t="shared" si="1"/>
        <v>290</v>
      </c>
      <c r="G58" s="93" t="str">
        <f t="shared" si="2"/>
        <v>Noble Park</v>
      </c>
      <c r="H58" s="93">
        <f t="shared" si="3"/>
        <v>8.6</v>
      </c>
      <c r="I58" s="74"/>
      <c r="J58" s="35"/>
      <c r="K58" s="35"/>
      <c r="L58" s="35"/>
      <c r="M58" s="35"/>
      <c r="N58" s="35"/>
      <c r="O58" s="35"/>
      <c r="U58" s="78"/>
    </row>
    <row r="59" spans="1:21" x14ac:dyDescent="0.45">
      <c r="A59" s="35"/>
      <c r="B59" s="92">
        <v>54</v>
      </c>
      <c r="C59" s="87" t="s">
        <v>128</v>
      </c>
      <c r="D59" s="90">
        <f>VLOOKUP(B59,'Data 2'!$A$4:$N$424,$O$2+2)</f>
        <v>22.2</v>
      </c>
      <c r="E59" s="91">
        <f t="shared" si="0"/>
        <v>22.20054</v>
      </c>
      <c r="F59" s="90">
        <f t="shared" si="1"/>
        <v>3</v>
      </c>
      <c r="G59" s="93" t="str">
        <f t="shared" si="2"/>
        <v>Burwood</v>
      </c>
      <c r="H59" s="93">
        <f t="shared" si="3"/>
        <v>8.6</v>
      </c>
      <c r="I59" s="74"/>
      <c r="J59" s="35"/>
      <c r="K59" s="35"/>
      <c r="L59" s="35"/>
      <c r="M59" s="35"/>
      <c r="N59" s="35"/>
      <c r="O59" s="35"/>
      <c r="U59" s="78"/>
    </row>
    <row r="60" spans="1:21" x14ac:dyDescent="0.45">
      <c r="A60" s="35"/>
      <c r="B60" s="92">
        <v>55</v>
      </c>
      <c r="C60" s="87" t="s">
        <v>129</v>
      </c>
      <c r="D60" s="90">
        <f>VLOOKUP(B60,'Data 2'!$A$4:$N$424,$O$2+2)</f>
        <v>7</v>
      </c>
      <c r="E60" s="91">
        <f t="shared" si="0"/>
        <v>7.0005499999999996</v>
      </c>
      <c r="F60" s="90">
        <f t="shared" si="1"/>
        <v>111</v>
      </c>
      <c r="G60" s="93" t="str">
        <f t="shared" si="2"/>
        <v>Wallan</v>
      </c>
      <c r="H60" s="93">
        <f t="shared" si="3"/>
        <v>8.5</v>
      </c>
      <c r="I60" s="74"/>
      <c r="J60" s="35"/>
      <c r="K60" s="35"/>
      <c r="L60" s="35"/>
      <c r="M60" s="35"/>
      <c r="N60" s="35"/>
      <c r="O60" s="35"/>
      <c r="U60" s="78"/>
    </row>
    <row r="61" spans="1:21" x14ac:dyDescent="0.45">
      <c r="A61" s="35"/>
      <c r="B61" s="92">
        <v>56</v>
      </c>
      <c r="C61" s="87" t="s">
        <v>130</v>
      </c>
      <c r="D61" s="90">
        <f>VLOOKUP(B61,'Data 2'!$A$4:$N$424,$O$2+2)</f>
        <v>7.1</v>
      </c>
      <c r="E61" s="91">
        <f t="shared" si="0"/>
        <v>7.1005599999999998</v>
      </c>
      <c r="F61" s="90">
        <f t="shared" si="1"/>
        <v>106</v>
      </c>
      <c r="G61" s="93" t="str">
        <f t="shared" si="2"/>
        <v>Springvale South</v>
      </c>
      <c r="H61" s="93">
        <f t="shared" si="3"/>
        <v>8.5</v>
      </c>
      <c r="I61" s="74"/>
      <c r="J61" s="35"/>
      <c r="K61" s="35"/>
      <c r="L61" s="35"/>
      <c r="M61" s="35"/>
      <c r="N61" s="35"/>
      <c r="O61" s="35"/>
      <c r="U61" s="78"/>
    </row>
    <row r="62" spans="1:21" x14ac:dyDescent="0.45">
      <c r="A62" s="35"/>
      <c r="B62" s="92">
        <v>57</v>
      </c>
      <c r="C62" s="87" t="s">
        <v>131</v>
      </c>
      <c r="D62" s="90">
        <f>VLOOKUP(B62,'Data 2'!$A$4:$N$424,$O$2+2)</f>
        <v>8.1</v>
      </c>
      <c r="E62" s="91">
        <f t="shared" si="0"/>
        <v>8.1005699999999994</v>
      </c>
      <c r="F62" s="90">
        <f t="shared" si="1"/>
        <v>69</v>
      </c>
      <c r="G62" s="93" t="str">
        <f t="shared" si="2"/>
        <v>Pakenham - South</v>
      </c>
      <c r="H62" s="93">
        <f t="shared" si="3"/>
        <v>8.5</v>
      </c>
      <c r="I62" s="74"/>
      <c r="J62" s="35"/>
      <c r="K62" s="35"/>
      <c r="L62" s="35"/>
      <c r="M62" s="35"/>
      <c r="N62" s="35"/>
      <c r="O62" s="35"/>
      <c r="U62" s="78"/>
    </row>
    <row r="63" spans="1:21" x14ac:dyDescent="0.45">
      <c r="A63" s="35"/>
      <c r="B63" s="92">
        <v>58</v>
      </c>
      <c r="C63" s="87" t="s">
        <v>390</v>
      </c>
      <c r="D63" s="90">
        <f>VLOOKUP(B63,'Data 2'!$A$4:$N$424,$O$2+2)</f>
        <v>3.8</v>
      </c>
      <c r="E63" s="91">
        <f t="shared" si="0"/>
        <v>3.8005799999999996</v>
      </c>
      <c r="F63" s="90">
        <f t="shared" si="1"/>
        <v>322</v>
      </c>
      <c r="G63" s="93" t="str">
        <f t="shared" si="2"/>
        <v>Glenroy - Hadfield</v>
      </c>
      <c r="H63" s="93">
        <f t="shared" si="3"/>
        <v>8.5</v>
      </c>
      <c r="I63" s="74"/>
      <c r="J63" s="35"/>
      <c r="K63" s="35"/>
      <c r="L63" s="35"/>
      <c r="M63" s="35"/>
      <c r="N63" s="35"/>
      <c r="O63" s="35"/>
      <c r="U63" s="78"/>
    </row>
    <row r="64" spans="1:21" x14ac:dyDescent="0.45">
      <c r="A64" s="35"/>
      <c r="B64" s="92">
        <v>59</v>
      </c>
      <c r="C64" s="87" t="s">
        <v>132</v>
      </c>
      <c r="D64" s="90">
        <f>VLOOKUP(B64,'Data 2'!$A$4:$N$424,$O$2+2)</f>
        <v>7.6</v>
      </c>
      <c r="E64" s="91">
        <f t="shared" si="0"/>
        <v>7.6005899999999995</v>
      </c>
      <c r="F64" s="90">
        <f t="shared" si="1"/>
        <v>85</v>
      </c>
      <c r="G64" s="93" t="str">
        <f t="shared" si="2"/>
        <v>Yarra Valley</v>
      </c>
      <c r="H64" s="93">
        <f t="shared" si="3"/>
        <v>8.4</v>
      </c>
      <c r="I64" s="74"/>
      <c r="J64" s="35"/>
      <c r="K64" s="35"/>
      <c r="L64" s="35"/>
      <c r="M64" s="35"/>
      <c r="N64" s="35"/>
      <c r="O64" s="35"/>
      <c r="U64" s="78"/>
    </row>
    <row r="65" spans="1:21" x14ac:dyDescent="0.45">
      <c r="A65" s="35"/>
      <c r="B65" s="92">
        <v>60</v>
      </c>
      <c r="C65" s="87" t="s">
        <v>391</v>
      </c>
      <c r="D65" s="90">
        <f>VLOOKUP(B65,'Data 2'!$A$4:$N$424,$O$2+2)</f>
        <v>2.4</v>
      </c>
      <c r="E65" s="91">
        <f t="shared" si="0"/>
        <v>2.4005999999999998</v>
      </c>
      <c r="F65" s="90">
        <f t="shared" si="1"/>
        <v>402</v>
      </c>
      <c r="G65" s="93" t="str">
        <f t="shared" si="2"/>
        <v>Box Hill</v>
      </c>
      <c r="H65" s="93">
        <f t="shared" si="3"/>
        <v>8.4</v>
      </c>
      <c r="I65" s="74"/>
      <c r="J65" s="35"/>
      <c r="K65" s="35"/>
      <c r="L65" s="35"/>
      <c r="M65" s="35"/>
      <c r="N65" s="35"/>
      <c r="O65" s="35"/>
      <c r="U65" s="78"/>
    </row>
    <row r="66" spans="1:21" x14ac:dyDescent="0.45">
      <c r="A66" s="35"/>
      <c r="B66" s="92">
        <v>61</v>
      </c>
      <c r="C66" s="87" t="s">
        <v>133</v>
      </c>
      <c r="D66" s="90">
        <f>VLOOKUP(B66,'Data 2'!$A$4:$N$424,$O$2+2)</f>
        <v>6</v>
      </c>
      <c r="E66" s="91">
        <f t="shared" si="0"/>
        <v>6.00061</v>
      </c>
      <c r="F66" s="90">
        <f t="shared" si="1"/>
        <v>155</v>
      </c>
      <c r="G66" s="93" t="str">
        <f t="shared" si="2"/>
        <v>Footscray</v>
      </c>
      <c r="H66" s="93">
        <f t="shared" si="3"/>
        <v>8.3000000000000007</v>
      </c>
      <c r="I66" s="74"/>
      <c r="J66" s="35"/>
      <c r="K66" s="35"/>
      <c r="L66" s="35"/>
      <c r="M66" s="35"/>
      <c r="N66" s="35"/>
      <c r="O66" s="35"/>
      <c r="U66" s="78"/>
    </row>
    <row r="67" spans="1:21" x14ac:dyDescent="0.45">
      <c r="A67" s="35"/>
      <c r="B67" s="92">
        <v>62</v>
      </c>
      <c r="C67" s="87" t="s">
        <v>134</v>
      </c>
      <c r="D67" s="90">
        <f>VLOOKUP(B67,'Data 2'!$A$4:$N$424,$O$2+2)</f>
        <v>5.9</v>
      </c>
      <c r="E67" s="91">
        <f t="shared" si="0"/>
        <v>5.90062</v>
      </c>
      <c r="F67" s="90">
        <f t="shared" si="1"/>
        <v>161</v>
      </c>
      <c r="G67" s="93" t="str">
        <f t="shared" si="2"/>
        <v>Coburg</v>
      </c>
      <c r="H67" s="93">
        <f t="shared" si="3"/>
        <v>8.3000000000000007</v>
      </c>
      <c r="I67" s="74"/>
      <c r="J67" s="35"/>
      <c r="K67" s="35"/>
      <c r="L67" s="35"/>
      <c r="M67" s="35"/>
      <c r="N67" s="35"/>
      <c r="O67" s="35"/>
      <c r="U67" s="78"/>
    </row>
    <row r="68" spans="1:21" x14ac:dyDescent="0.45">
      <c r="A68" s="35"/>
      <c r="B68" s="92">
        <v>63</v>
      </c>
      <c r="C68" s="87" t="s">
        <v>135</v>
      </c>
      <c r="D68" s="90">
        <f>VLOOKUP(B68,'Data 2'!$A$4:$N$424,$O$2+2)</f>
        <v>7.9</v>
      </c>
      <c r="E68" s="91">
        <f t="shared" si="0"/>
        <v>7.9006300000000005</v>
      </c>
      <c r="F68" s="90">
        <f t="shared" si="1"/>
        <v>73</v>
      </c>
      <c r="G68" s="93" t="str">
        <f t="shared" si="2"/>
        <v>Ballarat - South</v>
      </c>
      <c r="H68" s="93">
        <f t="shared" si="3"/>
        <v>8.3000000000000007</v>
      </c>
      <c r="I68" s="74"/>
      <c r="J68" s="35"/>
      <c r="K68" s="35"/>
      <c r="L68" s="35"/>
      <c r="M68" s="35"/>
      <c r="N68" s="35"/>
      <c r="O68" s="35"/>
      <c r="U68" s="78"/>
    </row>
    <row r="69" spans="1:21" x14ac:dyDescent="0.45">
      <c r="A69" s="35"/>
      <c r="B69" s="92">
        <v>64</v>
      </c>
      <c r="C69" s="87" t="s">
        <v>392</v>
      </c>
      <c r="D69" s="90">
        <f>VLOOKUP(B69,'Data 2'!$A$4:$N$424,$O$2+2)</f>
        <v>3.1</v>
      </c>
      <c r="E69" s="91">
        <f t="shared" si="0"/>
        <v>3.1006400000000003</v>
      </c>
      <c r="F69" s="90">
        <f t="shared" si="1"/>
        <v>370</v>
      </c>
      <c r="G69" s="93" t="str">
        <f t="shared" si="2"/>
        <v>Springvale</v>
      </c>
      <c r="H69" s="93">
        <f t="shared" si="3"/>
        <v>8.1999999999999993</v>
      </c>
      <c r="I69" s="74"/>
      <c r="J69" s="35"/>
      <c r="K69" s="35"/>
      <c r="L69" s="35"/>
      <c r="M69" s="35"/>
      <c r="N69" s="35"/>
      <c r="O69" s="35"/>
      <c r="U69" s="78"/>
    </row>
    <row r="70" spans="1:21" x14ac:dyDescent="0.45">
      <c r="A70" s="35"/>
      <c r="B70" s="92">
        <v>65</v>
      </c>
      <c r="C70" s="87" t="s">
        <v>136</v>
      </c>
      <c r="D70" s="90">
        <f>VLOOKUP(B70,'Data 2'!$A$4:$N$424,$O$2+2)</f>
        <v>4.5999999999999996</v>
      </c>
      <c r="E70" s="91">
        <f t="shared" si="0"/>
        <v>4.6006499999999999</v>
      </c>
      <c r="F70" s="90">
        <f t="shared" si="1"/>
        <v>254</v>
      </c>
      <c r="G70" s="93" t="str">
        <f t="shared" si="2"/>
        <v>Rosebud - McCrae</v>
      </c>
      <c r="H70" s="93">
        <f t="shared" si="3"/>
        <v>8.1999999999999993</v>
      </c>
      <c r="I70" s="74"/>
      <c r="J70" s="35"/>
      <c r="K70" s="35"/>
      <c r="L70" s="35"/>
      <c r="M70" s="35"/>
      <c r="N70" s="35"/>
      <c r="O70" s="35"/>
      <c r="U70" s="78"/>
    </row>
    <row r="71" spans="1:21" x14ac:dyDescent="0.45">
      <c r="A71" s="35"/>
      <c r="B71" s="92">
        <v>66</v>
      </c>
      <c r="C71" s="87" t="s">
        <v>137</v>
      </c>
      <c r="D71" s="90">
        <f>VLOOKUP(B71,'Data 2'!$A$4:$N$424,$O$2+2)</f>
        <v>8.6</v>
      </c>
      <c r="E71" s="91">
        <f t="shared" ref="E71:E134" si="4">D71+0.00001*B71</f>
        <v>8.6006599999999995</v>
      </c>
      <c r="F71" s="90">
        <f t="shared" ref="F71:F134" si="5">RANK(E71,E$6:E$426)</f>
        <v>54</v>
      </c>
      <c r="G71" s="93" t="str">
        <f t="shared" ref="G71:G134" si="6">VLOOKUP(MATCH(B71,F$6:F$426,0),B$6:F$426,2)</f>
        <v>Reservoir - West</v>
      </c>
      <c r="H71" s="93">
        <f t="shared" ref="H71:H134" si="7">VLOOKUP(MATCH(B71,F$6:F$426,0),B$6:F$426,3)</f>
        <v>8.1999999999999993</v>
      </c>
      <c r="I71" s="74"/>
      <c r="J71" s="35"/>
      <c r="K71" s="35"/>
      <c r="L71" s="35"/>
      <c r="M71" s="35"/>
      <c r="N71" s="35"/>
      <c r="O71" s="35"/>
      <c r="U71" s="78"/>
    </row>
    <row r="72" spans="1:21" x14ac:dyDescent="0.45">
      <c r="A72" s="35"/>
      <c r="B72" s="92">
        <v>67</v>
      </c>
      <c r="C72" s="87" t="s">
        <v>138</v>
      </c>
      <c r="D72" s="90">
        <f>VLOOKUP(B72,'Data 2'!$A$4:$N$424,$O$2+2)</f>
        <v>8</v>
      </c>
      <c r="E72" s="91">
        <f t="shared" si="4"/>
        <v>8.0006699999999995</v>
      </c>
      <c r="F72" s="90">
        <f t="shared" si="5"/>
        <v>71</v>
      </c>
      <c r="G72" s="93" t="str">
        <f t="shared" si="6"/>
        <v>Mill Park - South</v>
      </c>
      <c r="H72" s="93">
        <f t="shared" si="7"/>
        <v>8.1999999999999993</v>
      </c>
      <c r="I72" s="74"/>
      <c r="J72" s="35"/>
      <c r="K72" s="35"/>
      <c r="L72" s="35"/>
      <c r="M72" s="35"/>
      <c r="N72" s="35"/>
      <c r="O72" s="35"/>
      <c r="U72" s="78"/>
    </row>
    <row r="73" spans="1:21" x14ac:dyDescent="0.45">
      <c r="A73" s="35"/>
      <c r="B73" s="92">
        <v>68</v>
      </c>
      <c r="C73" s="87" t="s">
        <v>139</v>
      </c>
      <c r="D73" s="90">
        <f>VLOOKUP(B73,'Data 2'!$A$4:$N$424,$O$2+2)</f>
        <v>8.1</v>
      </c>
      <c r="E73" s="91">
        <f t="shared" si="4"/>
        <v>8.1006799999999988</v>
      </c>
      <c r="F73" s="90">
        <f t="shared" si="5"/>
        <v>68</v>
      </c>
      <c r="G73" s="93" t="str">
        <f t="shared" si="6"/>
        <v>Cairnlea</v>
      </c>
      <c r="H73" s="93">
        <f t="shared" si="7"/>
        <v>8.1</v>
      </c>
      <c r="I73" s="74"/>
      <c r="J73" s="35"/>
      <c r="K73" s="35"/>
      <c r="L73" s="35"/>
      <c r="M73" s="35"/>
      <c r="N73" s="35"/>
      <c r="O73" s="35"/>
      <c r="U73" s="78"/>
    </row>
    <row r="74" spans="1:21" x14ac:dyDescent="0.45">
      <c r="A74" s="35"/>
      <c r="B74" s="92">
        <v>69</v>
      </c>
      <c r="C74" s="87" t="s">
        <v>393</v>
      </c>
      <c r="D74" s="90">
        <f>VLOOKUP(B74,'Data 2'!$A$4:$N$424,$O$2+2)</f>
        <v>6.9</v>
      </c>
      <c r="E74" s="91">
        <f t="shared" si="4"/>
        <v>6.90069</v>
      </c>
      <c r="F74" s="90">
        <f t="shared" si="5"/>
        <v>113</v>
      </c>
      <c r="G74" s="93" t="str">
        <f t="shared" si="6"/>
        <v>Brunswick West</v>
      </c>
      <c r="H74" s="93">
        <f t="shared" si="7"/>
        <v>8.1</v>
      </c>
      <c r="I74" s="74"/>
      <c r="J74" s="35"/>
      <c r="K74" s="35"/>
      <c r="L74" s="35"/>
      <c r="M74" s="35"/>
      <c r="N74" s="35"/>
      <c r="O74" s="35"/>
      <c r="U74" s="78"/>
    </row>
    <row r="75" spans="1:21" x14ac:dyDescent="0.45">
      <c r="A75" s="35"/>
      <c r="B75" s="92">
        <v>70</v>
      </c>
      <c r="C75" s="87" t="s">
        <v>140</v>
      </c>
      <c r="D75" s="90">
        <f>VLOOKUP(B75,'Data 2'!$A$4:$N$424,$O$2+2)</f>
        <v>4.3</v>
      </c>
      <c r="E75" s="91">
        <f t="shared" si="4"/>
        <v>4.3007</v>
      </c>
      <c r="F75" s="90">
        <f t="shared" si="5"/>
        <v>279</v>
      </c>
      <c r="G75" s="93" t="str">
        <f t="shared" si="6"/>
        <v>Noble Park North</v>
      </c>
      <c r="H75" s="93">
        <f t="shared" si="7"/>
        <v>8</v>
      </c>
      <c r="I75" s="74"/>
      <c r="J75" s="35"/>
      <c r="K75" s="35"/>
      <c r="L75" s="35"/>
      <c r="M75" s="35"/>
      <c r="N75" s="35"/>
      <c r="O75" s="35"/>
      <c r="U75" s="78"/>
    </row>
    <row r="76" spans="1:21" x14ac:dyDescent="0.45">
      <c r="A76" s="35"/>
      <c r="B76" s="92">
        <v>71</v>
      </c>
      <c r="C76" s="87" t="s">
        <v>141</v>
      </c>
      <c r="D76" s="90">
        <f>VLOOKUP(B76,'Data 2'!$A$4:$N$424,$O$2+2)</f>
        <v>22.5</v>
      </c>
      <c r="E76" s="91">
        <f t="shared" si="4"/>
        <v>22.500710000000002</v>
      </c>
      <c r="F76" s="90">
        <f t="shared" si="5"/>
        <v>2</v>
      </c>
      <c r="G76" s="93" t="str">
        <f t="shared" si="6"/>
        <v>Burwood East</v>
      </c>
      <c r="H76" s="93">
        <f t="shared" si="7"/>
        <v>8</v>
      </c>
      <c r="I76" s="74"/>
      <c r="J76" s="35"/>
      <c r="K76" s="35"/>
      <c r="L76" s="35"/>
      <c r="M76" s="35"/>
      <c r="N76" s="35"/>
      <c r="O76" s="35"/>
      <c r="U76" s="78"/>
    </row>
    <row r="77" spans="1:21" x14ac:dyDescent="0.45">
      <c r="A77" s="35"/>
      <c r="B77" s="92">
        <v>72</v>
      </c>
      <c r="C77" s="87" t="s">
        <v>394</v>
      </c>
      <c r="D77" s="90">
        <f>VLOOKUP(B77,'Data 2'!$A$4:$N$424,$O$2+2)</f>
        <v>3.7</v>
      </c>
      <c r="E77" s="91">
        <f t="shared" si="4"/>
        <v>3.70072</v>
      </c>
      <c r="F77" s="90">
        <f t="shared" si="5"/>
        <v>331</v>
      </c>
      <c r="G77" s="93" t="str">
        <f t="shared" si="6"/>
        <v>Lakes Entrance</v>
      </c>
      <c r="H77" s="93">
        <f t="shared" si="7"/>
        <v>7.9</v>
      </c>
      <c r="I77" s="74"/>
      <c r="J77" s="35"/>
      <c r="K77" s="35"/>
      <c r="L77" s="35"/>
      <c r="M77" s="35"/>
      <c r="N77" s="35"/>
      <c r="O77" s="35"/>
    </row>
    <row r="78" spans="1:21" x14ac:dyDescent="0.45">
      <c r="A78" s="35"/>
      <c r="B78" s="92">
        <v>73</v>
      </c>
      <c r="C78" s="87" t="s">
        <v>142</v>
      </c>
      <c r="D78" s="90">
        <f>VLOOKUP(B78,'Data 2'!$A$4:$N$424,$O$2+2)</f>
        <v>7.5</v>
      </c>
      <c r="E78" s="91">
        <f t="shared" si="4"/>
        <v>7.5007299999999999</v>
      </c>
      <c r="F78" s="90">
        <f t="shared" si="5"/>
        <v>92</v>
      </c>
      <c r="G78" s="93" t="str">
        <f t="shared" si="6"/>
        <v>Bundoora - West</v>
      </c>
      <c r="H78" s="93">
        <f t="shared" si="7"/>
        <v>7.9</v>
      </c>
      <c r="I78" s="74"/>
      <c r="J78" s="35"/>
      <c r="K78" s="35"/>
      <c r="L78" s="35"/>
      <c r="M78" s="35"/>
      <c r="N78" s="35"/>
      <c r="O78" s="35"/>
    </row>
    <row r="79" spans="1:21" x14ac:dyDescent="0.45">
      <c r="A79" s="35"/>
      <c r="B79" s="92">
        <v>74</v>
      </c>
      <c r="C79" s="87" t="s">
        <v>143</v>
      </c>
      <c r="D79" s="90">
        <f>VLOOKUP(B79,'Data 2'!$A$4:$N$424,$O$2+2)</f>
        <v>6.8</v>
      </c>
      <c r="E79" s="91">
        <f t="shared" si="4"/>
        <v>6.8007400000000002</v>
      </c>
      <c r="F79" s="90">
        <f t="shared" si="5"/>
        <v>117</v>
      </c>
      <c r="G79" s="93" t="str">
        <f t="shared" si="6"/>
        <v>Altona North</v>
      </c>
      <c r="H79" s="93">
        <f t="shared" si="7"/>
        <v>7.9</v>
      </c>
      <c r="I79" s="74"/>
      <c r="J79" s="35"/>
      <c r="K79" s="35"/>
      <c r="L79" s="35"/>
      <c r="M79" s="35"/>
      <c r="N79" s="35"/>
      <c r="O79" s="35"/>
    </row>
    <row r="80" spans="1:21" x14ac:dyDescent="0.45">
      <c r="A80" s="35"/>
      <c r="B80" s="92">
        <v>75</v>
      </c>
      <c r="C80" s="87" t="s">
        <v>144</v>
      </c>
      <c r="D80" s="90">
        <f>VLOOKUP(B80,'Data 2'!$A$4:$N$424,$O$2+2)</f>
        <v>5</v>
      </c>
      <c r="E80" s="91">
        <f t="shared" si="4"/>
        <v>5.00075</v>
      </c>
      <c r="F80" s="90">
        <f t="shared" si="5"/>
        <v>223</v>
      </c>
      <c r="G80" s="93" t="str">
        <f t="shared" si="6"/>
        <v>Pakenham - North</v>
      </c>
      <c r="H80" s="93">
        <f t="shared" si="7"/>
        <v>7.8</v>
      </c>
      <c r="I80" s="74"/>
      <c r="J80" s="35"/>
      <c r="K80" s="35"/>
      <c r="L80" s="35"/>
      <c r="M80" s="35"/>
      <c r="N80" s="35"/>
      <c r="O80" s="35"/>
    </row>
    <row r="81" spans="1:15" x14ac:dyDescent="0.45">
      <c r="A81" s="35"/>
      <c r="B81" s="92">
        <v>76</v>
      </c>
      <c r="C81" s="87" t="s">
        <v>145</v>
      </c>
      <c r="D81" s="90">
        <f>VLOOKUP(B81,'Data 2'!$A$4:$N$424,$O$2+2)</f>
        <v>6</v>
      </c>
      <c r="E81" s="91">
        <f t="shared" si="4"/>
        <v>6.0007599999999996</v>
      </c>
      <c r="F81" s="90">
        <f t="shared" si="5"/>
        <v>154</v>
      </c>
      <c r="G81" s="93" t="str">
        <f t="shared" si="6"/>
        <v>Narre Warren</v>
      </c>
      <c r="H81" s="93">
        <f t="shared" si="7"/>
        <v>7.8</v>
      </c>
      <c r="I81" s="74"/>
      <c r="J81" s="35"/>
      <c r="K81" s="35"/>
      <c r="L81" s="35"/>
      <c r="M81" s="35"/>
      <c r="N81" s="35"/>
      <c r="O81" s="35"/>
    </row>
    <row r="82" spans="1:15" x14ac:dyDescent="0.45">
      <c r="A82" s="35"/>
      <c r="B82" s="92">
        <v>77</v>
      </c>
      <c r="C82" s="87" t="s">
        <v>146</v>
      </c>
      <c r="D82" s="90">
        <f>VLOOKUP(B82,'Data 2'!$A$4:$N$424,$O$2+2)</f>
        <v>7.3</v>
      </c>
      <c r="E82" s="91">
        <f t="shared" si="4"/>
        <v>7.30077</v>
      </c>
      <c r="F82" s="90">
        <f t="shared" si="5"/>
        <v>99</v>
      </c>
      <c r="G82" s="93" t="str">
        <f t="shared" si="6"/>
        <v>Laverton</v>
      </c>
      <c r="H82" s="93">
        <f t="shared" si="7"/>
        <v>7.8</v>
      </c>
      <c r="I82" s="74"/>
      <c r="J82" s="35"/>
      <c r="K82" s="35"/>
      <c r="L82" s="35"/>
      <c r="M82" s="35"/>
      <c r="N82" s="35"/>
      <c r="O82" s="35"/>
    </row>
    <row r="83" spans="1:15" x14ac:dyDescent="0.45">
      <c r="A83" s="35"/>
      <c r="B83" s="92">
        <v>78</v>
      </c>
      <c r="C83" s="87" t="s">
        <v>147</v>
      </c>
      <c r="D83" s="90">
        <f>VLOOKUP(B83,'Data 2'!$A$4:$N$424,$O$2+2)</f>
        <v>5.9</v>
      </c>
      <c r="E83" s="91">
        <f t="shared" si="4"/>
        <v>5.9007800000000001</v>
      </c>
      <c r="F83" s="90">
        <f t="shared" si="5"/>
        <v>160</v>
      </c>
      <c r="G83" s="93" t="str">
        <f t="shared" si="6"/>
        <v>Blackburn South</v>
      </c>
      <c r="H83" s="93">
        <f t="shared" si="7"/>
        <v>7.8</v>
      </c>
      <c r="I83" s="74"/>
      <c r="J83" s="35"/>
      <c r="K83" s="35"/>
      <c r="L83" s="35"/>
      <c r="M83" s="35"/>
      <c r="N83" s="35"/>
      <c r="O83" s="35"/>
    </row>
    <row r="84" spans="1:15" x14ac:dyDescent="0.45">
      <c r="A84" s="35"/>
      <c r="B84" s="92">
        <v>79</v>
      </c>
      <c r="C84" s="87" t="s">
        <v>395</v>
      </c>
      <c r="D84" s="90">
        <f>VLOOKUP(B84,'Data 2'!$A$4:$N$424,$O$2+2)</f>
        <v>4.4000000000000004</v>
      </c>
      <c r="E84" s="91">
        <f t="shared" si="4"/>
        <v>4.4007900000000006</v>
      </c>
      <c r="F84" s="90">
        <f t="shared" si="5"/>
        <v>272</v>
      </c>
      <c r="G84" s="93" t="str">
        <f t="shared" si="6"/>
        <v>Preston</v>
      </c>
      <c r="H84" s="93">
        <f t="shared" si="7"/>
        <v>7.7</v>
      </c>
      <c r="I84" s="74"/>
      <c r="J84" s="35"/>
      <c r="K84" s="35"/>
      <c r="L84" s="35"/>
      <c r="M84" s="35"/>
      <c r="N84" s="35"/>
      <c r="O84" s="35"/>
    </row>
    <row r="85" spans="1:15" x14ac:dyDescent="0.45">
      <c r="A85" s="35"/>
      <c r="B85" s="92">
        <v>80</v>
      </c>
      <c r="C85" s="94" t="s">
        <v>396</v>
      </c>
      <c r="D85" s="90">
        <f>VLOOKUP(B85,'Data 2'!$A$4:$N$424,$O$2+2)</f>
        <v>3.9</v>
      </c>
      <c r="E85" s="91">
        <f t="shared" si="4"/>
        <v>3.9007999999999998</v>
      </c>
      <c r="F85" s="90">
        <f t="shared" si="5"/>
        <v>314</v>
      </c>
      <c r="G85" s="93" t="str">
        <f t="shared" si="6"/>
        <v>Moorabbin - Heatherton</v>
      </c>
      <c r="H85" s="93">
        <f t="shared" si="7"/>
        <v>7.7</v>
      </c>
      <c r="I85" s="74"/>
      <c r="J85" s="35"/>
      <c r="K85" s="35"/>
      <c r="L85" s="35"/>
      <c r="M85" s="35"/>
      <c r="N85" s="35"/>
      <c r="O85" s="35"/>
    </row>
    <row r="86" spans="1:15" x14ac:dyDescent="0.45">
      <c r="A86" s="35"/>
      <c r="B86" s="92">
        <v>81</v>
      </c>
      <c r="C86" s="94" t="s">
        <v>148</v>
      </c>
      <c r="D86" s="90">
        <f>VLOOKUP(B86,'Data 2'!$A$4:$N$424,$O$2+2)</f>
        <v>5.2</v>
      </c>
      <c r="E86" s="91">
        <f t="shared" si="4"/>
        <v>5.2008100000000006</v>
      </c>
      <c r="F86" s="90">
        <f t="shared" si="5"/>
        <v>208</v>
      </c>
      <c r="G86" s="93" t="str">
        <f t="shared" si="6"/>
        <v>Ascot Vale</v>
      </c>
      <c r="H86" s="93">
        <f t="shared" si="7"/>
        <v>7.7</v>
      </c>
      <c r="I86" s="74"/>
      <c r="J86" s="35"/>
      <c r="K86" s="35"/>
      <c r="L86" s="35"/>
      <c r="M86" s="35"/>
      <c r="N86" s="35"/>
      <c r="O86" s="35"/>
    </row>
    <row r="87" spans="1:15" x14ac:dyDescent="0.45">
      <c r="A87" s="35"/>
      <c r="B87" s="92">
        <v>82</v>
      </c>
      <c r="C87" s="94" t="s">
        <v>149</v>
      </c>
      <c r="D87" s="90">
        <f>VLOOKUP(B87,'Data 2'!$A$4:$N$424,$O$2+2)</f>
        <v>4.9000000000000004</v>
      </c>
      <c r="E87" s="91">
        <f t="shared" si="4"/>
        <v>4.9008200000000004</v>
      </c>
      <c r="F87" s="90">
        <f t="shared" si="5"/>
        <v>226</v>
      </c>
      <c r="G87" s="93" t="str">
        <f t="shared" si="6"/>
        <v>Thornbury</v>
      </c>
      <c r="H87" s="93">
        <f t="shared" si="7"/>
        <v>7.6</v>
      </c>
      <c r="I87" s="74"/>
      <c r="J87" s="35"/>
      <c r="K87" s="35"/>
      <c r="L87" s="35"/>
      <c r="M87" s="35"/>
      <c r="N87" s="35"/>
      <c r="O87" s="35"/>
    </row>
    <row r="88" spans="1:15" x14ac:dyDescent="0.45">
      <c r="A88" s="35"/>
      <c r="B88" s="92">
        <v>83</v>
      </c>
      <c r="C88" s="94" t="s">
        <v>150</v>
      </c>
      <c r="D88" s="90">
        <f>VLOOKUP(B88,'Data 2'!$A$4:$N$424,$O$2+2)</f>
        <v>7</v>
      </c>
      <c r="E88" s="91">
        <f t="shared" si="4"/>
        <v>7.0008299999999997</v>
      </c>
      <c r="F88" s="90">
        <f t="shared" si="5"/>
        <v>110</v>
      </c>
      <c r="G88" s="93" t="str">
        <f t="shared" si="6"/>
        <v>Sydenham</v>
      </c>
      <c r="H88" s="93">
        <f t="shared" si="7"/>
        <v>7.6</v>
      </c>
      <c r="I88" s="74"/>
      <c r="J88" s="35"/>
      <c r="K88" s="35"/>
      <c r="L88" s="35"/>
      <c r="M88" s="35"/>
      <c r="N88" s="35"/>
      <c r="O88" s="35"/>
    </row>
    <row r="89" spans="1:15" x14ac:dyDescent="0.45">
      <c r="A89" s="35"/>
      <c r="B89" s="92">
        <v>84</v>
      </c>
      <c r="C89" s="94" t="s">
        <v>151</v>
      </c>
      <c r="D89" s="90">
        <f>VLOOKUP(B89,'Data 2'!$A$4:$N$424,$O$2+2)</f>
        <v>7.2</v>
      </c>
      <c r="E89" s="91">
        <f t="shared" si="4"/>
        <v>7.2008400000000004</v>
      </c>
      <c r="F89" s="90">
        <f t="shared" si="5"/>
        <v>102</v>
      </c>
      <c r="G89" s="93" t="str">
        <f t="shared" si="6"/>
        <v>Doncaster East</v>
      </c>
      <c r="H89" s="93">
        <f t="shared" si="7"/>
        <v>7.6</v>
      </c>
      <c r="I89" s="74"/>
      <c r="J89" s="35"/>
      <c r="K89" s="35"/>
      <c r="L89" s="35"/>
      <c r="M89" s="35"/>
      <c r="N89" s="35"/>
      <c r="O89" s="35"/>
    </row>
    <row r="90" spans="1:15" x14ac:dyDescent="0.45">
      <c r="A90" s="35"/>
      <c r="B90" s="92">
        <v>85</v>
      </c>
      <c r="C90" s="94" t="s">
        <v>152</v>
      </c>
      <c r="D90" s="90">
        <f>VLOOKUP(B90,'Data 2'!$A$4:$N$424,$O$2+2)</f>
        <v>6.6</v>
      </c>
      <c r="E90" s="91">
        <f t="shared" si="4"/>
        <v>6.6008499999999994</v>
      </c>
      <c r="F90" s="90">
        <f t="shared" si="5"/>
        <v>127</v>
      </c>
      <c r="G90" s="93" t="str">
        <f t="shared" si="6"/>
        <v>Bulleen</v>
      </c>
      <c r="H90" s="93">
        <f t="shared" si="7"/>
        <v>7.6</v>
      </c>
      <c r="I90" s="74"/>
      <c r="J90" s="35"/>
      <c r="K90" s="35"/>
      <c r="L90" s="35"/>
      <c r="M90" s="35"/>
      <c r="N90" s="35"/>
      <c r="O90" s="35"/>
    </row>
    <row r="91" spans="1:15" x14ac:dyDescent="0.45">
      <c r="A91" s="35"/>
      <c r="B91" s="92">
        <v>86</v>
      </c>
      <c r="C91" s="94" t="s">
        <v>153</v>
      </c>
      <c r="D91" s="90">
        <f>VLOOKUP(B91,'Data 2'!$A$4:$N$424,$O$2+2)</f>
        <v>6.3</v>
      </c>
      <c r="E91" s="91">
        <f t="shared" si="4"/>
        <v>6.3008600000000001</v>
      </c>
      <c r="F91" s="90">
        <f t="shared" si="5"/>
        <v>141</v>
      </c>
      <c r="G91" s="93" t="str">
        <f t="shared" si="6"/>
        <v>Bendigo</v>
      </c>
      <c r="H91" s="93">
        <f t="shared" si="7"/>
        <v>7.6</v>
      </c>
      <c r="I91" s="74"/>
      <c r="J91" s="35"/>
      <c r="K91" s="35"/>
      <c r="L91" s="35"/>
      <c r="M91" s="35"/>
      <c r="N91" s="35"/>
      <c r="O91" s="35"/>
    </row>
    <row r="92" spans="1:15" x14ac:dyDescent="0.45">
      <c r="A92" s="35"/>
      <c r="B92" s="92">
        <v>87</v>
      </c>
      <c r="C92" s="94" t="s">
        <v>397</v>
      </c>
      <c r="D92" s="90">
        <f>VLOOKUP(B92,'Data 2'!$A$4:$N$424,$O$2+2)</f>
        <v>2.8</v>
      </c>
      <c r="E92" s="91">
        <f t="shared" si="4"/>
        <v>2.8008699999999997</v>
      </c>
      <c r="F92" s="90">
        <f t="shared" si="5"/>
        <v>387</v>
      </c>
      <c r="G92" s="93" t="str">
        <f t="shared" si="6"/>
        <v>Altona Meadows</v>
      </c>
      <c r="H92" s="93">
        <f t="shared" si="7"/>
        <v>7.6</v>
      </c>
      <c r="I92" s="74"/>
      <c r="J92" s="35"/>
      <c r="K92" s="35"/>
      <c r="L92" s="35"/>
      <c r="M92" s="35"/>
      <c r="N92" s="35"/>
      <c r="O92" s="35"/>
    </row>
    <row r="93" spans="1:15" x14ac:dyDescent="0.45">
      <c r="A93" s="35"/>
      <c r="B93" s="92">
        <v>88</v>
      </c>
      <c r="C93" s="94" t="s">
        <v>154</v>
      </c>
      <c r="D93" s="90">
        <f>VLOOKUP(B93,'Data 2'!$A$4:$N$424,$O$2+2)</f>
        <v>5.2</v>
      </c>
      <c r="E93" s="91">
        <f t="shared" si="4"/>
        <v>5.2008800000000006</v>
      </c>
      <c r="F93" s="90">
        <f t="shared" si="5"/>
        <v>207</v>
      </c>
      <c r="G93" s="93" t="str">
        <f t="shared" si="6"/>
        <v>Mooroopna</v>
      </c>
      <c r="H93" s="93">
        <f t="shared" si="7"/>
        <v>7.5</v>
      </c>
      <c r="I93" s="74"/>
      <c r="J93" s="35"/>
      <c r="K93" s="35"/>
      <c r="L93" s="35"/>
      <c r="M93" s="35"/>
      <c r="N93" s="35"/>
      <c r="O93" s="35"/>
    </row>
    <row r="94" spans="1:15" x14ac:dyDescent="0.45">
      <c r="A94" s="35"/>
      <c r="B94" s="92">
        <v>89</v>
      </c>
      <c r="C94" s="94" t="s">
        <v>398</v>
      </c>
      <c r="D94" s="90">
        <f>VLOOKUP(B94,'Data 2'!$A$4:$N$424,$O$2+2)</f>
        <v>5.9</v>
      </c>
      <c r="E94" s="91">
        <f t="shared" si="4"/>
        <v>5.9008900000000004</v>
      </c>
      <c r="F94" s="90">
        <f t="shared" si="5"/>
        <v>159</v>
      </c>
      <c r="G94" s="93" t="str">
        <f t="shared" si="6"/>
        <v>Mill Park - North</v>
      </c>
      <c r="H94" s="93">
        <f t="shared" si="7"/>
        <v>7.5</v>
      </c>
      <c r="I94" s="74"/>
      <c r="J94" s="35"/>
      <c r="K94" s="35"/>
      <c r="L94" s="35"/>
      <c r="M94" s="35"/>
      <c r="N94" s="35"/>
      <c r="O94" s="35"/>
    </row>
    <row r="95" spans="1:15" x14ac:dyDescent="0.45">
      <c r="A95" s="35"/>
      <c r="B95" s="92">
        <v>90</v>
      </c>
      <c r="C95" s="94" t="s">
        <v>155</v>
      </c>
      <c r="D95" s="90">
        <f>VLOOKUP(B95,'Data 2'!$A$4:$N$424,$O$2+2)</f>
        <v>5.3</v>
      </c>
      <c r="E95" s="91">
        <f t="shared" si="4"/>
        <v>5.3008999999999995</v>
      </c>
      <c r="F95" s="90">
        <f t="shared" si="5"/>
        <v>198</v>
      </c>
      <c r="G95" s="93" t="str">
        <f t="shared" si="6"/>
        <v>Hoppers Crossing - North</v>
      </c>
      <c r="H95" s="93">
        <f t="shared" si="7"/>
        <v>7.5</v>
      </c>
      <c r="I95" s="74"/>
      <c r="J95" s="35"/>
      <c r="K95" s="35"/>
      <c r="L95" s="35"/>
      <c r="M95" s="35"/>
      <c r="N95" s="35"/>
      <c r="O95" s="35"/>
    </row>
    <row r="96" spans="1:15" x14ac:dyDescent="0.45">
      <c r="A96" s="35"/>
      <c r="B96" s="92">
        <v>91</v>
      </c>
      <c r="C96" s="94" t="s">
        <v>156</v>
      </c>
      <c r="D96" s="90">
        <f>VLOOKUP(B96,'Data 2'!$A$4:$N$424,$O$2+2)</f>
        <v>3.8</v>
      </c>
      <c r="E96" s="91">
        <f t="shared" si="4"/>
        <v>3.80091</v>
      </c>
      <c r="F96" s="90">
        <f t="shared" si="5"/>
        <v>321</v>
      </c>
      <c r="G96" s="93" t="str">
        <f t="shared" si="6"/>
        <v>Coburg North</v>
      </c>
      <c r="H96" s="93">
        <f t="shared" si="7"/>
        <v>7.5</v>
      </c>
      <c r="I96" s="74"/>
      <c r="J96" s="35"/>
      <c r="K96" s="35"/>
      <c r="L96" s="35"/>
      <c r="M96" s="35"/>
      <c r="N96" s="35"/>
      <c r="O96" s="35"/>
    </row>
    <row r="97" spans="1:15" x14ac:dyDescent="0.45">
      <c r="A97" s="35"/>
      <c r="B97" s="92">
        <v>92</v>
      </c>
      <c r="C97" s="94" t="s">
        <v>157</v>
      </c>
      <c r="D97" s="90">
        <f>VLOOKUP(B97,'Data 2'!$A$4:$N$424,$O$2+2)</f>
        <v>5.0999999999999996</v>
      </c>
      <c r="E97" s="91">
        <f t="shared" si="4"/>
        <v>5.1009199999999995</v>
      </c>
      <c r="F97" s="90">
        <f t="shared" si="5"/>
        <v>217</v>
      </c>
      <c r="G97" s="93" t="str">
        <f t="shared" si="6"/>
        <v>Carlton</v>
      </c>
      <c r="H97" s="93">
        <f t="shared" si="7"/>
        <v>7.5</v>
      </c>
      <c r="I97" s="74"/>
      <c r="J97" s="35"/>
      <c r="K97" s="35"/>
      <c r="L97" s="35"/>
      <c r="M97" s="35"/>
      <c r="N97" s="35"/>
      <c r="O97" s="35"/>
    </row>
    <row r="98" spans="1:15" x14ac:dyDescent="0.45">
      <c r="A98" s="35"/>
      <c r="B98" s="92">
        <v>93</v>
      </c>
      <c r="C98" s="94" t="s">
        <v>399</v>
      </c>
      <c r="D98" s="90">
        <f>VLOOKUP(B98,'Data 2'!$A$4:$N$424,$O$2+2)</f>
        <v>4.2</v>
      </c>
      <c r="E98" s="91">
        <f t="shared" si="4"/>
        <v>4.2009300000000005</v>
      </c>
      <c r="F98" s="90">
        <f t="shared" si="5"/>
        <v>289</v>
      </c>
      <c r="G98" s="93" t="str">
        <f t="shared" si="6"/>
        <v>Bacchus Marsh</v>
      </c>
      <c r="H98" s="93">
        <f t="shared" si="7"/>
        <v>7.5</v>
      </c>
      <c r="I98" s="74"/>
      <c r="J98" s="35"/>
      <c r="K98" s="35"/>
      <c r="L98" s="35"/>
      <c r="M98" s="35"/>
      <c r="N98" s="35"/>
      <c r="O98" s="35"/>
    </row>
    <row r="99" spans="1:15" x14ac:dyDescent="0.45">
      <c r="A99" s="35"/>
      <c r="B99" s="92">
        <v>94</v>
      </c>
      <c r="C99" s="94" t="s">
        <v>400</v>
      </c>
      <c r="D99" s="90">
        <f>VLOOKUP(B99,'Data 2'!$A$4:$N$424,$O$2+2)</f>
        <v>5.2</v>
      </c>
      <c r="E99" s="91">
        <f t="shared" si="4"/>
        <v>5.2009400000000001</v>
      </c>
      <c r="F99" s="90">
        <f t="shared" si="5"/>
        <v>206</v>
      </c>
      <c r="G99" s="93" t="str">
        <f t="shared" si="6"/>
        <v>Templestowe Lower</v>
      </c>
      <c r="H99" s="93">
        <f t="shared" si="7"/>
        <v>7.4</v>
      </c>
      <c r="I99" s="74"/>
      <c r="J99" s="35"/>
      <c r="K99" s="35"/>
      <c r="L99" s="35"/>
      <c r="M99" s="35"/>
      <c r="N99" s="35"/>
      <c r="O99" s="35"/>
    </row>
    <row r="100" spans="1:15" x14ac:dyDescent="0.45">
      <c r="A100" s="35"/>
      <c r="B100" s="92">
        <v>95</v>
      </c>
      <c r="C100" s="94" t="s">
        <v>158</v>
      </c>
      <c r="D100" s="90">
        <f>VLOOKUP(B100,'Data 2'!$A$4:$N$424,$O$2+2)</f>
        <v>8.3000000000000007</v>
      </c>
      <c r="E100" s="91">
        <f t="shared" si="4"/>
        <v>8.3009500000000003</v>
      </c>
      <c r="F100" s="90">
        <f t="shared" si="5"/>
        <v>62</v>
      </c>
      <c r="G100" s="93" t="str">
        <f t="shared" si="6"/>
        <v>Ringwood</v>
      </c>
      <c r="H100" s="93">
        <f t="shared" si="7"/>
        <v>7.4</v>
      </c>
      <c r="I100" s="74"/>
      <c r="J100" s="35"/>
      <c r="K100" s="35"/>
      <c r="L100" s="35"/>
      <c r="M100" s="35"/>
      <c r="N100" s="35"/>
      <c r="O100" s="35"/>
    </row>
    <row r="101" spans="1:15" x14ac:dyDescent="0.45">
      <c r="A101" s="35"/>
      <c r="B101" s="92">
        <v>96</v>
      </c>
      <c r="C101" s="94" t="s">
        <v>159</v>
      </c>
      <c r="D101" s="90">
        <f>VLOOKUP(B101,'Data 2'!$A$4:$N$424,$O$2+2)</f>
        <v>7.5</v>
      </c>
      <c r="E101" s="91">
        <f t="shared" si="4"/>
        <v>7.5009600000000001</v>
      </c>
      <c r="F101" s="90">
        <f t="shared" si="5"/>
        <v>91</v>
      </c>
      <c r="G101" s="93" t="str">
        <f t="shared" si="6"/>
        <v>North Melbourne</v>
      </c>
      <c r="H101" s="93">
        <f t="shared" si="7"/>
        <v>7.4</v>
      </c>
      <c r="I101" s="74"/>
      <c r="J101" s="35"/>
      <c r="K101" s="35"/>
      <c r="L101" s="35"/>
      <c r="M101" s="35"/>
      <c r="N101" s="35"/>
      <c r="O101" s="35"/>
    </row>
    <row r="102" spans="1:15" x14ac:dyDescent="0.45">
      <c r="A102" s="35"/>
      <c r="B102" s="92">
        <v>97</v>
      </c>
      <c r="C102" s="94" t="s">
        <v>401</v>
      </c>
      <c r="D102" s="90">
        <f>VLOOKUP(B102,'Data 2'!$A$4:$N$424,$O$2+2)</f>
        <v>4</v>
      </c>
      <c r="E102" s="91">
        <f t="shared" si="4"/>
        <v>4.0009699999999997</v>
      </c>
      <c r="F102" s="90">
        <f t="shared" si="5"/>
        <v>302</v>
      </c>
      <c r="G102" s="93" t="str">
        <f t="shared" si="6"/>
        <v>Boronia - The Basin</v>
      </c>
      <c r="H102" s="93">
        <f t="shared" si="7"/>
        <v>7.4</v>
      </c>
      <c r="I102" s="74"/>
      <c r="J102" s="35"/>
      <c r="K102" s="35"/>
      <c r="L102" s="35"/>
      <c r="M102" s="35"/>
      <c r="N102" s="35"/>
      <c r="O102" s="35"/>
    </row>
    <row r="103" spans="1:15" x14ac:dyDescent="0.45">
      <c r="A103" s="35"/>
      <c r="B103" s="92">
        <v>98</v>
      </c>
      <c r="C103" s="94" t="s">
        <v>402</v>
      </c>
      <c r="D103" s="90">
        <f>VLOOKUP(B103,'Data 2'!$A$4:$N$424,$O$2+2)</f>
        <v>2.4</v>
      </c>
      <c r="E103" s="91">
        <f t="shared" si="4"/>
        <v>2.4009800000000001</v>
      </c>
      <c r="F103" s="90">
        <f t="shared" si="5"/>
        <v>401</v>
      </c>
      <c r="G103" s="93" t="str">
        <f t="shared" si="6"/>
        <v>Whittlesea</v>
      </c>
      <c r="H103" s="93">
        <f t="shared" si="7"/>
        <v>7.3</v>
      </c>
      <c r="I103" s="74"/>
      <c r="J103" s="35"/>
      <c r="K103" s="35"/>
      <c r="L103" s="35"/>
      <c r="M103" s="35"/>
      <c r="N103" s="35"/>
      <c r="O103" s="35"/>
    </row>
    <row r="104" spans="1:15" x14ac:dyDescent="0.45">
      <c r="A104" s="35"/>
      <c r="B104" s="92">
        <v>99</v>
      </c>
      <c r="C104" s="94" t="s">
        <v>160</v>
      </c>
      <c r="D104" s="90">
        <f>VLOOKUP(B104,'Data 2'!$A$4:$N$424,$O$2+2)</f>
        <v>9.8000000000000007</v>
      </c>
      <c r="E104" s="91">
        <f t="shared" si="4"/>
        <v>9.8009900000000005</v>
      </c>
      <c r="F104" s="90">
        <f t="shared" si="5"/>
        <v>39</v>
      </c>
      <c r="G104" s="93" t="str">
        <f t="shared" si="6"/>
        <v>Carrum - Patterson Lakes</v>
      </c>
      <c r="H104" s="93">
        <f t="shared" si="7"/>
        <v>7.3</v>
      </c>
      <c r="I104" s="74"/>
      <c r="J104" s="35"/>
      <c r="K104" s="35"/>
      <c r="L104" s="35"/>
      <c r="M104" s="35"/>
      <c r="N104" s="35"/>
      <c r="O104" s="35"/>
    </row>
    <row r="105" spans="1:15" x14ac:dyDescent="0.45">
      <c r="A105" s="35"/>
      <c r="B105" s="92">
        <v>100</v>
      </c>
      <c r="C105" s="94" t="s">
        <v>403</v>
      </c>
      <c r="D105" s="90">
        <f>VLOOKUP(B105,'Data 2'!$A$4:$N$424,$O$2+2)</f>
        <v>3.8</v>
      </c>
      <c r="E105" s="91">
        <f t="shared" si="4"/>
        <v>3.8009999999999997</v>
      </c>
      <c r="F105" s="90">
        <f t="shared" si="5"/>
        <v>320</v>
      </c>
      <c r="G105" s="93" t="str">
        <f t="shared" si="6"/>
        <v>Seymour</v>
      </c>
      <c r="H105" s="93">
        <f t="shared" si="7"/>
        <v>7.2</v>
      </c>
      <c r="I105" s="74"/>
      <c r="J105" s="35"/>
      <c r="K105" s="35"/>
      <c r="L105" s="35"/>
      <c r="M105" s="35"/>
      <c r="N105" s="35"/>
      <c r="O105" s="35"/>
    </row>
    <row r="106" spans="1:15" x14ac:dyDescent="0.45">
      <c r="A106" s="35"/>
      <c r="B106" s="92">
        <v>101</v>
      </c>
      <c r="C106" s="94" t="s">
        <v>404</v>
      </c>
      <c r="D106" s="90">
        <f>VLOOKUP(B106,'Data 2'!$A$4:$N$424,$O$2+2)</f>
        <v>2.2999999999999998</v>
      </c>
      <c r="E106" s="91">
        <f t="shared" si="4"/>
        <v>2.3010099999999998</v>
      </c>
      <c r="F106" s="90">
        <f t="shared" si="5"/>
        <v>404</v>
      </c>
      <c r="G106" s="93" t="str">
        <f t="shared" si="6"/>
        <v>Cranbourne West</v>
      </c>
      <c r="H106" s="93">
        <f t="shared" si="7"/>
        <v>7.2</v>
      </c>
      <c r="I106" s="74"/>
      <c r="J106" s="35"/>
      <c r="K106" s="35"/>
      <c r="L106" s="35"/>
      <c r="M106" s="35"/>
      <c r="N106" s="35"/>
      <c r="O106" s="35"/>
    </row>
    <row r="107" spans="1:15" x14ac:dyDescent="0.45">
      <c r="A107" s="35"/>
      <c r="B107" s="92">
        <v>102</v>
      </c>
      <c r="C107" s="94" t="s">
        <v>405</v>
      </c>
      <c r="D107" s="90">
        <f>VLOOKUP(B107,'Data 2'!$A$4:$N$424,$O$2+2)</f>
        <v>10.4</v>
      </c>
      <c r="E107" s="91">
        <f t="shared" si="4"/>
        <v>10.401020000000001</v>
      </c>
      <c r="F107" s="90">
        <f t="shared" si="5"/>
        <v>31</v>
      </c>
      <c r="G107" s="93" t="str">
        <f t="shared" si="6"/>
        <v>Chelsea Heights</v>
      </c>
      <c r="H107" s="93">
        <f t="shared" si="7"/>
        <v>7.2</v>
      </c>
      <c r="I107" s="74"/>
      <c r="J107" s="35"/>
      <c r="K107" s="35"/>
      <c r="L107" s="35"/>
      <c r="M107" s="35"/>
      <c r="N107" s="35"/>
      <c r="O107" s="35"/>
    </row>
    <row r="108" spans="1:15" x14ac:dyDescent="0.45">
      <c r="A108" s="35"/>
      <c r="B108" s="92">
        <v>103</v>
      </c>
      <c r="C108" s="94" t="s">
        <v>161</v>
      </c>
      <c r="D108" s="90">
        <f>VLOOKUP(B108,'Data 2'!$A$4:$N$424,$O$2+2)</f>
        <v>10.8</v>
      </c>
      <c r="E108" s="91">
        <f t="shared" si="4"/>
        <v>10.801030000000001</v>
      </c>
      <c r="F108" s="90">
        <f t="shared" si="5"/>
        <v>26</v>
      </c>
      <c r="G108" s="93" t="str">
        <f t="shared" si="6"/>
        <v>Bayswater</v>
      </c>
      <c r="H108" s="93">
        <f t="shared" si="7"/>
        <v>7.2</v>
      </c>
      <c r="I108" s="74"/>
      <c r="J108" s="35"/>
      <c r="K108" s="35"/>
      <c r="L108" s="35"/>
      <c r="M108" s="35"/>
      <c r="N108" s="35"/>
      <c r="O108" s="35"/>
    </row>
    <row r="109" spans="1:15" x14ac:dyDescent="0.45">
      <c r="A109" s="35"/>
      <c r="B109" s="92">
        <v>104</v>
      </c>
      <c r="C109" s="94" t="s">
        <v>162</v>
      </c>
      <c r="D109" s="90">
        <f>VLOOKUP(B109,'Data 2'!$A$4:$N$424,$O$2+2)</f>
        <v>11</v>
      </c>
      <c r="E109" s="91">
        <f t="shared" si="4"/>
        <v>11.00104</v>
      </c>
      <c r="F109" s="90">
        <f t="shared" si="5"/>
        <v>21</v>
      </c>
      <c r="G109" s="93" t="str">
        <f t="shared" si="6"/>
        <v>Sunbury - South</v>
      </c>
      <c r="H109" s="93">
        <f t="shared" si="7"/>
        <v>7.1</v>
      </c>
      <c r="I109" s="74"/>
      <c r="J109" s="35"/>
      <c r="K109" s="35"/>
      <c r="L109" s="35"/>
      <c r="M109" s="35"/>
      <c r="N109" s="35"/>
      <c r="O109" s="35"/>
    </row>
    <row r="110" spans="1:15" x14ac:dyDescent="0.45">
      <c r="A110" s="35"/>
      <c r="B110" s="92">
        <v>105</v>
      </c>
      <c r="C110" s="94" t="s">
        <v>163</v>
      </c>
      <c r="D110" s="90">
        <f>VLOOKUP(B110,'Data 2'!$A$4:$N$424,$O$2+2)</f>
        <v>6.8</v>
      </c>
      <c r="E110" s="91">
        <f t="shared" si="4"/>
        <v>6.80105</v>
      </c>
      <c r="F110" s="90">
        <f t="shared" si="5"/>
        <v>116</v>
      </c>
      <c r="G110" s="93" t="str">
        <f t="shared" si="6"/>
        <v>Cranbourne North</v>
      </c>
      <c r="H110" s="93">
        <f t="shared" si="7"/>
        <v>7.1</v>
      </c>
      <c r="I110" s="74"/>
      <c r="J110" s="35"/>
      <c r="K110" s="35"/>
      <c r="L110" s="35"/>
      <c r="M110" s="35"/>
      <c r="N110" s="35"/>
      <c r="O110" s="35"/>
    </row>
    <row r="111" spans="1:15" x14ac:dyDescent="0.45">
      <c r="A111" s="35"/>
      <c r="B111" s="92">
        <v>106</v>
      </c>
      <c r="C111" s="94" t="s">
        <v>164</v>
      </c>
      <c r="D111" s="90">
        <f>VLOOKUP(B111,'Data 2'!$A$4:$N$424,$O$2+2)</f>
        <v>7.1</v>
      </c>
      <c r="E111" s="91">
        <f t="shared" si="4"/>
        <v>7.1010599999999995</v>
      </c>
      <c r="F111" s="90">
        <f t="shared" si="5"/>
        <v>105</v>
      </c>
      <c r="G111" s="93" t="str">
        <f t="shared" si="6"/>
        <v>Brunswick East</v>
      </c>
      <c r="H111" s="93">
        <f t="shared" si="7"/>
        <v>7.1</v>
      </c>
      <c r="I111" s="74"/>
      <c r="J111" s="35"/>
      <c r="K111" s="35"/>
      <c r="L111" s="35"/>
      <c r="M111" s="35"/>
      <c r="N111" s="35"/>
      <c r="O111" s="35"/>
    </row>
    <row r="112" spans="1:15" x14ac:dyDescent="0.45">
      <c r="A112" s="35"/>
      <c r="B112" s="92">
        <v>107</v>
      </c>
      <c r="C112" s="94" t="s">
        <v>165</v>
      </c>
      <c r="D112" s="90">
        <f>VLOOKUP(B112,'Data 2'!$A$4:$N$424,$O$2+2)</f>
        <v>5.4</v>
      </c>
      <c r="E112" s="91">
        <f t="shared" si="4"/>
        <v>5.4010700000000007</v>
      </c>
      <c r="F112" s="90">
        <f t="shared" si="5"/>
        <v>190</v>
      </c>
      <c r="G112" s="93" t="str">
        <f t="shared" si="6"/>
        <v>Avoca</v>
      </c>
      <c r="H112" s="93">
        <f t="shared" si="7"/>
        <v>7.1</v>
      </c>
      <c r="I112" s="74"/>
      <c r="J112" s="35"/>
      <c r="K112" s="35"/>
      <c r="L112" s="35"/>
      <c r="M112" s="35"/>
      <c r="N112" s="35"/>
      <c r="O112" s="35"/>
    </row>
    <row r="113" spans="1:15" x14ac:dyDescent="0.45">
      <c r="A113" s="35"/>
      <c r="B113" s="92">
        <v>108</v>
      </c>
      <c r="C113" s="94" t="s">
        <v>166</v>
      </c>
      <c r="D113" s="90">
        <f>VLOOKUP(B113,'Data 2'!$A$4:$N$424,$O$2+2)</f>
        <v>7.2</v>
      </c>
      <c r="E113" s="91">
        <f t="shared" si="4"/>
        <v>7.2010800000000001</v>
      </c>
      <c r="F113" s="90">
        <f t="shared" si="5"/>
        <v>101</v>
      </c>
      <c r="G113" s="93" t="str">
        <f t="shared" si="6"/>
        <v>Shepparton - South</v>
      </c>
      <c r="H113" s="93">
        <f t="shared" si="7"/>
        <v>7</v>
      </c>
      <c r="I113" s="74"/>
      <c r="J113" s="35"/>
      <c r="K113" s="35"/>
      <c r="L113" s="35"/>
      <c r="M113" s="35"/>
      <c r="N113" s="35"/>
      <c r="O113" s="35"/>
    </row>
    <row r="114" spans="1:15" x14ac:dyDescent="0.45">
      <c r="A114" s="35"/>
      <c r="B114" s="92">
        <v>109</v>
      </c>
      <c r="C114" s="94" t="s">
        <v>406</v>
      </c>
      <c r="D114" s="90">
        <f>VLOOKUP(B114,'Data 2'!$A$4:$N$424,$O$2+2)</f>
        <v>5.8</v>
      </c>
      <c r="E114" s="91">
        <f t="shared" si="4"/>
        <v>5.8010899999999994</v>
      </c>
      <c r="F114" s="90">
        <f t="shared" si="5"/>
        <v>165</v>
      </c>
      <c r="G114" s="93" t="str">
        <f t="shared" si="6"/>
        <v>Seaford (Vic.)</v>
      </c>
      <c r="H114" s="93">
        <f t="shared" si="7"/>
        <v>7</v>
      </c>
      <c r="I114" s="74"/>
      <c r="J114" s="35"/>
      <c r="K114" s="35"/>
      <c r="L114" s="35"/>
      <c r="M114" s="35"/>
      <c r="N114" s="35"/>
      <c r="O114" s="35"/>
    </row>
    <row r="115" spans="1:15" x14ac:dyDescent="0.45">
      <c r="A115" s="35"/>
      <c r="B115" s="92">
        <v>110</v>
      </c>
      <c r="C115" s="94" t="s">
        <v>167</v>
      </c>
      <c r="D115" s="90">
        <f>VLOOKUP(B115,'Data 2'!$A$4:$N$424,$O$2+2)</f>
        <v>6.6</v>
      </c>
      <c r="E115" s="91">
        <f t="shared" si="4"/>
        <v>6.6010999999999997</v>
      </c>
      <c r="F115" s="90">
        <f t="shared" si="5"/>
        <v>126</v>
      </c>
      <c r="G115" s="93" t="str">
        <f t="shared" si="6"/>
        <v>Chelsea - Bonbeach</v>
      </c>
      <c r="H115" s="93">
        <f t="shared" si="7"/>
        <v>7</v>
      </c>
      <c r="I115" s="74"/>
      <c r="J115" s="35"/>
      <c r="K115" s="35"/>
      <c r="L115" s="35"/>
      <c r="M115" s="35"/>
      <c r="N115" s="35"/>
      <c r="O115" s="35"/>
    </row>
    <row r="116" spans="1:15" x14ac:dyDescent="0.45">
      <c r="A116" s="35"/>
      <c r="B116" s="92">
        <v>111</v>
      </c>
      <c r="C116" s="94" t="s">
        <v>168</v>
      </c>
      <c r="D116" s="90">
        <f>VLOOKUP(B116,'Data 2'!$A$4:$N$424,$O$2+2)</f>
        <v>3.6</v>
      </c>
      <c r="E116" s="91">
        <f t="shared" si="4"/>
        <v>3.6011100000000003</v>
      </c>
      <c r="F116" s="90">
        <f t="shared" si="5"/>
        <v>335</v>
      </c>
      <c r="G116" s="93" t="str">
        <f t="shared" si="6"/>
        <v>Brunswick</v>
      </c>
      <c r="H116" s="93">
        <f t="shared" si="7"/>
        <v>7</v>
      </c>
      <c r="I116" s="74"/>
      <c r="J116" s="35"/>
      <c r="K116" s="35"/>
      <c r="L116" s="35"/>
      <c r="M116" s="35"/>
      <c r="N116" s="35"/>
      <c r="O116" s="35"/>
    </row>
    <row r="117" spans="1:15" x14ac:dyDescent="0.45">
      <c r="A117" s="35"/>
      <c r="B117" s="92">
        <v>112</v>
      </c>
      <c r="C117" s="94" t="s">
        <v>169</v>
      </c>
      <c r="D117" s="90">
        <f>VLOOKUP(B117,'Data 2'!$A$4:$N$424,$O$2+2)</f>
        <v>12.4</v>
      </c>
      <c r="E117" s="91">
        <f t="shared" si="4"/>
        <v>12.401120000000001</v>
      </c>
      <c r="F117" s="90">
        <f t="shared" si="5"/>
        <v>15</v>
      </c>
      <c r="G117" s="93" t="str">
        <f t="shared" si="6"/>
        <v>West Footscray - Tottenham</v>
      </c>
      <c r="H117" s="93">
        <f t="shared" si="7"/>
        <v>6.9</v>
      </c>
      <c r="I117" s="74"/>
      <c r="J117" s="35"/>
      <c r="K117" s="35"/>
      <c r="L117" s="35"/>
      <c r="M117" s="35"/>
      <c r="N117" s="35"/>
      <c r="O117" s="35"/>
    </row>
    <row r="118" spans="1:15" x14ac:dyDescent="0.45">
      <c r="A118" s="35"/>
      <c r="B118" s="92">
        <v>113</v>
      </c>
      <c r="C118" s="94" t="s">
        <v>170</v>
      </c>
      <c r="D118" s="90">
        <f>VLOOKUP(B118,'Data 2'!$A$4:$N$424,$O$2+2)</f>
        <v>8.6999999999999993</v>
      </c>
      <c r="E118" s="91">
        <f t="shared" si="4"/>
        <v>8.7011299999999991</v>
      </c>
      <c r="F118" s="90">
        <f t="shared" si="5"/>
        <v>51</v>
      </c>
      <c r="G118" s="93" t="str">
        <f t="shared" si="6"/>
        <v>California Gully - Eaglehawk</v>
      </c>
      <c r="H118" s="93">
        <f t="shared" si="7"/>
        <v>6.9</v>
      </c>
      <c r="I118" s="74"/>
      <c r="J118" s="35"/>
      <c r="K118" s="35"/>
      <c r="L118" s="35"/>
      <c r="M118" s="35"/>
      <c r="N118" s="35"/>
      <c r="O118" s="35"/>
    </row>
    <row r="119" spans="1:15" x14ac:dyDescent="0.45">
      <c r="A119" s="35"/>
      <c r="B119" s="92">
        <v>114</v>
      </c>
      <c r="C119" s="94" t="s">
        <v>407</v>
      </c>
      <c r="D119" s="90">
        <f>VLOOKUP(B119,'Data 2'!$A$4:$N$424,$O$2+2)</f>
        <v>5.2</v>
      </c>
      <c r="E119" s="91">
        <f t="shared" si="4"/>
        <v>5.2011400000000005</v>
      </c>
      <c r="F119" s="90">
        <f t="shared" si="5"/>
        <v>205</v>
      </c>
      <c r="G119" s="93" t="str">
        <f t="shared" si="6"/>
        <v>Phillip Island</v>
      </c>
      <c r="H119" s="93">
        <f t="shared" si="7"/>
        <v>6.8</v>
      </c>
      <c r="I119" s="74"/>
      <c r="J119" s="35"/>
      <c r="K119" s="35"/>
      <c r="L119" s="35"/>
      <c r="M119" s="35"/>
      <c r="N119" s="35"/>
      <c r="O119" s="35"/>
    </row>
    <row r="120" spans="1:15" x14ac:dyDescent="0.45">
      <c r="A120" s="35"/>
      <c r="B120" s="92">
        <v>115</v>
      </c>
      <c r="C120" s="94" t="s">
        <v>171</v>
      </c>
      <c r="D120" s="90">
        <f>VLOOKUP(B120,'Data 2'!$A$4:$N$424,$O$2+2)</f>
        <v>9.6</v>
      </c>
      <c r="E120" s="91">
        <f t="shared" si="4"/>
        <v>9.6011500000000005</v>
      </c>
      <c r="F120" s="90">
        <f t="shared" si="5"/>
        <v>40</v>
      </c>
      <c r="G120" s="93" t="str">
        <f t="shared" si="6"/>
        <v>Endeavour Hills</v>
      </c>
      <c r="H120" s="93">
        <f t="shared" si="7"/>
        <v>6.8</v>
      </c>
      <c r="I120" s="74"/>
      <c r="J120" s="35"/>
      <c r="K120" s="35"/>
      <c r="L120" s="35"/>
      <c r="M120" s="35"/>
      <c r="N120" s="35"/>
      <c r="O120" s="35"/>
    </row>
    <row r="121" spans="1:15" x14ac:dyDescent="0.45">
      <c r="A121" s="35"/>
      <c r="B121" s="92">
        <v>116</v>
      </c>
      <c r="C121" s="94" t="s">
        <v>408</v>
      </c>
      <c r="D121" s="90">
        <f>VLOOKUP(B121,'Data 2'!$A$4:$N$424,$O$2+2)</f>
        <v>6.4</v>
      </c>
      <c r="E121" s="91">
        <f t="shared" si="4"/>
        <v>6.40116</v>
      </c>
      <c r="F121" s="90">
        <f t="shared" si="5"/>
        <v>140</v>
      </c>
      <c r="G121" s="93" t="str">
        <f t="shared" si="6"/>
        <v>Cranbourne East</v>
      </c>
      <c r="H121" s="93">
        <f t="shared" si="7"/>
        <v>6.8</v>
      </c>
      <c r="I121" s="74"/>
      <c r="J121" s="35"/>
      <c r="K121" s="35"/>
      <c r="L121" s="35"/>
      <c r="M121" s="35"/>
      <c r="N121" s="35"/>
      <c r="O121" s="35"/>
    </row>
    <row r="122" spans="1:15" x14ac:dyDescent="0.45">
      <c r="A122" s="35"/>
      <c r="B122" s="92">
        <v>117</v>
      </c>
      <c r="C122" s="94" t="s">
        <v>172</v>
      </c>
      <c r="D122" s="90">
        <f>VLOOKUP(B122,'Data 2'!$A$4:$N$424,$O$2+2)</f>
        <v>10.8</v>
      </c>
      <c r="E122" s="91">
        <f t="shared" si="4"/>
        <v>10.801170000000001</v>
      </c>
      <c r="F122" s="90">
        <f t="shared" si="5"/>
        <v>25</v>
      </c>
      <c r="G122" s="93" t="str">
        <f t="shared" si="6"/>
        <v>Carlton North - Princes Hill</v>
      </c>
      <c r="H122" s="93">
        <f t="shared" si="7"/>
        <v>6.8</v>
      </c>
      <c r="I122" s="74"/>
      <c r="J122" s="35"/>
      <c r="K122" s="35"/>
      <c r="L122" s="35"/>
      <c r="M122" s="35"/>
      <c r="N122" s="35"/>
      <c r="O122" s="35"/>
    </row>
    <row r="123" spans="1:15" x14ac:dyDescent="0.45">
      <c r="A123" s="35"/>
      <c r="B123" s="92">
        <v>118</v>
      </c>
      <c r="C123" s="94" t="s">
        <v>173</v>
      </c>
      <c r="D123" s="90">
        <f>VLOOKUP(B123,'Data 2'!$A$4:$N$424,$O$2+2)</f>
        <v>3.4</v>
      </c>
      <c r="E123" s="91">
        <f t="shared" si="4"/>
        <v>3.4011800000000001</v>
      </c>
      <c r="F123" s="90">
        <f t="shared" si="5"/>
        <v>351</v>
      </c>
      <c r="G123" s="93" t="str">
        <f t="shared" si="6"/>
        <v>Bairnsdale</v>
      </c>
      <c r="H123" s="93">
        <f t="shared" si="7"/>
        <v>6.8</v>
      </c>
      <c r="I123" s="74"/>
      <c r="J123" s="35"/>
      <c r="K123" s="35"/>
      <c r="L123" s="35"/>
      <c r="M123" s="35"/>
      <c r="N123" s="35"/>
      <c r="O123" s="35"/>
    </row>
    <row r="124" spans="1:15" x14ac:dyDescent="0.45">
      <c r="A124" s="35"/>
      <c r="B124" s="92">
        <v>119</v>
      </c>
      <c r="C124" s="94" t="s">
        <v>174</v>
      </c>
      <c r="D124" s="90">
        <f>VLOOKUP(B124,'Data 2'!$A$4:$N$424,$O$2+2)</f>
        <v>3.9</v>
      </c>
      <c r="E124" s="91">
        <f t="shared" si="4"/>
        <v>3.9011899999999997</v>
      </c>
      <c r="F124" s="90">
        <f t="shared" si="5"/>
        <v>313</v>
      </c>
      <c r="G124" s="93" t="str">
        <f t="shared" si="6"/>
        <v>Kinglake</v>
      </c>
      <c r="H124" s="93">
        <f t="shared" si="7"/>
        <v>6.7</v>
      </c>
      <c r="I124" s="74"/>
      <c r="J124" s="35"/>
      <c r="K124" s="35"/>
      <c r="L124" s="35"/>
      <c r="M124" s="35"/>
      <c r="N124" s="35"/>
      <c r="O124" s="35"/>
    </row>
    <row r="125" spans="1:15" x14ac:dyDescent="0.45">
      <c r="A125" s="35"/>
      <c r="B125" s="92">
        <v>120</v>
      </c>
      <c r="C125" s="94" t="s">
        <v>175</v>
      </c>
      <c r="D125" s="90">
        <f>VLOOKUP(B125,'Data 2'!$A$4:$N$424,$O$2+2)</f>
        <v>9.8000000000000007</v>
      </c>
      <c r="E125" s="91">
        <f t="shared" si="4"/>
        <v>9.8012000000000015</v>
      </c>
      <c r="F125" s="90">
        <f t="shared" si="5"/>
        <v>38</v>
      </c>
      <c r="G125" s="93" t="str">
        <f t="shared" si="6"/>
        <v>Kilsyth</v>
      </c>
      <c r="H125" s="93">
        <f t="shared" si="7"/>
        <v>6.7</v>
      </c>
      <c r="I125" s="74"/>
      <c r="J125" s="35"/>
      <c r="K125" s="35"/>
      <c r="L125" s="35"/>
      <c r="M125" s="35"/>
      <c r="N125" s="35"/>
      <c r="O125" s="35"/>
    </row>
    <row r="126" spans="1:15" x14ac:dyDescent="0.45">
      <c r="A126" s="35"/>
      <c r="B126" s="92">
        <v>121</v>
      </c>
      <c r="C126" s="94" t="s">
        <v>176</v>
      </c>
      <c r="D126" s="90">
        <f>VLOOKUP(B126,'Data 2'!$A$4:$N$424,$O$2+2)</f>
        <v>7.6</v>
      </c>
      <c r="E126" s="91">
        <f t="shared" si="4"/>
        <v>7.60121</v>
      </c>
      <c r="F126" s="90">
        <f t="shared" si="5"/>
        <v>84</v>
      </c>
      <c r="G126" s="93" t="str">
        <f t="shared" si="6"/>
        <v>Wonthaggi - Inverloch</v>
      </c>
      <c r="H126" s="93">
        <f t="shared" si="7"/>
        <v>6.6</v>
      </c>
      <c r="I126" s="74"/>
      <c r="J126" s="35"/>
      <c r="K126" s="35"/>
      <c r="L126" s="35"/>
      <c r="M126" s="35"/>
      <c r="N126" s="35"/>
      <c r="O126" s="35"/>
    </row>
    <row r="127" spans="1:15" x14ac:dyDescent="0.45">
      <c r="A127" s="35"/>
      <c r="B127" s="92">
        <v>122</v>
      </c>
      <c r="C127" s="94" t="s">
        <v>177</v>
      </c>
      <c r="D127" s="90">
        <f>VLOOKUP(B127,'Data 2'!$A$4:$N$424,$O$2+2)</f>
        <v>3.4</v>
      </c>
      <c r="E127" s="91">
        <f t="shared" si="4"/>
        <v>3.4012199999999999</v>
      </c>
      <c r="F127" s="90">
        <f t="shared" si="5"/>
        <v>350</v>
      </c>
      <c r="G127" s="93" t="str">
        <f t="shared" si="6"/>
        <v>South Melbourne</v>
      </c>
      <c r="H127" s="93">
        <f t="shared" si="7"/>
        <v>6.6</v>
      </c>
      <c r="I127" s="74"/>
      <c r="J127" s="35"/>
      <c r="K127" s="35"/>
      <c r="L127" s="35"/>
      <c r="M127" s="35"/>
      <c r="N127" s="35"/>
      <c r="O127" s="35"/>
    </row>
    <row r="128" spans="1:15" x14ac:dyDescent="0.45">
      <c r="A128" s="35"/>
      <c r="B128" s="92">
        <v>123</v>
      </c>
      <c r="C128" s="94" t="s">
        <v>178</v>
      </c>
      <c r="D128" s="90">
        <f>VLOOKUP(B128,'Data 2'!$A$4:$N$424,$O$2+2)</f>
        <v>15</v>
      </c>
      <c r="E128" s="91">
        <f t="shared" si="4"/>
        <v>15.00123</v>
      </c>
      <c r="F128" s="90">
        <f t="shared" si="5"/>
        <v>6</v>
      </c>
      <c r="G128" s="93" t="str">
        <f t="shared" si="6"/>
        <v>Newcomb - Moolap</v>
      </c>
      <c r="H128" s="93">
        <f t="shared" si="7"/>
        <v>6.6</v>
      </c>
      <c r="I128" s="74"/>
      <c r="J128" s="35"/>
      <c r="K128" s="35"/>
      <c r="L128" s="35"/>
      <c r="M128" s="35"/>
      <c r="N128" s="35"/>
      <c r="O128" s="35"/>
    </row>
    <row r="129" spans="1:15" x14ac:dyDescent="0.45">
      <c r="A129" s="35"/>
      <c r="B129" s="92">
        <v>124</v>
      </c>
      <c r="C129" s="94" t="s">
        <v>179</v>
      </c>
      <c r="D129" s="90">
        <f>VLOOKUP(B129,'Data 2'!$A$4:$N$424,$O$2+2)</f>
        <v>5.3</v>
      </c>
      <c r="E129" s="91">
        <f t="shared" si="4"/>
        <v>5.30124</v>
      </c>
      <c r="F129" s="90">
        <f t="shared" si="5"/>
        <v>197</v>
      </c>
      <c r="G129" s="93" t="str">
        <f t="shared" si="6"/>
        <v>Narre Warren South</v>
      </c>
      <c r="H129" s="93">
        <f t="shared" si="7"/>
        <v>6.6</v>
      </c>
      <c r="I129" s="74"/>
      <c r="J129" s="35"/>
      <c r="K129" s="35"/>
      <c r="L129" s="35"/>
      <c r="M129" s="35"/>
      <c r="N129" s="35"/>
      <c r="O129" s="35"/>
    </row>
    <row r="130" spans="1:15" x14ac:dyDescent="0.45">
      <c r="A130" s="35"/>
      <c r="B130" s="92">
        <v>125</v>
      </c>
      <c r="C130" s="94" t="s">
        <v>409</v>
      </c>
      <c r="D130" s="90">
        <f>VLOOKUP(B130,'Data 2'!$A$4:$N$424,$O$2+2)</f>
        <v>5.2</v>
      </c>
      <c r="E130" s="91">
        <f t="shared" si="4"/>
        <v>5.2012499999999999</v>
      </c>
      <c r="F130" s="90">
        <f t="shared" si="5"/>
        <v>204</v>
      </c>
      <c r="G130" s="93" t="str">
        <f t="shared" si="6"/>
        <v>Healesville - Yarra Glen</v>
      </c>
      <c r="H130" s="93">
        <f t="shared" si="7"/>
        <v>6.6</v>
      </c>
      <c r="I130" s="74"/>
      <c r="J130" s="35"/>
      <c r="K130" s="35"/>
      <c r="L130" s="35"/>
      <c r="M130" s="35"/>
      <c r="N130" s="35"/>
      <c r="O130" s="35"/>
    </row>
    <row r="131" spans="1:15" x14ac:dyDescent="0.45">
      <c r="A131" s="35"/>
      <c r="B131" s="92">
        <v>126</v>
      </c>
      <c r="C131" s="94" t="s">
        <v>410</v>
      </c>
      <c r="D131" s="90">
        <f>VLOOKUP(B131,'Data 2'!$A$4:$N$424,$O$2+2)</f>
        <v>4.5</v>
      </c>
      <c r="E131" s="91">
        <f t="shared" si="4"/>
        <v>4.5012600000000003</v>
      </c>
      <c r="F131" s="90">
        <f t="shared" si="5"/>
        <v>264</v>
      </c>
      <c r="G131" s="93" t="str">
        <f t="shared" si="6"/>
        <v>Croydon</v>
      </c>
      <c r="H131" s="93">
        <f t="shared" si="7"/>
        <v>6.6</v>
      </c>
      <c r="I131" s="74"/>
      <c r="J131" s="35"/>
      <c r="K131" s="35"/>
      <c r="L131" s="35"/>
      <c r="M131" s="35"/>
      <c r="N131" s="35"/>
      <c r="O131" s="35"/>
    </row>
    <row r="132" spans="1:15" x14ac:dyDescent="0.45">
      <c r="A132" s="35"/>
      <c r="B132" s="92">
        <v>127</v>
      </c>
      <c r="C132" s="94" t="s">
        <v>180</v>
      </c>
      <c r="D132" s="90">
        <f>VLOOKUP(B132,'Data 2'!$A$4:$N$424,$O$2+2)</f>
        <v>3.6</v>
      </c>
      <c r="E132" s="91">
        <f t="shared" si="4"/>
        <v>3.60127</v>
      </c>
      <c r="F132" s="90">
        <f t="shared" si="5"/>
        <v>334</v>
      </c>
      <c r="G132" s="93" t="str">
        <f t="shared" si="6"/>
        <v>Cheltenham - Highett (East)</v>
      </c>
      <c r="H132" s="93">
        <f t="shared" si="7"/>
        <v>6.6</v>
      </c>
      <c r="I132" s="74"/>
      <c r="J132" s="35"/>
      <c r="K132" s="35"/>
      <c r="L132" s="35"/>
      <c r="M132" s="35"/>
      <c r="N132" s="35"/>
      <c r="O132" s="35"/>
    </row>
    <row r="133" spans="1:15" x14ac:dyDescent="0.45">
      <c r="A133" s="35"/>
      <c r="B133" s="92">
        <v>128</v>
      </c>
      <c r="C133" s="94" t="s">
        <v>411</v>
      </c>
      <c r="D133" s="90">
        <f>VLOOKUP(B133,'Data 2'!$A$4:$N$424,$O$2+2)</f>
        <v>4.5999999999999996</v>
      </c>
      <c r="E133" s="91">
        <f t="shared" si="4"/>
        <v>4.60128</v>
      </c>
      <c r="F133" s="90">
        <f t="shared" si="5"/>
        <v>253</v>
      </c>
      <c r="G133" s="93" t="str">
        <f t="shared" si="6"/>
        <v>Tarneit</v>
      </c>
      <c r="H133" s="93">
        <f t="shared" si="7"/>
        <v>6.5</v>
      </c>
      <c r="I133" s="74"/>
      <c r="J133" s="35"/>
      <c r="K133" s="35"/>
      <c r="L133" s="35"/>
      <c r="M133" s="35"/>
      <c r="N133" s="35"/>
      <c r="O133" s="35"/>
    </row>
    <row r="134" spans="1:15" x14ac:dyDescent="0.45">
      <c r="A134" s="35"/>
      <c r="B134" s="92">
        <v>129</v>
      </c>
      <c r="C134" s="94" t="s">
        <v>181</v>
      </c>
      <c r="D134" s="90">
        <f>VLOOKUP(B134,'Data 2'!$A$4:$N$424,$O$2+2)</f>
        <v>5.7</v>
      </c>
      <c r="E134" s="91">
        <f t="shared" si="4"/>
        <v>5.7012900000000002</v>
      </c>
      <c r="F134" s="90">
        <f t="shared" si="5"/>
        <v>172</v>
      </c>
      <c r="G134" s="93" t="str">
        <f t="shared" si="6"/>
        <v>St Kilda</v>
      </c>
      <c r="H134" s="93">
        <f t="shared" si="7"/>
        <v>6.5</v>
      </c>
      <c r="I134" s="74"/>
      <c r="J134" s="35"/>
      <c r="K134" s="35"/>
      <c r="L134" s="35"/>
      <c r="M134" s="35"/>
      <c r="N134" s="35"/>
      <c r="O134" s="35"/>
    </row>
    <row r="135" spans="1:15" x14ac:dyDescent="0.45">
      <c r="A135" s="35"/>
      <c r="B135" s="92">
        <v>130</v>
      </c>
      <c r="C135" s="94" t="s">
        <v>182</v>
      </c>
      <c r="D135" s="90">
        <f>VLOOKUP(B135,'Data 2'!$A$4:$N$424,$O$2+2)</f>
        <v>4.8</v>
      </c>
      <c r="E135" s="91">
        <f t="shared" ref="E135:E198" si="8">D135+0.00001*B135</f>
        <v>4.8012999999999995</v>
      </c>
      <c r="F135" s="90">
        <f t="shared" ref="F135:F198" si="9">RANK(E135,E$6:E$426)</f>
        <v>239</v>
      </c>
      <c r="G135" s="93" t="str">
        <f t="shared" ref="G135:G198" si="10">VLOOKUP(MATCH(B135,F$6:F$426,0),B$6:F$426,2)</f>
        <v>Sale</v>
      </c>
      <c r="H135" s="93">
        <f t="shared" ref="H135:H198" si="11">VLOOKUP(MATCH(B135,F$6:F$426,0),B$6:F$426,3)</f>
        <v>6.5</v>
      </c>
      <c r="I135" s="74"/>
      <c r="J135" s="35"/>
      <c r="K135" s="35"/>
      <c r="L135" s="35"/>
      <c r="M135" s="35"/>
      <c r="N135" s="35"/>
      <c r="O135" s="35"/>
    </row>
    <row r="136" spans="1:15" x14ac:dyDescent="0.45">
      <c r="A136" s="35"/>
      <c r="B136" s="92">
        <v>131</v>
      </c>
      <c r="C136" s="94" t="s">
        <v>183</v>
      </c>
      <c r="D136" s="90">
        <f>VLOOKUP(B136,'Data 2'!$A$4:$N$424,$O$2+2)</f>
        <v>3.4</v>
      </c>
      <c r="E136" s="91">
        <f t="shared" si="8"/>
        <v>3.4013100000000001</v>
      </c>
      <c r="F136" s="90">
        <f t="shared" si="9"/>
        <v>349</v>
      </c>
      <c r="G136" s="93" t="str">
        <f t="shared" si="10"/>
        <v>Paynesville</v>
      </c>
      <c r="H136" s="93">
        <f t="shared" si="11"/>
        <v>6.5</v>
      </c>
      <c r="I136" s="74"/>
      <c r="J136" s="35"/>
      <c r="K136" s="35"/>
      <c r="L136" s="35"/>
      <c r="M136" s="35"/>
      <c r="N136" s="35"/>
      <c r="O136" s="35"/>
    </row>
    <row r="137" spans="1:15" x14ac:dyDescent="0.45">
      <c r="A137" s="35"/>
      <c r="B137" s="92">
        <v>132</v>
      </c>
      <c r="C137" s="94" t="s">
        <v>184</v>
      </c>
      <c r="D137" s="90">
        <f>VLOOKUP(B137,'Data 2'!$A$4:$N$424,$O$2+2)</f>
        <v>5</v>
      </c>
      <c r="E137" s="91">
        <f t="shared" si="8"/>
        <v>5.0013199999999998</v>
      </c>
      <c r="F137" s="90">
        <f t="shared" si="9"/>
        <v>222</v>
      </c>
      <c r="G137" s="93" t="str">
        <f t="shared" si="10"/>
        <v>Greenvale - Bulla</v>
      </c>
      <c r="H137" s="93">
        <f t="shared" si="11"/>
        <v>6.5</v>
      </c>
      <c r="I137" s="74"/>
      <c r="J137" s="35"/>
      <c r="K137" s="35"/>
      <c r="L137" s="35"/>
      <c r="M137" s="35"/>
      <c r="N137" s="35"/>
      <c r="O137" s="35"/>
    </row>
    <row r="138" spans="1:15" x14ac:dyDescent="0.45">
      <c r="A138" s="35"/>
      <c r="B138" s="92">
        <v>133</v>
      </c>
      <c r="C138" s="94" t="s">
        <v>185</v>
      </c>
      <c r="D138" s="90">
        <f>VLOOKUP(B138,'Data 2'!$A$4:$N$424,$O$2+2)</f>
        <v>3.8</v>
      </c>
      <c r="E138" s="91">
        <f t="shared" si="8"/>
        <v>3.8013299999999997</v>
      </c>
      <c r="F138" s="90">
        <f t="shared" si="9"/>
        <v>319</v>
      </c>
      <c r="G138" s="93" t="str">
        <f t="shared" si="10"/>
        <v>Templestowe</v>
      </c>
      <c r="H138" s="93">
        <f t="shared" si="11"/>
        <v>6.4</v>
      </c>
      <c r="I138" s="74"/>
      <c r="J138" s="35"/>
      <c r="K138" s="35"/>
      <c r="L138" s="35"/>
      <c r="M138" s="35"/>
      <c r="N138" s="35"/>
      <c r="O138" s="35"/>
    </row>
    <row r="139" spans="1:15" x14ac:dyDescent="0.45">
      <c r="A139" s="35"/>
      <c r="B139" s="92">
        <v>134</v>
      </c>
      <c r="C139" s="94" t="s">
        <v>186</v>
      </c>
      <c r="D139" s="90">
        <f>VLOOKUP(B139,'Data 2'!$A$4:$N$424,$O$2+2)</f>
        <v>6.8</v>
      </c>
      <c r="E139" s="91">
        <f t="shared" si="8"/>
        <v>6.8013399999999997</v>
      </c>
      <c r="F139" s="90">
        <f t="shared" si="9"/>
        <v>115</v>
      </c>
      <c r="G139" s="93" t="str">
        <f t="shared" si="10"/>
        <v>Sunbury</v>
      </c>
      <c r="H139" s="93">
        <f t="shared" si="11"/>
        <v>6.4</v>
      </c>
      <c r="I139" s="74"/>
      <c r="J139" s="35"/>
      <c r="K139" s="35"/>
      <c r="L139" s="35"/>
      <c r="M139" s="35"/>
      <c r="N139" s="35"/>
      <c r="O139" s="35"/>
    </row>
    <row r="140" spans="1:15" x14ac:dyDescent="0.45">
      <c r="A140" s="35"/>
      <c r="B140" s="92">
        <v>135</v>
      </c>
      <c r="C140" s="94" t="s">
        <v>187</v>
      </c>
      <c r="D140" s="90">
        <f>VLOOKUP(B140,'Data 2'!$A$4:$N$424,$O$2+2)</f>
        <v>9.8000000000000007</v>
      </c>
      <c r="E140" s="91">
        <f t="shared" si="8"/>
        <v>9.8013500000000011</v>
      </c>
      <c r="F140" s="90">
        <f t="shared" si="9"/>
        <v>37</v>
      </c>
      <c r="G140" s="93" t="str">
        <f t="shared" si="10"/>
        <v>South Morang</v>
      </c>
      <c r="H140" s="93">
        <f t="shared" si="11"/>
        <v>6.4</v>
      </c>
      <c r="I140" s="74"/>
      <c r="J140" s="35"/>
      <c r="K140" s="35"/>
      <c r="L140" s="35"/>
      <c r="M140" s="35"/>
      <c r="N140" s="35"/>
      <c r="O140" s="35"/>
    </row>
    <row r="141" spans="1:15" x14ac:dyDescent="0.45">
      <c r="A141" s="35"/>
      <c r="B141" s="92">
        <v>136</v>
      </c>
      <c r="C141" s="94" t="s">
        <v>188</v>
      </c>
      <c r="D141" s="90">
        <f>VLOOKUP(B141,'Data 2'!$A$4:$N$424,$O$2+2)</f>
        <v>4.7</v>
      </c>
      <c r="E141" s="91">
        <f t="shared" si="8"/>
        <v>4.7013600000000002</v>
      </c>
      <c r="F141" s="90">
        <f t="shared" si="9"/>
        <v>243</v>
      </c>
      <c r="G141" s="93" t="str">
        <f t="shared" si="10"/>
        <v>Portarlington</v>
      </c>
      <c r="H141" s="93">
        <f t="shared" si="11"/>
        <v>6.4</v>
      </c>
      <c r="I141" s="74"/>
      <c r="J141" s="35"/>
      <c r="K141" s="35"/>
      <c r="L141" s="35"/>
      <c r="M141" s="35"/>
      <c r="N141" s="35"/>
      <c r="O141" s="35"/>
    </row>
    <row r="142" spans="1:15" x14ac:dyDescent="0.45">
      <c r="A142" s="35"/>
      <c r="B142" s="92">
        <v>137</v>
      </c>
      <c r="C142" s="94" t="s">
        <v>412</v>
      </c>
      <c r="D142" s="90">
        <f>VLOOKUP(B142,'Data 2'!$A$4:$N$424,$O$2+2)</f>
        <v>3.9</v>
      </c>
      <c r="E142" s="91">
        <f t="shared" si="8"/>
        <v>3.90137</v>
      </c>
      <c r="F142" s="90">
        <f t="shared" si="9"/>
        <v>312</v>
      </c>
      <c r="G142" s="93" t="str">
        <f t="shared" si="10"/>
        <v>Longford - Loch Sport</v>
      </c>
      <c r="H142" s="93">
        <f t="shared" si="11"/>
        <v>6.4</v>
      </c>
      <c r="I142" s="74"/>
      <c r="J142" s="35"/>
      <c r="K142" s="35"/>
      <c r="L142" s="35"/>
      <c r="M142" s="35"/>
      <c r="N142" s="35"/>
      <c r="O142" s="35"/>
    </row>
    <row r="143" spans="1:15" x14ac:dyDescent="0.45">
      <c r="A143" s="35"/>
      <c r="B143" s="92">
        <v>138</v>
      </c>
      <c r="C143" s="94" t="s">
        <v>189</v>
      </c>
      <c r="D143" s="90">
        <f>VLOOKUP(B143,'Data 2'!$A$4:$N$424,$O$2+2)</f>
        <v>10.5</v>
      </c>
      <c r="E143" s="91">
        <f t="shared" si="8"/>
        <v>10.501379999999999</v>
      </c>
      <c r="F143" s="90">
        <f t="shared" si="9"/>
        <v>29</v>
      </c>
      <c r="G143" s="93" t="str">
        <f t="shared" si="10"/>
        <v>Heathcote</v>
      </c>
      <c r="H143" s="93">
        <f t="shared" si="11"/>
        <v>6.4</v>
      </c>
      <c r="I143" s="74"/>
      <c r="J143" s="35"/>
      <c r="K143" s="35"/>
      <c r="L143" s="35"/>
      <c r="M143" s="35"/>
      <c r="N143" s="35"/>
      <c r="O143" s="35"/>
    </row>
    <row r="144" spans="1:15" x14ac:dyDescent="0.45">
      <c r="A144" s="35"/>
      <c r="B144" s="92">
        <v>139</v>
      </c>
      <c r="C144" s="94" t="s">
        <v>190</v>
      </c>
      <c r="D144" s="90">
        <f>VLOOKUP(B144,'Data 2'!$A$4:$N$424,$O$2+2)</f>
        <v>6.1</v>
      </c>
      <c r="E144" s="91">
        <f t="shared" si="8"/>
        <v>6.1013899999999994</v>
      </c>
      <c r="F144" s="90">
        <f t="shared" si="9"/>
        <v>151</v>
      </c>
      <c r="G144" s="93" t="str">
        <f t="shared" si="10"/>
        <v>Golden Plains - North</v>
      </c>
      <c r="H144" s="93">
        <f t="shared" si="11"/>
        <v>6.4</v>
      </c>
      <c r="I144" s="74"/>
      <c r="J144" s="35"/>
      <c r="K144" s="35"/>
      <c r="L144" s="35"/>
      <c r="M144" s="35"/>
      <c r="N144" s="35"/>
      <c r="O144" s="35"/>
    </row>
    <row r="145" spans="1:15" x14ac:dyDescent="0.45">
      <c r="A145" s="35"/>
      <c r="B145" s="92">
        <v>140</v>
      </c>
      <c r="C145" s="94" t="s">
        <v>191</v>
      </c>
      <c r="D145" s="90">
        <f>VLOOKUP(B145,'Data 2'!$A$4:$N$424,$O$2+2)</f>
        <v>9.3000000000000007</v>
      </c>
      <c r="E145" s="91">
        <f t="shared" si="8"/>
        <v>9.301400000000001</v>
      </c>
      <c r="F145" s="90">
        <f t="shared" si="9"/>
        <v>43</v>
      </c>
      <c r="G145" s="93" t="str">
        <f t="shared" si="10"/>
        <v>Delacombe</v>
      </c>
      <c r="H145" s="93">
        <f t="shared" si="11"/>
        <v>6.4</v>
      </c>
      <c r="I145" s="74"/>
      <c r="J145" s="35"/>
      <c r="K145" s="35"/>
      <c r="L145" s="35"/>
      <c r="M145" s="35"/>
      <c r="N145" s="35"/>
      <c r="O145" s="35"/>
    </row>
    <row r="146" spans="1:15" x14ac:dyDescent="0.45">
      <c r="A146" s="35"/>
      <c r="B146" s="92">
        <v>141</v>
      </c>
      <c r="C146" s="94" t="s">
        <v>192</v>
      </c>
      <c r="D146" s="90">
        <f>VLOOKUP(B146,'Data 2'!$A$4:$N$424,$O$2+2)</f>
        <v>6.1</v>
      </c>
      <c r="E146" s="91">
        <f t="shared" si="8"/>
        <v>6.1014099999999996</v>
      </c>
      <c r="F146" s="90">
        <f t="shared" si="9"/>
        <v>150</v>
      </c>
      <c r="G146" s="93" t="str">
        <f t="shared" si="10"/>
        <v>Cheltenham - Highett (West)</v>
      </c>
      <c r="H146" s="93">
        <f t="shared" si="11"/>
        <v>6.3</v>
      </c>
      <c r="I146" s="74"/>
      <c r="J146" s="35"/>
      <c r="K146" s="35"/>
      <c r="L146" s="35"/>
      <c r="M146" s="35"/>
      <c r="N146" s="35"/>
      <c r="O146" s="35"/>
    </row>
    <row r="147" spans="1:15" x14ac:dyDescent="0.45">
      <c r="A147" s="35"/>
      <c r="B147" s="92">
        <v>142</v>
      </c>
      <c r="C147" s="94" t="s">
        <v>193</v>
      </c>
      <c r="D147" s="90">
        <f>VLOOKUP(B147,'Data 2'!$A$4:$N$424,$O$2+2)</f>
        <v>11.4</v>
      </c>
      <c r="E147" s="91">
        <f t="shared" si="8"/>
        <v>11.40142</v>
      </c>
      <c r="F147" s="90">
        <f t="shared" si="9"/>
        <v>19</v>
      </c>
      <c r="G147" s="93" t="str">
        <f t="shared" si="10"/>
        <v>Box Hill North</v>
      </c>
      <c r="H147" s="93">
        <f t="shared" si="11"/>
        <v>6.2</v>
      </c>
      <c r="I147" s="74"/>
      <c r="J147" s="35"/>
      <c r="K147" s="35"/>
      <c r="L147" s="35"/>
      <c r="M147" s="35"/>
      <c r="N147" s="35"/>
      <c r="O147" s="35"/>
    </row>
    <row r="148" spans="1:15" x14ac:dyDescent="0.45">
      <c r="A148" s="35"/>
      <c r="B148" s="92">
        <v>143</v>
      </c>
      <c r="C148" s="94" t="s">
        <v>194</v>
      </c>
      <c r="D148" s="90">
        <f>VLOOKUP(B148,'Data 2'!$A$4:$N$424,$O$2+2)</f>
        <v>2</v>
      </c>
      <c r="E148" s="91">
        <f t="shared" si="8"/>
        <v>2.00143</v>
      </c>
      <c r="F148" s="90">
        <f t="shared" si="9"/>
        <v>412</v>
      </c>
      <c r="G148" s="93" t="str">
        <f t="shared" si="10"/>
        <v>Airport West</v>
      </c>
      <c r="H148" s="93">
        <f t="shared" si="11"/>
        <v>6.2</v>
      </c>
      <c r="I148" s="74"/>
      <c r="J148" s="35"/>
      <c r="K148" s="35"/>
      <c r="L148" s="35"/>
      <c r="M148" s="35"/>
      <c r="N148" s="35"/>
      <c r="O148" s="35"/>
    </row>
    <row r="149" spans="1:15" x14ac:dyDescent="0.45">
      <c r="A149" s="35"/>
      <c r="B149" s="92">
        <v>144</v>
      </c>
      <c r="C149" s="94" t="s">
        <v>413</v>
      </c>
      <c r="D149" s="90">
        <f>VLOOKUP(B149,'Data 2'!$A$4:$N$424,$O$2+2)</f>
        <v>4.8</v>
      </c>
      <c r="E149" s="91">
        <f t="shared" si="8"/>
        <v>4.8014399999999995</v>
      </c>
      <c r="F149" s="90">
        <f t="shared" si="9"/>
        <v>238</v>
      </c>
      <c r="G149" s="93" t="str">
        <f t="shared" si="10"/>
        <v>Watsonia</v>
      </c>
      <c r="H149" s="93">
        <f t="shared" si="11"/>
        <v>6.1</v>
      </c>
      <c r="I149" s="74"/>
      <c r="J149" s="35"/>
      <c r="K149" s="35"/>
      <c r="L149" s="35"/>
      <c r="M149" s="35"/>
      <c r="N149" s="35"/>
      <c r="O149" s="35"/>
    </row>
    <row r="150" spans="1:15" x14ac:dyDescent="0.45">
      <c r="A150" s="35"/>
      <c r="B150" s="92">
        <v>145</v>
      </c>
      <c r="C150" s="94" t="s">
        <v>195</v>
      </c>
      <c r="D150" s="90">
        <f>VLOOKUP(B150,'Data 2'!$A$4:$N$424,$O$2+2)</f>
        <v>8.3000000000000007</v>
      </c>
      <c r="E150" s="91">
        <f t="shared" si="8"/>
        <v>8.3014500000000009</v>
      </c>
      <c r="F150" s="90">
        <f t="shared" si="9"/>
        <v>61</v>
      </c>
      <c r="G150" s="93" t="str">
        <f t="shared" si="10"/>
        <v>Truganina</v>
      </c>
      <c r="H150" s="93">
        <f t="shared" si="11"/>
        <v>6.1</v>
      </c>
      <c r="I150" s="74"/>
      <c r="J150" s="35"/>
      <c r="K150" s="35"/>
      <c r="L150" s="35"/>
      <c r="M150" s="35"/>
      <c r="N150" s="35"/>
      <c r="O150" s="35"/>
    </row>
    <row r="151" spans="1:15" x14ac:dyDescent="0.45">
      <c r="A151" s="35"/>
      <c r="B151" s="92">
        <v>146</v>
      </c>
      <c r="C151" s="94" t="s">
        <v>196</v>
      </c>
      <c r="D151" s="90">
        <f>VLOOKUP(B151,'Data 2'!$A$4:$N$424,$O$2+2)</f>
        <v>5.2</v>
      </c>
      <c r="E151" s="91">
        <f t="shared" si="8"/>
        <v>5.20146</v>
      </c>
      <c r="F151" s="90">
        <f t="shared" si="9"/>
        <v>203</v>
      </c>
      <c r="G151" s="93" t="str">
        <f t="shared" si="10"/>
        <v>Seabrook</v>
      </c>
      <c r="H151" s="93">
        <f t="shared" si="11"/>
        <v>6.1</v>
      </c>
      <c r="I151" s="74"/>
      <c r="J151" s="35"/>
      <c r="K151" s="35"/>
      <c r="L151" s="35"/>
      <c r="M151" s="35"/>
      <c r="N151" s="35"/>
      <c r="O151" s="35"/>
    </row>
    <row r="152" spans="1:15" x14ac:dyDescent="0.45">
      <c r="A152" s="35"/>
      <c r="B152" s="92">
        <v>147</v>
      </c>
      <c r="C152" s="94" t="s">
        <v>414</v>
      </c>
      <c r="D152" s="90">
        <f>VLOOKUP(B152,'Data 2'!$A$4:$N$424,$O$2+2)</f>
        <v>4.5</v>
      </c>
      <c r="E152" s="91">
        <f t="shared" si="8"/>
        <v>4.5014700000000003</v>
      </c>
      <c r="F152" s="90">
        <f t="shared" si="9"/>
        <v>263</v>
      </c>
      <c r="G152" s="93" t="str">
        <f t="shared" si="10"/>
        <v>Rushworth</v>
      </c>
      <c r="H152" s="93">
        <f t="shared" si="11"/>
        <v>6.1</v>
      </c>
      <c r="I152" s="74"/>
      <c r="J152" s="35"/>
      <c r="K152" s="35"/>
      <c r="L152" s="35"/>
      <c r="M152" s="35"/>
      <c r="N152" s="35"/>
      <c r="O152" s="35"/>
    </row>
    <row r="153" spans="1:15" x14ac:dyDescent="0.45">
      <c r="A153" s="35"/>
      <c r="B153" s="92">
        <v>148</v>
      </c>
      <c r="C153" s="94" t="s">
        <v>197</v>
      </c>
      <c r="D153" s="90">
        <f>VLOOKUP(B153,'Data 2'!$A$4:$N$424,$O$2+2)</f>
        <v>8.8000000000000007</v>
      </c>
      <c r="E153" s="91">
        <f t="shared" si="8"/>
        <v>8.8014800000000015</v>
      </c>
      <c r="F153" s="90">
        <f t="shared" si="9"/>
        <v>50</v>
      </c>
      <c r="G153" s="93" t="str">
        <f t="shared" si="10"/>
        <v>Northcote</v>
      </c>
      <c r="H153" s="93">
        <f t="shared" si="11"/>
        <v>6.1</v>
      </c>
      <c r="I153" s="74"/>
      <c r="J153" s="35"/>
      <c r="K153" s="35"/>
      <c r="L153" s="35"/>
      <c r="M153" s="35"/>
      <c r="N153" s="35"/>
      <c r="O153" s="35"/>
    </row>
    <row r="154" spans="1:15" x14ac:dyDescent="0.45">
      <c r="A154" s="35"/>
      <c r="B154" s="92">
        <v>149</v>
      </c>
      <c r="C154" s="94" t="s">
        <v>198</v>
      </c>
      <c r="D154" s="90">
        <f>VLOOKUP(B154,'Data 2'!$A$4:$N$424,$O$2+2)</f>
        <v>10.9</v>
      </c>
      <c r="E154" s="91">
        <f t="shared" si="8"/>
        <v>10.901490000000001</v>
      </c>
      <c r="F154" s="90">
        <f t="shared" si="9"/>
        <v>24</v>
      </c>
      <c r="G154" s="93" t="str">
        <f t="shared" si="10"/>
        <v>Mentone</v>
      </c>
      <c r="H154" s="93">
        <f t="shared" si="11"/>
        <v>6.1</v>
      </c>
      <c r="I154" s="74"/>
      <c r="J154" s="35"/>
      <c r="K154" s="35"/>
      <c r="L154" s="35"/>
      <c r="M154" s="35"/>
      <c r="N154" s="35"/>
      <c r="O154" s="35"/>
    </row>
    <row r="155" spans="1:15" x14ac:dyDescent="0.45">
      <c r="A155" s="35"/>
      <c r="B155" s="92">
        <v>150</v>
      </c>
      <c r="C155" s="94" t="s">
        <v>199</v>
      </c>
      <c r="D155" s="90">
        <f>VLOOKUP(B155,'Data 2'!$A$4:$N$424,$O$2+2)</f>
        <v>3.2</v>
      </c>
      <c r="E155" s="91">
        <f t="shared" si="8"/>
        <v>3.2015000000000002</v>
      </c>
      <c r="F155" s="90">
        <f t="shared" si="9"/>
        <v>365</v>
      </c>
      <c r="G155" s="93" t="str">
        <f t="shared" si="10"/>
        <v>Fitzroy North</v>
      </c>
      <c r="H155" s="93">
        <f t="shared" si="11"/>
        <v>6.1</v>
      </c>
      <c r="I155" s="74"/>
      <c r="J155" s="35"/>
      <c r="K155" s="35"/>
      <c r="L155" s="35"/>
      <c r="M155" s="35"/>
      <c r="N155" s="35"/>
      <c r="O155" s="35"/>
    </row>
    <row r="156" spans="1:15" x14ac:dyDescent="0.45">
      <c r="A156" s="35"/>
      <c r="B156" s="92">
        <v>151</v>
      </c>
      <c r="C156" s="94" t="s">
        <v>415</v>
      </c>
      <c r="D156" s="90">
        <f>VLOOKUP(B156,'Data 2'!$A$4:$N$424,$O$2+2)</f>
        <v>2.2999999999999998</v>
      </c>
      <c r="E156" s="91">
        <f t="shared" si="8"/>
        <v>2.3015099999999999</v>
      </c>
      <c r="F156" s="90">
        <f t="shared" si="9"/>
        <v>403</v>
      </c>
      <c r="G156" s="93" t="str">
        <f t="shared" si="10"/>
        <v>Ferntree Gully</v>
      </c>
      <c r="H156" s="93">
        <f t="shared" si="11"/>
        <v>6.1</v>
      </c>
      <c r="I156" s="74"/>
      <c r="J156" s="35"/>
      <c r="K156" s="35"/>
      <c r="L156" s="35"/>
      <c r="M156" s="35"/>
      <c r="N156" s="35"/>
      <c r="O156" s="35"/>
    </row>
    <row r="157" spans="1:15" x14ac:dyDescent="0.45">
      <c r="A157" s="35"/>
      <c r="B157" s="92">
        <v>152</v>
      </c>
      <c r="C157" s="94" t="s">
        <v>416</v>
      </c>
      <c r="D157" s="90">
        <f>VLOOKUP(B157,'Data 2'!$A$4:$N$424,$O$2+2)</f>
        <v>4.2</v>
      </c>
      <c r="E157" s="91">
        <f t="shared" si="8"/>
        <v>4.2015200000000004</v>
      </c>
      <c r="F157" s="90">
        <f t="shared" si="9"/>
        <v>288</v>
      </c>
      <c r="G157" s="93" t="str">
        <f t="shared" si="10"/>
        <v>Yarram</v>
      </c>
      <c r="H157" s="93">
        <f t="shared" si="11"/>
        <v>6</v>
      </c>
      <c r="I157" s="74"/>
      <c r="J157" s="35"/>
      <c r="K157" s="35"/>
      <c r="L157" s="35"/>
      <c r="M157" s="35"/>
      <c r="N157" s="35"/>
      <c r="O157" s="35"/>
    </row>
    <row r="158" spans="1:15" x14ac:dyDescent="0.45">
      <c r="A158" s="35"/>
      <c r="B158" s="92">
        <v>153</v>
      </c>
      <c r="C158" s="94" t="s">
        <v>417</v>
      </c>
      <c r="D158" s="90">
        <f>VLOOKUP(B158,'Data 2'!$A$4:$N$424,$O$2+2)</f>
        <v>3.3</v>
      </c>
      <c r="E158" s="91">
        <f t="shared" si="8"/>
        <v>3.3015299999999996</v>
      </c>
      <c r="F158" s="90">
        <f t="shared" si="9"/>
        <v>356</v>
      </c>
      <c r="G158" s="93" t="str">
        <f t="shared" si="10"/>
        <v>Portland</v>
      </c>
      <c r="H158" s="93">
        <f t="shared" si="11"/>
        <v>6</v>
      </c>
      <c r="I158" s="74"/>
      <c r="J158" s="35"/>
      <c r="K158" s="35"/>
      <c r="L158" s="35"/>
      <c r="M158" s="35"/>
      <c r="N158" s="35"/>
      <c r="O158" s="35"/>
    </row>
    <row r="159" spans="1:15" x14ac:dyDescent="0.45">
      <c r="A159" s="35"/>
      <c r="B159" s="92">
        <v>154</v>
      </c>
      <c r="C159" s="94" t="s">
        <v>200</v>
      </c>
      <c r="D159" s="90">
        <f>VLOOKUP(B159,'Data 2'!$A$4:$N$424,$O$2+2)</f>
        <v>3.5</v>
      </c>
      <c r="E159" s="91">
        <f t="shared" si="8"/>
        <v>3.5015399999999999</v>
      </c>
      <c r="F159" s="90">
        <f t="shared" si="9"/>
        <v>343</v>
      </c>
      <c r="G159" s="93" t="str">
        <f t="shared" si="10"/>
        <v>Caroline Springs</v>
      </c>
      <c r="H159" s="93">
        <f t="shared" si="11"/>
        <v>6</v>
      </c>
      <c r="I159" s="74"/>
      <c r="J159" s="35"/>
      <c r="K159" s="35"/>
      <c r="L159" s="35"/>
      <c r="M159" s="35"/>
      <c r="N159" s="35"/>
      <c r="O159" s="35"/>
    </row>
    <row r="160" spans="1:15" x14ac:dyDescent="0.45">
      <c r="A160" s="35"/>
      <c r="B160" s="92">
        <v>155</v>
      </c>
      <c r="C160" s="94" t="s">
        <v>201</v>
      </c>
      <c r="D160" s="90">
        <f>VLOOKUP(B160,'Data 2'!$A$4:$N$424,$O$2+2)</f>
        <v>9.1</v>
      </c>
      <c r="E160" s="91">
        <f t="shared" si="8"/>
        <v>9.1015499999999996</v>
      </c>
      <c r="F160" s="90">
        <f t="shared" si="9"/>
        <v>49</v>
      </c>
      <c r="G160" s="93" t="str">
        <f t="shared" si="10"/>
        <v>Bundoora - East</v>
      </c>
      <c r="H160" s="93">
        <f t="shared" si="11"/>
        <v>6</v>
      </c>
      <c r="I160" s="74"/>
      <c r="J160" s="35"/>
      <c r="K160" s="35"/>
      <c r="L160" s="35"/>
      <c r="M160" s="35"/>
      <c r="N160" s="35"/>
      <c r="O160" s="35"/>
    </row>
    <row r="161" spans="1:15" x14ac:dyDescent="0.45">
      <c r="A161" s="35"/>
      <c r="B161" s="92">
        <v>156</v>
      </c>
      <c r="C161" s="94" t="s">
        <v>202</v>
      </c>
      <c r="D161" s="90">
        <f>VLOOKUP(B161,'Data 2'!$A$4:$N$424,$O$2+2)</f>
        <v>3.2</v>
      </c>
      <c r="E161" s="91">
        <f t="shared" si="8"/>
        <v>3.2015600000000002</v>
      </c>
      <c r="F161" s="90">
        <f t="shared" si="9"/>
        <v>364</v>
      </c>
      <c r="G161" s="93" t="str">
        <f t="shared" si="10"/>
        <v>Blackburn</v>
      </c>
      <c r="H161" s="93">
        <f t="shared" si="11"/>
        <v>6</v>
      </c>
      <c r="I161" s="74"/>
      <c r="J161" s="35"/>
      <c r="K161" s="35"/>
      <c r="L161" s="35"/>
      <c r="M161" s="35"/>
      <c r="N161" s="35"/>
      <c r="O161" s="35"/>
    </row>
    <row r="162" spans="1:15" x14ac:dyDescent="0.45">
      <c r="A162" s="35"/>
      <c r="B162" s="92">
        <v>157</v>
      </c>
      <c r="C162" s="94" t="s">
        <v>203</v>
      </c>
      <c r="D162" s="90">
        <f>VLOOKUP(B162,'Data 2'!$A$4:$N$424,$O$2+2)</f>
        <v>3.7</v>
      </c>
      <c r="E162" s="91">
        <f t="shared" si="8"/>
        <v>3.7015700000000002</v>
      </c>
      <c r="F162" s="90">
        <f t="shared" si="9"/>
        <v>330</v>
      </c>
      <c r="G162" s="93" t="str">
        <f t="shared" si="10"/>
        <v>St Kilda East</v>
      </c>
      <c r="H162" s="93">
        <f t="shared" si="11"/>
        <v>5.9</v>
      </c>
      <c r="I162" s="74"/>
      <c r="J162" s="35"/>
      <c r="K162" s="35"/>
      <c r="L162" s="35"/>
      <c r="M162" s="35"/>
      <c r="N162" s="35"/>
      <c r="O162" s="35"/>
    </row>
    <row r="163" spans="1:15" x14ac:dyDescent="0.45">
      <c r="A163" s="35"/>
      <c r="B163" s="92">
        <v>158</v>
      </c>
      <c r="C163" s="94" t="s">
        <v>204</v>
      </c>
      <c r="D163" s="90">
        <f>VLOOKUP(B163,'Data 2'!$A$4:$N$424,$O$2+2)</f>
        <v>3.9</v>
      </c>
      <c r="E163" s="91">
        <f t="shared" si="8"/>
        <v>3.90158</v>
      </c>
      <c r="F163" s="90">
        <f t="shared" si="9"/>
        <v>311</v>
      </c>
      <c r="G163" s="93" t="str">
        <f t="shared" si="10"/>
        <v>Keilor East</v>
      </c>
      <c r="H163" s="93">
        <f t="shared" si="11"/>
        <v>5.9</v>
      </c>
      <c r="I163" s="74"/>
      <c r="J163" s="35"/>
      <c r="K163" s="35"/>
      <c r="L163" s="35"/>
      <c r="M163" s="35"/>
      <c r="N163" s="35"/>
      <c r="O163" s="35"/>
    </row>
    <row r="164" spans="1:15" x14ac:dyDescent="0.45">
      <c r="A164" s="35"/>
      <c r="B164" s="92">
        <v>159</v>
      </c>
      <c r="C164" s="94" t="s">
        <v>418</v>
      </c>
      <c r="D164" s="90">
        <f>VLOOKUP(B164,'Data 2'!$A$4:$N$424,$O$2+2)</f>
        <v>3.3</v>
      </c>
      <c r="E164" s="91">
        <f t="shared" si="8"/>
        <v>3.30159</v>
      </c>
      <c r="F164" s="90">
        <f t="shared" si="9"/>
        <v>355</v>
      </c>
      <c r="G164" s="93" t="str">
        <f t="shared" si="10"/>
        <v>Churchill</v>
      </c>
      <c r="H164" s="93">
        <f t="shared" si="11"/>
        <v>5.9</v>
      </c>
      <c r="I164" s="74"/>
      <c r="J164" s="35"/>
      <c r="K164" s="35"/>
      <c r="L164" s="35"/>
      <c r="M164" s="35"/>
      <c r="N164" s="35"/>
      <c r="O164" s="35"/>
    </row>
    <row r="165" spans="1:15" x14ac:dyDescent="0.45">
      <c r="A165" s="35"/>
      <c r="B165" s="92">
        <v>160</v>
      </c>
      <c r="C165" s="94" t="s">
        <v>205</v>
      </c>
      <c r="D165" s="90">
        <f>VLOOKUP(B165,'Data 2'!$A$4:$N$424,$O$2+2)</f>
        <v>8.5</v>
      </c>
      <c r="E165" s="91">
        <f t="shared" si="8"/>
        <v>8.5015999999999998</v>
      </c>
      <c r="F165" s="90">
        <f t="shared" si="9"/>
        <v>58</v>
      </c>
      <c r="G165" s="93" t="str">
        <f t="shared" si="10"/>
        <v>Carrum Downs</v>
      </c>
      <c r="H165" s="93">
        <f t="shared" si="11"/>
        <v>5.9</v>
      </c>
      <c r="I165" s="74"/>
      <c r="J165" s="35"/>
      <c r="K165" s="35"/>
      <c r="L165" s="35"/>
      <c r="M165" s="35"/>
      <c r="N165" s="35"/>
      <c r="O165" s="35"/>
    </row>
    <row r="166" spans="1:15" x14ac:dyDescent="0.45">
      <c r="A166" s="35"/>
      <c r="B166" s="92">
        <v>161</v>
      </c>
      <c r="C166" s="94" t="s">
        <v>419</v>
      </c>
      <c r="D166" s="90">
        <f>VLOOKUP(B166,'Data 2'!$A$4:$N$424,$O$2+2)</f>
        <v>6.4</v>
      </c>
      <c r="E166" s="91">
        <f t="shared" si="8"/>
        <v>6.4016100000000007</v>
      </c>
      <c r="F166" s="90">
        <f t="shared" si="9"/>
        <v>139</v>
      </c>
      <c r="G166" s="93" t="str">
        <f t="shared" si="10"/>
        <v>Bundoora - North</v>
      </c>
      <c r="H166" s="93">
        <f t="shared" si="11"/>
        <v>5.9</v>
      </c>
      <c r="I166" s="74"/>
      <c r="J166" s="35"/>
      <c r="K166" s="35"/>
      <c r="L166" s="35"/>
      <c r="M166" s="35"/>
      <c r="N166" s="35"/>
      <c r="O166" s="35"/>
    </row>
    <row r="167" spans="1:15" x14ac:dyDescent="0.45">
      <c r="A167" s="35"/>
      <c r="B167" s="92">
        <v>162</v>
      </c>
      <c r="C167" s="94" t="s">
        <v>420</v>
      </c>
      <c r="D167" s="90">
        <f>VLOOKUP(B167,'Data 2'!$A$4:$N$424,$O$2+2)</f>
        <v>2.7</v>
      </c>
      <c r="E167" s="91">
        <f t="shared" si="8"/>
        <v>2.7016200000000001</v>
      </c>
      <c r="F167" s="90">
        <f t="shared" si="9"/>
        <v>395</v>
      </c>
      <c r="G167" s="93" t="str">
        <f t="shared" si="10"/>
        <v>Bentleigh East</v>
      </c>
      <c r="H167" s="93">
        <f t="shared" si="11"/>
        <v>5.9</v>
      </c>
      <c r="I167" s="74"/>
      <c r="J167" s="35"/>
      <c r="K167" s="35"/>
      <c r="L167" s="35"/>
      <c r="M167" s="35"/>
      <c r="N167" s="35"/>
      <c r="O167" s="35"/>
    </row>
    <row r="168" spans="1:15" x14ac:dyDescent="0.45">
      <c r="A168" s="35"/>
      <c r="B168" s="92">
        <v>163</v>
      </c>
      <c r="C168" s="94" t="s">
        <v>421</v>
      </c>
      <c r="D168" s="90">
        <f>VLOOKUP(B168,'Data 2'!$A$4:$N$424,$O$2+2)</f>
        <v>3.5</v>
      </c>
      <c r="E168" s="91">
        <f t="shared" si="8"/>
        <v>3.50163</v>
      </c>
      <c r="F168" s="90">
        <f t="shared" si="9"/>
        <v>342</v>
      </c>
      <c r="G168" s="93" t="str">
        <f t="shared" si="10"/>
        <v>Upwey - Tecoma</v>
      </c>
      <c r="H168" s="93">
        <f t="shared" si="11"/>
        <v>5.8</v>
      </c>
      <c r="I168" s="74"/>
      <c r="J168" s="35"/>
      <c r="K168" s="35"/>
      <c r="L168" s="35"/>
      <c r="M168" s="35"/>
      <c r="N168" s="35"/>
      <c r="O168" s="35"/>
    </row>
    <row r="169" spans="1:15" x14ac:dyDescent="0.45">
      <c r="A169" s="35"/>
      <c r="B169" s="92">
        <v>164</v>
      </c>
      <c r="C169" s="94" t="s">
        <v>206</v>
      </c>
      <c r="D169" s="90">
        <f>VLOOKUP(B169,'Data 2'!$A$4:$N$424,$O$2+2)</f>
        <v>4.4000000000000004</v>
      </c>
      <c r="E169" s="91">
        <f t="shared" si="8"/>
        <v>4.4016400000000004</v>
      </c>
      <c r="F169" s="90">
        <f t="shared" si="9"/>
        <v>271</v>
      </c>
      <c r="G169" s="93" t="str">
        <f t="shared" si="10"/>
        <v>Melbourne Airport</v>
      </c>
      <c r="H169" s="93">
        <f t="shared" si="11"/>
        <v>5.8</v>
      </c>
      <c r="I169" s="74"/>
      <c r="J169" s="35"/>
      <c r="K169" s="35"/>
      <c r="L169" s="35"/>
      <c r="M169" s="35"/>
      <c r="N169" s="35"/>
      <c r="O169" s="35"/>
    </row>
    <row r="170" spans="1:15" x14ac:dyDescent="0.45">
      <c r="A170" s="35"/>
      <c r="B170" s="92">
        <v>165</v>
      </c>
      <c r="C170" s="94" t="s">
        <v>207</v>
      </c>
      <c r="D170" s="90">
        <f>VLOOKUP(B170,'Data 2'!$A$4:$N$424,$O$2+2)</f>
        <v>6.5</v>
      </c>
      <c r="E170" s="91">
        <f t="shared" si="8"/>
        <v>6.5016499999999997</v>
      </c>
      <c r="F170" s="90">
        <f t="shared" si="9"/>
        <v>132</v>
      </c>
      <c r="G170" s="93" t="str">
        <f t="shared" si="10"/>
        <v>Creswick - Clunes</v>
      </c>
      <c r="H170" s="93">
        <f t="shared" si="11"/>
        <v>5.8</v>
      </c>
      <c r="I170" s="74"/>
      <c r="J170" s="35"/>
      <c r="K170" s="35"/>
      <c r="L170" s="35"/>
      <c r="M170" s="35"/>
      <c r="N170" s="35"/>
      <c r="O170" s="35"/>
    </row>
    <row r="171" spans="1:15" x14ac:dyDescent="0.45">
      <c r="A171" s="35"/>
      <c r="B171" s="92">
        <v>166</v>
      </c>
      <c r="C171" s="94" t="s">
        <v>422</v>
      </c>
      <c r="D171" s="90">
        <f>VLOOKUP(B171,'Data 2'!$A$4:$N$424,$O$2+2)</f>
        <v>3.4</v>
      </c>
      <c r="E171" s="91">
        <f t="shared" si="8"/>
        <v>3.4016600000000001</v>
      </c>
      <c r="F171" s="90">
        <f t="shared" si="9"/>
        <v>348</v>
      </c>
      <c r="G171" s="93" t="str">
        <f t="shared" si="10"/>
        <v>Bayswater North</v>
      </c>
      <c r="H171" s="93">
        <f t="shared" si="11"/>
        <v>5.8</v>
      </c>
      <c r="I171" s="74"/>
      <c r="J171" s="35"/>
      <c r="K171" s="35"/>
      <c r="L171" s="35"/>
      <c r="M171" s="35"/>
      <c r="N171" s="35"/>
      <c r="O171" s="35"/>
    </row>
    <row r="172" spans="1:15" x14ac:dyDescent="0.45">
      <c r="A172" s="35"/>
      <c r="B172" s="92">
        <v>167</v>
      </c>
      <c r="C172" s="94" t="s">
        <v>208</v>
      </c>
      <c r="D172" s="90">
        <f>VLOOKUP(B172,'Data 2'!$A$4:$N$424,$O$2+2)</f>
        <v>10.199999999999999</v>
      </c>
      <c r="E172" s="91">
        <f t="shared" si="8"/>
        <v>10.20167</v>
      </c>
      <c r="F172" s="90">
        <f t="shared" si="9"/>
        <v>33</v>
      </c>
      <c r="G172" s="93" t="str">
        <f t="shared" si="10"/>
        <v>Alphington - Fairfield</v>
      </c>
      <c r="H172" s="93">
        <f t="shared" si="11"/>
        <v>5.8</v>
      </c>
      <c r="I172" s="74"/>
      <c r="J172" s="35"/>
      <c r="K172" s="35"/>
      <c r="L172" s="35"/>
      <c r="M172" s="35"/>
      <c r="N172" s="35"/>
      <c r="O172" s="35"/>
    </row>
    <row r="173" spans="1:15" x14ac:dyDescent="0.45">
      <c r="A173" s="35"/>
      <c r="B173" s="92">
        <v>168</v>
      </c>
      <c r="C173" s="94" t="s">
        <v>423</v>
      </c>
      <c r="D173" s="90">
        <f>VLOOKUP(B173,'Data 2'!$A$4:$N$424,$O$2+2)</f>
        <v>4.4000000000000004</v>
      </c>
      <c r="E173" s="91">
        <f t="shared" si="8"/>
        <v>4.4016800000000007</v>
      </c>
      <c r="F173" s="90">
        <f t="shared" si="9"/>
        <v>270</v>
      </c>
      <c r="G173" s="93" t="str">
        <f t="shared" si="10"/>
        <v>Pascoe Vale South</v>
      </c>
      <c r="H173" s="93">
        <f t="shared" si="11"/>
        <v>5.7</v>
      </c>
      <c r="I173" s="74"/>
      <c r="J173" s="35"/>
      <c r="K173" s="35"/>
      <c r="L173" s="35"/>
      <c r="M173" s="35"/>
      <c r="N173" s="35"/>
      <c r="O173" s="35"/>
    </row>
    <row r="174" spans="1:15" x14ac:dyDescent="0.45">
      <c r="A174" s="35"/>
      <c r="B174" s="92">
        <v>169</v>
      </c>
      <c r="C174" s="94" t="s">
        <v>209</v>
      </c>
      <c r="D174" s="90">
        <f>VLOOKUP(B174,'Data 2'!$A$4:$N$424,$O$2+2)</f>
        <v>5.4</v>
      </c>
      <c r="E174" s="91">
        <f t="shared" si="8"/>
        <v>5.4016900000000003</v>
      </c>
      <c r="F174" s="90">
        <f t="shared" si="9"/>
        <v>189</v>
      </c>
      <c r="G174" s="93" t="str">
        <f t="shared" si="10"/>
        <v>Melbourne</v>
      </c>
      <c r="H174" s="93">
        <f t="shared" si="11"/>
        <v>5.7</v>
      </c>
      <c r="I174" s="74"/>
      <c r="J174" s="35"/>
      <c r="K174" s="35"/>
      <c r="L174" s="35"/>
      <c r="M174" s="35"/>
      <c r="N174" s="35"/>
      <c r="O174" s="35"/>
    </row>
    <row r="175" spans="1:15" x14ac:dyDescent="0.45">
      <c r="A175" s="35"/>
      <c r="B175" s="92">
        <v>170</v>
      </c>
      <c r="C175" s="94" t="s">
        <v>210</v>
      </c>
      <c r="D175" s="90">
        <f>VLOOKUP(B175,'Data 2'!$A$4:$N$424,$O$2+2)</f>
        <v>9.8000000000000007</v>
      </c>
      <c r="E175" s="91">
        <f t="shared" si="8"/>
        <v>9.8017000000000003</v>
      </c>
      <c r="F175" s="90">
        <f t="shared" si="9"/>
        <v>36</v>
      </c>
      <c r="G175" s="93" t="str">
        <f t="shared" si="10"/>
        <v>Koo Wee Rup</v>
      </c>
      <c r="H175" s="93">
        <f t="shared" si="11"/>
        <v>5.7</v>
      </c>
      <c r="I175" s="74"/>
      <c r="J175" s="35"/>
      <c r="K175" s="35"/>
      <c r="L175" s="35"/>
      <c r="M175" s="35"/>
      <c r="N175" s="35"/>
      <c r="O175" s="35"/>
    </row>
    <row r="176" spans="1:15" x14ac:dyDescent="0.45">
      <c r="A176" s="35"/>
      <c r="B176" s="92">
        <v>171</v>
      </c>
      <c r="C176" s="94" t="s">
        <v>211</v>
      </c>
      <c r="D176" s="90">
        <f>VLOOKUP(B176,'Data 2'!$A$4:$N$424,$O$2+2)</f>
        <v>5.7</v>
      </c>
      <c r="E176" s="91">
        <f t="shared" si="8"/>
        <v>5.7017100000000003</v>
      </c>
      <c r="F176" s="90">
        <f t="shared" si="9"/>
        <v>171</v>
      </c>
      <c r="G176" s="93" t="str">
        <f t="shared" si="10"/>
        <v>Hastings - Somers</v>
      </c>
      <c r="H176" s="93">
        <f t="shared" si="11"/>
        <v>5.7</v>
      </c>
      <c r="I176" s="74"/>
      <c r="J176" s="35"/>
      <c r="K176" s="35"/>
      <c r="L176" s="35"/>
      <c r="M176" s="35"/>
      <c r="N176" s="35"/>
      <c r="O176" s="35"/>
    </row>
    <row r="177" spans="1:15" x14ac:dyDescent="0.45">
      <c r="A177" s="35"/>
      <c r="B177" s="92">
        <v>172</v>
      </c>
      <c r="C177" s="94" t="s">
        <v>212</v>
      </c>
      <c r="D177" s="90">
        <f>VLOOKUP(B177,'Data 2'!$A$4:$N$424,$O$2+2)</f>
        <v>4.8</v>
      </c>
      <c r="E177" s="91">
        <f t="shared" si="8"/>
        <v>4.8017199999999995</v>
      </c>
      <c r="F177" s="90">
        <f t="shared" si="9"/>
        <v>237</v>
      </c>
      <c r="G177" s="93" t="str">
        <f t="shared" si="10"/>
        <v>Edithvale - Aspendale</v>
      </c>
      <c r="H177" s="93">
        <f t="shared" si="11"/>
        <v>5.7</v>
      </c>
      <c r="I177" s="74"/>
      <c r="J177" s="35"/>
      <c r="K177" s="35"/>
      <c r="L177" s="35"/>
      <c r="M177" s="35"/>
      <c r="N177" s="35"/>
      <c r="O177" s="35"/>
    </row>
    <row r="178" spans="1:15" x14ac:dyDescent="0.45">
      <c r="A178" s="35"/>
      <c r="B178" s="92">
        <v>173</v>
      </c>
      <c r="C178" s="94" t="s">
        <v>213</v>
      </c>
      <c r="D178" s="90">
        <f>VLOOKUP(B178,'Data 2'!$A$4:$N$424,$O$2+2)</f>
        <v>4.5999999999999996</v>
      </c>
      <c r="E178" s="91">
        <f t="shared" si="8"/>
        <v>4.6017299999999999</v>
      </c>
      <c r="F178" s="90">
        <f t="shared" si="9"/>
        <v>252</v>
      </c>
      <c r="G178" s="93" t="str">
        <f t="shared" si="10"/>
        <v>Belgrave - Selby</v>
      </c>
      <c r="H178" s="93">
        <f t="shared" si="11"/>
        <v>5.7</v>
      </c>
      <c r="I178" s="74"/>
      <c r="J178" s="35"/>
      <c r="K178" s="35"/>
      <c r="L178" s="35"/>
      <c r="M178" s="35"/>
      <c r="N178" s="35"/>
      <c r="O178" s="35"/>
    </row>
    <row r="179" spans="1:15" x14ac:dyDescent="0.45">
      <c r="A179" s="35"/>
      <c r="B179" s="92">
        <v>174</v>
      </c>
      <c r="C179" s="94" t="s">
        <v>214</v>
      </c>
      <c r="D179" s="90">
        <f>VLOOKUP(B179,'Data 2'!$A$4:$N$424,$O$2+2)</f>
        <v>6.6</v>
      </c>
      <c r="E179" s="91">
        <f t="shared" si="8"/>
        <v>6.6017399999999995</v>
      </c>
      <c r="F179" s="90">
        <f t="shared" si="9"/>
        <v>125</v>
      </c>
      <c r="G179" s="93" t="str">
        <f t="shared" si="10"/>
        <v>Beaufort</v>
      </c>
      <c r="H179" s="93">
        <f t="shared" si="11"/>
        <v>5.7</v>
      </c>
      <c r="I179" s="74"/>
      <c r="J179" s="35"/>
      <c r="K179" s="35"/>
      <c r="L179" s="35"/>
      <c r="M179" s="35"/>
      <c r="N179" s="35"/>
      <c r="O179" s="35"/>
    </row>
    <row r="180" spans="1:15" x14ac:dyDescent="0.45">
      <c r="A180" s="35"/>
      <c r="B180" s="92">
        <v>175</v>
      </c>
      <c r="C180" s="94" t="s">
        <v>424</v>
      </c>
      <c r="D180" s="90">
        <f>VLOOKUP(B180,'Data 2'!$A$4:$N$424,$O$2+2)</f>
        <v>6.4</v>
      </c>
      <c r="E180" s="91">
        <f t="shared" si="8"/>
        <v>6.4017500000000007</v>
      </c>
      <c r="F180" s="90">
        <f t="shared" si="9"/>
        <v>138</v>
      </c>
      <c r="G180" s="93" t="str">
        <f t="shared" si="10"/>
        <v>Traralgon</v>
      </c>
      <c r="H180" s="93">
        <f t="shared" si="11"/>
        <v>5.6</v>
      </c>
      <c r="I180" s="74"/>
      <c r="J180" s="35"/>
      <c r="K180" s="35"/>
      <c r="L180" s="35"/>
      <c r="M180" s="35"/>
      <c r="N180" s="35"/>
      <c r="O180" s="35"/>
    </row>
    <row r="181" spans="1:15" x14ac:dyDescent="0.45">
      <c r="A181" s="35"/>
      <c r="B181" s="92">
        <v>176</v>
      </c>
      <c r="C181" s="94" t="s">
        <v>215</v>
      </c>
      <c r="D181" s="90">
        <f>VLOOKUP(B181,'Data 2'!$A$4:$N$424,$O$2+2)</f>
        <v>4.3</v>
      </c>
      <c r="E181" s="91">
        <f t="shared" si="8"/>
        <v>4.3017599999999998</v>
      </c>
      <c r="F181" s="90">
        <f t="shared" si="9"/>
        <v>278</v>
      </c>
      <c r="G181" s="93" t="str">
        <f t="shared" si="10"/>
        <v>Point Nepean</v>
      </c>
      <c r="H181" s="93">
        <f t="shared" si="11"/>
        <v>5.6</v>
      </c>
      <c r="I181" s="74"/>
      <c r="J181" s="35"/>
      <c r="K181" s="35"/>
      <c r="L181" s="35"/>
      <c r="M181" s="35"/>
      <c r="N181" s="35"/>
      <c r="O181" s="35"/>
    </row>
    <row r="182" spans="1:15" x14ac:dyDescent="0.45">
      <c r="A182" s="35"/>
      <c r="B182" s="92">
        <v>177</v>
      </c>
      <c r="C182" s="94" t="s">
        <v>216</v>
      </c>
      <c r="D182" s="90">
        <f>VLOOKUP(B182,'Data 2'!$A$4:$N$424,$O$2+2)</f>
        <v>10.9</v>
      </c>
      <c r="E182" s="91">
        <f t="shared" si="8"/>
        <v>10.901770000000001</v>
      </c>
      <c r="F182" s="90">
        <f t="shared" si="9"/>
        <v>23</v>
      </c>
      <c r="G182" s="93" t="str">
        <f t="shared" si="10"/>
        <v>Mordialloc - Parkdale</v>
      </c>
      <c r="H182" s="93">
        <f t="shared" si="11"/>
        <v>5.6</v>
      </c>
      <c r="I182" s="74"/>
      <c r="J182" s="35"/>
      <c r="K182" s="35"/>
      <c r="L182" s="35"/>
      <c r="M182" s="35"/>
      <c r="N182" s="35"/>
      <c r="O182" s="35"/>
    </row>
    <row r="183" spans="1:15" x14ac:dyDescent="0.45">
      <c r="A183" s="35"/>
      <c r="B183" s="92">
        <v>178</v>
      </c>
      <c r="C183" s="94" t="s">
        <v>425</v>
      </c>
      <c r="D183" s="90">
        <f>VLOOKUP(B183,'Data 2'!$A$4:$N$424,$O$2+2)</f>
        <v>2.1</v>
      </c>
      <c r="E183" s="91">
        <f t="shared" si="8"/>
        <v>2.1017800000000002</v>
      </c>
      <c r="F183" s="90">
        <f t="shared" si="9"/>
        <v>408</v>
      </c>
      <c r="G183" s="93" t="str">
        <f t="shared" si="10"/>
        <v>Mooroolbark</v>
      </c>
      <c r="H183" s="93">
        <f t="shared" si="11"/>
        <v>5.6</v>
      </c>
      <c r="I183" s="74"/>
      <c r="J183" s="35"/>
      <c r="K183" s="35"/>
      <c r="L183" s="35"/>
      <c r="M183" s="35"/>
      <c r="N183" s="35"/>
      <c r="O183" s="35"/>
    </row>
    <row r="184" spans="1:15" x14ac:dyDescent="0.45">
      <c r="A184" s="35"/>
      <c r="B184" s="92">
        <v>179</v>
      </c>
      <c r="C184" s="94" t="s">
        <v>217</v>
      </c>
      <c r="D184" s="90">
        <f>VLOOKUP(B184,'Data 2'!$A$4:$N$424,$O$2+2)</f>
        <v>5.5</v>
      </c>
      <c r="E184" s="91">
        <f t="shared" si="8"/>
        <v>5.5017899999999997</v>
      </c>
      <c r="F184" s="90">
        <f t="shared" si="9"/>
        <v>186</v>
      </c>
      <c r="G184" s="93" t="str">
        <f t="shared" si="10"/>
        <v>Lilydale - Coldstream</v>
      </c>
      <c r="H184" s="93">
        <f t="shared" si="11"/>
        <v>5.6</v>
      </c>
      <c r="I184" s="74"/>
      <c r="J184" s="35"/>
      <c r="K184" s="35"/>
      <c r="L184" s="35"/>
      <c r="M184" s="35"/>
      <c r="N184" s="35"/>
      <c r="O184" s="35"/>
    </row>
    <row r="185" spans="1:15" x14ac:dyDescent="0.45">
      <c r="A185" s="35"/>
      <c r="B185" s="92">
        <v>180</v>
      </c>
      <c r="C185" s="94" t="s">
        <v>218</v>
      </c>
      <c r="D185" s="90">
        <f>VLOOKUP(B185,'Data 2'!$A$4:$N$424,$O$2+2)</f>
        <v>7.5</v>
      </c>
      <c r="E185" s="91">
        <f t="shared" si="8"/>
        <v>7.5018000000000002</v>
      </c>
      <c r="F185" s="90">
        <f t="shared" si="9"/>
        <v>90</v>
      </c>
      <c r="G185" s="93" t="str">
        <f t="shared" si="10"/>
        <v>Kensington</v>
      </c>
      <c r="H185" s="93">
        <f t="shared" si="11"/>
        <v>5.6</v>
      </c>
      <c r="I185" s="74"/>
      <c r="J185" s="35"/>
      <c r="K185" s="35"/>
      <c r="L185" s="35"/>
      <c r="M185" s="35"/>
      <c r="N185" s="35"/>
      <c r="O185" s="35"/>
    </row>
    <row r="186" spans="1:15" x14ac:dyDescent="0.45">
      <c r="A186" s="35"/>
      <c r="B186" s="92">
        <v>181</v>
      </c>
      <c r="C186" s="94" t="s">
        <v>219</v>
      </c>
      <c r="D186" s="90">
        <f>VLOOKUP(B186,'Data 2'!$A$4:$N$424,$O$2+2)</f>
        <v>9.1999999999999993</v>
      </c>
      <c r="E186" s="91">
        <f t="shared" si="8"/>
        <v>9.20181</v>
      </c>
      <c r="F186" s="90">
        <f t="shared" si="9"/>
        <v>47</v>
      </c>
      <c r="G186" s="93" t="str">
        <f t="shared" si="10"/>
        <v>Hughesdale</v>
      </c>
      <c r="H186" s="93">
        <f t="shared" si="11"/>
        <v>5.6</v>
      </c>
      <c r="I186" s="74"/>
      <c r="J186" s="35"/>
      <c r="K186" s="35"/>
      <c r="L186" s="35"/>
      <c r="M186" s="35"/>
      <c r="N186" s="35"/>
      <c r="O186" s="35"/>
    </row>
    <row r="187" spans="1:15" x14ac:dyDescent="0.45">
      <c r="A187" s="35"/>
      <c r="B187" s="92">
        <v>182</v>
      </c>
      <c r="C187" s="94" t="s">
        <v>426</v>
      </c>
      <c r="D187" s="90">
        <f>VLOOKUP(B187,'Data 2'!$A$4:$N$424,$O$2+2)</f>
        <v>2.7</v>
      </c>
      <c r="E187" s="91">
        <f t="shared" si="8"/>
        <v>2.7018200000000001</v>
      </c>
      <c r="F187" s="90">
        <f t="shared" si="9"/>
        <v>394</v>
      </c>
      <c r="G187" s="93" t="str">
        <f t="shared" si="10"/>
        <v>Ashburton (Vic.)</v>
      </c>
      <c r="H187" s="93">
        <f t="shared" si="11"/>
        <v>5.6</v>
      </c>
      <c r="I187" s="74"/>
      <c r="J187" s="35"/>
      <c r="K187" s="35"/>
      <c r="L187" s="35"/>
      <c r="M187" s="35"/>
      <c r="N187" s="35"/>
      <c r="O187" s="35"/>
    </row>
    <row r="188" spans="1:15" x14ac:dyDescent="0.45">
      <c r="A188" s="35"/>
      <c r="B188" s="92">
        <v>183</v>
      </c>
      <c r="C188" s="94" t="s">
        <v>427</v>
      </c>
      <c r="D188" s="90">
        <f>VLOOKUP(B188,'Data 2'!$A$4:$N$424,$O$2+2)</f>
        <v>1.7</v>
      </c>
      <c r="E188" s="91">
        <f t="shared" si="8"/>
        <v>1.70183</v>
      </c>
      <c r="F188" s="90">
        <f t="shared" si="9"/>
        <v>421</v>
      </c>
      <c r="G188" s="93" t="str">
        <f t="shared" si="10"/>
        <v>Taylors Hill</v>
      </c>
      <c r="H188" s="93">
        <f t="shared" si="11"/>
        <v>5.5</v>
      </c>
      <c r="I188" s="74"/>
      <c r="J188" s="35"/>
      <c r="K188" s="35"/>
      <c r="L188" s="35"/>
      <c r="M188" s="35"/>
      <c r="N188" s="35"/>
      <c r="O188" s="35"/>
    </row>
    <row r="189" spans="1:15" x14ac:dyDescent="0.45">
      <c r="A189" s="35"/>
      <c r="B189" s="92">
        <v>184</v>
      </c>
      <c r="C189" s="94" t="s">
        <v>220</v>
      </c>
      <c r="D189" s="90">
        <f>VLOOKUP(B189,'Data 2'!$A$4:$N$424,$O$2+2)</f>
        <v>5.6</v>
      </c>
      <c r="E189" s="91">
        <f t="shared" si="8"/>
        <v>5.6018399999999993</v>
      </c>
      <c r="F189" s="90">
        <f t="shared" si="9"/>
        <v>181</v>
      </c>
      <c r="G189" s="93" t="str">
        <f t="shared" si="10"/>
        <v>Loddon</v>
      </c>
      <c r="H189" s="93">
        <f t="shared" si="11"/>
        <v>5.5</v>
      </c>
      <c r="I189" s="74"/>
      <c r="J189" s="35"/>
      <c r="K189" s="35"/>
      <c r="L189" s="35"/>
      <c r="M189" s="35"/>
      <c r="N189" s="35"/>
      <c r="O189" s="35"/>
    </row>
    <row r="190" spans="1:15" x14ac:dyDescent="0.45">
      <c r="A190" s="35"/>
      <c r="B190" s="92">
        <v>185</v>
      </c>
      <c r="C190" s="94" t="s">
        <v>221</v>
      </c>
      <c r="D190" s="90">
        <f>VLOOKUP(B190,'Data 2'!$A$4:$N$424,$O$2+2)</f>
        <v>5</v>
      </c>
      <c r="E190" s="91">
        <f t="shared" si="8"/>
        <v>5.0018500000000001</v>
      </c>
      <c r="F190" s="90">
        <f t="shared" si="9"/>
        <v>221</v>
      </c>
      <c r="G190" s="93" t="str">
        <f t="shared" si="10"/>
        <v>Keysborough</v>
      </c>
      <c r="H190" s="93">
        <f t="shared" si="11"/>
        <v>5.5</v>
      </c>
      <c r="I190" s="74"/>
      <c r="J190" s="35"/>
      <c r="K190" s="35"/>
      <c r="L190" s="35"/>
      <c r="M190" s="35"/>
      <c r="N190" s="35"/>
      <c r="O190" s="35"/>
    </row>
    <row r="191" spans="1:15" x14ac:dyDescent="0.45">
      <c r="A191" s="35"/>
      <c r="B191" s="92">
        <v>186</v>
      </c>
      <c r="C191" s="94" t="s">
        <v>428</v>
      </c>
      <c r="D191" s="90">
        <f>VLOOKUP(B191,'Data 2'!$A$4:$N$424,$O$2+2)</f>
        <v>1.8</v>
      </c>
      <c r="E191" s="91">
        <f t="shared" si="8"/>
        <v>1.80186</v>
      </c>
      <c r="F191" s="90">
        <f t="shared" si="9"/>
        <v>417</v>
      </c>
      <c r="G191" s="93" t="str">
        <f t="shared" si="10"/>
        <v>Hillside</v>
      </c>
      <c r="H191" s="93">
        <f t="shared" si="11"/>
        <v>5.5</v>
      </c>
      <c r="I191" s="74"/>
      <c r="J191" s="35"/>
      <c r="K191" s="35"/>
      <c r="L191" s="35"/>
      <c r="M191" s="35"/>
      <c r="N191" s="35"/>
      <c r="O191" s="35"/>
    </row>
    <row r="192" spans="1:15" x14ac:dyDescent="0.45">
      <c r="A192" s="35"/>
      <c r="B192" s="92">
        <v>187</v>
      </c>
      <c r="C192" s="94" t="s">
        <v>222</v>
      </c>
      <c r="D192" s="90">
        <f>VLOOKUP(B192,'Data 2'!$A$4:$N$424,$O$2+2)</f>
        <v>3.5</v>
      </c>
      <c r="E192" s="91">
        <f t="shared" si="8"/>
        <v>3.5018699999999998</v>
      </c>
      <c r="F192" s="90">
        <f t="shared" si="9"/>
        <v>341</v>
      </c>
      <c r="G192" s="93" t="str">
        <f t="shared" si="10"/>
        <v>Ormond - Glen Huntly</v>
      </c>
      <c r="H192" s="93">
        <f t="shared" si="11"/>
        <v>5.4</v>
      </c>
      <c r="I192" s="74"/>
      <c r="J192" s="35"/>
      <c r="K192" s="35"/>
      <c r="L192" s="35"/>
      <c r="M192" s="35"/>
      <c r="N192" s="35"/>
      <c r="O192" s="35"/>
    </row>
    <row r="193" spans="1:15" x14ac:dyDescent="0.45">
      <c r="A193" s="35"/>
      <c r="B193" s="92">
        <v>188</v>
      </c>
      <c r="C193" s="94" t="s">
        <v>223</v>
      </c>
      <c r="D193" s="90">
        <f>VLOOKUP(B193,'Data 2'!$A$4:$N$424,$O$2+2)</f>
        <v>2.8</v>
      </c>
      <c r="E193" s="91">
        <f t="shared" si="8"/>
        <v>2.8018799999999997</v>
      </c>
      <c r="F193" s="90">
        <f t="shared" si="9"/>
        <v>386</v>
      </c>
      <c r="G193" s="93" t="str">
        <f t="shared" si="10"/>
        <v>Kangaroo Flat - Golden Square</v>
      </c>
      <c r="H193" s="93">
        <f t="shared" si="11"/>
        <v>5.4</v>
      </c>
      <c r="I193" s="74"/>
      <c r="J193" s="35"/>
      <c r="K193" s="35"/>
      <c r="L193" s="35"/>
      <c r="M193" s="35"/>
      <c r="N193" s="35"/>
      <c r="O193" s="35"/>
    </row>
    <row r="194" spans="1:15" x14ac:dyDescent="0.45">
      <c r="A194" s="35"/>
      <c r="B194" s="92">
        <v>189</v>
      </c>
      <c r="C194" s="94" t="s">
        <v>429</v>
      </c>
      <c r="D194" s="90">
        <f>VLOOKUP(B194,'Data 2'!$A$4:$N$424,$O$2+2)</f>
        <v>5.4</v>
      </c>
      <c r="E194" s="91">
        <f t="shared" si="8"/>
        <v>5.4018900000000007</v>
      </c>
      <c r="F194" s="90">
        <f t="shared" si="9"/>
        <v>188</v>
      </c>
      <c r="G194" s="93" t="str">
        <f t="shared" si="10"/>
        <v>Hampton</v>
      </c>
      <c r="H194" s="93">
        <f t="shared" si="11"/>
        <v>5.4</v>
      </c>
      <c r="I194" s="74"/>
      <c r="J194" s="35"/>
      <c r="K194" s="35"/>
      <c r="L194" s="35"/>
      <c r="M194" s="35"/>
      <c r="N194" s="35"/>
      <c r="O194" s="35"/>
    </row>
    <row r="195" spans="1:15" x14ac:dyDescent="0.45">
      <c r="A195" s="35"/>
      <c r="B195" s="92">
        <v>190</v>
      </c>
      <c r="C195" s="94" t="s">
        <v>224</v>
      </c>
      <c r="D195" s="90">
        <f>VLOOKUP(B195,'Data 2'!$A$4:$N$424,$O$2+2)</f>
        <v>4.8</v>
      </c>
      <c r="E195" s="91">
        <f t="shared" si="8"/>
        <v>4.8018999999999998</v>
      </c>
      <c r="F195" s="90">
        <f t="shared" si="9"/>
        <v>236</v>
      </c>
      <c r="G195" s="93" t="str">
        <f t="shared" si="10"/>
        <v>Cranbourne South</v>
      </c>
      <c r="H195" s="93">
        <f t="shared" si="11"/>
        <v>5.4</v>
      </c>
      <c r="I195" s="74"/>
      <c r="J195" s="35"/>
      <c r="K195" s="35"/>
      <c r="L195" s="35"/>
      <c r="M195" s="35"/>
      <c r="N195" s="35"/>
      <c r="O195" s="35"/>
    </row>
    <row r="196" spans="1:15" x14ac:dyDescent="0.45">
      <c r="A196" s="35"/>
      <c r="B196" s="92">
        <v>191</v>
      </c>
      <c r="C196" s="94" t="s">
        <v>225</v>
      </c>
      <c r="D196" s="90">
        <f>VLOOKUP(B196,'Data 2'!$A$4:$N$424,$O$2+2)</f>
        <v>9.1999999999999993</v>
      </c>
      <c r="E196" s="91">
        <f t="shared" si="8"/>
        <v>9.2019099999999998</v>
      </c>
      <c r="F196" s="90">
        <f t="shared" si="9"/>
        <v>46</v>
      </c>
      <c r="G196" s="93" t="str">
        <f t="shared" si="10"/>
        <v>Berwick - South</v>
      </c>
      <c r="H196" s="93">
        <f t="shared" si="11"/>
        <v>5.4</v>
      </c>
      <c r="I196" s="74"/>
      <c r="J196" s="35"/>
      <c r="K196" s="35"/>
      <c r="L196" s="35"/>
      <c r="M196" s="35"/>
      <c r="N196" s="35"/>
      <c r="O196" s="35"/>
    </row>
    <row r="197" spans="1:15" x14ac:dyDescent="0.45">
      <c r="A197" s="35"/>
      <c r="B197" s="92">
        <v>192</v>
      </c>
      <c r="C197" s="94" t="s">
        <v>226</v>
      </c>
      <c r="D197" s="90">
        <f>VLOOKUP(B197,'Data 2'!$A$4:$N$424,$O$2+2)</f>
        <v>5.9</v>
      </c>
      <c r="E197" s="91">
        <f t="shared" si="8"/>
        <v>5.9019200000000005</v>
      </c>
      <c r="F197" s="90">
        <f t="shared" si="9"/>
        <v>158</v>
      </c>
      <c r="G197" s="93" t="str">
        <f t="shared" si="10"/>
        <v>Seddon - Kingsville</v>
      </c>
      <c r="H197" s="93">
        <f t="shared" si="11"/>
        <v>5.3</v>
      </c>
      <c r="I197" s="74"/>
      <c r="J197" s="35"/>
      <c r="K197" s="35"/>
      <c r="L197" s="35"/>
      <c r="M197" s="35"/>
      <c r="N197" s="35"/>
      <c r="O197" s="35"/>
    </row>
    <row r="198" spans="1:15" x14ac:dyDescent="0.45">
      <c r="A198" s="35"/>
      <c r="B198" s="92">
        <v>193</v>
      </c>
      <c r="C198" s="94" t="s">
        <v>227</v>
      </c>
      <c r="D198" s="90">
        <f>VLOOKUP(B198,'Data 2'!$A$4:$N$424,$O$2+2)</f>
        <v>5.6</v>
      </c>
      <c r="E198" s="91">
        <f t="shared" si="8"/>
        <v>5.6019299999999994</v>
      </c>
      <c r="F198" s="90">
        <f t="shared" si="9"/>
        <v>180</v>
      </c>
      <c r="G198" s="93" t="str">
        <f t="shared" si="10"/>
        <v>Ringwood East</v>
      </c>
      <c r="H198" s="93">
        <f t="shared" si="11"/>
        <v>5.3</v>
      </c>
      <c r="I198" s="74"/>
      <c r="J198" s="35"/>
      <c r="K198" s="35"/>
      <c r="L198" s="35"/>
      <c r="M198" s="35"/>
      <c r="N198" s="35"/>
      <c r="O198" s="35"/>
    </row>
    <row r="199" spans="1:15" x14ac:dyDescent="0.45">
      <c r="A199" s="35"/>
      <c r="B199" s="92">
        <v>194</v>
      </c>
      <c r="C199" s="94" t="s">
        <v>430</v>
      </c>
      <c r="D199" s="90">
        <f>VLOOKUP(B199,'Data 2'!$A$4:$N$424,$O$2+2)</f>
        <v>3.5</v>
      </c>
      <c r="E199" s="91">
        <f t="shared" ref="E199:E262" si="12">D199+0.00001*B199</f>
        <v>3.5019399999999998</v>
      </c>
      <c r="F199" s="90">
        <f t="shared" ref="F199:F262" si="13">RANK(E199,E$6:E$426)</f>
        <v>340</v>
      </c>
      <c r="G199" s="93" t="str">
        <f t="shared" ref="G199:G262" si="14">VLOOKUP(MATCH(B199,F$6:F$426,0),B$6:F$426,2)</f>
        <v>Pearcedale - Tooradin</v>
      </c>
      <c r="H199" s="93">
        <f t="shared" ref="H199:H262" si="15">VLOOKUP(MATCH(B199,F$6:F$426,0),B$6:F$426,3)</f>
        <v>5.3</v>
      </c>
      <c r="I199" s="74"/>
      <c r="J199" s="35"/>
      <c r="K199" s="35"/>
      <c r="L199" s="35"/>
      <c r="M199" s="35"/>
      <c r="N199" s="35"/>
      <c r="O199" s="35"/>
    </row>
    <row r="200" spans="1:15" x14ac:dyDescent="0.45">
      <c r="A200" s="35"/>
      <c r="B200" s="92">
        <v>195</v>
      </c>
      <c r="C200" s="94" t="s">
        <v>228</v>
      </c>
      <c r="D200" s="90">
        <f>VLOOKUP(B200,'Data 2'!$A$4:$N$424,$O$2+2)</f>
        <v>5.0999999999999996</v>
      </c>
      <c r="E200" s="91">
        <f t="shared" si="12"/>
        <v>5.1019499999999995</v>
      </c>
      <c r="F200" s="90">
        <f t="shared" si="13"/>
        <v>216</v>
      </c>
      <c r="G200" s="93" t="str">
        <f t="shared" si="14"/>
        <v>Pascoe Vale</v>
      </c>
      <c r="H200" s="93">
        <f t="shared" si="15"/>
        <v>5.3</v>
      </c>
      <c r="I200" s="74"/>
      <c r="J200" s="35"/>
      <c r="K200" s="35"/>
      <c r="L200" s="35"/>
      <c r="M200" s="35"/>
      <c r="N200" s="35"/>
      <c r="O200" s="35"/>
    </row>
    <row r="201" spans="1:15" x14ac:dyDescent="0.45">
      <c r="A201" s="35"/>
      <c r="B201" s="92">
        <v>196</v>
      </c>
      <c r="C201" s="94" t="s">
        <v>229</v>
      </c>
      <c r="D201" s="90">
        <f>VLOOKUP(B201,'Data 2'!$A$4:$N$424,$O$2+2)</f>
        <v>4.8</v>
      </c>
      <c r="E201" s="91">
        <f t="shared" si="12"/>
        <v>4.8019600000000002</v>
      </c>
      <c r="F201" s="90">
        <f t="shared" si="13"/>
        <v>235</v>
      </c>
      <c r="G201" s="93" t="str">
        <f t="shared" si="14"/>
        <v>Maribyrnong</v>
      </c>
      <c r="H201" s="93">
        <f t="shared" si="15"/>
        <v>5.3</v>
      </c>
      <c r="I201" s="74"/>
      <c r="J201" s="35"/>
      <c r="K201" s="35"/>
      <c r="L201" s="35"/>
      <c r="M201" s="35"/>
      <c r="N201" s="35"/>
      <c r="O201" s="35"/>
    </row>
    <row r="202" spans="1:15" x14ac:dyDescent="0.45">
      <c r="A202" s="35"/>
      <c r="B202" s="92">
        <v>197</v>
      </c>
      <c r="C202" s="94" t="s">
        <v>230</v>
      </c>
      <c r="D202" s="90">
        <f>VLOOKUP(B202,'Data 2'!$A$4:$N$424,$O$2+2)</f>
        <v>5.5</v>
      </c>
      <c r="E202" s="91">
        <f t="shared" si="12"/>
        <v>5.50197</v>
      </c>
      <c r="F202" s="90">
        <f t="shared" si="13"/>
        <v>185</v>
      </c>
      <c r="G202" s="93" t="str">
        <f t="shared" si="14"/>
        <v>Dromana</v>
      </c>
      <c r="H202" s="93">
        <f t="shared" si="15"/>
        <v>5.3</v>
      </c>
      <c r="I202" s="74"/>
      <c r="J202" s="35"/>
      <c r="K202" s="35"/>
      <c r="L202" s="35"/>
      <c r="M202" s="35"/>
      <c r="N202" s="35"/>
      <c r="O202" s="35"/>
    </row>
    <row r="203" spans="1:15" x14ac:dyDescent="0.45">
      <c r="A203" s="35"/>
      <c r="B203" s="92">
        <v>198</v>
      </c>
      <c r="C203" s="94" t="s">
        <v>431</v>
      </c>
      <c r="D203" s="90">
        <f>VLOOKUP(B203,'Data 2'!$A$4:$N$424,$O$2+2)</f>
        <v>4.0999999999999996</v>
      </c>
      <c r="E203" s="91">
        <f t="shared" si="12"/>
        <v>4.1019799999999993</v>
      </c>
      <c r="F203" s="90">
        <f t="shared" si="13"/>
        <v>295</v>
      </c>
      <c r="G203" s="93" t="str">
        <f t="shared" si="14"/>
        <v>Clarinda - Oakleigh South</v>
      </c>
      <c r="H203" s="93">
        <f t="shared" si="15"/>
        <v>5.3</v>
      </c>
      <c r="I203" s="74"/>
      <c r="J203" s="35"/>
      <c r="K203" s="35"/>
      <c r="L203" s="35"/>
      <c r="M203" s="35"/>
      <c r="N203" s="35"/>
      <c r="O203" s="35"/>
    </row>
    <row r="204" spans="1:15" x14ac:dyDescent="0.45">
      <c r="A204" s="35"/>
      <c r="B204" s="92">
        <v>199</v>
      </c>
      <c r="C204" s="94" t="s">
        <v>231</v>
      </c>
      <c r="D204" s="90">
        <f>VLOOKUP(B204,'Data 2'!$A$4:$N$424,$O$2+2)</f>
        <v>6.7</v>
      </c>
      <c r="E204" s="91">
        <f t="shared" si="12"/>
        <v>6.7019900000000003</v>
      </c>
      <c r="F204" s="90">
        <f t="shared" si="13"/>
        <v>120</v>
      </c>
      <c r="G204" s="93" t="str">
        <f t="shared" si="14"/>
        <v>Aspendale Gardens - Waterways</v>
      </c>
      <c r="H204" s="93">
        <f t="shared" si="15"/>
        <v>5.3</v>
      </c>
      <c r="I204" s="74"/>
      <c r="J204" s="35"/>
      <c r="K204" s="35"/>
      <c r="L204" s="35"/>
      <c r="M204" s="35"/>
      <c r="N204" s="35"/>
      <c r="O204" s="35"/>
    </row>
    <row r="205" spans="1:15" x14ac:dyDescent="0.45">
      <c r="A205" s="35"/>
      <c r="B205" s="92">
        <v>200</v>
      </c>
      <c r="C205" s="94" t="s">
        <v>232</v>
      </c>
      <c r="D205" s="90">
        <f>VLOOKUP(B205,'Data 2'!$A$4:$N$424,$O$2+2)</f>
        <v>6.7</v>
      </c>
      <c r="E205" s="91">
        <f t="shared" si="12"/>
        <v>6.702</v>
      </c>
      <c r="F205" s="90">
        <f t="shared" si="13"/>
        <v>119</v>
      </c>
      <c r="G205" s="93" t="str">
        <f t="shared" si="14"/>
        <v>Shepparton - North</v>
      </c>
      <c r="H205" s="93">
        <f t="shared" si="15"/>
        <v>5.2</v>
      </c>
      <c r="I205" s="74"/>
      <c r="J205" s="35"/>
      <c r="K205" s="35"/>
      <c r="L205" s="35"/>
      <c r="M205" s="35"/>
      <c r="N205" s="35"/>
      <c r="O205" s="35"/>
    </row>
    <row r="206" spans="1:15" x14ac:dyDescent="0.45">
      <c r="A206" s="35"/>
      <c r="B206" s="92">
        <v>201</v>
      </c>
      <c r="C206" s="94" t="s">
        <v>233</v>
      </c>
      <c r="D206" s="90">
        <f>VLOOKUP(B206,'Data 2'!$A$4:$N$424,$O$2+2)</f>
        <v>14.5</v>
      </c>
      <c r="E206" s="91">
        <f t="shared" si="12"/>
        <v>14.50201</v>
      </c>
      <c r="F206" s="90">
        <f t="shared" si="13"/>
        <v>8</v>
      </c>
      <c r="G206" s="93" t="str">
        <f t="shared" si="14"/>
        <v>Richmond (Vic.)</v>
      </c>
      <c r="H206" s="93">
        <f t="shared" si="15"/>
        <v>5.2</v>
      </c>
      <c r="I206" s="74"/>
      <c r="J206" s="35"/>
      <c r="K206" s="35"/>
      <c r="L206" s="35"/>
      <c r="M206" s="35"/>
      <c r="N206" s="35"/>
      <c r="O206" s="35"/>
    </row>
    <row r="207" spans="1:15" x14ac:dyDescent="0.45">
      <c r="A207" s="35"/>
      <c r="B207" s="92">
        <v>202</v>
      </c>
      <c r="C207" s="94" t="s">
        <v>234</v>
      </c>
      <c r="D207" s="90">
        <f>VLOOKUP(B207,'Data 2'!$A$4:$N$424,$O$2+2)</f>
        <v>4.9000000000000004</v>
      </c>
      <c r="E207" s="91">
        <f t="shared" si="12"/>
        <v>4.9020200000000003</v>
      </c>
      <c r="F207" s="90">
        <f t="shared" si="13"/>
        <v>225</v>
      </c>
      <c r="G207" s="93" t="str">
        <f t="shared" si="14"/>
        <v>Moonee Ponds</v>
      </c>
      <c r="H207" s="93">
        <f t="shared" si="15"/>
        <v>5.2</v>
      </c>
      <c r="I207" s="74"/>
      <c r="J207" s="35"/>
      <c r="K207" s="35"/>
      <c r="L207" s="35"/>
      <c r="M207" s="35"/>
      <c r="N207" s="35"/>
      <c r="O207" s="35"/>
    </row>
    <row r="208" spans="1:15" x14ac:dyDescent="0.45">
      <c r="A208" s="35"/>
      <c r="B208" s="92">
        <v>203</v>
      </c>
      <c r="C208" s="94" t="s">
        <v>235</v>
      </c>
      <c r="D208" s="90">
        <f>VLOOKUP(B208,'Data 2'!$A$4:$N$424,$O$2+2)</f>
        <v>5</v>
      </c>
      <c r="E208" s="91">
        <f t="shared" si="12"/>
        <v>5.0020300000000004</v>
      </c>
      <c r="F208" s="90">
        <f t="shared" si="13"/>
        <v>220</v>
      </c>
      <c r="G208" s="93" t="str">
        <f t="shared" si="14"/>
        <v>Forest Hill</v>
      </c>
      <c r="H208" s="93">
        <f t="shared" si="15"/>
        <v>5.2</v>
      </c>
      <c r="I208" s="74"/>
      <c r="J208" s="35"/>
      <c r="K208" s="35"/>
      <c r="L208" s="35"/>
      <c r="M208" s="35"/>
      <c r="N208" s="35"/>
      <c r="O208" s="35"/>
    </row>
    <row r="209" spans="1:15" x14ac:dyDescent="0.45">
      <c r="A209" s="35"/>
      <c r="B209" s="92">
        <v>204</v>
      </c>
      <c r="C209" s="94" t="s">
        <v>236</v>
      </c>
      <c r="D209" s="90">
        <f>VLOOKUP(B209,'Data 2'!$A$4:$N$424,$O$2+2)</f>
        <v>5.7</v>
      </c>
      <c r="E209" s="91">
        <f t="shared" si="12"/>
        <v>5.7020400000000002</v>
      </c>
      <c r="F209" s="90">
        <f t="shared" si="13"/>
        <v>170</v>
      </c>
      <c r="G209" s="93" t="str">
        <f t="shared" si="14"/>
        <v>Drouin</v>
      </c>
      <c r="H209" s="93">
        <f t="shared" si="15"/>
        <v>5.2</v>
      </c>
      <c r="I209" s="74"/>
      <c r="J209" s="35"/>
      <c r="K209" s="35"/>
      <c r="L209" s="35"/>
      <c r="M209" s="35"/>
      <c r="N209" s="35"/>
      <c r="O209" s="35"/>
    </row>
    <row r="210" spans="1:15" x14ac:dyDescent="0.45">
      <c r="A210" s="35"/>
      <c r="B210" s="92">
        <v>205</v>
      </c>
      <c r="C210" s="94" t="s">
        <v>432</v>
      </c>
      <c r="D210" s="90">
        <f>VLOOKUP(B210,'Data 2'!$A$4:$N$424,$O$2+2)</f>
        <v>4.2</v>
      </c>
      <c r="E210" s="91">
        <f t="shared" si="12"/>
        <v>4.2020499999999998</v>
      </c>
      <c r="F210" s="90">
        <f t="shared" si="13"/>
        <v>287</v>
      </c>
      <c r="G210" s="93" t="str">
        <f t="shared" si="14"/>
        <v>Daylesford</v>
      </c>
      <c r="H210" s="93">
        <f t="shared" si="15"/>
        <v>5.2</v>
      </c>
      <c r="I210" s="74"/>
      <c r="J210" s="35"/>
      <c r="K210" s="35"/>
      <c r="L210" s="35"/>
      <c r="M210" s="35"/>
      <c r="N210" s="35"/>
      <c r="O210" s="35"/>
    </row>
    <row r="211" spans="1:15" x14ac:dyDescent="0.45">
      <c r="A211" s="35"/>
      <c r="B211" s="92">
        <v>206</v>
      </c>
      <c r="C211" s="94" t="s">
        <v>433</v>
      </c>
      <c r="D211" s="90">
        <f>VLOOKUP(B211,'Data 2'!$A$4:$N$424,$O$2+2)</f>
        <v>4.3</v>
      </c>
      <c r="E211" s="91">
        <f t="shared" si="12"/>
        <v>4.30206</v>
      </c>
      <c r="F211" s="90">
        <f t="shared" si="13"/>
        <v>277</v>
      </c>
      <c r="G211" s="93" t="str">
        <f t="shared" si="14"/>
        <v>Cobram</v>
      </c>
      <c r="H211" s="93">
        <f t="shared" si="15"/>
        <v>5.2</v>
      </c>
      <c r="I211" s="74"/>
      <c r="J211" s="35"/>
      <c r="K211" s="35"/>
      <c r="L211" s="35"/>
      <c r="M211" s="35"/>
      <c r="N211" s="35"/>
      <c r="O211" s="35"/>
    </row>
    <row r="212" spans="1:15" x14ac:dyDescent="0.45">
      <c r="A212" s="35"/>
      <c r="B212" s="92">
        <v>207</v>
      </c>
      <c r="C212" s="94" t="s">
        <v>434</v>
      </c>
      <c r="D212" s="90">
        <f>VLOOKUP(B212,'Data 2'!$A$4:$N$424,$O$2+2)</f>
        <v>3.1</v>
      </c>
      <c r="E212" s="91">
        <f t="shared" si="12"/>
        <v>3.1020699999999999</v>
      </c>
      <c r="F212" s="90">
        <f t="shared" si="13"/>
        <v>369</v>
      </c>
      <c r="G212" s="93" t="str">
        <f t="shared" si="14"/>
        <v>Chirnside Park</v>
      </c>
      <c r="H212" s="93">
        <f t="shared" si="15"/>
        <v>5.2</v>
      </c>
      <c r="I212" s="74"/>
      <c r="J212" s="35"/>
      <c r="K212" s="35"/>
      <c r="L212" s="35"/>
      <c r="M212" s="35"/>
      <c r="N212" s="35"/>
      <c r="O212" s="35"/>
    </row>
    <row r="213" spans="1:15" x14ac:dyDescent="0.45">
      <c r="A213" s="35"/>
      <c r="B213" s="92">
        <v>208</v>
      </c>
      <c r="C213" s="94" t="s">
        <v>435</v>
      </c>
      <c r="D213" s="90">
        <f>VLOOKUP(B213,'Data 2'!$A$4:$N$424,$O$2+2)</f>
        <v>7.9</v>
      </c>
      <c r="E213" s="91">
        <f t="shared" si="12"/>
        <v>7.9020800000000007</v>
      </c>
      <c r="F213" s="90">
        <f t="shared" si="13"/>
        <v>72</v>
      </c>
      <c r="G213" s="93" t="str">
        <f t="shared" si="14"/>
        <v>Caulfield - North</v>
      </c>
      <c r="H213" s="93">
        <f t="shared" si="15"/>
        <v>5.2</v>
      </c>
      <c r="I213" s="74"/>
      <c r="J213" s="35"/>
      <c r="K213" s="35"/>
      <c r="L213" s="35"/>
      <c r="M213" s="35"/>
      <c r="N213" s="35"/>
      <c r="O213" s="35"/>
    </row>
    <row r="214" spans="1:15" x14ac:dyDescent="0.45">
      <c r="A214" s="35"/>
      <c r="B214" s="92">
        <v>209</v>
      </c>
      <c r="C214" s="94" t="s">
        <v>237</v>
      </c>
      <c r="D214" s="90">
        <f>VLOOKUP(B214,'Data 2'!$A$4:$N$424,$O$2+2)</f>
        <v>12.4</v>
      </c>
      <c r="E214" s="91">
        <f t="shared" si="12"/>
        <v>12.402090000000001</v>
      </c>
      <c r="F214" s="90">
        <f t="shared" si="13"/>
        <v>14</v>
      </c>
      <c r="G214" s="93" t="str">
        <f t="shared" si="14"/>
        <v>Bentleigh - McKinnon</v>
      </c>
      <c r="H214" s="93">
        <f t="shared" si="15"/>
        <v>5.2</v>
      </c>
      <c r="I214" s="74"/>
      <c r="J214" s="35"/>
      <c r="K214" s="35"/>
      <c r="L214" s="35"/>
      <c r="M214" s="35"/>
      <c r="N214" s="35"/>
      <c r="O214" s="35"/>
    </row>
    <row r="215" spans="1:15" x14ac:dyDescent="0.45">
      <c r="A215" s="35"/>
      <c r="B215" s="92">
        <v>210</v>
      </c>
      <c r="C215" s="94" t="s">
        <v>238</v>
      </c>
      <c r="D215" s="90">
        <f>VLOOKUP(B215,'Data 2'!$A$4:$N$424,$O$2+2)</f>
        <v>4</v>
      </c>
      <c r="E215" s="91">
        <f t="shared" si="12"/>
        <v>4.0021000000000004</v>
      </c>
      <c r="F215" s="90">
        <f t="shared" si="13"/>
        <v>301</v>
      </c>
      <c r="G215" s="93" t="str">
        <f t="shared" si="14"/>
        <v>Beaconsfield - Officer</v>
      </c>
      <c r="H215" s="93">
        <f t="shared" si="15"/>
        <v>5.2</v>
      </c>
      <c r="I215" s="74"/>
      <c r="J215" s="35"/>
      <c r="K215" s="35"/>
      <c r="L215" s="35"/>
      <c r="M215" s="35"/>
      <c r="N215" s="35"/>
      <c r="O215" s="35"/>
    </row>
    <row r="216" spans="1:15" x14ac:dyDescent="0.45">
      <c r="A216" s="35"/>
      <c r="B216" s="92">
        <v>211</v>
      </c>
      <c r="C216" s="94" t="s">
        <v>436</v>
      </c>
      <c r="D216" s="90">
        <f>VLOOKUP(B216,'Data 2'!$A$4:$N$424,$O$2+2)</f>
        <v>3.2</v>
      </c>
      <c r="E216" s="91">
        <f t="shared" si="12"/>
        <v>3.2021100000000002</v>
      </c>
      <c r="F216" s="90">
        <f t="shared" si="13"/>
        <v>363</v>
      </c>
      <c r="G216" s="93" t="str">
        <f t="shared" si="14"/>
        <v>Balwyn</v>
      </c>
      <c r="H216" s="93">
        <f t="shared" si="15"/>
        <v>5.2</v>
      </c>
      <c r="I216" s="74"/>
      <c r="J216" s="35"/>
      <c r="K216" s="35"/>
      <c r="L216" s="35"/>
      <c r="M216" s="35"/>
      <c r="N216" s="35"/>
      <c r="O216" s="35"/>
    </row>
    <row r="217" spans="1:15" x14ac:dyDescent="0.45">
      <c r="A217" s="35"/>
      <c r="B217" s="92">
        <v>212</v>
      </c>
      <c r="C217" s="94" t="s">
        <v>239</v>
      </c>
      <c r="D217" s="90">
        <f>VLOOKUP(B217,'Data 2'!$A$4:$N$424,$O$2+2)</f>
        <v>7.8</v>
      </c>
      <c r="E217" s="91">
        <f t="shared" si="12"/>
        <v>7.8021199999999995</v>
      </c>
      <c r="F217" s="90">
        <f t="shared" si="13"/>
        <v>77</v>
      </c>
      <c r="G217" s="93" t="str">
        <f t="shared" si="14"/>
        <v>Ballarat - North</v>
      </c>
      <c r="H217" s="93">
        <f t="shared" si="15"/>
        <v>5.2</v>
      </c>
      <c r="I217" s="74"/>
      <c r="J217" s="35"/>
      <c r="K217" s="35"/>
      <c r="L217" s="35"/>
      <c r="M217" s="35"/>
      <c r="N217" s="35"/>
      <c r="O217" s="35"/>
    </row>
    <row r="218" spans="1:15" x14ac:dyDescent="0.45">
      <c r="A218" s="35"/>
      <c r="B218" s="92">
        <v>213</v>
      </c>
      <c r="C218" s="94" t="s">
        <v>437</v>
      </c>
      <c r="D218" s="90">
        <f>VLOOKUP(B218,'Data 2'!$A$4:$N$424,$O$2+2)</f>
        <v>3.5</v>
      </c>
      <c r="E218" s="91">
        <f t="shared" si="12"/>
        <v>3.5021300000000002</v>
      </c>
      <c r="F218" s="90">
        <f t="shared" si="13"/>
        <v>339</v>
      </c>
      <c r="G218" s="93" t="str">
        <f t="shared" si="14"/>
        <v>Ashwood - Chadstone</v>
      </c>
      <c r="H218" s="93">
        <f t="shared" si="15"/>
        <v>5.2</v>
      </c>
      <c r="I218" s="74"/>
      <c r="J218" s="35"/>
      <c r="K218" s="35"/>
      <c r="L218" s="35"/>
      <c r="M218" s="35"/>
      <c r="N218" s="35"/>
      <c r="O218" s="35"/>
    </row>
    <row r="219" spans="1:15" x14ac:dyDescent="0.45">
      <c r="A219" s="35"/>
      <c r="B219" s="92">
        <v>214</v>
      </c>
      <c r="C219" s="94" t="s">
        <v>438</v>
      </c>
      <c r="D219" s="90">
        <f>VLOOKUP(B219,'Data 2'!$A$4:$N$424,$O$2+2)</f>
        <v>2.9</v>
      </c>
      <c r="E219" s="91">
        <f t="shared" si="12"/>
        <v>2.9021399999999997</v>
      </c>
      <c r="F219" s="90">
        <f t="shared" si="13"/>
        <v>380</v>
      </c>
      <c r="G219" s="93" t="str">
        <f t="shared" si="14"/>
        <v>Wantirna</v>
      </c>
      <c r="H219" s="93">
        <f t="shared" si="15"/>
        <v>5.0999999999999996</v>
      </c>
      <c r="I219" s="74"/>
      <c r="J219" s="35"/>
      <c r="K219" s="35"/>
      <c r="L219" s="35"/>
      <c r="M219" s="35"/>
      <c r="N219" s="35"/>
      <c r="O219" s="35"/>
    </row>
    <row r="220" spans="1:15" x14ac:dyDescent="0.45">
      <c r="A220" s="35"/>
      <c r="B220" s="92">
        <v>215</v>
      </c>
      <c r="C220" s="94" t="s">
        <v>240</v>
      </c>
      <c r="D220" s="90">
        <f>VLOOKUP(B220,'Data 2'!$A$4:$N$424,$O$2+2)</f>
        <v>5.6</v>
      </c>
      <c r="E220" s="91">
        <f t="shared" si="12"/>
        <v>5.60215</v>
      </c>
      <c r="F220" s="90">
        <f t="shared" si="13"/>
        <v>179</v>
      </c>
      <c r="G220" s="93" t="str">
        <f t="shared" si="14"/>
        <v>Point Cook</v>
      </c>
      <c r="H220" s="93">
        <f t="shared" si="15"/>
        <v>5.0999999999999996</v>
      </c>
      <c r="I220" s="74"/>
      <c r="J220" s="35"/>
      <c r="K220" s="35"/>
      <c r="L220" s="35"/>
      <c r="M220" s="35"/>
      <c r="N220" s="35"/>
      <c r="O220" s="35"/>
    </row>
    <row r="221" spans="1:15" x14ac:dyDescent="0.45">
      <c r="A221" s="35"/>
      <c r="B221" s="92">
        <v>216</v>
      </c>
      <c r="C221" s="94" t="s">
        <v>439</v>
      </c>
      <c r="D221" s="90">
        <f>VLOOKUP(B221,'Data 2'!$A$4:$N$424,$O$2+2)</f>
        <v>3.1</v>
      </c>
      <c r="E221" s="91">
        <f t="shared" si="12"/>
        <v>3.10216</v>
      </c>
      <c r="F221" s="90">
        <f t="shared" si="13"/>
        <v>368</v>
      </c>
      <c r="G221" s="93" t="str">
        <f t="shared" si="14"/>
        <v>Kew</v>
      </c>
      <c r="H221" s="93">
        <f t="shared" si="15"/>
        <v>5.0999999999999996</v>
      </c>
      <c r="I221" s="74"/>
      <c r="J221" s="35"/>
      <c r="K221" s="35"/>
      <c r="L221" s="35"/>
      <c r="M221" s="35"/>
      <c r="N221" s="35"/>
      <c r="O221" s="35"/>
    </row>
    <row r="222" spans="1:15" x14ac:dyDescent="0.45">
      <c r="A222" s="35"/>
      <c r="B222" s="92">
        <v>217</v>
      </c>
      <c r="C222" s="94" t="s">
        <v>440</v>
      </c>
      <c r="D222" s="90">
        <f>VLOOKUP(B222,'Data 2'!$A$4:$N$424,$O$2+2)</f>
        <v>5.5</v>
      </c>
      <c r="E222" s="91">
        <f t="shared" si="12"/>
        <v>5.5021699999999996</v>
      </c>
      <c r="F222" s="90">
        <f t="shared" si="13"/>
        <v>184</v>
      </c>
      <c r="G222" s="93" t="str">
        <f t="shared" si="14"/>
        <v>Clayton South</v>
      </c>
      <c r="H222" s="93">
        <f t="shared" si="15"/>
        <v>5.0999999999999996</v>
      </c>
      <c r="I222" s="74"/>
      <c r="J222" s="35"/>
      <c r="K222" s="35"/>
      <c r="L222" s="35"/>
      <c r="M222" s="35"/>
      <c r="N222" s="35"/>
      <c r="O222" s="35"/>
    </row>
    <row r="223" spans="1:15" x14ac:dyDescent="0.45">
      <c r="A223" s="35"/>
      <c r="B223" s="92">
        <v>218</v>
      </c>
      <c r="C223" s="94" t="s">
        <v>441</v>
      </c>
      <c r="D223" s="90">
        <f>VLOOKUP(B223,'Data 2'!$A$4:$N$424,$O$2+2)</f>
        <v>6.4</v>
      </c>
      <c r="E223" s="91">
        <f t="shared" si="12"/>
        <v>6.4021800000000004</v>
      </c>
      <c r="F223" s="90">
        <f t="shared" si="13"/>
        <v>137</v>
      </c>
      <c r="G223" s="93" t="str">
        <f t="shared" si="14"/>
        <v>Romsey</v>
      </c>
      <c r="H223" s="93">
        <f t="shared" si="15"/>
        <v>5</v>
      </c>
      <c r="I223" s="74"/>
      <c r="J223" s="35"/>
      <c r="K223" s="35"/>
      <c r="L223" s="35"/>
      <c r="M223" s="35"/>
      <c r="N223" s="35"/>
      <c r="O223" s="35"/>
    </row>
    <row r="224" spans="1:15" x14ac:dyDescent="0.45">
      <c r="A224" s="35"/>
      <c r="B224" s="92">
        <v>219</v>
      </c>
      <c r="C224" s="94" t="s">
        <v>442</v>
      </c>
      <c r="D224" s="90">
        <f>VLOOKUP(B224,'Data 2'!$A$4:$N$424,$O$2+2)</f>
        <v>2.6</v>
      </c>
      <c r="E224" s="91">
        <f t="shared" si="12"/>
        <v>2.6021900000000002</v>
      </c>
      <c r="F224" s="90">
        <f t="shared" si="13"/>
        <v>396</v>
      </c>
      <c r="G224" s="93" t="str">
        <f t="shared" si="14"/>
        <v>Prahran - Windsor</v>
      </c>
      <c r="H224" s="93">
        <f t="shared" si="15"/>
        <v>5</v>
      </c>
      <c r="I224" s="74"/>
      <c r="J224" s="35"/>
      <c r="K224" s="35"/>
      <c r="L224" s="35"/>
      <c r="M224" s="35"/>
      <c r="N224" s="35"/>
      <c r="O224" s="35"/>
    </row>
    <row r="225" spans="1:15" x14ac:dyDescent="0.45">
      <c r="A225" s="35"/>
      <c r="B225" s="92">
        <v>220</v>
      </c>
      <c r="C225" s="94" t="s">
        <v>241</v>
      </c>
      <c r="D225" s="90">
        <f>VLOOKUP(B225,'Data 2'!$A$4:$N$424,$O$2+2)</f>
        <v>4.8</v>
      </c>
      <c r="E225" s="91">
        <f t="shared" si="12"/>
        <v>4.8022</v>
      </c>
      <c r="F225" s="90">
        <f t="shared" si="13"/>
        <v>234</v>
      </c>
      <c r="G225" s="93" t="str">
        <f t="shared" si="14"/>
        <v>Knoxfield - Scoresby</v>
      </c>
      <c r="H225" s="93">
        <f t="shared" si="15"/>
        <v>5</v>
      </c>
      <c r="I225" s="74"/>
      <c r="J225" s="35"/>
      <c r="K225" s="35"/>
      <c r="L225" s="35"/>
      <c r="M225" s="35"/>
      <c r="N225" s="35"/>
      <c r="O225" s="35"/>
    </row>
    <row r="226" spans="1:15" x14ac:dyDescent="0.45">
      <c r="A226" s="35"/>
      <c r="B226" s="92">
        <v>221</v>
      </c>
      <c r="C226" s="94" t="s">
        <v>242</v>
      </c>
      <c r="D226" s="90">
        <f>VLOOKUP(B226,'Data 2'!$A$4:$N$424,$O$2+2)</f>
        <v>2.7</v>
      </c>
      <c r="E226" s="91">
        <f t="shared" si="12"/>
        <v>2.70221</v>
      </c>
      <c r="F226" s="90">
        <f t="shared" si="13"/>
        <v>393</v>
      </c>
      <c r="G226" s="93" t="str">
        <f t="shared" si="14"/>
        <v>Hurstbridge</v>
      </c>
      <c r="H226" s="93">
        <f t="shared" si="15"/>
        <v>5</v>
      </c>
      <c r="I226" s="74"/>
      <c r="J226" s="35"/>
      <c r="K226" s="35"/>
      <c r="L226" s="35"/>
      <c r="M226" s="35"/>
      <c r="N226" s="35"/>
      <c r="O226" s="35"/>
    </row>
    <row r="227" spans="1:15" x14ac:dyDescent="0.45">
      <c r="A227" s="35"/>
      <c r="B227" s="92">
        <v>222</v>
      </c>
      <c r="C227" s="94" t="s">
        <v>243</v>
      </c>
      <c r="D227" s="90">
        <f>VLOOKUP(B227,'Data 2'!$A$4:$N$424,$O$2+2)</f>
        <v>2.9</v>
      </c>
      <c r="E227" s="91">
        <f t="shared" si="12"/>
        <v>2.9022199999999998</v>
      </c>
      <c r="F227" s="90">
        <f t="shared" si="13"/>
        <v>379</v>
      </c>
      <c r="G227" s="93" t="str">
        <f t="shared" si="14"/>
        <v>Elwood</v>
      </c>
      <c r="H227" s="93">
        <f t="shared" si="15"/>
        <v>5</v>
      </c>
      <c r="I227" s="74"/>
      <c r="J227" s="35"/>
      <c r="K227" s="35"/>
      <c r="L227" s="35"/>
      <c r="M227" s="35"/>
      <c r="N227" s="35"/>
      <c r="O227" s="35"/>
    </row>
    <row r="228" spans="1:15" x14ac:dyDescent="0.45">
      <c r="A228" s="35"/>
      <c r="B228" s="92">
        <v>223</v>
      </c>
      <c r="C228" s="94" t="s">
        <v>443</v>
      </c>
      <c r="D228" s="90">
        <f>VLOOKUP(B228,'Data 2'!$A$4:$N$424,$O$2+2)</f>
        <v>4.5999999999999996</v>
      </c>
      <c r="E228" s="91">
        <f t="shared" si="12"/>
        <v>4.6022299999999996</v>
      </c>
      <c r="F228" s="90">
        <f t="shared" si="13"/>
        <v>251</v>
      </c>
      <c r="G228" s="93" t="str">
        <f t="shared" si="14"/>
        <v>Carnegie</v>
      </c>
      <c r="H228" s="93">
        <f t="shared" si="15"/>
        <v>5</v>
      </c>
      <c r="I228" s="74"/>
      <c r="J228" s="35"/>
      <c r="K228" s="35"/>
      <c r="L228" s="35"/>
      <c r="M228" s="35"/>
      <c r="N228" s="35"/>
      <c r="O228" s="35"/>
    </row>
    <row r="229" spans="1:15" x14ac:dyDescent="0.45">
      <c r="A229" s="35"/>
      <c r="B229" s="92">
        <v>224</v>
      </c>
      <c r="C229" s="94" t="s">
        <v>444</v>
      </c>
      <c r="D229" s="90">
        <f>VLOOKUP(B229,'Data 2'!$A$4:$N$424,$O$2+2)</f>
        <v>2</v>
      </c>
      <c r="E229" s="91">
        <f t="shared" si="12"/>
        <v>2.00224</v>
      </c>
      <c r="F229" s="90">
        <f t="shared" si="13"/>
        <v>411</v>
      </c>
      <c r="G229" s="93" t="str">
        <f t="shared" si="14"/>
        <v>Parkville</v>
      </c>
      <c r="H229" s="93">
        <f t="shared" si="15"/>
        <v>4.9000000000000004</v>
      </c>
      <c r="I229" s="74"/>
      <c r="J229" s="35"/>
      <c r="K229" s="35"/>
      <c r="L229" s="35"/>
      <c r="M229" s="35"/>
      <c r="N229" s="35"/>
      <c r="O229" s="35"/>
    </row>
    <row r="230" spans="1:15" x14ac:dyDescent="0.45">
      <c r="A230" s="35"/>
      <c r="B230" s="92">
        <v>225</v>
      </c>
      <c r="C230" s="94" t="s">
        <v>244</v>
      </c>
      <c r="D230" s="90">
        <f>VLOOKUP(B230,'Data 2'!$A$4:$N$424,$O$2+2)</f>
        <v>3.9</v>
      </c>
      <c r="E230" s="91">
        <f t="shared" si="12"/>
        <v>3.90225</v>
      </c>
      <c r="F230" s="90">
        <f t="shared" si="13"/>
        <v>310</v>
      </c>
      <c r="G230" s="93" t="str">
        <f t="shared" si="14"/>
        <v>Kingsbury</v>
      </c>
      <c r="H230" s="93">
        <f t="shared" si="15"/>
        <v>4.9000000000000004</v>
      </c>
      <c r="I230" s="74"/>
      <c r="J230" s="35"/>
      <c r="K230" s="35"/>
      <c r="L230" s="35"/>
      <c r="M230" s="35"/>
      <c r="N230" s="35"/>
      <c r="O230" s="35"/>
    </row>
    <row r="231" spans="1:15" x14ac:dyDescent="0.45">
      <c r="A231" s="35"/>
      <c r="B231" s="92">
        <v>226</v>
      </c>
      <c r="C231" s="94" t="s">
        <v>245</v>
      </c>
      <c r="D231" s="90">
        <f>VLOOKUP(B231,'Data 2'!$A$4:$N$424,$O$2+2)</f>
        <v>4.5</v>
      </c>
      <c r="E231" s="91">
        <f t="shared" si="12"/>
        <v>4.5022599999999997</v>
      </c>
      <c r="F231" s="90">
        <f t="shared" si="13"/>
        <v>262</v>
      </c>
      <c r="G231" s="93" t="str">
        <f t="shared" si="14"/>
        <v>Caulfield - South</v>
      </c>
      <c r="H231" s="93">
        <f t="shared" si="15"/>
        <v>4.9000000000000004</v>
      </c>
      <c r="I231" s="74"/>
      <c r="J231" s="35"/>
      <c r="K231" s="35"/>
      <c r="L231" s="35"/>
      <c r="M231" s="35"/>
      <c r="N231" s="35"/>
      <c r="O231" s="35"/>
    </row>
    <row r="232" spans="1:15" x14ac:dyDescent="0.45">
      <c r="A232" s="35"/>
      <c r="B232" s="92">
        <v>227</v>
      </c>
      <c r="C232" s="94" t="s">
        <v>445</v>
      </c>
      <c r="D232" s="90">
        <f>VLOOKUP(B232,'Data 2'!$A$4:$N$424,$O$2+2)</f>
        <v>2.9</v>
      </c>
      <c r="E232" s="91">
        <f t="shared" si="12"/>
        <v>2.9022700000000001</v>
      </c>
      <c r="F232" s="90">
        <f t="shared" si="13"/>
        <v>378</v>
      </c>
      <c r="G232" s="93" t="str">
        <f t="shared" si="14"/>
        <v>Abbotsford</v>
      </c>
      <c r="H232" s="93">
        <f t="shared" si="15"/>
        <v>4.9000000000000004</v>
      </c>
      <c r="I232" s="74"/>
      <c r="J232" s="35"/>
      <c r="K232" s="35"/>
      <c r="L232" s="35"/>
      <c r="M232" s="35"/>
      <c r="N232" s="35"/>
      <c r="O232" s="35"/>
    </row>
    <row r="233" spans="1:15" x14ac:dyDescent="0.45">
      <c r="A233" s="35"/>
      <c r="B233" s="92">
        <v>228</v>
      </c>
      <c r="C233" s="94" t="s">
        <v>246</v>
      </c>
      <c r="D233" s="90">
        <f>VLOOKUP(B233,'Data 2'!$A$4:$N$424,$O$2+2)</f>
        <v>5.3</v>
      </c>
      <c r="E233" s="91">
        <f t="shared" si="12"/>
        <v>5.3022799999999997</v>
      </c>
      <c r="F233" s="90">
        <f t="shared" si="13"/>
        <v>196</v>
      </c>
      <c r="G233" s="93" t="str">
        <f t="shared" si="14"/>
        <v>Yea</v>
      </c>
      <c r="H233" s="93">
        <f t="shared" si="15"/>
        <v>4.8</v>
      </c>
      <c r="I233" s="74"/>
      <c r="J233" s="35"/>
      <c r="K233" s="35"/>
      <c r="L233" s="35"/>
      <c r="M233" s="35"/>
      <c r="N233" s="35"/>
      <c r="O233" s="35"/>
    </row>
    <row r="234" spans="1:15" x14ac:dyDescent="0.45">
      <c r="A234" s="35"/>
      <c r="B234" s="92">
        <v>229</v>
      </c>
      <c r="C234" s="94" t="s">
        <v>446</v>
      </c>
      <c r="D234" s="90">
        <f>VLOOKUP(B234,'Data 2'!$A$4:$N$424,$O$2+2)</f>
        <v>10.9</v>
      </c>
      <c r="E234" s="91">
        <f t="shared" si="12"/>
        <v>10.902290000000001</v>
      </c>
      <c r="F234" s="90">
        <f t="shared" si="13"/>
        <v>22</v>
      </c>
      <c r="G234" s="93" t="str">
        <f t="shared" si="14"/>
        <v>Taylors Lakes</v>
      </c>
      <c r="H234" s="93">
        <f t="shared" si="15"/>
        <v>4.8</v>
      </c>
      <c r="I234" s="74"/>
      <c r="J234" s="35"/>
      <c r="K234" s="35"/>
      <c r="L234" s="35"/>
      <c r="M234" s="35"/>
      <c r="N234" s="35"/>
      <c r="O234" s="35"/>
    </row>
    <row r="235" spans="1:15" x14ac:dyDescent="0.45">
      <c r="A235" s="35"/>
      <c r="B235" s="92">
        <v>230</v>
      </c>
      <c r="C235" s="94" t="s">
        <v>447</v>
      </c>
      <c r="D235" s="90">
        <f>VLOOKUP(B235,'Data 2'!$A$4:$N$424,$O$2+2)</f>
        <v>10.1</v>
      </c>
      <c r="E235" s="91">
        <f t="shared" si="12"/>
        <v>10.1023</v>
      </c>
      <c r="F235" s="90">
        <f t="shared" si="13"/>
        <v>35</v>
      </c>
      <c r="G235" s="93" t="str">
        <f t="shared" si="14"/>
        <v>Rowville - Central</v>
      </c>
      <c r="H235" s="93">
        <f t="shared" si="15"/>
        <v>4.8</v>
      </c>
      <c r="I235" s="74"/>
      <c r="J235" s="35"/>
      <c r="K235" s="35"/>
      <c r="L235" s="35"/>
      <c r="M235" s="35"/>
      <c r="N235" s="35"/>
      <c r="O235" s="35"/>
    </row>
    <row r="236" spans="1:15" x14ac:dyDescent="0.45">
      <c r="A236" s="35"/>
      <c r="B236" s="92">
        <v>231</v>
      </c>
      <c r="C236" s="94" t="s">
        <v>247</v>
      </c>
      <c r="D236" s="90">
        <f>VLOOKUP(B236,'Data 2'!$A$4:$N$424,$O$2+2)</f>
        <v>23.9</v>
      </c>
      <c r="E236" s="91">
        <f t="shared" si="12"/>
        <v>23.90231</v>
      </c>
      <c r="F236" s="90">
        <f t="shared" si="13"/>
        <v>1</v>
      </c>
      <c r="G236" s="93" t="str">
        <f t="shared" si="14"/>
        <v>Port Melbourne</v>
      </c>
      <c r="H236" s="93">
        <f t="shared" si="15"/>
        <v>4.8</v>
      </c>
      <c r="I236" s="74"/>
      <c r="J236" s="35"/>
      <c r="K236" s="35"/>
      <c r="L236" s="35"/>
      <c r="M236" s="35"/>
      <c r="N236" s="35"/>
      <c r="O236" s="35"/>
    </row>
    <row r="237" spans="1:15" x14ac:dyDescent="0.45">
      <c r="A237" s="35"/>
      <c r="B237" s="92">
        <v>232</v>
      </c>
      <c r="C237" s="94" t="s">
        <v>248</v>
      </c>
      <c r="D237" s="90">
        <f>VLOOKUP(B237,'Data 2'!$A$4:$N$424,$O$2+2)</f>
        <v>5.7</v>
      </c>
      <c r="E237" s="91">
        <f t="shared" si="12"/>
        <v>5.7023200000000003</v>
      </c>
      <c r="F237" s="90">
        <f t="shared" si="13"/>
        <v>169</v>
      </c>
      <c r="G237" s="93" t="str">
        <f t="shared" si="14"/>
        <v>North Geelong - Bell Park</v>
      </c>
      <c r="H237" s="93">
        <f t="shared" si="15"/>
        <v>4.8</v>
      </c>
      <c r="I237" s="74"/>
      <c r="J237" s="35"/>
      <c r="K237" s="35"/>
      <c r="L237" s="35"/>
      <c r="M237" s="35"/>
      <c r="N237" s="35"/>
      <c r="O237" s="35"/>
    </row>
    <row r="238" spans="1:15" x14ac:dyDescent="0.45">
      <c r="A238" s="35"/>
      <c r="B238" s="92">
        <v>233</v>
      </c>
      <c r="C238" s="94" t="s">
        <v>249</v>
      </c>
      <c r="D238" s="90">
        <f>VLOOKUP(B238,'Data 2'!$A$4:$N$424,$O$2+2)</f>
        <v>5.8</v>
      </c>
      <c r="E238" s="91">
        <f t="shared" si="12"/>
        <v>5.8023299999999995</v>
      </c>
      <c r="F238" s="90">
        <f t="shared" si="13"/>
        <v>164</v>
      </c>
      <c r="G238" s="93" t="str">
        <f t="shared" si="14"/>
        <v>Murrumbeena</v>
      </c>
      <c r="H238" s="93">
        <f t="shared" si="15"/>
        <v>4.8</v>
      </c>
      <c r="I238" s="74"/>
      <c r="J238" s="35"/>
      <c r="K238" s="35"/>
      <c r="L238" s="35"/>
      <c r="M238" s="35"/>
      <c r="N238" s="35"/>
      <c r="O238" s="35"/>
    </row>
    <row r="239" spans="1:15" x14ac:dyDescent="0.45">
      <c r="A239" s="35"/>
      <c r="B239" s="92">
        <v>234</v>
      </c>
      <c r="C239" s="94" t="s">
        <v>250</v>
      </c>
      <c r="D239" s="90">
        <f>VLOOKUP(B239,'Data 2'!$A$4:$N$424,$O$2+2)</f>
        <v>12.8</v>
      </c>
      <c r="E239" s="91">
        <f t="shared" si="12"/>
        <v>12.802340000000001</v>
      </c>
      <c r="F239" s="90">
        <f t="shared" si="13"/>
        <v>13</v>
      </c>
      <c r="G239" s="93" t="str">
        <f t="shared" si="14"/>
        <v>Lynbrook - Lyndhurst</v>
      </c>
      <c r="H239" s="93">
        <f t="shared" si="15"/>
        <v>4.8</v>
      </c>
      <c r="I239" s="74"/>
      <c r="J239" s="35"/>
      <c r="K239" s="35"/>
      <c r="L239" s="35"/>
      <c r="M239" s="35"/>
      <c r="N239" s="35"/>
      <c r="O239" s="35"/>
    </row>
    <row r="240" spans="1:15" x14ac:dyDescent="0.45">
      <c r="A240" s="35"/>
      <c r="B240" s="92">
        <v>235</v>
      </c>
      <c r="C240" s="94" t="s">
        <v>251</v>
      </c>
      <c r="D240" s="90">
        <f>VLOOKUP(B240,'Data 2'!$A$4:$N$424,$O$2+2)</f>
        <v>13</v>
      </c>
      <c r="E240" s="91">
        <f t="shared" si="12"/>
        <v>13.00235</v>
      </c>
      <c r="F240" s="90">
        <f t="shared" si="13"/>
        <v>11</v>
      </c>
      <c r="G240" s="93" t="str">
        <f t="shared" si="14"/>
        <v>Kew East</v>
      </c>
      <c r="H240" s="93">
        <f t="shared" si="15"/>
        <v>4.8</v>
      </c>
      <c r="I240" s="74"/>
      <c r="J240" s="35"/>
      <c r="K240" s="35"/>
      <c r="L240" s="35"/>
      <c r="M240" s="35"/>
      <c r="N240" s="35"/>
      <c r="O240" s="35"/>
    </row>
    <row r="241" spans="1:15" x14ac:dyDescent="0.45">
      <c r="A241" s="35"/>
      <c r="B241" s="92">
        <v>236</v>
      </c>
      <c r="C241" s="94" t="s">
        <v>252</v>
      </c>
      <c r="D241" s="90">
        <f>VLOOKUP(B241,'Data 2'!$A$4:$N$424,$O$2+2)</f>
        <v>11.2</v>
      </c>
      <c r="E241" s="91">
        <f t="shared" si="12"/>
        <v>11.202359999999999</v>
      </c>
      <c r="F241" s="90">
        <f t="shared" si="13"/>
        <v>20</v>
      </c>
      <c r="G241" s="93" t="str">
        <f t="shared" si="14"/>
        <v>Keilor</v>
      </c>
      <c r="H241" s="93">
        <f t="shared" si="15"/>
        <v>4.8</v>
      </c>
      <c r="I241" s="74"/>
      <c r="J241" s="35"/>
      <c r="K241" s="35"/>
      <c r="L241" s="35"/>
      <c r="M241" s="35"/>
      <c r="N241" s="35"/>
      <c r="O241" s="35"/>
    </row>
    <row r="242" spans="1:15" x14ac:dyDescent="0.45">
      <c r="A242" s="35"/>
      <c r="B242" s="92">
        <v>237</v>
      </c>
      <c r="C242" s="94" t="s">
        <v>253</v>
      </c>
      <c r="D242" s="90">
        <f>VLOOKUP(B242,'Data 2'!$A$4:$N$424,$O$2+2)</f>
        <v>6.1</v>
      </c>
      <c r="E242" s="91">
        <f t="shared" si="12"/>
        <v>6.1023699999999996</v>
      </c>
      <c r="F242" s="90">
        <f t="shared" si="13"/>
        <v>149</v>
      </c>
      <c r="G242" s="93" t="str">
        <f t="shared" si="14"/>
        <v>Hawthorn</v>
      </c>
      <c r="H242" s="93">
        <f t="shared" si="15"/>
        <v>4.8</v>
      </c>
      <c r="I242" s="74"/>
      <c r="J242" s="35"/>
      <c r="K242" s="35"/>
      <c r="L242" s="35"/>
      <c r="M242" s="35"/>
      <c r="N242" s="35"/>
      <c r="O242" s="35"/>
    </row>
    <row r="243" spans="1:15" x14ac:dyDescent="0.45">
      <c r="A243" s="35"/>
      <c r="B243" s="92">
        <v>238</v>
      </c>
      <c r="C243" s="94" t="s">
        <v>448</v>
      </c>
      <c r="D243" s="90">
        <f>VLOOKUP(B243,'Data 2'!$A$4:$N$424,$O$2+2)</f>
        <v>3</v>
      </c>
      <c r="E243" s="91">
        <f t="shared" si="12"/>
        <v>3.00238</v>
      </c>
      <c r="F243" s="90">
        <f t="shared" si="13"/>
        <v>373</v>
      </c>
      <c r="G243" s="93" t="str">
        <f t="shared" si="14"/>
        <v>Flora Hill - Spring Gully</v>
      </c>
      <c r="H243" s="93">
        <f t="shared" si="15"/>
        <v>4.8</v>
      </c>
      <c r="I243" s="74"/>
      <c r="J243" s="35"/>
      <c r="K243" s="35"/>
      <c r="L243" s="35"/>
      <c r="M243" s="35"/>
      <c r="N243" s="35"/>
      <c r="O243" s="35"/>
    </row>
    <row r="244" spans="1:15" x14ac:dyDescent="0.45">
      <c r="A244" s="35"/>
      <c r="B244" s="92">
        <v>239</v>
      </c>
      <c r="C244" s="94" t="s">
        <v>449</v>
      </c>
      <c r="D244" s="90">
        <f>VLOOKUP(B244,'Data 2'!$A$4:$N$424,$O$2+2)</f>
        <v>4.0999999999999996</v>
      </c>
      <c r="E244" s="91">
        <f t="shared" si="12"/>
        <v>4.1023899999999998</v>
      </c>
      <c r="F244" s="90">
        <f t="shared" si="13"/>
        <v>294</v>
      </c>
      <c r="G244" s="93" t="str">
        <f t="shared" si="14"/>
        <v>Elsternwick</v>
      </c>
      <c r="H244" s="93">
        <f t="shared" si="15"/>
        <v>4.8</v>
      </c>
      <c r="I244" s="74"/>
      <c r="J244" s="35"/>
      <c r="K244" s="35"/>
      <c r="L244" s="35"/>
      <c r="M244" s="35"/>
      <c r="N244" s="35"/>
      <c r="O244" s="35"/>
    </row>
    <row r="245" spans="1:15" x14ac:dyDescent="0.45">
      <c r="A245" s="35"/>
      <c r="B245" s="92">
        <v>240</v>
      </c>
      <c r="C245" s="94" t="s">
        <v>450</v>
      </c>
      <c r="D245" s="90">
        <f>VLOOKUP(B245,'Data 2'!$A$4:$N$424,$O$2+2)</f>
        <v>1.7</v>
      </c>
      <c r="E245" s="91">
        <f t="shared" si="12"/>
        <v>1.7023999999999999</v>
      </c>
      <c r="F245" s="90">
        <f t="shared" si="13"/>
        <v>420</v>
      </c>
      <c r="G245" s="93" t="str">
        <f t="shared" si="14"/>
        <v>Yarrawonga</v>
      </c>
      <c r="H245" s="93">
        <f t="shared" si="15"/>
        <v>4.7</v>
      </c>
      <c r="I245" s="74"/>
      <c r="J245" s="35"/>
      <c r="K245" s="35"/>
      <c r="L245" s="35"/>
      <c r="M245" s="35"/>
      <c r="N245" s="35"/>
      <c r="O245" s="35"/>
    </row>
    <row r="246" spans="1:15" x14ac:dyDescent="0.45">
      <c r="A246" s="35"/>
      <c r="B246" s="92">
        <v>241</v>
      </c>
      <c r="C246" s="94" t="s">
        <v>254</v>
      </c>
      <c r="D246" s="90">
        <f>VLOOKUP(B246,'Data 2'!$A$4:$N$424,$O$2+2)</f>
        <v>7.5</v>
      </c>
      <c r="E246" s="91">
        <f t="shared" si="12"/>
        <v>7.5024100000000002</v>
      </c>
      <c r="F246" s="90">
        <f t="shared" si="13"/>
        <v>89</v>
      </c>
      <c r="G246" s="93" t="str">
        <f t="shared" si="14"/>
        <v>Surrey Hills (East) - Mont Albert</v>
      </c>
      <c r="H246" s="93">
        <f t="shared" si="15"/>
        <v>4.7</v>
      </c>
      <c r="I246" s="74"/>
      <c r="J246" s="35"/>
      <c r="K246" s="35"/>
      <c r="L246" s="35"/>
      <c r="M246" s="35"/>
      <c r="N246" s="35"/>
      <c r="O246" s="35"/>
    </row>
    <row r="247" spans="1:15" x14ac:dyDescent="0.45">
      <c r="A247" s="35"/>
      <c r="B247" s="92">
        <v>242</v>
      </c>
      <c r="C247" s="94" t="s">
        <v>255</v>
      </c>
      <c r="D247" s="90">
        <f>VLOOKUP(B247,'Data 2'!$A$4:$N$424,$O$2+2)</f>
        <v>8.1999999999999993</v>
      </c>
      <c r="E247" s="91">
        <f t="shared" si="12"/>
        <v>8.20242</v>
      </c>
      <c r="F247" s="90">
        <f t="shared" si="13"/>
        <v>67</v>
      </c>
      <c r="G247" s="93" t="str">
        <f t="shared" si="14"/>
        <v>Moira</v>
      </c>
      <c r="H247" s="93">
        <f t="shared" si="15"/>
        <v>4.7</v>
      </c>
      <c r="I247" s="74"/>
      <c r="J247" s="35"/>
      <c r="K247" s="35"/>
      <c r="L247" s="35"/>
      <c r="M247" s="35"/>
      <c r="N247" s="35"/>
      <c r="O247" s="35"/>
    </row>
    <row r="248" spans="1:15" x14ac:dyDescent="0.45">
      <c r="A248" s="35"/>
      <c r="B248" s="92">
        <v>243</v>
      </c>
      <c r="C248" s="94" t="s">
        <v>256</v>
      </c>
      <c r="D248" s="90">
        <f>VLOOKUP(B248,'Data 2'!$A$4:$N$424,$O$2+2)</f>
        <v>4.3</v>
      </c>
      <c r="E248" s="91">
        <f t="shared" si="12"/>
        <v>4.3024300000000002</v>
      </c>
      <c r="F248" s="90">
        <f t="shared" si="13"/>
        <v>276</v>
      </c>
      <c r="G248" s="93" t="str">
        <f t="shared" si="14"/>
        <v>Essendon - Aberfeldie</v>
      </c>
      <c r="H248" s="93">
        <f t="shared" si="15"/>
        <v>4.7</v>
      </c>
      <c r="I248" s="74"/>
      <c r="J248" s="35"/>
      <c r="K248" s="35"/>
      <c r="L248" s="35"/>
      <c r="M248" s="35"/>
      <c r="N248" s="35"/>
      <c r="O248" s="35"/>
    </row>
    <row r="249" spans="1:15" x14ac:dyDescent="0.45">
      <c r="A249" s="35"/>
      <c r="B249" s="92">
        <v>244</v>
      </c>
      <c r="C249" s="94" t="s">
        <v>451</v>
      </c>
      <c r="D249" s="90">
        <f>VLOOKUP(B249,'Data 2'!$A$4:$N$424,$O$2+2)</f>
        <v>10.3</v>
      </c>
      <c r="E249" s="91">
        <f t="shared" si="12"/>
        <v>10.302440000000001</v>
      </c>
      <c r="F249" s="90">
        <f t="shared" si="13"/>
        <v>32</v>
      </c>
      <c r="G249" s="93" t="str">
        <f t="shared" si="14"/>
        <v>Balwyn North</v>
      </c>
      <c r="H249" s="93">
        <f t="shared" si="15"/>
        <v>4.7</v>
      </c>
      <c r="I249" s="74"/>
      <c r="J249" s="35"/>
      <c r="K249" s="35"/>
      <c r="L249" s="35"/>
      <c r="M249" s="35"/>
      <c r="N249" s="35"/>
      <c r="O249" s="35"/>
    </row>
    <row r="250" spans="1:15" x14ac:dyDescent="0.45">
      <c r="A250" s="35"/>
      <c r="B250" s="92">
        <v>245</v>
      </c>
      <c r="C250" s="94" t="s">
        <v>452</v>
      </c>
      <c r="D250" s="90">
        <f>VLOOKUP(B250,'Data 2'!$A$4:$N$424,$O$2+2)</f>
        <v>4.7</v>
      </c>
      <c r="E250" s="91">
        <f t="shared" si="12"/>
        <v>4.7024499999999998</v>
      </c>
      <c r="F250" s="90">
        <f t="shared" si="13"/>
        <v>242</v>
      </c>
      <c r="G250" s="93" t="str">
        <f t="shared" si="14"/>
        <v>Yarra - North</v>
      </c>
      <c r="H250" s="93">
        <f t="shared" si="15"/>
        <v>4.5999999999999996</v>
      </c>
      <c r="I250" s="74"/>
      <c r="J250" s="35"/>
      <c r="K250" s="35"/>
      <c r="L250" s="35"/>
      <c r="M250" s="35"/>
      <c r="N250" s="35"/>
      <c r="O250" s="35"/>
    </row>
    <row r="251" spans="1:15" x14ac:dyDescent="0.45">
      <c r="A251" s="35"/>
      <c r="B251" s="92">
        <v>246</v>
      </c>
      <c r="C251" s="94" t="s">
        <v>257</v>
      </c>
      <c r="D251" s="90">
        <f>VLOOKUP(B251,'Data 2'!$A$4:$N$424,$O$2+2)</f>
        <v>4.5999999999999996</v>
      </c>
      <c r="E251" s="91">
        <f t="shared" si="12"/>
        <v>4.6024599999999998</v>
      </c>
      <c r="F251" s="90">
        <f t="shared" si="13"/>
        <v>250</v>
      </c>
      <c r="G251" s="93" t="str">
        <f t="shared" si="14"/>
        <v>Wodonga</v>
      </c>
      <c r="H251" s="93">
        <f t="shared" si="15"/>
        <v>4.5999999999999996</v>
      </c>
      <c r="I251" s="74"/>
      <c r="J251" s="35"/>
      <c r="K251" s="35"/>
      <c r="L251" s="35"/>
      <c r="M251" s="35"/>
      <c r="N251" s="35"/>
      <c r="O251" s="35"/>
    </row>
    <row r="252" spans="1:15" x14ac:dyDescent="0.45">
      <c r="A252" s="35"/>
      <c r="B252" s="92">
        <v>247</v>
      </c>
      <c r="C252" s="94" t="s">
        <v>258</v>
      </c>
      <c r="D252" s="90">
        <f>VLOOKUP(B252,'Data 2'!$A$4:$N$424,$O$2+2)</f>
        <v>4.4000000000000004</v>
      </c>
      <c r="E252" s="91">
        <f t="shared" si="12"/>
        <v>4.4024700000000001</v>
      </c>
      <c r="F252" s="90">
        <f t="shared" si="13"/>
        <v>269</v>
      </c>
      <c r="G252" s="93" t="str">
        <f t="shared" si="14"/>
        <v>Wantirna South</v>
      </c>
      <c r="H252" s="93">
        <f t="shared" si="15"/>
        <v>4.5999999999999996</v>
      </c>
      <c r="I252" s="74"/>
      <c r="J252" s="35"/>
      <c r="K252" s="35"/>
      <c r="L252" s="35"/>
      <c r="M252" s="35"/>
      <c r="N252" s="35"/>
      <c r="O252" s="35"/>
    </row>
    <row r="253" spans="1:15" x14ac:dyDescent="0.45">
      <c r="A253" s="35"/>
      <c r="B253" s="92">
        <v>248</v>
      </c>
      <c r="C253" s="94" t="s">
        <v>259</v>
      </c>
      <c r="D253" s="90">
        <f>VLOOKUP(B253,'Data 2'!$A$4:$N$424,$O$2+2)</f>
        <v>4.2</v>
      </c>
      <c r="E253" s="91">
        <f t="shared" si="12"/>
        <v>4.2024800000000004</v>
      </c>
      <c r="F253" s="90">
        <f t="shared" si="13"/>
        <v>286</v>
      </c>
      <c r="G253" s="93" t="str">
        <f t="shared" si="14"/>
        <v>South Yarra - East</v>
      </c>
      <c r="H253" s="93">
        <f t="shared" si="15"/>
        <v>4.5999999999999996</v>
      </c>
      <c r="I253" s="74"/>
      <c r="J253" s="35"/>
      <c r="K253" s="35"/>
      <c r="L253" s="35"/>
      <c r="M253" s="35"/>
      <c r="N253" s="35"/>
      <c r="O253" s="35"/>
    </row>
    <row r="254" spans="1:15" x14ac:dyDescent="0.45">
      <c r="A254" s="35"/>
      <c r="B254" s="92">
        <v>249</v>
      </c>
      <c r="C254" s="94" t="s">
        <v>260</v>
      </c>
      <c r="D254" s="90">
        <f>VLOOKUP(B254,'Data 2'!$A$4:$N$424,$O$2+2)</f>
        <v>5.2</v>
      </c>
      <c r="E254" s="91">
        <f t="shared" si="12"/>
        <v>5.2024900000000001</v>
      </c>
      <c r="F254" s="90">
        <f t="shared" si="13"/>
        <v>202</v>
      </c>
      <c r="G254" s="93" t="str">
        <f t="shared" si="14"/>
        <v>Mornington</v>
      </c>
      <c r="H254" s="93">
        <f t="shared" si="15"/>
        <v>4.5999999999999996</v>
      </c>
      <c r="I254" s="74"/>
      <c r="J254" s="35"/>
      <c r="K254" s="35"/>
      <c r="L254" s="35"/>
      <c r="M254" s="35"/>
      <c r="N254" s="35"/>
      <c r="O254" s="35"/>
    </row>
    <row r="255" spans="1:15" x14ac:dyDescent="0.45">
      <c r="A255" s="35"/>
      <c r="B255" s="92">
        <v>250</v>
      </c>
      <c r="C255" s="94" t="s">
        <v>261</v>
      </c>
      <c r="D255" s="90">
        <f>VLOOKUP(B255,'Data 2'!$A$4:$N$424,$O$2+2)</f>
        <v>7.7</v>
      </c>
      <c r="E255" s="91">
        <f t="shared" si="12"/>
        <v>7.7025000000000006</v>
      </c>
      <c r="F255" s="90">
        <f t="shared" si="13"/>
        <v>80</v>
      </c>
      <c r="G255" s="93" t="str">
        <f t="shared" si="14"/>
        <v>Monbulk - Silvan</v>
      </c>
      <c r="H255" s="93">
        <f t="shared" si="15"/>
        <v>4.5999999999999996</v>
      </c>
      <c r="I255" s="74"/>
      <c r="J255" s="35"/>
      <c r="K255" s="35"/>
      <c r="L255" s="35"/>
      <c r="M255" s="35"/>
      <c r="N255" s="35"/>
      <c r="O255" s="35"/>
    </row>
    <row r="256" spans="1:15" x14ac:dyDescent="0.45">
      <c r="A256" s="35"/>
      <c r="B256" s="92">
        <v>251</v>
      </c>
      <c r="C256" s="94" t="s">
        <v>262</v>
      </c>
      <c r="D256" s="90">
        <f>VLOOKUP(B256,'Data 2'!$A$4:$N$424,$O$2+2)</f>
        <v>5.6</v>
      </c>
      <c r="E256" s="91">
        <f t="shared" si="12"/>
        <v>5.6025099999999997</v>
      </c>
      <c r="F256" s="90">
        <f t="shared" si="13"/>
        <v>178</v>
      </c>
      <c r="G256" s="93" t="str">
        <f t="shared" si="14"/>
        <v>Maffra</v>
      </c>
      <c r="H256" s="93">
        <f t="shared" si="15"/>
        <v>4.5999999999999996</v>
      </c>
      <c r="I256" s="74"/>
      <c r="J256" s="35"/>
      <c r="K256" s="35"/>
      <c r="L256" s="35"/>
      <c r="M256" s="35"/>
      <c r="N256" s="35"/>
      <c r="O256" s="35"/>
    </row>
    <row r="257" spans="1:15" x14ac:dyDescent="0.45">
      <c r="A257" s="35"/>
      <c r="B257" s="92">
        <v>252</v>
      </c>
      <c r="C257" s="94" t="s">
        <v>453</v>
      </c>
      <c r="D257" s="90">
        <f>VLOOKUP(B257,'Data 2'!$A$4:$N$424,$O$2+2)</f>
        <v>7.5</v>
      </c>
      <c r="E257" s="91">
        <f t="shared" si="12"/>
        <v>7.5025199999999996</v>
      </c>
      <c r="F257" s="90">
        <f t="shared" si="13"/>
        <v>88</v>
      </c>
      <c r="G257" s="93" t="str">
        <f t="shared" si="14"/>
        <v>Hawthorn East</v>
      </c>
      <c r="H257" s="93">
        <f t="shared" si="15"/>
        <v>4.5999999999999996</v>
      </c>
      <c r="I257" s="74"/>
      <c r="J257" s="35"/>
      <c r="K257" s="35"/>
      <c r="L257" s="35"/>
      <c r="M257" s="35"/>
      <c r="N257" s="35"/>
      <c r="O257" s="35"/>
    </row>
    <row r="258" spans="1:15" x14ac:dyDescent="0.45">
      <c r="A258" s="35"/>
      <c r="B258" s="92">
        <v>253</v>
      </c>
      <c r="C258" s="94" t="s">
        <v>263</v>
      </c>
      <c r="D258" s="90">
        <f>VLOOKUP(B258,'Data 2'!$A$4:$N$424,$O$2+2)</f>
        <v>5.6</v>
      </c>
      <c r="E258" s="91">
        <f t="shared" si="12"/>
        <v>5.6025299999999998</v>
      </c>
      <c r="F258" s="90">
        <f t="shared" si="13"/>
        <v>177</v>
      </c>
      <c r="G258" s="93" t="str">
        <f t="shared" si="14"/>
        <v>Echuca</v>
      </c>
      <c r="H258" s="93">
        <f t="shared" si="15"/>
        <v>4.5999999999999996</v>
      </c>
      <c r="I258" s="74"/>
      <c r="J258" s="35"/>
      <c r="K258" s="35"/>
      <c r="L258" s="35"/>
      <c r="M258" s="35"/>
      <c r="N258" s="35"/>
      <c r="O258" s="35"/>
    </row>
    <row r="259" spans="1:15" x14ac:dyDescent="0.45">
      <c r="A259" s="35"/>
      <c r="B259" s="92">
        <v>254</v>
      </c>
      <c r="C259" s="94" t="s">
        <v>264</v>
      </c>
      <c r="D259" s="90">
        <f>VLOOKUP(B259,'Data 2'!$A$4:$N$424,$O$2+2)</f>
        <v>4.5999999999999996</v>
      </c>
      <c r="E259" s="91">
        <f t="shared" si="12"/>
        <v>4.6025399999999994</v>
      </c>
      <c r="F259" s="90">
        <f t="shared" si="13"/>
        <v>249</v>
      </c>
      <c r="G259" s="93" t="str">
        <f t="shared" si="14"/>
        <v>Bunyip - Garfield</v>
      </c>
      <c r="H259" s="93">
        <f t="shared" si="15"/>
        <v>4.5999999999999996</v>
      </c>
      <c r="I259" s="74"/>
      <c r="J259" s="35"/>
      <c r="K259" s="35"/>
      <c r="L259" s="35"/>
      <c r="M259" s="35"/>
      <c r="N259" s="35"/>
      <c r="O259" s="35"/>
    </row>
    <row r="260" spans="1:15" x14ac:dyDescent="0.45">
      <c r="A260" s="35"/>
      <c r="B260" s="92">
        <v>255</v>
      </c>
      <c r="C260" s="94" t="s">
        <v>454</v>
      </c>
      <c r="D260" s="90">
        <f>VLOOKUP(B260,'Data 2'!$A$4:$N$424,$O$2+2)</f>
        <v>14.8</v>
      </c>
      <c r="E260" s="91">
        <f t="shared" si="12"/>
        <v>14.80255</v>
      </c>
      <c r="F260" s="90">
        <f t="shared" si="13"/>
        <v>7</v>
      </c>
      <c r="G260" s="93" t="str">
        <f t="shared" si="14"/>
        <v>Benalla</v>
      </c>
      <c r="H260" s="93">
        <f t="shared" si="15"/>
        <v>4.5999999999999996</v>
      </c>
      <c r="I260" s="74"/>
      <c r="J260" s="35"/>
      <c r="K260" s="35"/>
      <c r="L260" s="35"/>
      <c r="M260" s="35"/>
      <c r="N260" s="35"/>
      <c r="O260" s="35"/>
    </row>
    <row r="261" spans="1:15" x14ac:dyDescent="0.45">
      <c r="A261" s="35"/>
      <c r="B261" s="92">
        <v>256</v>
      </c>
      <c r="C261" s="94" t="s">
        <v>455</v>
      </c>
      <c r="D261" s="90">
        <f>VLOOKUP(B261,'Data 2'!$A$4:$N$424,$O$2+2)</f>
        <v>3.9</v>
      </c>
      <c r="E261" s="91">
        <f t="shared" si="12"/>
        <v>3.9025599999999998</v>
      </c>
      <c r="F261" s="90">
        <f t="shared" si="13"/>
        <v>309</v>
      </c>
      <c r="G261" s="93" t="str">
        <f t="shared" si="14"/>
        <v>Ballarat</v>
      </c>
      <c r="H261" s="93">
        <f t="shared" si="15"/>
        <v>4.5999999999999996</v>
      </c>
      <c r="I261" s="74"/>
      <c r="J261" s="35"/>
      <c r="K261" s="35"/>
      <c r="L261" s="35"/>
      <c r="M261" s="35"/>
      <c r="N261" s="35"/>
      <c r="O261" s="35"/>
    </row>
    <row r="262" spans="1:15" x14ac:dyDescent="0.45">
      <c r="A262" s="35"/>
      <c r="B262" s="92">
        <v>257</v>
      </c>
      <c r="C262" s="94" t="s">
        <v>265</v>
      </c>
      <c r="D262" s="90">
        <f>VLOOKUP(B262,'Data 2'!$A$4:$N$424,$O$2+2)</f>
        <v>4.4000000000000004</v>
      </c>
      <c r="E262" s="91">
        <f t="shared" si="12"/>
        <v>4.4025700000000008</v>
      </c>
      <c r="F262" s="90">
        <f t="shared" si="13"/>
        <v>268</v>
      </c>
      <c r="G262" s="93" t="str">
        <f t="shared" si="14"/>
        <v>Altona</v>
      </c>
      <c r="H262" s="93">
        <f t="shared" si="15"/>
        <v>4.5999999999999996</v>
      </c>
      <c r="I262" s="74"/>
      <c r="J262" s="35"/>
      <c r="K262" s="35"/>
      <c r="L262" s="35"/>
      <c r="M262" s="35"/>
      <c r="N262" s="35"/>
      <c r="O262" s="35"/>
    </row>
    <row r="263" spans="1:15" x14ac:dyDescent="0.45">
      <c r="A263" s="35"/>
      <c r="B263" s="92">
        <v>258</v>
      </c>
      <c r="C263" s="94" t="s">
        <v>266</v>
      </c>
      <c r="D263" s="90">
        <f>VLOOKUP(B263,'Data 2'!$A$4:$N$424,$O$2+2)</f>
        <v>2</v>
      </c>
      <c r="E263" s="91">
        <f t="shared" ref="E263:E326" si="16">D263+0.00001*B263</f>
        <v>2.00258</v>
      </c>
      <c r="F263" s="90">
        <f t="shared" ref="F263:F326" si="17">RANK(E263,E$6:E$426)</f>
        <v>410</v>
      </c>
      <c r="G263" s="93" t="str">
        <f t="shared" ref="G263:G326" si="18">VLOOKUP(MATCH(B263,F$6:F$426,0),B$6:F$426,2)</f>
        <v>Wangaratta</v>
      </c>
      <c r="H263" s="93">
        <f t="shared" ref="H263:H326" si="19">VLOOKUP(MATCH(B263,F$6:F$426,0),B$6:F$426,3)</f>
        <v>4.5</v>
      </c>
      <c r="I263" s="74"/>
      <c r="J263" s="35"/>
      <c r="K263" s="35"/>
      <c r="L263" s="35"/>
      <c r="M263" s="35"/>
      <c r="N263" s="35"/>
      <c r="O263" s="35"/>
    </row>
    <row r="264" spans="1:15" x14ac:dyDescent="0.45">
      <c r="A264" s="35"/>
      <c r="B264" s="92">
        <v>259</v>
      </c>
      <c r="C264" s="94" t="s">
        <v>267</v>
      </c>
      <c r="D264" s="90">
        <f>VLOOKUP(B264,'Data 2'!$A$4:$N$424,$O$2+2)</f>
        <v>4.5</v>
      </c>
      <c r="E264" s="91">
        <f t="shared" si="16"/>
        <v>4.5025899999999996</v>
      </c>
      <c r="F264" s="90">
        <f t="shared" si="17"/>
        <v>261</v>
      </c>
      <c r="G264" s="93" t="str">
        <f t="shared" si="18"/>
        <v>Viewbank - Yallambie</v>
      </c>
      <c r="H264" s="93">
        <f t="shared" si="19"/>
        <v>4.5</v>
      </c>
      <c r="I264" s="74"/>
      <c r="J264" s="35"/>
      <c r="K264" s="35"/>
      <c r="L264" s="35"/>
      <c r="M264" s="35"/>
      <c r="N264" s="35"/>
      <c r="O264" s="35"/>
    </row>
    <row r="265" spans="1:15" x14ac:dyDescent="0.45">
      <c r="A265" s="35"/>
      <c r="B265" s="92">
        <v>260</v>
      </c>
      <c r="C265" s="94" t="s">
        <v>268</v>
      </c>
      <c r="D265" s="90">
        <f>VLOOKUP(B265,'Data 2'!$A$4:$N$424,$O$2+2)</f>
        <v>2.8</v>
      </c>
      <c r="E265" s="91">
        <f t="shared" si="16"/>
        <v>2.8026</v>
      </c>
      <c r="F265" s="90">
        <f t="shared" si="17"/>
        <v>385</v>
      </c>
      <c r="G265" s="93" t="str">
        <f t="shared" si="18"/>
        <v>Nunawading</v>
      </c>
      <c r="H265" s="93">
        <f t="shared" si="19"/>
        <v>4.5</v>
      </c>
      <c r="I265" s="74"/>
      <c r="J265" s="35"/>
      <c r="K265" s="35"/>
      <c r="L265" s="35"/>
      <c r="M265" s="35"/>
      <c r="N265" s="35"/>
      <c r="O265" s="35"/>
    </row>
    <row r="266" spans="1:15" x14ac:dyDescent="0.45">
      <c r="A266" s="35"/>
      <c r="B266" s="92">
        <v>261</v>
      </c>
      <c r="C266" s="94" t="s">
        <v>269</v>
      </c>
      <c r="D266" s="90">
        <f>VLOOKUP(B266,'Data 2'!$A$4:$N$424,$O$2+2)</f>
        <v>3.3</v>
      </c>
      <c r="E266" s="91">
        <f t="shared" si="16"/>
        <v>3.3026099999999996</v>
      </c>
      <c r="F266" s="90">
        <f t="shared" si="17"/>
        <v>354</v>
      </c>
      <c r="G266" s="93" t="str">
        <f t="shared" si="18"/>
        <v>Mount Evelyn</v>
      </c>
      <c r="H266" s="93">
        <f t="shared" si="19"/>
        <v>4.5</v>
      </c>
      <c r="I266" s="74"/>
      <c r="J266" s="35"/>
      <c r="K266" s="35"/>
      <c r="L266" s="35"/>
      <c r="M266" s="35"/>
      <c r="N266" s="35"/>
      <c r="O266" s="35"/>
    </row>
    <row r="267" spans="1:15" x14ac:dyDescent="0.45">
      <c r="A267" s="35"/>
      <c r="B267" s="92">
        <v>262</v>
      </c>
      <c r="C267" s="94" t="s">
        <v>270</v>
      </c>
      <c r="D267" s="90">
        <f>VLOOKUP(B267,'Data 2'!$A$4:$N$424,$O$2+2)</f>
        <v>3.2</v>
      </c>
      <c r="E267" s="91">
        <f t="shared" si="16"/>
        <v>3.20262</v>
      </c>
      <c r="F267" s="90">
        <f t="shared" si="17"/>
        <v>362</v>
      </c>
      <c r="G267" s="93" t="str">
        <f t="shared" si="18"/>
        <v>Malvern East</v>
      </c>
      <c r="H267" s="93">
        <f t="shared" si="19"/>
        <v>4.5</v>
      </c>
      <c r="I267" s="74"/>
      <c r="J267" s="35"/>
      <c r="K267" s="35"/>
      <c r="L267" s="35"/>
      <c r="M267" s="35"/>
      <c r="N267" s="35"/>
      <c r="O267" s="35"/>
    </row>
    <row r="268" spans="1:15" x14ac:dyDescent="0.45">
      <c r="A268" s="35"/>
      <c r="B268" s="92">
        <v>263</v>
      </c>
      <c r="C268" s="94" t="s">
        <v>456</v>
      </c>
      <c r="D268" s="90">
        <f>VLOOKUP(B268,'Data 2'!$A$4:$N$424,$O$2+2)</f>
        <v>3.2</v>
      </c>
      <c r="E268" s="91">
        <f t="shared" si="16"/>
        <v>3.2026300000000001</v>
      </c>
      <c r="F268" s="90">
        <f t="shared" si="17"/>
        <v>361</v>
      </c>
      <c r="G268" s="93" t="str">
        <f t="shared" si="18"/>
        <v>Foster</v>
      </c>
      <c r="H268" s="93">
        <f t="shared" si="19"/>
        <v>4.5</v>
      </c>
      <c r="I268" s="74"/>
      <c r="J268" s="35"/>
      <c r="K268" s="35"/>
      <c r="L268" s="35"/>
      <c r="M268" s="35"/>
      <c r="N268" s="35"/>
      <c r="O268" s="35"/>
    </row>
    <row r="269" spans="1:15" x14ac:dyDescent="0.45">
      <c r="A269" s="35"/>
      <c r="B269" s="92">
        <v>264</v>
      </c>
      <c r="C269" s="94" t="s">
        <v>457</v>
      </c>
      <c r="D269" s="90">
        <f>VLOOKUP(B269,'Data 2'!$A$4:$N$424,$O$2+2)</f>
        <v>2.5</v>
      </c>
      <c r="E269" s="91">
        <f t="shared" si="16"/>
        <v>2.50264</v>
      </c>
      <c r="F269" s="90">
        <f t="shared" si="17"/>
        <v>400</v>
      </c>
      <c r="G269" s="93" t="str">
        <f t="shared" si="18"/>
        <v>East Bendigo - Kennington</v>
      </c>
      <c r="H269" s="93">
        <f t="shared" si="19"/>
        <v>4.5</v>
      </c>
      <c r="I269" s="74"/>
      <c r="J269" s="35"/>
      <c r="K269" s="35"/>
      <c r="L269" s="35"/>
      <c r="M269" s="35"/>
      <c r="N269" s="35"/>
      <c r="O269" s="35"/>
    </row>
    <row r="270" spans="1:15" x14ac:dyDescent="0.45">
      <c r="A270" s="35"/>
      <c r="B270" s="92">
        <v>265</v>
      </c>
      <c r="C270" s="94" t="s">
        <v>271</v>
      </c>
      <c r="D270" s="90">
        <f>VLOOKUP(B270,'Data 2'!$A$4:$N$424,$O$2+2)</f>
        <v>4.4000000000000004</v>
      </c>
      <c r="E270" s="91">
        <f t="shared" si="16"/>
        <v>4.4026500000000004</v>
      </c>
      <c r="F270" s="90">
        <f t="shared" si="17"/>
        <v>267</v>
      </c>
      <c r="G270" s="93" t="str">
        <f t="shared" si="18"/>
        <v>Sandringham - Black Rock</v>
      </c>
      <c r="H270" s="93">
        <f t="shared" si="19"/>
        <v>4.4000000000000004</v>
      </c>
      <c r="I270" s="74"/>
      <c r="J270" s="35"/>
      <c r="K270" s="35"/>
      <c r="L270" s="35"/>
      <c r="M270" s="35"/>
      <c r="N270" s="35"/>
      <c r="O270" s="35"/>
    </row>
    <row r="271" spans="1:15" x14ac:dyDescent="0.45">
      <c r="A271" s="35"/>
      <c r="B271" s="92">
        <v>266</v>
      </c>
      <c r="C271" s="94" t="s">
        <v>272</v>
      </c>
      <c r="D271" s="90">
        <f>VLOOKUP(B271,'Data 2'!$A$4:$N$424,$O$2+2)</f>
        <v>4.8</v>
      </c>
      <c r="E271" s="91">
        <f t="shared" si="16"/>
        <v>4.8026599999999995</v>
      </c>
      <c r="F271" s="90">
        <f t="shared" si="17"/>
        <v>233</v>
      </c>
      <c r="G271" s="93" t="str">
        <f t="shared" si="18"/>
        <v>Niddrie - Essendon West</v>
      </c>
      <c r="H271" s="93">
        <f t="shared" si="19"/>
        <v>4.4000000000000004</v>
      </c>
      <c r="I271" s="74"/>
      <c r="J271" s="35"/>
      <c r="K271" s="35"/>
      <c r="L271" s="35"/>
      <c r="M271" s="35"/>
      <c r="N271" s="35"/>
      <c r="O271" s="35"/>
    </row>
    <row r="272" spans="1:15" x14ac:dyDescent="0.45">
      <c r="A272" s="35"/>
      <c r="B272" s="92">
        <v>267</v>
      </c>
      <c r="C272" s="94" t="s">
        <v>458</v>
      </c>
      <c r="D272" s="90">
        <f>VLOOKUP(B272,'Data 2'!$A$4:$N$424,$O$2+2)</f>
        <v>3.3</v>
      </c>
      <c r="E272" s="91">
        <f t="shared" si="16"/>
        <v>3.30267</v>
      </c>
      <c r="F272" s="90">
        <f t="shared" si="17"/>
        <v>353</v>
      </c>
      <c r="G272" s="93" t="str">
        <f t="shared" si="18"/>
        <v>Mulgrave</v>
      </c>
      <c r="H272" s="93">
        <f t="shared" si="19"/>
        <v>4.4000000000000004</v>
      </c>
      <c r="I272" s="74"/>
      <c r="J272" s="35"/>
      <c r="K272" s="35"/>
      <c r="L272" s="35"/>
      <c r="M272" s="35"/>
      <c r="N272" s="35"/>
      <c r="O272" s="35"/>
    </row>
    <row r="273" spans="1:15" x14ac:dyDescent="0.45">
      <c r="A273" s="35"/>
      <c r="B273" s="92">
        <v>268</v>
      </c>
      <c r="C273" s="94" t="s">
        <v>459</v>
      </c>
      <c r="D273" s="90">
        <f>VLOOKUP(B273,'Data 2'!$A$4:$N$424,$O$2+2)</f>
        <v>3.3</v>
      </c>
      <c r="E273" s="91">
        <f t="shared" si="16"/>
        <v>3.3026799999999996</v>
      </c>
      <c r="F273" s="90">
        <f t="shared" si="17"/>
        <v>352</v>
      </c>
      <c r="G273" s="93" t="str">
        <f t="shared" si="18"/>
        <v>Mount Dandenong - Olinda</v>
      </c>
      <c r="H273" s="93">
        <f t="shared" si="19"/>
        <v>4.4000000000000004</v>
      </c>
      <c r="I273" s="74"/>
      <c r="J273" s="35"/>
      <c r="K273" s="35"/>
      <c r="L273" s="35"/>
      <c r="M273" s="35"/>
      <c r="N273" s="35"/>
      <c r="O273" s="35"/>
    </row>
    <row r="274" spans="1:15" x14ac:dyDescent="0.45">
      <c r="A274" s="35"/>
      <c r="B274" s="92">
        <v>269</v>
      </c>
      <c r="C274" s="94" t="s">
        <v>273</v>
      </c>
      <c r="D274" s="90">
        <f>VLOOKUP(B274,'Data 2'!$A$4:$N$424,$O$2+2)</f>
        <v>7.8</v>
      </c>
      <c r="E274" s="91">
        <f t="shared" si="16"/>
        <v>7.8026900000000001</v>
      </c>
      <c r="F274" s="90">
        <f t="shared" si="17"/>
        <v>76</v>
      </c>
      <c r="G274" s="93" t="str">
        <f t="shared" si="18"/>
        <v>Montmorency - Briar Hill</v>
      </c>
      <c r="H274" s="93">
        <f t="shared" si="19"/>
        <v>4.4000000000000004</v>
      </c>
      <c r="I274" s="74"/>
      <c r="J274" s="35"/>
      <c r="K274" s="35"/>
      <c r="L274" s="35"/>
      <c r="M274" s="35"/>
      <c r="N274" s="35"/>
      <c r="O274" s="35"/>
    </row>
    <row r="275" spans="1:15" x14ac:dyDescent="0.45">
      <c r="A275" s="35"/>
      <c r="B275" s="92">
        <v>270</v>
      </c>
      <c r="C275" s="94" t="s">
        <v>274</v>
      </c>
      <c r="D275" s="90">
        <f>VLOOKUP(B275,'Data 2'!$A$4:$N$424,$O$2+2)</f>
        <v>3.1</v>
      </c>
      <c r="E275" s="91">
        <f t="shared" si="16"/>
        <v>3.1027</v>
      </c>
      <c r="F275" s="90">
        <f t="shared" si="17"/>
        <v>367</v>
      </c>
      <c r="G275" s="93" t="str">
        <f t="shared" si="18"/>
        <v>Hamilton (Vic.)</v>
      </c>
      <c r="H275" s="93">
        <f t="shared" si="19"/>
        <v>4.4000000000000004</v>
      </c>
      <c r="I275" s="74"/>
      <c r="J275" s="35"/>
      <c r="K275" s="35"/>
      <c r="L275" s="35"/>
      <c r="M275" s="35"/>
      <c r="N275" s="35"/>
      <c r="O275" s="35"/>
    </row>
    <row r="276" spans="1:15" x14ac:dyDescent="0.45">
      <c r="A276" s="35"/>
      <c r="B276" s="92">
        <v>271</v>
      </c>
      <c r="C276" s="94" t="s">
        <v>275</v>
      </c>
      <c r="D276" s="90">
        <f>VLOOKUP(B276,'Data 2'!$A$4:$N$424,$O$2+2)</f>
        <v>6.6</v>
      </c>
      <c r="E276" s="91">
        <f t="shared" si="16"/>
        <v>6.6027100000000001</v>
      </c>
      <c r="F276" s="90">
        <f t="shared" si="17"/>
        <v>124</v>
      </c>
      <c r="G276" s="93" t="str">
        <f t="shared" si="18"/>
        <v>Greensborough</v>
      </c>
      <c r="H276" s="93">
        <f t="shared" si="19"/>
        <v>4.4000000000000004</v>
      </c>
      <c r="I276" s="74"/>
      <c r="J276" s="35"/>
      <c r="K276" s="35"/>
      <c r="L276" s="35"/>
      <c r="M276" s="35"/>
      <c r="N276" s="35"/>
      <c r="O276" s="35"/>
    </row>
    <row r="277" spans="1:15" x14ac:dyDescent="0.45">
      <c r="A277" s="35"/>
      <c r="B277" s="92">
        <v>272</v>
      </c>
      <c r="C277" s="94" t="s">
        <v>460</v>
      </c>
      <c r="D277" s="90">
        <f>VLOOKUP(B277,'Data 2'!$A$4:$N$424,$O$2+2)</f>
        <v>6.6</v>
      </c>
      <c r="E277" s="91">
        <f t="shared" si="16"/>
        <v>6.6027199999999997</v>
      </c>
      <c r="F277" s="90">
        <f t="shared" si="17"/>
        <v>123</v>
      </c>
      <c r="G277" s="93" t="str">
        <f t="shared" si="18"/>
        <v>Castlemaine</v>
      </c>
      <c r="H277" s="93">
        <f t="shared" si="19"/>
        <v>4.4000000000000004</v>
      </c>
      <c r="I277" s="74"/>
      <c r="J277" s="35"/>
      <c r="K277" s="35"/>
      <c r="L277" s="35"/>
      <c r="M277" s="35"/>
      <c r="N277" s="35"/>
      <c r="O277" s="35"/>
    </row>
    <row r="278" spans="1:15" x14ac:dyDescent="0.45">
      <c r="A278" s="35"/>
      <c r="B278" s="92">
        <v>273</v>
      </c>
      <c r="C278" s="94" t="s">
        <v>276</v>
      </c>
      <c r="D278" s="90">
        <f>VLOOKUP(B278,'Data 2'!$A$4:$N$424,$O$2+2)</f>
        <v>4</v>
      </c>
      <c r="E278" s="91">
        <f t="shared" si="16"/>
        <v>4.0027299999999997</v>
      </c>
      <c r="F278" s="90">
        <f t="shared" si="17"/>
        <v>300</v>
      </c>
      <c r="G278" s="93" t="str">
        <f t="shared" si="18"/>
        <v>Berwick - North</v>
      </c>
      <c r="H278" s="93">
        <f t="shared" si="19"/>
        <v>4.4000000000000004</v>
      </c>
      <c r="I278" s="74"/>
      <c r="J278" s="35"/>
      <c r="K278" s="35"/>
      <c r="L278" s="35"/>
      <c r="M278" s="35"/>
      <c r="N278" s="35"/>
      <c r="O278" s="35"/>
    </row>
    <row r="279" spans="1:15" x14ac:dyDescent="0.45">
      <c r="A279" s="35"/>
      <c r="B279" s="92">
        <v>274</v>
      </c>
      <c r="C279" s="94" t="s">
        <v>461</v>
      </c>
      <c r="D279" s="90">
        <f>VLOOKUP(B279,'Data 2'!$A$4:$N$424,$O$2+2)</f>
        <v>1.9</v>
      </c>
      <c r="E279" s="91">
        <f t="shared" si="16"/>
        <v>1.9027399999999999</v>
      </c>
      <c r="F279" s="90">
        <f t="shared" si="17"/>
        <v>414</v>
      </c>
      <c r="G279" s="93" t="str">
        <f t="shared" si="18"/>
        <v>Bacchus Marsh Region</v>
      </c>
      <c r="H279" s="93">
        <f t="shared" si="19"/>
        <v>4.4000000000000004</v>
      </c>
      <c r="I279" s="74"/>
      <c r="J279" s="35"/>
      <c r="K279" s="35"/>
      <c r="L279" s="35"/>
      <c r="M279" s="35"/>
      <c r="N279" s="35"/>
      <c r="O279" s="35"/>
    </row>
    <row r="280" spans="1:15" x14ac:dyDescent="0.45">
      <c r="A280" s="35"/>
      <c r="B280" s="92">
        <v>275</v>
      </c>
      <c r="C280" s="94" t="s">
        <v>462</v>
      </c>
      <c r="D280" s="90">
        <f>VLOOKUP(B280,'Data 2'!$A$4:$N$424,$O$2+2)</f>
        <v>2.8</v>
      </c>
      <c r="E280" s="91">
        <f t="shared" si="16"/>
        <v>2.8027499999999996</v>
      </c>
      <c r="F280" s="90">
        <f t="shared" si="17"/>
        <v>384</v>
      </c>
      <c r="G280" s="93" t="str">
        <f t="shared" si="18"/>
        <v>Yarraville</v>
      </c>
      <c r="H280" s="93">
        <f t="shared" si="19"/>
        <v>4.3</v>
      </c>
      <c r="I280" s="74"/>
      <c r="J280" s="35"/>
      <c r="K280" s="35"/>
      <c r="L280" s="35"/>
      <c r="M280" s="35"/>
      <c r="N280" s="35"/>
      <c r="O280" s="35"/>
    </row>
    <row r="281" spans="1:15" x14ac:dyDescent="0.45">
      <c r="A281" s="35"/>
      <c r="B281" s="92">
        <v>276</v>
      </c>
      <c r="C281" s="94" t="s">
        <v>277</v>
      </c>
      <c r="D281" s="90">
        <f>VLOOKUP(B281,'Data 2'!$A$4:$N$424,$O$2+2)</f>
        <v>4.4000000000000004</v>
      </c>
      <c r="E281" s="91">
        <f t="shared" si="16"/>
        <v>4.4027600000000007</v>
      </c>
      <c r="F281" s="90">
        <f t="shared" si="17"/>
        <v>266</v>
      </c>
      <c r="G281" s="93" t="str">
        <f t="shared" si="18"/>
        <v>Mitcham (Vic.)</v>
      </c>
      <c r="H281" s="93">
        <f t="shared" si="19"/>
        <v>4.3</v>
      </c>
      <c r="I281" s="74"/>
      <c r="J281" s="35"/>
      <c r="K281" s="35"/>
      <c r="L281" s="35"/>
      <c r="M281" s="35"/>
      <c r="N281" s="35"/>
      <c r="O281" s="35"/>
    </row>
    <row r="282" spans="1:15" x14ac:dyDescent="0.45">
      <c r="A282" s="35"/>
      <c r="B282" s="92">
        <v>277</v>
      </c>
      <c r="C282" s="94" t="s">
        <v>278</v>
      </c>
      <c r="D282" s="90">
        <f>VLOOKUP(B282,'Data 2'!$A$4:$N$424,$O$2+2)</f>
        <v>8.6</v>
      </c>
      <c r="E282" s="91">
        <f t="shared" si="16"/>
        <v>8.6027699999999996</v>
      </c>
      <c r="F282" s="90">
        <f t="shared" si="17"/>
        <v>53</v>
      </c>
      <c r="G282" s="93" t="str">
        <f t="shared" si="18"/>
        <v>Kyabram</v>
      </c>
      <c r="H282" s="93">
        <f t="shared" si="19"/>
        <v>4.3</v>
      </c>
      <c r="I282" s="74"/>
      <c r="J282" s="35"/>
      <c r="K282" s="35"/>
      <c r="L282" s="35"/>
      <c r="M282" s="35"/>
      <c r="N282" s="35"/>
      <c r="O282" s="35"/>
    </row>
    <row r="283" spans="1:15" x14ac:dyDescent="0.45">
      <c r="A283" s="35"/>
      <c r="B283" s="92">
        <v>278</v>
      </c>
      <c r="C283" s="94" t="s">
        <v>279</v>
      </c>
      <c r="D283" s="90">
        <f>VLOOKUP(B283,'Data 2'!$A$4:$N$424,$O$2+2)</f>
        <v>8</v>
      </c>
      <c r="E283" s="91">
        <f t="shared" si="16"/>
        <v>8.0027799999999996</v>
      </c>
      <c r="F283" s="90">
        <f t="shared" si="17"/>
        <v>70</v>
      </c>
      <c r="G283" s="93" t="str">
        <f t="shared" si="18"/>
        <v>Heidelberg - Rosanna</v>
      </c>
      <c r="H283" s="93">
        <f t="shared" si="19"/>
        <v>4.3</v>
      </c>
      <c r="I283" s="74"/>
      <c r="J283" s="35"/>
      <c r="K283" s="35"/>
      <c r="L283" s="35"/>
      <c r="M283" s="35"/>
      <c r="N283" s="35"/>
      <c r="O283" s="35"/>
    </row>
    <row r="284" spans="1:15" x14ac:dyDescent="0.45">
      <c r="A284" s="35"/>
      <c r="B284" s="92">
        <v>279</v>
      </c>
      <c r="C284" s="94" t="s">
        <v>463</v>
      </c>
      <c r="D284" s="90">
        <f>VLOOKUP(B284,'Data 2'!$A$4:$N$424,$O$2+2)</f>
        <v>4.8</v>
      </c>
      <c r="E284" s="91">
        <f t="shared" si="16"/>
        <v>4.8027899999999999</v>
      </c>
      <c r="F284" s="90">
        <f t="shared" si="17"/>
        <v>232</v>
      </c>
      <c r="G284" s="93" t="str">
        <f t="shared" si="18"/>
        <v>Camberwell</v>
      </c>
      <c r="H284" s="93">
        <f t="shared" si="19"/>
        <v>4.3</v>
      </c>
      <c r="I284" s="74"/>
      <c r="J284" s="35"/>
      <c r="K284" s="35"/>
      <c r="L284" s="35"/>
      <c r="M284" s="35"/>
      <c r="N284" s="35"/>
      <c r="O284" s="35"/>
    </row>
    <row r="285" spans="1:15" x14ac:dyDescent="0.45">
      <c r="A285" s="35"/>
      <c r="B285" s="92">
        <v>280</v>
      </c>
      <c r="C285" s="94" t="s">
        <v>280</v>
      </c>
      <c r="D285" s="90">
        <f>VLOOKUP(B285,'Data 2'!$A$4:$N$424,$O$2+2)</f>
        <v>7.4</v>
      </c>
      <c r="E285" s="91">
        <f t="shared" si="16"/>
        <v>7.4028</v>
      </c>
      <c r="F285" s="90">
        <f t="shared" si="17"/>
        <v>96</v>
      </c>
      <c r="G285" s="93" t="str">
        <f t="shared" si="18"/>
        <v>Yallourn North - Glengarry</v>
      </c>
      <c r="H285" s="93">
        <f t="shared" si="19"/>
        <v>4.2</v>
      </c>
      <c r="I285" s="74"/>
      <c r="J285" s="35"/>
      <c r="K285" s="35"/>
      <c r="L285" s="35"/>
      <c r="M285" s="35"/>
      <c r="N285" s="35"/>
      <c r="O285" s="35"/>
    </row>
    <row r="286" spans="1:15" x14ac:dyDescent="0.45">
      <c r="A286" s="35"/>
      <c r="B286" s="92">
        <v>281</v>
      </c>
      <c r="C286" s="94" t="s">
        <v>281</v>
      </c>
      <c r="D286" s="90">
        <f>VLOOKUP(B286,'Data 2'!$A$4:$N$424,$O$2+2)</f>
        <v>6.1</v>
      </c>
      <c r="E286" s="91">
        <f t="shared" si="16"/>
        <v>6.1028099999999998</v>
      </c>
      <c r="F286" s="90">
        <f t="shared" si="17"/>
        <v>148</v>
      </c>
      <c r="G286" s="93" t="str">
        <f t="shared" si="18"/>
        <v>Warragul</v>
      </c>
      <c r="H286" s="93">
        <f t="shared" si="19"/>
        <v>4.2</v>
      </c>
      <c r="I286" s="74"/>
      <c r="J286" s="35"/>
      <c r="K286" s="35"/>
      <c r="L286" s="35"/>
      <c r="M286" s="35"/>
      <c r="N286" s="35"/>
      <c r="O286" s="35"/>
    </row>
    <row r="287" spans="1:15" x14ac:dyDescent="0.45">
      <c r="A287" s="35"/>
      <c r="B287" s="92">
        <v>282</v>
      </c>
      <c r="C287" s="94" t="s">
        <v>464</v>
      </c>
      <c r="D287" s="90">
        <f>VLOOKUP(B287,'Data 2'!$A$4:$N$424,$O$2+2)</f>
        <v>4.2</v>
      </c>
      <c r="E287" s="91">
        <f t="shared" si="16"/>
        <v>4.20282</v>
      </c>
      <c r="F287" s="90">
        <f t="shared" si="17"/>
        <v>285</v>
      </c>
      <c r="G287" s="93" t="str">
        <f t="shared" si="18"/>
        <v>Shepparton Region - West</v>
      </c>
      <c r="H287" s="93">
        <f t="shared" si="19"/>
        <v>4.2</v>
      </c>
      <c r="I287" s="74"/>
      <c r="J287" s="35"/>
      <c r="K287" s="35"/>
      <c r="L287" s="35"/>
      <c r="M287" s="35"/>
      <c r="N287" s="35"/>
      <c r="O287" s="35"/>
    </row>
    <row r="288" spans="1:15" x14ac:dyDescent="0.45">
      <c r="A288" s="35"/>
      <c r="B288" s="92">
        <v>283</v>
      </c>
      <c r="C288" s="94" t="s">
        <v>282</v>
      </c>
      <c r="D288" s="90">
        <f>VLOOKUP(B288,'Data 2'!$A$4:$N$424,$O$2+2)</f>
        <v>4.5</v>
      </c>
      <c r="E288" s="91">
        <f t="shared" si="16"/>
        <v>4.5028300000000003</v>
      </c>
      <c r="F288" s="90">
        <f t="shared" si="17"/>
        <v>260</v>
      </c>
      <c r="G288" s="93" t="str">
        <f t="shared" si="18"/>
        <v>Riddells Creek</v>
      </c>
      <c r="H288" s="93">
        <f t="shared" si="19"/>
        <v>4.2</v>
      </c>
      <c r="I288" s="74"/>
      <c r="J288" s="35"/>
      <c r="K288" s="35"/>
      <c r="L288" s="35"/>
      <c r="M288" s="35"/>
      <c r="N288" s="35"/>
      <c r="O288" s="35"/>
    </row>
    <row r="289" spans="1:15" x14ac:dyDescent="0.45">
      <c r="A289" s="35"/>
      <c r="B289" s="92">
        <v>284</v>
      </c>
      <c r="C289" s="94" t="s">
        <v>283</v>
      </c>
      <c r="D289" s="90">
        <f>VLOOKUP(B289,'Data 2'!$A$4:$N$424,$O$2+2)</f>
        <v>4.0999999999999996</v>
      </c>
      <c r="E289" s="91">
        <f t="shared" si="16"/>
        <v>4.1028399999999996</v>
      </c>
      <c r="F289" s="90">
        <f t="shared" si="17"/>
        <v>293</v>
      </c>
      <c r="G289" s="93" t="str">
        <f t="shared" si="18"/>
        <v>Queenscliff</v>
      </c>
      <c r="H289" s="93">
        <f t="shared" si="19"/>
        <v>4.2</v>
      </c>
      <c r="I289" s="74"/>
      <c r="J289" s="35"/>
      <c r="K289" s="35"/>
      <c r="L289" s="35"/>
      <c r="M289" s="35"/>
      <c r="N289" s="35"/>
      <c r="O289" s="35"/>
    </row>
    <row r="290" spans="1:15" x14ac:dyDescent="0.45">
      <c r="A290" s="35"/>
      <c r="B290" s="92">
        <v>285</v>
      </c>
      <c r="C290" s="94" t="s">
        <v>465</v>
      </c>
      <c r="D290" s="90">
        <f>VLOOKUP(B290,'Data 2'!$A$4:$N$424,$O$2+2)</f>
        <v>2.5</v>
      </c>
      <c r="E290" s="91">
        <f t="shared" si="16"/>
        <v>2.50285</v>
      </c>
      <c r="F290" s="90">
        <f t="shared" si="17"/>
        <v>399</v>
      </c>
      <c r="G290" s="93" t="str">
        <f t="shared" si="18"/>
        <v>Numurkah</v>
      </c>
      <c r="H290" s="93">
        <f t="shared" si="19"/>
        <v>4.2</v>
      </c>
      <c r="I290" s="74"/>
      <c r="J290" s="35"/>
      <c r="K290" s="35"/>
      <c r="L290" s="35"/>
      <c r="M290" s="35"/>
      <c r="N290" s="35"/>
      <c r="O290" s="35"/>
    </row>
    <row r="291" spans="1:15" x14ac:dyDescent="0.45">
      <c r="A291" s="35"/>
      <c r="B291" s="92">
        <v>286</v>
      </c>
      <c r="C291" s="94" t="s">
        <v>466</v>
      </c>
      <c r="D291" s="90">
        <f>VLOOKUP(B291,'Data 2'!$A$4:$N$424,$O$2+2)</f>
        <v>9.1999999999999993</v>
      </c>
      <c r="E291" s="91">
        <f t="shared" si="16"/>
        <v>9.2028599999999994</v>
      </c>
      <c r="F291" s="90">
        <f t="shared" si="17"/>
        <v>45</v>
      </c>
      <c r="G291" s="93" t="str">
        <f t="shared" si="18"/>
        <v>Montrose</v>
      </c>
      <c r="H291" s="93">
        <f t="shared" si="19"/>
        <v>4.2</v>
      </c>
      <c r="I291" s="74"/>
      <c r="J291" s="35"/>
      <c r="K291" s="35"/>
      <c r="L291" s="35"/>
      <c r="M291" s="35"/>
      <c r="N291" s="35"/>
      <c r="O291" s="35"/>
    </row>
    <row r="292" spans="1:15" x14ac:dyDescent="0.45">
      <c r="A292" s="35"/>
      <c r="B292" s="92">
        <v>287</v>
      </c>
      <c r="C292" s="94" t="s">
        <v>284</v>
      </c>
      <c r="D292" s="90">
        <f>VLOOKUP(B292,'Data 2'!$A$4:$N$424,$O$2+2)</f>
        <v>5.4</v>
      </c>
      <c r="E292" s="91">
        <f t="shared" si="16"/>
        <v>5.4028700000000001</v>
      </c>
      <c r="F292" s="90">
        <f t="shared" si="17"/>
        <v>187</v>
      </c>
      <c r="G292" s="93" t="str">
        <f t="shared" si="18"/>
        <v>Korumburra</v>
      </c>
      <c r="H292" s="93">
        <f t="shared" si="19"/>
        <v>4.2</v>
      </c>
      <c r="I292" s="74"/>
      <c r="J292" s="35"/>
      <c r="K292" s="35"/>
      <c r="L292" s="35"/>
      <c r="M292" s="35"/>
      <c r="N292" s="35"/>
      <c r="O292" s="35"/>
    </row>
    <row r="293" spans="1:15" x14ac:dyDescent="0.45">
      <c r="A293" s="35"/>
      <c r="B293" s="92">
        <v>288</v>
      </c>
      <c r="C293" s="94" t="s">
        <v>467</v>
      </c>
      <c r="D293" s="90">
        <f>VLOOKUP(B293,'Data 2'!$A$4:$N$424,$O$2+2)</f>
        <v>3.8</v>
      </c>
      <c r="E293" s="91">
        <f t="shared" si="16"/>
        <v>3.80288</v>
      </c>
      <c r="F293" s="90">
        <f t="shared" si="17"/>
        <v>318</v>
      </c>
      <c r="G293" s="93" t="str">
        <f t="shared" si="18"/>
        <v>Geelong</v>
      </c>
      <c r="H293" s="93">
        <f t="shared" si="19"/>
        <v>4.2</v>
      </c>
      <c r="I293" s="74"/>
      <c r="J293" s="35"/>
      <c r="K293" s="35"/>
      <c r="L293" s="35"/>
      <c r="M293" s="35"/>
      <c r="N293" s="35"/>
      <c r="O293" s="35"/>
    </row>
    <row r="294" spans="1:15" x14ac:dyDescent="0.45">
      <c r="A294" s="35"/>
      <c r="B294" s="92">
        <v>289</v>
      </c>
      <c r="C294" s="94" t="s">
        <v>285</v>
      </c>
      <c r="D294" s="90">
        <f>VLOOKUP(B294,'Data 2'!$A$4:$N$424,$O$2+2)</f>
        <v>7.8</v>
      </c>
      <c r="E294" s="91">
        <f t="shared" si="16"/>
        <v>7.8028899999999997</v>
      </c>
      <c r="F294" s="90">
        <f t="shared" si="17"/>
        <v>75</v>
      </c>
      <c r="G294" s="93" t="str">
        <f t="shared" si="18"/>
        <v>Clifton Springs</v>
      </c>
      <c r="H294" s="93">
        <f t="shared" si="19"/>
        <v>4.2</v>
      </c>
      <c r="I294" s="74"/>
      <c r="J294" s="35"/>
      <c r="K294" s="35"/>
      <c r="L294" s="35"/>
      <c r="M294" s="35"/>
      <c r="N294" s="35"/>
      <c r="O294" s="35"/>
    </row>
    <row r="295" spans="1:15" x14ac:dyDescent="0.45">
      <c r="A295" s="35"/>
      <c r="B295" s="92">
        <v>290</v>
      </c>
      <c r="C295" s="94" t="s">
        <v>286</v>
      </c>
      <c r="D295" s="90">
        <f>VLOOKUP(B295,'Data 2'!$A$4:$N$424,$O$2+2)</f>
        <v>8.5</v>
      </c>
      <c r="E295" s="91">
        <f t="shared" si="16"/>
        <v>8.5029000000000003</v>
      </c>
      <c r="F295" s="90">
        <f t="shared" si="17"/>
        <v>57</v>
      </c>
      <c r="G295" s="93" t="str">
        <f t="shared" si="18"/>
        <v>Brighton East</v>
      </c>
      <c r="H295" s="93">
        <f t="shared" si="19"/>
        <v>4.2</v>
      </c>
      <c r="I295" s="74"/>
      <c r="J295" s="35"/>
      <c r="K295" s="35"/>
      <c r="L295" s="35"/>
      <c r="M295" s="35"/>
      <c r="N295" s="35"/>
      <c r="O295" s="35"/>
    </row>
    <row r="296" spans="1:15" x14ac:dyDescent="0.45">
      <c r="A296" s="35"/>
      <c r="B296" s="92">
        <v>291</v>
      </c>
      <c r="C296" s="94" t="s">
        <v>287</v>
      </c>
      <c r="D296" s="90">
        <f>VLOOKUP(B296,'Data 2'!$A$4:$N$424,$O$2+2)</f>
        <v>4.0999999999999996</v>
      </c>
      <c r="E296" s="91">
        <f t="shared" si="16"/>
        <v>4.1029099999999996</v>
      </c>
      <c r="F296" s="90">
        <f t="shared" si="17"/>
        <v>292</v>
      </c>
      <c r="G296" s="93" t="str">
        <f t="shared" si="18"/>
        <v>Wandin - Seville</v>
      </c>
      <c r="H296" s="93">
        <f t="shared" si="19"/>
        <v>4.0999999999999996</v>
      </c>
      <c r="I296" s="74"/>
      <c r="J296" s="35"/>
      <c r="K296" s="35"/>
      <c r="L296" s="35"/>
      <c r="M296" s="35"/>
      <c r="N296" s="35"/>
      <c r="O296" s="35"/>
    </row>
    <row r="297" spans="1:15" x14ac:dyDescent="0.45">
      <c r="A297" s="35"/>
      <c r="B297" s="92">
        <v>292</v>
      </c>
      <c r="C297" s="94" t="s">
        <v>288</v>
      </c>
      <c r="D297" s="90">
        <f>VLOOKUP(B297,'Data 2'!$A$4:$N$424,$O$2+2)</f>
        <v>4.9000000000000004</v>
      </c>
      <c r="E297" s="91">
        <f t="shared" si="16"/>
        <v>4.9029199999999999</v>
      </c>
      <c r="F297" s="90">
        <f t="shared" si="17"/>
        <v>224</v>
      </c>
      <c r="G297" s="93" t="str">
        <f t="shared" si="18"/>
        <v>Panton Hill - St Andrews</v>
      </c>
      <c r="H297" s="93">
        <f t="shared" si="19"/>
        <v>4.0999999999999996</v>
      </c>
      <c r="I297" s="74"/>
      <c r="J297" s="35"/>
      <c r="K297" s="35"/>
      <c r="L297" s="35"/>
      <c r="M297" s="35"/>
      <c r="N297" s="35"/>
      <c r="O297" s="35"/>
    </row>
    <row r="298" spans="1:15" x14ac:dyDescent="0.45">
      <c r="A298" s="35"/>
      <c r="B298" s="92">
        <v>293</v>
      </c>
      <c r="C298" s="94" t="s">
        <v>289</v>
      </c>
      <c r="D298" s="90">
        <f>VLOOKUP(B298,'Data 2'!$A$4:$N$424,$O$2+2)</f>
        <v>5.3</v>
      </c>
      <c r="E298" s="91">
        <f t="shared" si="16"/>
        <v>5.3029299999999999</v>
      </c>
      <c r="F298" s="90">
        <f t="shared" si="17"/>
        <v>195</v>
      </c>
      <c r="G298" s="93" t="str">
        <f t="shared" si="18"/>
        <v>Oakleigh - Huntingdale</v>
      </c>
      <c r="H298" s="93">
        <f t="shared" si="19"/>
        <v>4.0999999999999996</v>
      </c>
      <c r="I298" s="74"/>
      <c r="J298" s="35"/>
      <c r="K298" s="35"/>
      <c r="L298" s="35"/>
      <c r="M298" s="35"/>
      <c r="N298" s="35"/>
      <c r="O298" s="35"/>
    </row>
    <row r="299" spans="1:15" x14ac:dyDescent="0.45">
      <c r="A299" s="35"/>
      <c r="B299" s="92">
        <v>294</v>
      </c>
      <c r="C299" s="94" t="s">
        <v>290</v>
      </c>
      <c r="D299" s="90">
        <f>VLOOKUP(B299,'Data 2'!$A$4:$N$424,$O$2+2)</f>
        <v>5.7</v>
      </c>
      <c r="E299" s="91">
        <f t="shared" si="16"/>
        <v>5.7029399999999999</v>
      </c>
      <c r="F299" s="90">
        <f t="shared" si="17"/>
        <v>168</v>
      </c>
      <c r="G299" s="93" t="str">
        <f t="shared" si="18"/>
        <v>Mildura</v>
      </c>
      <c r="H299" s="93">
        <f t="shared" si="19"/>
        <v>4.0999999999999996</v>
      </c>
      <c r="I299" s="74"/>
      <c r="J299" s="35"/>
      <c r="K299" s="35"/>
      <c r="L299" s="35"/>
      <c r="M299" s="35"/>
      <c r="N299" s="35"/>
      <c r="O299" s="35"/>
    </row>
    <row r="300" spans="1:15" x14ac:dyDescent="0.45">
      <c r="A300" s="35"/>
      <c r="B300" s="92">
        <v>295</v>
      </c>
      <c r="C300" s="94" t="s">
        <v>468</v>
      </c>
      <c r="D300" s="90">
        <f>VLOOKUP(B300,'Data 2'!$A$4:$N$424,$O$2+2)</f>
        <v>6.5</v>
      </c>
      <c r="E300" s="91">
        <f t="shared" si="16"/>
        <v>6.5029500000000002</v>
      </c>
      <c r="F300" s="90">
        <f t="shared" si="17"/>
        <v>131</v>
      </c>
      <c r="G300" s="93" t="str">
        <f t="shared" si="18"/>
        <v>Kilmore - Broadford</v>
      </c>
      <c r="H300" s="93">
        <f t="shared" si="19"/>
        <v>4.0999999999999996</v>
      </c>
      <c r="I300" s="74"/>
      <c r="J300" s="35"/>
      <c r="K300" s="35"/>
      <c r="L300" s="35"/>
      <c r="M300" s="35"/>
      <c r="N300" s="35"/>
      <c r="O300" s="35"/>
    </row>
    <row r="301" spans="1:15" x14ac:dyDescent="0.45">
      <c r="A301" s="35"/>
      <c r="B301" s="92">
        <v>296</v>
      </c>
      <c r="C301" s="94" t="s">
        <v>291</v>
      </c>
      <c r="D301" s="90">
        <f>VLOOKUP(B301,'Data 2'!$A$4:$N$424,$O$2+2)</f>
        <v>5.3</v>
      </c>
      <c r="E301" s="91">
        <f t="shared" si="16"/>
        <v>5.3029599999999997</v>
      </c>
      <c r="F301" s="90">
        <f t="shared" si="17"/>
        <v>194</v>
      </c>
      <c r="G301" s="93" t="str">
        <f t="shared" si="18"/>
        <v>Vermont South</v>
      </c>
      <c r="H301" s="93">
        <f t="shared" si="19"/>
        <v>4</v>
      </c>
      <c r="I301" s="74"/>
      <c r="J301" s="35"/>
      <c r="K301" s="35"/>
      <c r="L301" s="35"/>
      <c r="M301" s="35"/>
      <c r="N301" s="35"/>
      <c r="O301" s="35"/>
    </row>
    <row r="302" spans="1:15" x14ac:dyDescent="0.45">
      <c r="A302" s="35"/>
      <c r="B302" s="92">
        <v>297</v>
      </c>
      <c r="C302" s="94" t="s">
        <v>469</v>
      </c>
      <c r="D302" s="90">
        <f>VLOOKUP(B302,'Data 2'!$A$4:$N$424,$O$2+2)</f>
        <v>6.8</v>
      </c>
      <c r="E302" s="91">
        <f t="shared" si="16"/>
        <v>6.8029700000000002</v>
      </c>
      <c r="F302" s="90">
        <f t="shared" si="17"/>
        <v>114</v>
      </c>
      <c r="G302" s="93" t="str">
        <f t="shared" si="18"/>
        <v>Somerville</v>
      </c>
      <c r="H302" s="93">
        <f t="shared" si="19"/>
        <v>4</v>
      </c>
      <c r="I302" s="74"/>
      <c r="J302" s="35"/>
      <c r="K302" s="35"/>
      <c r="L302" s="35"/>
      <c r="M302" s="35"/>
      <c r="N302" s="35"/>
      <c r="O302" s="35"/>
    </row>
    <row r="303" spans="1:15" x14ac:dyDescent="0.45">
      <c r="A303" s="35"/>
      <c r="B303" s="92">
        <v>298</v>
      </c>
      <c r="C303" s="94" t="s">
        <v>292</v>
      </c>
      <c r="D303" s="90">
        <f>VLOOKUP(B303,'Data 2'!$A$4:$N$424,$O$2+2)</f>
        <v>2.9</v>
      </c>
      <c r="E303" s="91">
        <f t="shared" si="16"/>
        <v>2.9029799999999999</v>
      </c>
      <c r="F303" s="90">
        <f t="shared" si="17"/>
        <v>377</v>
      </c>
      <c r="G303" s="93" t="str">
        <f t="shared" si="18"/>
        <v>Rowville - North</v>
      </c>
      <c r="H303" s="93">
        <f t="shared" si="19"/>
        <v>4</v>
      </c>
      <c r="I303" s="74"/>
      <c r="J303" s="35"/>
      <c r="K303" s="35"/>
      <c r="L303" s="35"/>
      <c r="M303" s="35"/>
      <c r="N303" s="35"/>
      <c r="O303" s="35"/>
    </row>
    <row r="304" spans="1:15" x14ac:dyDescent="0.45">
      <c r="A304" s="35"/>
      <c r="B304" s="92">
        <v>299</v>
      </c>
      <c r="C304" s="94" t="s">
        <v>293</v>
      </c>
      <c r="D304" s="90">
        <f>VLOOKUP(B304,'Data 2'!$A$4:$N$424,$O$2+2)</f>
        <v>5.0999999999999996</v>
      </c>
      <c r="E304" s="91">
        <f t="shared" si="16"/>
        <v>5.1029899999999992</v>
      </c>
      <c r="F304" s="90">
        <f t="shared" si="17"/>
        <v>215</v>
      </c>
      <c r="G304" s="93" t="str">
        <f t="shared" si="18"/>
        <v>Rosedale</v>
      </c>
      <c r="H304" s="93">
        <f t="shared" si="19"/>
        <v>4</v>
      </c>
      <c r="I304" s="74"/>
      <c r="J304" s="35"/>
      <c r="K304" s="35"/>
      <c r="L304" s="35"/>
      <c r="M304" s="35"/>
      <c r="N304" s="35"/>
      <c r="O304" s="35"/>
    </row>
    <row r="305" spans="1:15" x14ac:dyDescent="0.45">
      <c r="A305" s="35"/>
      <c r="B305" s="92">
        <v>300</v>
      </c>
      <c r="C305" s="94" t="s">
        <v>294</v>
      </c>
      <c r="D305" s="90">
        <f>VLOOKUP(B305,'Data 2'!$A$4:$N$424,$O$2+2)</f>
        <v>5.6</v>
      </c>
      <c r="E305" s="91">
        <f t="shared" si="16"/>
        <v>5.6029999999999998</v>
      </c>
      <c r="F305" s="90">
        <f t="shared" si="17"/>
        <v>176</v>
      </c>
      <c r="G305" s="93" t="str">
        <f t="shared" si="18"/>
        <v>Newport</v>
      </c>
      <c r="H305" s="93">
        <f t="shared" si="19"/>
        <v>4</v>
      </c>
      <c r="I305" s="74"/>
      <c r="J305" s="35"/>
      <c r="K305" s="35"/>
      <c r="L305" s="35"/>
      <c r="M305" s="35"/>
      <c r="N305" s="35"/>
      <c r="O305" s="35"/>
    </row>
    <row r="306" spans="1:15" x14ac:dyDescent="0.45">
      <c r="A306" s="35"/>
      <c r="B306" s="92">
        <v>301</v>
      </c>
      <c r="C306" s="94" t="s">
        <v>295</v>
      </c>
      <c r="D306" s="90">
        <f>VLOOKUP(B306,'Data 2'!$A$4:$N$424,$O$2+2)</f>
        <v>4.8</v>
      </c>
      <c r="E306" s="91">
        <f t="shared" si="16"/>
        <v>4.8030099999999996</v>
      </c>
      <c r="F306" s="90">
        <f t="shared" si="17"/>
        <v>231</v>
      </c>
      <c r="G306" s="93" t="str">
        <f t="shared" si="18"/>
        <v>Langwarrin</v>
      </c>
      <c r="H306" s="93">
        <f t="shared" si="19"/>
        <v>4</v>
      </c>
      <c r="I306" s="74"/>
      <c r="J306" s="35"/>
      <c r="K306" s="35"/>
      <c r="L306" s="35"/>
      <c r="M306" s="35"/>
      <c r="N306" s="35"/>
      <c r="O306" s="35"/>
    </row>
    <row r="307" spans="1:15" x14ac:dyDescent="0.45">
      <c r="A307" s="35"/>
      <c r="B307" s="92">
        <v>302</v>
      </c>
      <c r="C307" s="94" t="s">
        <v>470</v>
      </c>
      <c r="D307" s="90">
        <f>VLOOKUP(B307,'Data 2'!$A$4:$N$424,$O$2+2)</f>
        <v>6.4</v>
      </c>
      <c r="E307" s="91">
        <f t="shared" si="16"/>
        <v>6.4030200000000006</v>
      </c>
      <c r="F307" s="90">
        <f t="shared" si="17"/>
        <v>136</v>
      </c>
      <c r="G307" s="93" t="str">
        <f t="shared" si="18"/>
        <v>Colac</v>
      </c>
      <c r="H307" s="93">
        <f t="shared" si="19"/>
        <v>4</v>
      </c>
      <c r="I307" s="74"/>
      <c r="J307" s="35"/>
      <c r="K307" s="35"/>
      <c r="L307" s="35"/>
      <c r="M307" s="35"/>
      <c r="N307" s="35"/>
      <c r="O307" s="35"/>
    </row>
    <row r="308" spans="1:15" x14ac:dyDescent="0.45">
      <c r="A308" s="35"/>
      <c r="B308" s="92">
        <v>303</v>
      </c>
      <c r="C308" s="94" t="s">
        <v>471</v>
      </c>
      <c r="D308" s="90">
        <f>VLOOKUP(B308,'Data 2'!$A$4:$N$424,$O$2+2)</f>
        <v>6</v>
      </c>
      <c r="E308" s="91">
        <f t="shared" si="16"/>
        <v>6.0030299999999999</v>
      </c>
      <c r="F308" s="90">
        <f t="shared" si="17"/>
        <v>153</v>
      </c>
      <c r="G308" s="93" t="str">
        <f t="shared" si="18"/>
        <v>White Hills - Ascot</v>
      </c>
      <c r="H308" s="93">
        <f t="shared" si="19"/>
        <v>3.9</v>
      </c>
      <c r="I308" s="74"/>
      <c r="J308" s="35"/>
      <c r="K308" s="35"/>
      <c r="L308" s="35"/>
      <c r="M308" s="35"/>
      <c r="N308" s="35"/>
      <c r="O308" s="35"/>
    </row>
    <row r="309" spans="1:15" x14ac:dyDescent="0.45">
      <c r="A309" s="35"/>
      <c r="B309" s="92">
        <v>304</v>
      </c>
      <c r="C309" s="94" t="s">
        <v>296</v>
      </c>
      <c r="D309" s="90">
        <f>VLOOKUP(B309,'Data 2'!$A$4:$N$424,$O$2+2)</f>
        <v>5</v>
      </c>
      <c r="E309" s="91">
        <f t="shared" si="16"/>
        <v>5.0030400000000004</v>
      </c>
      <c r="F309" s="90">
        <f t="shared" si="17"/>
        <v>219</v>
      </c>
      <c r="G309" s="93" t="str">
        <f t="shared" si="18"/>
        <v>West Wodonga</v>
      </c>
      <c r="H309" s="93">
        <f t="shared" si="19"/>
        <v>3.9</v>
      </c>
      <c r="I309" s="74"/>
      <c r="J309" s="35"/>
      <c r="K309" s="35"/>
      <c r="L309" s="35"/>
      <c r="M309" s="35"/>
      <c r="N309" s="35"/>
      <c r="O309" s="35"/>
    </row>
    <row r="310" spans="1:15" x14ac:dyDescent="0.45">
      <c r="A310" s="35"/>
      <c r="B310" s="92">
        <v>305</v>
      </c>
      <c r="C310" s="94" t="s">
        <v>297</v>
      </c>
      <c r="D310" s="90">
        <f>VLOOKUP(B310,'Data 2'!$A$4:$N$424,$O$2+2)</f>
        <v>7.7</v>
      </c>
      <c r="E310" s="91">
        <f t="shared" si="16"/>
        <v>7.7030500000000002</v>
      </c>
      <c r="F310" s="90">
        <f t="shared" si="17"/>
        <v>79</v>
      </c>
      <c r="G310" s="93" t="str">
        <f t="shared" si="18"/>
        <v>Vermont</v>
      </c>
      <c r="H310" s="93">
        <f t="shared" si="19"/>
        <v>3.9</v>
      </c>
      <c r="I310" s="74"/>
      <c r="J310" s="35"/>
      <c r="K310" s="35"/>
      <c r="L310" s="35"/>
      <c r="M310" s="35"/>
      <c r="N310" s="35"/>
      <c r="O310" s="35"/>
    </row>
    <row r="311" spans="1:15" x14ac:dyDescent="0.45">
      <c r="A311" s="35"/>
      <c r="B311" s="92">
        <v>306</v>
      </c>
      <c r="C311" s="94" t="s">
        <v>472</v>
      </c>
      <c r="D311" s="90">
        <f>VLOOKUP(B311,'Data 2'!$A$4:$N$424,$O$2+2)</f>
        <v>4.2</v>
      </c>
      <c r="E311" s="91">
        <f t="shared" si="16"/>
        <v>4.2030599999999998</v>
      </c>
      <c r="F311" s="90">
        <f t="shared" si="17"/>
        <v>284</v>
      </c>
      <c r="G311" s="93" t="str">
        <f t="shared" si="18"/>
        <v>Southbank</v>
      </c>
      <c r="H311" s="93">
        <f t="shared" si="19"/>
        <v>3.9</v>
      </c>
      <c r="I311" s="74"/>
      <c r="J311" s="35"/>
      <c r="K311" s="35"/>
      <c r="L311" s="35"/>
      <c r="M311" s="35"/>
      <c r="N311" s="35"/>
      <c r="O311" s="35"/>
    </row>
    <row r="312" spans="1:15" x14ac:dyDescent="0.45">
      <c r="A312" s="35"/>
      <c r="B312" s="92">
        <v>307</v>
      </c>
      <c r="C312" s="94" t="s">
        <v>473</v>
      </c>
      <c r="D312" s="90">
        <f>VLOOKUP(B312,'Data 2'!$A$4:$N$424,$O$2+2)</f>
        <v>3.5</v>
      </c>
      <c r="E312" s="91">
        <f t="shared" si="16"/>
        <v>3.5030700000000001</v>
      </c>
      <c r="F312" s="90">
        <f t="shared" si="17"/>
        <v>338</v>
      </c>
      <c r="G312" s="93" t="str">
        <f t="shared" si="18"/>
        <v>Rowville - South</v>
      </c>
      <c r="H312" s="93">
        <f t="shared" si="19"/>
        <v>3.9</v>
      </c>
      <c r="I312" s="74"/>
      <c r="J312" s="35"/>
      <c r="K312" s="35"/>
      <c r="L312" s="35"/>
      <c r="M312" s="35"/>
      <c r="N312" s="35"/>
      <c r="O312" s="35"/>
    </row>
    <row r="313" spans="1:15" x14ac:dyDescent="0.45">
      <c r="A313" s="35"/>
      <c r="B313" s="92">
        <v>308</v>
      </c>
      <c r="C313" s="94" t="s">
        <v>298</v>
      </c>
      <c r="D313" s="90">
        <f>VLOOKUP(B313,'Data 2'!$A$4:$N$424,$O$2+2)</f>
        <v>3.1</v>
      </c>
      <c r="E313" s="91">
        <f t="shared" si="16"/>
        <v>3.1030800000000003</v>
      </c>
      <c r="F313" s="90">
        <f t="shared" si="17"/>
        <v>366</v>
      </c>
      <c r="G313" s="93" t="str">
        <f t="shared" si="18"/>
        <v>Rochester</v>
      </c>
      <c r="H313" s="93">
        <f t="shared" si="19"/>
        <v>3.9</v>
      </c>
      <c r="I313" s="74"/>
      <c r="J313" s="35"/>
      <c r="K313" s="35"/>
      <c r="L313" s="35"/>
      <c r="M313" s="35"/>
      <c r="N313" s="35"/>
      <c r="O313" s="35"/>
    </row>
    <row r="314" spans="1:15" x14ac:dyDescent="0.45">
      <c r="A314" s="35"/>
      <c r="B314" s="92">
        <v>309</v>
      </c>
      <c r="C314" s="94" t="s">
        <v>299</v>
      </c>
      <c r="D314" s="90">
        <f>VLOOKUP(B314,'Data 2'!$A$4:$N$424,$O$2+2)</f>
        <v>9.1999999999999993</v>
      </c>
      <c r="E314" s="91">
        <f t="shared" si="16"/>
        <v>9.2030899999999995</v>
      </c>
      <c r="F314" s="90">
        <f t="shared" si="17"/>
        <v>44</v>
      </c>
      <c r="G314" s="93" t="str">
        <f t="shared" si="18"/>
        <v>Mount Baw Baw Region</v>
      </c>
      <c r="H314" s="93">
        <f t="shared" si="19"/>
        <v>3.9</v>
      </c>
      <c r="I314" s="74"/>
      <c r="J314" s="35"/>
      <c r="K314" s="35"/>
      <c r="L314" s="35"/>
      <c r="M314" s="35"/>
      <c r="N314" s="35"/>
      <c r="O314" s="35"/>
    </row>
    <row r="315" spans="1:15" x14ac:dyDescent="0.45">
      <c r="A315" s="35"/>
      <c r="B315" s="92">
        <v>310</v>
      </c>
      <c r="C315" s="94" t="s">
        <v>300</v>
      </c>
      <c r="D315" s="90">
        <f>VLOOKUP(B315,'Data 2'!$A$4:$N$424,$O$2+2)</f>
        <v>8.1999999999999993</v>
      </c>
      <c r="E315" s="91">
        <f t="shared" si="16"/>
        <v>8.2030999999999992</v>
      </c>
      <c r="F315" s="90">
        <f t="shared" si="17"/>
        <v>66</v>
      </c>
      <c r="G315" s="93" t="str">
        <f t="shared" si="18"/>
        <v>Malvern - Glen Iris</v>
      </c>
      <c r="H315" s="93">
        <f t="shared" si="19"/>
        <v>3.9</v>
      </c>
      <c r="I315" s="74"/>
      <c r="J315" s="35"/>
      <c r="K315" s="35"/>
      <c r="L315" s="35"/>
      <c r="M315" s="35"/>
      <c r="N315" s="35"/>
      <c r="O315" s="35"/>
    </row>
    <row r="316" spans="1:15" x14ac:dyDescent="0.45">
      <c r="A316" s="35"/>
      <c r="B316" s="92">
        <v>311</v>
      </c>
      <c r="C316" s="94" t="s">
        <v>301</v>
      </c>
      <c r="D316" s="90">
        <f>VLOOKUP(B316,'Data 2'!$A$4:$N$424,$O$2+2)</f>
        <v>5.2</v>
      </c>
      <c r="E316" s="91">
        <f t="shared" si="16"/>
        <v>5.2031100000000006</v>
      </c>
      <c r="F316" s="90">
        <f t="shared" si="17"/>
        <v>201</v>
      </c>
      <c r="G316" s="93" t="str">
        <f t="shared" si="18"/>
        <v>Glen Waverley - West</v>
      </c>
      <c r="H316" s="93">
        <f t="shared" si="19"/>
        <v>3.9</v>
      </c>
      <c r="I316" s="74"/>
      <c r="J316" s="35"/>
      <c r="K316" s="35"/>
      <c r="L316" s="35"/>
      <c r="M316" s="35"/>
      <c r="N316" s="35"/>
      <c r="O316" s="35"/>
    </row>
    <row r="317" spans="1:15" x14ac:dyDescent="0.45">
      <c r="A317" s="35"/>
      <c r="B317" s="92">
        <v>312</v>
      </c>
      <c r="C317" s="94" t="s">
        <v>302</v>
      </c>
      <c r="D317" s="90">
        <f>VLOOKUP(B317,'Data 2'!$A$4:$N$424,$O$2+2)</f>
        <v>4.2</v>
      </c>
      <c r="E317" s="91">
        <f t="shared" si="16"/>
        <v>4.2031200000000002</v>
      </c>
      <c r="F317" s="90">
        <f t="shared" si="17"/>
        <v>283</v>
      </c>
      <c r="G317" s="93" t="str">
        <f t="shared" si="18"/>
        <v>Euroa</v>
      </c>
      <c r="H317" s="93">
        <f t="shared" si="19"/>
        <v>3.9</v>
      </c>
      <c r="I317" s="74"/>
      <c r="J317" s="35"/>
      <c r="K317" s="35"/>
      <c r="L317" s="35"/>
      <c r="M317" s="35"/>
      <c r="N317" s="35"/>
      <c r="O317" s="35"/>
    </row>
    <row r="318" spans="1:15" x14ac:dyDescent="0.45">
      <c r="A318" s="35"/>
      <c r="B318" s="92">
        <v>313</v>
      </c>
      <c r="C318" s="94" t="s">
        <v>303</v>
      </c>
      <c r="D318" s="90">
        <f>VLOOKUP(B318,'Data 2'!$A$4:$N$424,$O$2+2)</f>
        <v>7.4</v>
      </c>
      <c r="E318" s="91">
        <f t="shared" si="16"/>
        <v>7.40313</v>
      </c>
      <c r="F318" s="90">
        <f t="shared" si="17"/>
        <v>95</v>
      </c>
      <c r="G318" s="93" t="str">
        <f t="shared" si="18"/>
        <v>Docklands</v>
      </c>
      <c r="H318" s="93">
        <f t="shared" si="19"/>
        <v>3.9</v>
      </c>
      <c r="I318" s="74"/>
      <c r="J318" s="35"/>
      <c r="K318" s="35"/>
      <c r="L318" s="35"/>
      <c r="M318" s="35"/>
      <c r="N318" s="35"/>
      <c r="O318" s="35"/>
    </row>
    <row r="319" spans="1:15" x14ac:dyDescent="0.45">
      <c r="A319" s="35"/>
      <c r="B319" s="92">
        <v>314</v>
      </c>
      <c r="C319" s="94" t="s">
        <v>304</v>
      </c>
      <c r="D319" s="90">
        <f>VLOOKUP(B319,'Data 2'!$A$4:$N$424,$O$2+2)</f>
        <v>5.3</v>
      </c>
      <c r="E319" s="91">
        <f t="shared" si="16"/>
        <v>5.30314</v>
      </c>
      <c r="F319" s="90">
        <f t="shared" si="17"/>
        <v>193</v>
      </c>
      <c r="G319" s="93" t="str">
        <f t="shared" si="18"/>
        <v>Castlemaine Region</v>
      </c>
      <c r="H319" s="93">
        <f t="shared" si="19"/>
        <v>3.9</v>
      </c>
      <c r="I319" s="74"/>
      <c r="J319" s="35"/>
      <c r="K319" s="35"/>
      <c r="L319" s="35"/>
      <c r="M319" s="35"/>
      <c r="N319" s="35"/>
      <c r="O319" s="35"/>
    </row>
    <row r="320" spans="1:15" x14ac:dyDescent="0.45">
      <c r="A320" s="35"/>
      <c r="B320" s="92">
        <v>315</v>
      </c>
      <c r="C320" s="94" t="s">
        <v>305</v>
      </c>
      <c r="D320" s="90">
        <f>VLOOKUP(B320,'Data 2'!$A$4:$N$424,$O$2+2)</f>
        <v>3.7</v>
      </c>
      <c r="E320" s="91">
        <f t="shared" si="16"/>
        <v>3.7031500000000004</v>
      </c>
      <c r="F320" s="90">
        <f t="shared" si="17"/>
        <v>329</v>
      </c>
      <c r="G320" s="93" t="str">
        <f t="shared" si="18"/>
        <v>Armadale</v>
      </c>
      <c r="H320" s="93">
        <f t="shared" si="19"/>
        <v>3.9</v>
      </c>
      <c r="I320" s="74"/>
      <c r="J320" s="35"/>
      <c r="K320" s="35"/>
      <c r="L320" s="35"/>
      <c r="M320" s="35"/>
      <c r="N320" s="35"/>
      <c r="O320" s="35"/>
    </row>
    <row r="321" spans="1:15" x14ac:dyDescent="0.45">
      <c r="A321" s="35"/>
      <c r="B321" s="92">
        <v>316</v>
      </c>
      <c r="C321" s="94" t="s">
        <v>474</v>
      </c>
      <c r="D321" s="90">
        <f>VLOOKUP(B321,'Data 2'!$A$4:$N$424,$O$2+2)</f>
        <v>3</v>
      </c>
      <c r="E321" s="91">
        <f t="shared" si="16"/>
        <v>3.0031599999999998</v>
      </c>
      <c r="F321" s="90">
        <f t="shared" si="17"/>
        <v>372</v>
      </c>
      <c r="G321" s="93" t="str">
        <f t="shared" si="18"/>
        <v>Wattle Glen - Diamond Creek</v>
      </c>
      <c r="H321" s="93">
        <f t="shared" si="19"/>
        <v>3.8</v>
      </c>
      <c r="I321" s="74"/>
      <c r="J321" s="35"/>
      <c r="K321" s="35"/>
      <c r="L321" s="35"/>
      <c r="M321" s="35"/>
      <c r="N321" s="35"/>
      <c r="O321" s="35"/>
    </row>
    <row r="322" spans="1:15" x14ac:dyDescent="0.45">
      <c r="A322" s="35"/>
      <c r="B322" s="92">
        <v>317</v>
      </c>
      <c r="C322" s="94" t="s">
        <v>475</v>
      </c>
      <c r="D322" s="90">
        <f>VLOOKUP(B322,'Data 2'!$A$4:$N$424,$O$2+2)</f>
        <v>3.9</v>
      </c>
      <c r="E322" s="91">
        <f t="shared" si="16"/>
        <v>3.9031699999999998</v>
      </c>
      <c r="F322" s="90">
        <f t="shared" si="17"/>
        <v>308</v>
      </c>
      <c r="G322" s="93" t="str">
        <f t="shared" si="18"/>
        <v>Skye - Sandhurst</v>
      </c>
      <c r="H322" s="93">
        <f t="shared" si="19"/>
        <v>3.8</v>
      </c>
      <c r="I322" s="74"/>
      <c r="J322" s="35"/>
      <c r="K322" s="35"/>
      <c r="L322" s="35"/>
      <c r="M322" s="35"/>
      <c r="N322" s="35"/>
      <c r="O322" s="35"/>
    </row>
    <row r="323" spans="1:15" x14ac:dyDescent="0.45">
      <c r="A323" s="35"/>
      <c r="B323" s="92">
        <v>318</v>
      </c>
      <c r="C323" s="94" t="s">
        <v>306</v>
      </c>
      <c r="D323" s="90">
        <f>VLOOKUP(B323,'Data 2'!$A$4:$N$424,$O$2+2)</f>
        <v>17.5</v>
      </c>
      <c r="E323" s="91">
        <f t="shared" si="16"/>
        <v>17.50318</v>
      </c>
      <c r="F323" s="90">
        <f t="shared" si="17"/>
        <v>5</v>
      </c>
      <c r="G323" s="93" t="str">
        <f t="shared" si="18"/>
        <v>Otway</v>
      </c>
      <c r="H323" s="93">
        <f t="shared" si="19"/>
        <v>3.8</v>
      </c>
      <c r="I323" s="74"/>
      <c r="J323" s="35"/>
      <c r="K323" s="35"/>
      <c r="L323" s="35"/>
      <c r="M323" s="35"/>
      <c r="N323" s="35"/>
      <c r="O323" s="35"/>
    </row>
    <row r="324" spans="1:15" x14ac:dyDescent="0.45">
      <c r="A324" s="35"/>
      <c r="B324" s="92">
        <v>319</v>
      </c>
      <c r="C324" s="94" t="s">
        <v>307</v>
      </c>
      <c r="D324" s="90">
        <f>VLOOKUP(B324,'Data 2'!$A$4:$N$424,$O$2+2)</f>
        <v>5</v>
      </c>
      <c r="E324" s="91">
        <f t="shared" si="16"/>
        <v>5.00319</v>
      </c>
      <c r="F324" s="90">
        <f t="shared" si="17"/>
        <v>218</v>
      </c>
      <c r="G324" s="93" t="str">
        <f t="shared" si="18"/>
        <v>Emerald - Cockatoo</v>
      </c>
      <c r="H324" s="93">
        <f t="shared" si="19"/>
        <v>3.8</v>
      </c>
      <c r="I324" s="74"/>
      <c r="J324" s="35"/>
      <c r="K324" s="35"/>
      <c r="L324" s="35"/>
      <c r="M324" s="35"/>
      <c r="N324" s="35"/>
      <c r="O324" s="35"/>
    </row>
    <row r="325" spans="1:15" x14ac:dyDescent="0.45">
      <c r="A325" s="35"/>
      <c r="B325" s="92">
        <v>320</v>
      </c>
      <c r="C325" s="94" t="s">
        <v>308</v>
      </c>
      <c r="D325" s="90">
        <f>VLOOKUP(B325,'Data 2'!$A$4:$N$424,$O$2+2)</f>
        <v>8.1999999999999993</v>
      </c>
      <c r="E325" s="91">
        <f t="shared" si="16"/>
        <v>8.2031999999999989</v>
      </c>
      <c r="F325" s="90">
        <f t="shared" si="17"/>
        <v>65</v>
      </c>
      <c r="G325" s="93" t="str">
        <f t="shared" si="18"/>
        <v>Corangamite - North</v>
      </c>
      <c r="H325" s="93">
        <f t="shared" si="19"/>
        <v>3.8</v>
      </c>
      <c r="I325" s="74"/>
      <c r="J325" s="35"/>
      <c r="K325" s="35"/>
      <c r="L325" s="35"/>
      <c r="M325" s="35"/>
      <c r="N325" s="35"/>
      <c r="O325" s="35"/>
    </row>
    <row r="326" spans="1:15" x14ac:dyDescent="0.45">
      <c r="A326" s="35"/>
      <c r="B326" s="92">
        <v>321</v>
      </c>
      <c r="C326" s="94" t="s">
        <v>476</v>
      </c>
      <c r="D326" s="90">
        <f>VLOOKUP(B326,'Data 2'!$A$4:$N$424,$O$2+2)</f>
        <v>4</v>
      </c>
      <c r="E326" s="91">
        <f t="shared" si="16"/>
        <v>4.0032100000000002</v>
      </c>
      <c r="F326" s="90">
        <f t="shared" si="17"/>
        <v>299</v>
      </c>
      <c r="G326" s="93" t="str">
        <f t="shared" si="18"/>
        <v>Clayton</v>
      </c>
      <c r="H326" s="93">
        <f t="shared" si="19"/>
        <v>3.8</v>
      </c>
      <c r="I326" s="74"/>
      <c r="J326" s="35"/>
      <c r="K326" s="35"/>
      <c r="L326" s="35"/>
      <c r="M326" s="35"/>
      <c r="N326" s="35"/>
      <c r="O326" s="35"/>
    </row>
    <row r="327" spans="1:15" x14ac:dyDescent="0.45">
      <c r="A327" s="35"/>
      <c r="B327" s="92">
        <v>322</v>
      </c>
      <c r="C327" s="94" t="s">
        <v>309</v>
      </c>
      <c r="D327" s="90">
        <f>VLOOKUP(B327,'Data 2'!$A$4:$N$424,$O$2+2)</f>
        <v>4.8</v>
      </c>
      <c r="E327" s="91">
        <f t="shared" ref="E327:E390" si="20">D327+0.00001*B327</f>
        <v>4.8032199999999996</v>
      </c>
      <c r="F327" s="90">
        <f t="shared" ref="F327:F390" si="21">RANK(E327,E$6:E$426)</f>
        <v>230</v>
      </c>
      <c r="G327" s="93" t="str">
        <f t="shared" ref="G327:G390" si="22">VLOOKUP(MATCH(B327,F$6:F$426,0),B$6:F$426,2)</f>
        <v>Bruthen - Omeo</v>
      </c>
      <c r="H327" s="93">
        <f t="shared" ref="H327:H390" si="23">VLOOKUP(MATCH(B327,F$6:F$426,0),B$6:F$426,3)</f>
        <v>3.8</v>
      </c>
      <c r="I327" s="74"/>
      <c r="J327" s="35"/>
      <c r="K327" s="35"/>
      <c r="L327" s="35"/>
      <c r="M327" s="35"/>
      <c r="N327" s="35"/>
      <c r="O327" s="35"/>
    </row>
    <row r="328" spans="1:15" x14ac:dyDescent="0.45">
      <c r="A328" s="35"/>
      <c r="B328" s="92">
        <v>323</v>
      </c>
      <c r="C328" s="94" t="s">
        <v>310</v>
      </c>
      <c r="D328" s="90">
        <f>VLOOKUP(B328,'Data 2'!$A$4:$N$424,$O$2+2)</f>
        <v>4</v>
      </c>
      <c r="E328" s="91">
        <f t="shared" si="20"/>
        <v>4.0032300000000003</v>
      </c>
      <c r="F328" s="90">
        <f t="shared" si="21"/>
        <v>298</v>
      </c>
      <c r="G328" s="93" t="str">
        <f t="shared" si="22"/>
        <v>Bendigo Region - North</v>
      </c>
      <c r="H328" s="93">
        <f t="shared" si="23"/>
        <v>3.8</v>
      </c>
      <c r="I328" s="74"/>
      <c r="J328" s="35"/>
      <c r="K328" s="35"/>
      <c r="L328" s="35"/>
      <c r="M328" s="35"/>
      <c r="N328" s="35"/>
      <c r="O328" s="35"/>
    </row>
    <row r="329" spans="1:15" x14ac:dyDescent="0.45">
      <c r="A329" s="35"/>
      <c r="B329" s="92">
        <v>324</v>
      </c>
      <c r="C329" s="94" t="s">
        <v>311</v>
      </c>
      <c r="D329" s="90">
        <f>VLOOKUP(B329,'Data 2'!$A$4:$N$424,$O$2+2)</f>
        <v>3.9</v>
      </c>
      <c r="E329" s="91">
        <f t="shared" si="20"/>
        <v>3.9032399999999998</v>
      </c>
      <c r="F329" s="90">
        <f t="shared" si="21"/>
        <v>307</v>
      </c>
      <c r="G329" s="93" t="str">
        <f t="shared" si="22"/>
        <v>Belmont</v>
      </c>
      <c r="H329" s="93">
        <f t="shared" si="23"/>
        <v>3.8</v>
      </c>
      <c r="I329" s="74"/>
      <c r="J329" s="35"/>
      <c r="K329" s="35"/>
      <c r="L329" s="35"/>
      <c r="M329" s="35"/>
      <c r="N329" s="35"/>
      <c r="O329" s="35"/>
    </row>
    <row r="330" spans="1:15" x14ac:dyDescent="0.45">
      <c r="A330" s="35"/>
      <c r="B330" s="92">
        <v>325</v>
      </c>
      <c r="C330" s="94" t="s">
        <v>312</v>
      </c>
      <c r="D330" s="90">
        <f>VLOOKUP(B330,'Data 2'!$A$4:$N$424,$O$2+2)</f>
        <v>18.100000000000001</v>
      </c>
      <c r="E330" s="91">
        <f t="shared" si="20"/>
        <v>18.103250000000003</v>
      </c>
      <c r="F330" s="90">
        <f t="shared" si="21"/>
        <v>4</v>
      </c>
      <c r="G330" s="93" t="str">
        <f t="shared" si="22"/>
        <v>Alexandra</v>
      </c>
      <c r="H330" s="93">
        <f t="shared" si="23"/>
        <v>3.8</v>
      </c>
      <c r="I330" s="74"/>
      <c r="J330" s="35"/>
      <c r="K330" s="35"/>
      <c r="L330" s="35"/>
      <c r="M330" s="35"/>
      <c r="N330" s="35"/>
      <c r="O330" s="35"/>
    </row>
    <row r="331" spans="1:15" x14ac:dyDescent="0.45">
      <c r="A331" s="35"/>
      <c r="B331" s="92">
        <v>326</v>
      </c>
      <c r="C331" s="94" t="s">
        <v>477</v>
      </c>
      <c r="D331" s="90">
        <f>VLOOKUP(B331,'Data 2'!$A$4:$N$424,$O$2+2)</f>
        <v>6.1</v>
      </c>
      <c r="E331" s="91">
        <f t="shared" si="20"/>
        <v>6.1032599999999997</v>
      </c>
      <c r="F331" s="90">
        <f t="shared" si="21"/>
        <v>147</v>
      </c>
      <c r="G331" s="93" t="str">
        <f t="shared" si="22"/>
        <v>Williamstown</v>
      </c>
      <c r="H331" s="93">
        <f t="shared" si="23"/>
        <v>3.7</v>
      </c>
      <c r="I331" s="74"/>
      <c r="J331" s="35"/>
      <c r="K331" s="35"/>
      <c r="L331" s="35"/>
      <c r="M331" s="35"/>
      <c r="N331" s="35"/>
      <c r="O331" s="35"/>
    </row>
    <row r="332" spans="1:15" x14ac:dyDescent="0.45">
      <c r="A332" s="35"/>
      <c r="B332" s="92">
        <v>327</v>
      </c>
      <c r="C332" s="94" t="s">
        <v>478</v>
      </c>
      <c r="D332" s="90">
        <f>VLOOKUP(B332,'Data 2'!$A$4:$N$424,$O$2+2)</f>
        <v>3</v>
      </c>
      <c r="E332" s="91">
        <f t="shared" si="20"/>
        <v>3.0032700000000001</v>
      </c>
      <c r="F332" s="90">
        <f t="shared" si="21"/>
        <v>371</v>
      </c>
      <c r="G332" s="93" t="str">
        <f t="shared" si="22"/>
        <v>Warrnambool - North</v>
      </c>
      <c r="H332" s="93">
        <f t="shared" si="23"/>
        <v>3.7</v>
      </c>
      <c r="I332" s="74"/>
      <c r="J332" s="35"/>
      <c r="K332" s="35"/>
      <c r="L332" s="35"/>
      <c r="M332" s="35"/>
      <c r="N332" s="35"/>
      <c r="O332" s="35"/>
    </row>
    <row r="333" spans="1:15" x14ac:dyDescent="0.45">
      <c r="A333" s="35"/>
      <c r="B333" s="92">
        <v>328</v>
      </c>
      <c r="C333" s="94" t="s">
        <v>479</v>
      </c>
      <c r="D333" s="90">
        <f>VLOOKUP(B333,'Data 2'!$A$4:$N$424,$O$2+2)</f>
        <v>6.5</v>
      </c>
      <c r="E333" s="91">
        <f t="shared" si="20"/>
        <v>6.5032800000000002</v>
      </c>
      <c r="F333" s="90">
        <f t="shared" si="21"/>
        <v>130</v>
      </c>
      <c r="G333" s="93" t="str">
        <f t="shared" si="22"/>
        <v>South Yarra - West</v>
      </c>
      <c r="H333" s="93">
        <f t="shared" si="23"/>
        <v>3.7</v>
      </c>
      <c r="I333" s="74"/>
      <c r="J333" s="35"/>
      <c r="K333" s="35"/>
      <c r="L333" s="35"/>
      <c r="M333" s="35"/>
      <c r="N333" s="35"/>
      <c r="O333" s="35"/>
    </row>
    <row r="334" spans="1:15" x14ac:dyDescent="0.45">
      <c r="A334" s="35"/>
      <c r="B334" s="92">
        <v>329</v>
      </c>
      <c r="C334" s="94" t="s">
        <v>313</v>
      </c>
      <c r="D334" s="90">
        <f>VLOOKUP(B334,'Data 2'!$A$4:$N$424,$O$2+2)</f>
        <v>4.4000000000000004</v>
      </c>
      <c r="E334" s="91">
        <f t="shared" si="20"/>
        <v>4.4032900000000001</v>
      </c>
      <c r="F334" s="90">
        <f t="shared" si="21"/>
        <v>265</v>
      </c>
      <c r="G334" s="93" t="str">
        <f t="shared" si="22"/>
        <v>Ringwood North</v>
      </c>
      <c r="H334" s="93">
        <f t="shared" si="23"/>
        <v>3.7</v>
      </c>
      <c r="I334" s="74"/>
      <c r="J334" s="35"/>
      <c r="K334" s="35"/>
      <c r="L334" s="35"/>
      <c r="M334" s="35"/>
      <c r="N334" s="35"/>
      <c r="O334" s="35"/>
    </row>
    <row r="335" spans="1:15" x14ac:dyDescent="0.45">
      <c r="A335" s="35"/>
      <c r="B335" s="92">
        <v>330</v>
      </c>
      <c r="C335" s="94" t="s">
        <v>314</v>
      </c>
      <c r="D335" s="90">
        <f>VLOOKUP(B335,'Data 2'!$A$4:$N$424,$O$2+2)</f>
        <v>6.1</v>
      </c>
      <c r="E335" s="91">
        <f t="shared" si="20"/>
        <v>6.1032999999999999</v>
      </c>
      <c r="F335" s="90">
        <f t="shared" si="21"/>
        <v>146</v>
      </c>
      <c r="G335" s="93" t="str">
        <f t="shared" si="22"/>
        <v>Glen Waverley - East</v>
      </c>
      <c r="H335" s="93">
        <f t="shared" si="23"/>
        <v>3.7</v>
      </c>
      <c r="I335" s="74"/>
      <c r="J335" s="35"/>
      <c r="K335" s="35"/>
      <c r="L335" s="35"/>
      <c r="M335" s="35"/>
      <c r="N335" s="35"/>
      <c r="O335" s="35"/>
    </row>
    <row r="336" spans="1:15" x14ac:dyDescent="0.45">
      <c r="A336" s="35"/>
      <c r="B336" s="92">
        <v>331</v>
      </c>
      <c r="C336" s="94" t="s">
        <v>315</v>
      </c>
      <c r="D336" s="90">
        <f>VLOOKUP(B336,'Data 2'!$A$4:$N$424,$O$2+2)</f>
        <v>7</v>
      </c>
      <c r="E336" s="91">
        <f t="shared" si="20"/>
        <v>7.0033099999999999</v>
      </c>
      <c r="F336" s="90">
        <f t="shared" si="21"/>
        <v>109</v>
      </c>
      <c r="G336" s="93" t="str">
        <f t="shared" si="22"/>
        <v>Camperdown</v>
      </c>
      <c r="H336" s="93">
        <f t="shared" si="23"/>
        <v>3.7</v>
      </c>
      <c r="I336" s="74"/>
      <c r="J336" s="35"/>
      <c r="K336" s="35"/>
      <c r="L336" s="35"/>
      <c r="M336" s="35"/>
      <c r="N336" s="35"/>
      <c r="O336" s="35"/>
    </row>
    <row r="337" spans="1:15" x14ac:dyDescent="0.45">
      <c r="A337" s="35"/>
      <c r="B337" s="92">
        <v>332</v>
      </c>
      <c r="C337" s="94" t="s">
        <v>316</v>
      </c>
      <c r="D337" s="90">
        <f>VLOOKUP(B337,'Data 2'!$A$4:$N$424,$O$2+2)</f>
        <v>5.3</v>
      </c>
      <c r="E337" s="91">
        <f t="shared" si="20"/>
        <v>5.3033200000000003</v>
      </c>
      <c r="F337" s="90">
        <f t="shared" si="21"/>
        <v>192</v>
      </c>
      <c r="G337" s="93" t="str">
        <f t="shared" si="22"/>
        <v>Trafalgar (Vic.)</v>
      </c>
      <c r="H337" s="93">
        <f t="shared" si="23"/>
        <v>3.6</v>
      </c>
      <c r="I337" s="74"/>
      <c r="J337" s="35"/>
      <c r="K337" s="35"/>
      <c r="L337" s="35"/>
      <c r="M337" s="35"/>
      <c r="N337" s="35"/>
      <c r="O337" s="35"/>
    </row>
    <row r="338" spans="1:15" x14ac:dyDescent="0.45">
      <c r="A338" s="35"/>
      <c r="B338" s="92">
        <v>333</v>
      </c>
      <c r="C338" s="94" t="s">
        <v>480</v>
      </c>
      <c r="D338" s="90">
        <f>VLOOKUP(B338,'Data 2'!$A$4:$N$424,$O$2+2)</f>
        <v>7.2</v>
      </c>
      <c r="E338" s="91">
        <f t="shared" si="20"/>
        <v>7.2033300000000002</v>
      </c>
      <c r="F338" s="90">
        <f t="shared" si="21"/>
        <v>100</v>
      </c>
      <c r="G338" s="93" t="str">
        <f t="shared" si="22"/>
        <v>Surrey Hills (West) - Canterbury</v>
      </c>
      <c r="H338" s="93">
        <f t="shared" si="23"/>
        <v>3.6</v>
      </c>
      <c r="I338" s="74"/>
      <c r="J338" s="35"/>
      <c r="K338" s="35"/>
      <c r="L338" s="35"/>
      <c r="M338" s="35"/>
      <c r="N338" s="35"/>
      <c r="O338" s="35"/>
    </row>
    <row r="339" spans="1:15" x14ac:dyDescent="0.45">
      <c r="A339" s="35"/>
      <c r="B339" s="92">
        <v>334</v>
      </c>
      <c r="C339" s="94" t="s">
        <v>481</v>
      </c>
      <c r="D339" s="90">
        <f>VLOOKUP(B339,'Data 2'!$A$4:$N$424,$O$2+2)</f>
        <v>2</v>
      </c>
      <c r="E339" s="91">
        <f t="shared" si="20"/>
        <v>2.0033400000000001</v>
      </c>
      <c r="F339" s="90">
        <f t="shared" si="21"/>
        <v>409</v>
      </c>
      <c r="G339" s="93" t="str">
        <f t="shared" si="22"/>
        <v>East Melbourne</v>
      </c>
      <c r="H339" s="93">
        <f t="shared" si="23"/>
        <v>3.6</v>
      </c>
      <c r="I339" s="74"/>
      <c r="J339" s="35"/>
      <c r="K339" s="35"/>
      <c r="L339" s="35"/>
      <c r="M339" s="35"/>
      <c r="N339" s="35"/>
      <c r="O339" s="35"/>
    </row>
    <row r="340" spans="1:15" x14ac:dyDescent="0.45">
      <c r="A340" s="35"/>
      <c r="B340" s="92">
        <v>335</v>
      </c>
      <c r="C340" s="94" t="s">
        <v>482</v>
      </c>
      <c r="D340" s="90">
        <f>VLOOKUP(B340,'Data 2'!$A$4:$N$424,$O$2+2)</f>
        <v>5.2</v>
      </c>
      <c r="E340" s="91">
        <f t="shared" si="20"/>
        <v>5.2033500000000004</v>
      </c>
      <c r="F340" s="90">
        <f t="shared" si="21"/>
        <v>200</v>
      </c>
      <c r="G340" s="93" t="str">
        <f t="shared" si="22"/>
        <v>Croydon Hills - Warranwood</v>
      </c>
      <c r="H340" s="93">
        <f t="shared" si="23"/>
        <v>3.6</v>
      </c>
      <c r="I340" s="74"/>
      <c r="J340" s="35"/>
      <c r="K340" s="35"/>
      <c r="L340" s="35"/>
      <c r="M340" s="35"/>
      <c r="N340" s="35"/>
      <c r="O340" s="35"/>
    </row>
    <row r="341" spans="1:15" x14ac:dyDescent="0.45">
      <c r="A341" s="35"/>
      <c r="B341" s="92">
        <v>336</v>
      </c>
      <c r="C341" s="94" t="s">
        <v>483</v>
      </c>
      <c r="D341" s="90">
        <f>VLOOKUP(B341,'Data 2'!$A$4:$N$424,$O$2+2)</f>
        <v>7</v>
      </c>
      <c r="E341" s="91">
        <f t="shared" si="20"/>
        <v>7.0033599999999998</v>
      </c>
      <c r="F341" s="90">
        <f t="shared" si="21"/>
        <v>108</v>
      </c>
      <c r="G341" s="93" t="str">
        <f t="shared" si="22"/>
        <v>Ararat</v>
      </c>
      <c r="H341" s="93">
        <f t="shared" si="23"/>
        <v>3.6</v>
      </c>
      <c r="I341" s="74"/>
      <c r="J341" s="35"/>
      <c r="K341" s="35"/>
      <c r="L341" s="35"/>
      <c r="M341" s="35"/>
      <c r="N341" s="35"/>
      <c r="O341" s="35"/>
    </row>
    <row r="342" spans="1:15" x14ac:dyDescent="0.45">
      <c r="A342" s="35"/>
      <c r="B342" s="92">
        <v>337</v>
      </c>
      <c r="C342" s="94" t="s">
        <v>484</v>
      </c>
      <c r="D342" s="90">
        <f>VLOOKUP(B342,'Data 2'!$A$4:$N$424,$O$2+2)</f>
        <v>2.8</v>
      </c>
      <c r="E342" s="91">
        <f t="shared" si="20"/>
        <v>2.8033699999999997</v>
      </c>
      <c r="F342" s="90">
        <f t="shared" si="21"/>
        <v>383</v>
      </c>
      <c r="G342" s="93" t="str">
        <f t="shared" si="22"/>
        <v>Albert Park</v>
      </c>
      <c r="H342" s="93">
        <f t="shared" si="23"/>
        <v>3.6</v>
      </c>
      <c r="I342" s="74"/>
      <c r="J342" s="35"/>
      <c r="K342" s="35"/>
      <c r="L342" s="35"/>
      <c r="M342" s="35"/>
      <c r="N342" s="35"/>
      <c r="O342" s="35"/>
    </row>
    <row r="343" spans="1:15" x14ac:dyDescent="0.45">
      <c r="A343" s="35"/>
      <c r="B343" s="92">
        <v>338</v>
      </c>
      <c r="C343" s="94" t="s">
        <v>485</v>
      </c>
      <c r="D343" s="90">
        <f>VLOOKUP(B343,'Data 2'!$A$4:$N$424,$O$2+2)</f>
        <v>4.2</v>
      </c>
      <c r="E343" s="91">
        <f t="shared" si="20"/>
        <v>4.2033800000000001</v>
      </c>
      <c r="F343" s="90">
        <f t="shared" si="21"/>
        <v>282</v>
      </c>
      <c r="G343" s="93" t="str">
        <f t="shared" si="22"/>
        <v>Red Cliffs</v>
      </c>
      <c r="H343" s="93">
        <f t="shared" si="23"/>
        <v>3.5</v>
      </c>
      <c r="I343" s="74"/>
      <c r="J343" s="35"/>
      <c r="K343" s="35"/>
      <c r="L343" s="35"/>
      <c r="M343" s="35"/>
      <c r="N343" s="35"/>
      <c r="O343" s="35"/>
    </row>
    <row r="344" spans="1:15" x14ac:dyDescent="0.45">
      <c r="A344" s="35"/>
      <c r="B344" s="92">
        <v>339</v>
      </c>
      <c r="C344" s="94" t="s">
        <v>317</v>
      </c>
      <c r="D344" s="90">
        <f>VLOOKUP(B344,'Data 2'!$A$4:$N$424,$O$2+2)</f>
        <v>3.8</v>
      </c>
      <c r="E344" s="91">
        <f t="shared" si="20"/>
        <v>3.8033899999999998</v>
      </c>
      <c r="F344" s="90">
        <f t="shared" si="21"/>
        <v>317</v>
      </c>
      <c r="G344" s="93" t="str">
        <f t="shared" si="22"/>
        <v>Leongatha</v>
      </c>
      <c r="H344" s="93">
        <f t="shared" si="23"/>
        <v>3.5</v>
      </c>
      <c r="I344" s="74"/>
      <c r="J344" s="35"/>
      <c r="K344" s="35"/>
      <c r="L344" s="35"/>
      <c r="M344" s="35"/>
      <c r="N344" s="35"/>
      <c r="O344" s="35"/>
    </row>
    <row r="345" spans="1:15" x14ac:dyDescent="0.45">
      <c r="A345" s="35"/>
      <c r="B345" s="92">
        <v>340</v>
      </c>
      <c r="C345" s="94" t="s">
        <v>486</v>
      </c>
      <c r="D345" s="90">
        <f>VLOOKUP(B345,'Data 2'!$A$4:$N$424,$O$2+2)</f>
        <v>2.7</v>
      </c>
      <c r="E345" s="91">
        <f t="shared" si="20"/>
        <v>2.7034000000000002</v>
      </c>
      <c r="F345" s="90">
        <f t="shared" si="21"/>
        <v>392</v>
      </c>
      <c r="G345" s="93" t="str">
        <f t="shared" si="22"/>
        <v>Kerang</v>
      </c>
      <c r="H345" s="93">
        <f t="shared" si="23"/>
        <v>3.5</v>
      </c>
      <c r="I345" s="74"/>
      <c r="J345" s="35"/>
      <c r="K345" s="35"/>
      <c r="L345" s="35"/>
      <c r="M345" s="35"/>
      <c r="N345" s="35"/>
      <c r="O345" s="35"/>
    </row>
    <row r="346" spans="1:15" x14ac:dyDescent="0.45">
      <c r="A346" s="35"/>
      <c r="B346" s="92">
        <v>341</v>
      </c>
      <c r="C346" s="94" t="s">
        <v>318</v>
      </c>
      <c r="D346" s="90">
        <f>VLOOKUP(B346,'Data 2'!$A$4:$N$424,$O$2+2)</f>
        <v>4</v>
      </c>
      <c r="E346" s="91">
        <f t="shared" si="20"/>
        <v>4.0034099999999997</v>
      </c>
      <c r="F346" s="90">
        <f t="shared" si="21"/>
        <v>297</v>
      </c>
      <c r="G346" s="93" t="str">
        <f t="shared" si="22"/>
        <v>Ivanhoe</v>
      </c>
      <c r="H346" s="93">
        <f t="shared" si="23"/>
        <v>3.5</v>
      </c>
      <c r="I346" s="74"/>
      <c r="J346" s="35"/>
      <c r="K346" s="35"/>
      <c r="L346" s="35"/>
      <c r="M346" s="35"/>
      <c r="N346" s="35"/>
      <c r="O346" s="35"/>
    </row>
    <row r="347" spans="1:15" x14ac:dyDescent="0.45">
      <c r="A347" s="35"/>
      <c r="B347" s="92">
        <v>342</v>
      </c>
      <c r="C347" s="94" t="s">
        <v>319</v>
      </c>
      <c r="D347" s="90">
        <f>VLOOKUP(B347,'Data 2'!$A$4:$N$424,$O$2+2)</f>
        <v>6.6</v>
      </c>
      <c r="E347" s="91">
        <f t="shared" si="20"/>
        <v>6.6034199999999998</v>
      </c>
      <c r="F347" s="90">
        <f t="shared" si="21"/>
        <v>122</v>
      </c>
      <c r="G347" s="93" t="str">
        <f t="shared" si="22"/>
        <v>Gordon (Vic.)</v>
      </c>
      <c r="H347" s="93">
        <f t="shared" si="23"/>
        <v>3.5</v>
      </c>
      <c r="I347" s="74"/>
      <c r="J347" s="35"/>
      <c r="K347" s="35"/>
      <c r="L347" s="35"/>
      <c r="M347" s="35"/>
      <c r="N347" s="35"/>
      <c r="O347" s="35"/>
    </row>
    <row r="348" spans="1:15" x14ac:dyDescent="0.45">
      <c r="A348" s="35"/>
      <c r="B348" s="92">
        <v>343</v>
      </c>
      <c r="C348" s="94" t="s">
        <v>320</v>
      </c>
      <c r="D348" s="90">
        <f>VLOOKUP(B348,'Data 2'!$A$4:$N$424,$O$2+2)</f>
        <v>6.4</v>
      </c>
      <c r="E348" s="91">
        <f t="shared" si="20"/>
        <v>6.4034300000000002</v>
      </c>
      <c r="F348" s="90">
        <f t="shared" si="21"/>
        <v>135</v>
      </c>
      <c r="G348" s="93" t="str">
        <f t="shared" si="22"/>
        <v>Gisborne</v>
      </c>
      <c r="H348" s="93">
        <f t="shared" si="23"/>
        <v>3.5</v>
      </c>
      <c r="I348" s="74"/>
      <c r="J348" s="35"/>
      <c r="K348" s="35"/>
      <c r="L348" s="35"/>
      <c r="M348" s="35"/>
      <c r="N348" s="35"/>
      <c r="O348" s="35"/>
    </row>
    <row r="349" spans="1:15" x14ac:dyDescent="0.45">
      <c r="A349" s="35"/>
      <c r="B349" s="92">
        <v>344</v>
      </c>
      <c r="C349" s="94" t="s">
        <v>321</v>
      </c>
      <c r="D349" s="90">
        <f>VLOOKUP(B349,'Data 2'!$A$4:$N$424,$O$2+2)</f>
        <v>4.5999999999999996</v>
      </c>
      <c r="E349" s="91">
        <f t="shared" si="20"/>
        <v>4.60344</v>
      </c>
      <c r="F349" s="90">
        <f t="shared" si="21"/>
        <v>248</v>
      </c>
      <c r="G349" s="93" t="str">
        <f t="shared" si="22"/>
        <v>Beaumaris</v>
      </c>
      <c r="H349" s="93">
        <f t="shared" si="23"/>
        <v>3.5</v>
      </c>
      <c r="I349" s="74"/>
      <c r="J349" s="35"/>
      <c r="K349" s="35"/>
      <c r="L349" s="35"/>
      <c r="M349" s="35"/>
      <c r="N349" s="35"/>
      <c r="O349" s="35"/>
    </row>
    <row r="350" spans="1:15" x14ac:dyDescent="0.45">
      <c r="A350" s="35"/>
      <c r="B350" s="92">
        <v>345</v>
      </c>
      <c r="C350" s="94" t="s">
        <v>322</v>
      </c>
      <c r="D350" s="90">
        <f>VLOOKUP(B350,'Data 2'!$A$4:$N$424,$O$2+2)</f>
        <v>3.7</v>
      </c>
      <c r="E350" s="91">
        <f t="shared" si="20"/>
        <v>3.7034500000000001</v>
      </c>
      <c r="F350" s="90">
        <f t="shared" si="21"/>
        <v>328</v>
      </c>
      <c r="G350" s="93" t="str">
        <f t="shared" si="22"/>
        <v>Alfredton</v>
      </c>
      <c r="H350" s="93">
        <f t="shared" si="23"/>
        <v>3.5</v>
      </c>
      <c r="I350" s="74"/>
      <c r="J350" s="35"/>
      <c r="K350" s="35"/>
      <c r="L350" s="35"/>
      <c r="M350" s="35"/>
      <c r="N350" s="35"/>
      <c r="O350" s="35"/>
    </row>
    <row r="351" spans="1:15" x14ac:dyDescent="0.45">
      <c r="A351" s="35"/>
      <c r="B351" s="92">
        <v>346</v>
      </c>
      <c r="C351" s="94" t="s">
        <v>323</v>
      </c>
      <c r="D351" s="90">
        <f>VLOOKUP(B351,'Data 2'!$A$4:$N$424,$O$2+2)</f>
        <v>3.9</v>
      </c>
      <c r="E351" s="91">
        <f t="shared" si="20"/>
        <v>3.9034599999999999</v>
      </c>
      <c r="F351" s="90">
        <f t="shared" si="21"/>
        <v>306</v>
      </c>
      <c r="G351" s="93" t="str">
        <f t="shared" si="22"/>
        <v>Toorak</v>
      </c>
      <c r="H351" s="93">
        <f t="shared" si="23"/>
        <v>3.4</v>
      </c>
      <c r="I351" s="74"/>
      <c r="J351" s="35"/>
      <c r="K351" s="35"/>
      <c r="L351" s="35"/>
      <c r="M351" s="35"/>
      <c r="N351" s="35"/>
      <c r="O351" s="35"/>
    </row>
    <row r="352" spans="1:15" x14ac:dyDescent="0.45">
      <c r="A352" s="35"/>
      <c r="B352" s="92">
        <v>347</v>
      </c>
      <c r="C352" s="94" t="s">
        <v>487</v>
      </c>
      <c r="D352" s="90">
        <f>VLOOKUP(B352,'Data 2'!$A$4:$N$424,$O$2+2)</f>
        <v>2.7</v>
      </c>
      <c r="E352" s="91">
        <f t="shared" si="20"/>
        <v>2.7034700000000003</v>
      </c>
      <c r="F352" s="90">
        <f t="shared" si="21"/>
        <v>391</v>
      </c>
      <c r="G352" s="93" t="str">
        <f t="shared" si="22"/>
        <v>Strathmore</v>
      </c>
      <c r="H352" s="93">
        <f t="shared" si="23"/>
        <v>3.4</v>
      </c>
      <c r="I352" s="74"/>
      <c r="J352" s="35"/>
      <c r="K352" s="35"/>
      <c r="L352" s="35"/>
      <c r="M352" s="35"/>
      <c r="N352" s="35"/>
      <c r="O352" s="35"/>
    </row>
    <row r="353" spans="1:15" x14ac:dyDescent="0.45">
      <c r="A353" s="35"/>
      <c r="B353" s="92">
        <v>348</v>
      </c>
      <c r="C353" s="94" t="s">
        <v>324</v>
      </c>
      <c r="D353" s="90">
        <f>VLOOKUP(B353,'Data 2'!$A$4:$N$424,$O$2+2)</f>
        <v>8.1999999999999993</v>
      </c>
      <c r="E353" s="91">
        <f t="shared" si="20"/>
        <v>8.203479999999999</v>
      </c>
      <c r="F353" s="90">
        <f t="shared" si="21"/>
        <v>64</v>
      </c>
      <c r="G353" s="93" t="str">
        <f t="shared" si="22"/>
        <v>Grovedale</v>
      </c>
      <c r="H353" s="93">
        <f t="shared" si="23"/>
        <v>3.4</v>
      </c>
      <c r="I353" s="74"/>
      <c r="J353" s="35"/>
      <c r="K353" s="35"/>
      <c r="L353" s="35"/>
      <c r="M353" s="35"/>
      <c r="N353" s="35"/>
      <c r="O353" s="35"/>
    </row>
    <row r="354" spans="1:15" x14ac:dyDescent="0.45">
      <c r="A354" s="35"/>
      <c r="B354" s="92">
        <v>349</v>
      </c>
      <c r="C354" s="94" t="s">
        <v>325</v>
      </c>
      <c r="D354" s="90">
        <f>VLOOKUP(B354,'Data 2'!$A$4:$N$424,$O$2+2)</f>
        <v>8.5</v>
      </c>
      <c r="E354" s="91">
        <f t="shared" si="20"/>
        <v>8.5034899999999993</v>
      </c>
      <c r="F354" s="90">
        <f t="shared" si="21"/>
        <v>56</v>
      </c>
      <c r="G354" s="93" t="str">
        <f t="shared" si="22"/>
        <v>Eltham</v>
      </c>
      <c r="H354" s="93">
        <f t="shared" si="23"/>
        <v>3.4</v>
      </c>
      <c r="I354" s="74"/>
      <c r="J354" s="35"/>
      <c r="K354" s="35"/>
      <c r="L354" s="35"/>
      <c r="M354" s="35"/>
      <c r="N354" s="35"/>
      <c r="O354" s="35"/>
    </row>
    <row r="355" spans="1:15" x14ac:dyDescent="0.45">
      <c r="A355" s="35"/>
      <c r="B355" s="92">
        <v>350</v>
      </c>
      <c r="C355" s="94" t="s">
        <v>326</v>
      </c>
      <c r="D355" s="90">
        <f>VLOOKUP(B355,'Data 2'!$A$4:$N$424,$O$2+2)</f>
        <v>14.3</v>
      </c>
      <c r="E355" s="91">
        <f t="shared" si="20"/>
        <v>14.303500000000001</v>
      </c>
      <c r="F355" s="90">
        <f t="shared" si="21"/>
        <v>9</v>
      </c>
      <c r="G355" s="93" t="str">
        <f t="shared" si="22"/>
        <v>Donvale - Park Orchards</v>
      </c>
      <c r="H355" s="93">
        <f t="shared" si="23"/>
        <v>3.4</v>
      </c>
      <c r="I355" s="74"/>
      <c r="J355" s="35"/>
      <c r="K355" s="35"/>
      <c r="L355" s="35"/>
      <c r="M355" s="35"/>
      <c r="N355" s="35"/>
      <c r="O355" s="35"/>
    </row>
    <row r="356" spans="1:15" x14ac:dyDescent="0.45">
      <c r="A356" s="35"/>
      <c r="B356" s="92">
        <v>351</v>
      </c>
      <c r="C356" s="94" t="s">
        <v>327</v>
      </c>
      <c r="D356" s="90">
        <f>VLOOKUP(B356,'Data 2'!$A$4:$N$424,$O$2+2)</f>
        <v>13.5</v>
      </c>
      <c r="E356" s="91">
        <f t="shared" si="20"/>
        <v>13.50351</v>
      </c>
      <c r="F356" s="90">
        <f t="shared" si="21"/>
        <v>10</v>
      </c>
      <c r="G356" s="93" t="str">
        <f t="shared" si="22"/>
        <v>Dingley Village</v>
      </c>
      <c r="H356" s="93">
        <f t="shared" si="23"/>
        <v>3.4</v>
      </c>
      <c r="I356" s="74"/>
      <c r="J356" s="35"/>
      <c r="K356" s="35"/>
      <c r="L356" s="35"/>
      <c r="M356" s="35"/>
      <c r="N356" s="35"/>
      <c r="O356" s="35"/>
    </row>
    <row r="357" spans="1:15" x14ac:dyDescent="0.45">
      <c r="A357" s="35"/>
      <c r="B357" s="92">
        <v>352</v>
      </c>
      <c r="C357" s="94" t="s">
        <v>488</v>
      </c>
      <c r="D357" s="90">
        <f>VLOOKUP(B357,'Data 2'!$A$4:$N$424,$O$2+2)</f>
        <v>2.7</v>
      </c>
      <c r="E357" s="91">
        <f t="shared" si="20"/>
        <v>2.7035200000000001</v>
      </c>
      <c r="F357" s="90">
        <f t="shared" si="21"/>
        <v>390</v>
      </c>
      <c r="G357" s="93" t="str">
        <f t="shared" si="22"/>
        <v>Nagambie</v>
      </c>
      <c r="H357" s="93">
        <f t="shared" si="23"/>
        <v>3.3</v>
      </c>
      <c r="I357" s="74"/>
      <c r="J357" s="35"/>
      <c r="K357" s="35"/>
      <c r="L357" s="35"/>
      <c r="M357" s="35"/>
      <c r="N357" s="35"/>
      <c r="O357" s="35"/>
    </row>
    <row r="358" spans="1:15" x14ac:dyDescent="0.45">
      <c r="A358" s="35"/>
      <c r="B358" s="92">
        <v>353</v>
      </c>
      <c r="C358" s="94" t="s">
        <v>328</v>
      </c>
      <c r="D358" s="90">
        <f>VLOOKUP(B358,'Data 2'!$A$4:$N$424,$O$2+2)</f>
        <v>6.5</v>
      </c>
      <c r="E358" s="91">
        <f t="shared" si="20"/>
        <v>6.5035299999999996</v>
      </c>
      <c r="F358" s="90">
        <f t="shared" si="21"/>
        <v>129</v>
      </c>
      <c r="G358" s="93" t="str">
        <f t="shared" si="22"/>
        <v>Myrtleford</v>
      </c>
      <c r="H358" s="93">
        <f t="shared" si="23"/>
        <v>3.3</v>
      </c>
      <c r="I358" s="74"/>
      <c r="J358" s="35"/>
      <c r="K358" s="35"/>
      <c r="L358" s="35"/>
      <c r="M358" s="35"/>
      <c r="N358" s="35"/>
      <c r="O358" s="35"/>
    </row>
    <row r="359" spans="1:15" x14ac:dyDescent="0.45">
      <c r="A359" s="35"/>
      <c r="B359" s="92">
        <v>354</v>
      </c>
      <c r="C359" s="94" t="s">
        <v>329</v>
      </c>
      <c r="D359" s="90">
        <f>VLOOKUP(B359,'Data 2'!$A$4:$N$424,$O$2+2)</f>
        <v>5.9</v>
      </c>
      <c r="E359" s="91">
        <f t="shared" si="20"/>
        <v>5.9035400000000005</v>
      </c>
      <c r="F359" s="90">
        <f t="shared" si="21"/>
        <v>157</v>
      </c>
      <c r="G359" s="93" t="str">
        <f t="shared" si="22"/>
        <v>Mount Waverley - North</v>
      </c>
      <c r="H359" s="93">
        <f t="shared" si="23"/>
        <v>3.3</v>
      </c>
      <c r="I359" s="74"/>
      <c r="J359" s="35"/>
      <c r="K359" s="35"/>
      <c r="L359" s="35"/>
      <c r="M359" s="35"/>
      <c r="N359" s="35"/>
      <c r="O359" s="35"/>
    </row>
    <row r="360" spans="1:15" x14ac:dyDescent="0.45">
      <c r="A360" s="35"/>
      <c r="B360" s="92">
        <v>355</v>
      </c>
      <c r="C360" s="94" t="s">
        <v>489</v>
      </c>
      <c r="D360" s="90">
        <f>VLOOKUP(B360,'Data 2'!$A$4:$N$424,$O$2+2)</f>
        <v>3.2</v>
      </c>
      <c r="E360" s="91">
        <f t="shared" si="20"/>
        <v>3.2035500000000003</v>
      </c>
      <c r="F360" s="90">
        <f t="shared" si="21"/>
        <v>360</v>
      </c>
      <c r="G360" s="93" t="str">
        <f t="shared" si="22"/>
        <v>Glenelg (Vic.)</v>
      </c>
      <c r="H360" s="93">
        <f t="shared" si="23"/>
        <v>3.3</v>
      </c>
      <c r="I360" s="74"/>
      <c r="J360" s="35"/>
      <c r="K360" s="35"/>
      <c r="L360" s="35"/>
      <c r="M360" s="35"/>
      <c r="N360" s="35"/>
      <c r="O360" s="35"/>
    </row>
    <row r="361" spans="1:15" x14ac:dyDescent="0.45">
      <c r="A361" s="35"/>
      <c r="B361" s="92">
        <v>356</v>
      </c>
      <c r="C361" s="94" t="s">
        <v>490</v>
      </c>
      <c r="D361" s="90">
        <f>VLOOKUP(B361,'Data 2'!$A$4:$N$424,$O$2+2)</f>
        <v>1.8</v>
      </c>
      <c r="E361" s="91">
        <f t="shared" si="20"/>
        <v>1.8035600000000001</v>
      </c>
      <c r="F361" s="90">
        <f t="shared" si="21"/>
        <v>416</v>
      </c>
      <c r="G361" s="93" t="str">
        <f t="shared" si="22"/>
        <v>Geelong West - Hamlyn Heights</v>
      </c>
      <c r="H361" s="93">
        <f t="shared" si="23"/>
        <v>3.3</v>
      </c>
      <c r="I361" s="74"/>
      <c r="J361" s="35"/>
      <c r="K361" s="35"/>
      <c r="L361" s="35"/>
      <c r="M361" s="35"/>
      <c r="N361" s="35"/>
      <c r="O361" s="35"/>
    </row>
    <row r="362" spans="1:15" x14ac:dyDescent="0.45">
      <c r="A362" s="35"/>
      <c r="B362" s="92">
        <v>357</v>
      </c>
      <c r="C362" s="94" t="s">
        <v>330</v>
      </c>
      <c r="D362" s="90">
        <f>VLOOKUP(B362,'Data 2'!$A$4:$N$424,$O$2+2)</f>
        <v>3.4</v>
      </c>
      <c r="E362" s="91">
        <f t="shared" si="20"/>
        <v>3.4035699999999998</v>
      </c>
      <c r="F362" s="90">
        <f t="shared" si="21"/>
        <v>347</v>
      </c>
      <c r="G362" s="93" t="str">
        <f t="shared" si="22"/>
        <v>Brighton (Vic.)</v>
      </c>
      <c r="H362" s="93">
        <f t="shared" si="23"/>
        <v>3.3</v>
      </c>
      <c r="I362" s="74"/>
      <c r="J362" s="35"/>
      <c r="K362" s="35"/>
      <c r="L362" s="35"/>
      <c r="M362" s="35"/>
      <c r="N362" s="35"/>
      <c r="O362" s="35"/>
    </row>
    <row r="363" spans="1:15" x14ac:dyDescent="0.45">
      <c r="A363" s="35"/>
      <c r="B363" s="92">
        <v>358</v>
      </c>
      <c r="C363" s="94" t="s">
        <v>331</v>
      </c>
      <c r="D363" s="90">
        <f>VLOOKUP(B363,'Data 2'!$A$4:$N$424,$O$2+2)</f>
        <v>6.4</v>
      </c>
      <c r="E363" s="91">
        <f t="shared" si="20"/>
        <v>6.4035800000000007</v>
      </c>
      <c r="F363" s="90">
        <f t="shared" si="21"/>
        <v>134</v>
      </c>
      <c r="G363" s="93" t="str">
        <f t="shared" si="22"/>
        <v>Bright - Mount Beauty</v>
      </c>
      <c r="H363" s="93">
        <f t="shared" si="23"/>
        <v>3.3</v>
      </c>
      <c r="I363" s="74"/>
      <c r="J363" s="35"/>
      <c r="K363" s="35"/>
      <c r="L363" s="35"/>
      <c r="M363" s="35"/>
      <c r="N363" s="35"/>
      <c r="O363" s="35"/>
    </row>
    <row r="364" spans="1:15" x14ac:dyDescent="0.45">
      <c r="A364" s="35"/>
      <c r="B364" s="92">
        <v>359</v>
      </c>
      <c r="C364" s="94" t="s">
        <v>332</v>
      </c>
      <c r="D364" s="90">
        <f>VLOOKUP(B364,'Data 2'!$A$4:$N$424,$O$2+2)</f>
        <v>7.1</v>
      </c>
      <c r="E364" s="91">
        <f t="shared" si="20"/>
        <v>7.1035899999999996</v>
      </c>
      <c r="F364" s="90">
        <f t="shared" si="21"/>
        <v>104</v>
      </c>
      <c r="G364" s="93" t="str">
        <f t="shared" si="22"/>
        <v>Wheelers Hill</v>
      </c>
      <c r="H364" s="93">
        <f t="shared" si="23"/>
        <v>3.2</v>
      </c>
      <c r="I364" s="74"/>
      <c r="J364" s="35"/>
      <c r="K364" s="35"/>
      <c r="L364" s="35"/>
      <c r="M364" s="35"/>
      <c r="N364" s="35"/>
      <c r="O364" s="35"/>
    </row>
    <row r="365" spans="1:15" x14ac:dyDescent="0.45">
      <c r="A365" s="35"/>
      <c r="B365" s="92">
        <v>360</v>
      </c>
      <c r="C365" s="94" t="s">
        <v>333</v>
      </c>
      <c r="D365" s="90">
        <f>VLOOKUP(B365,'Data 2'!$A$4:$N$424,$O$2+2)</f>
        <v>9.4</v>
      </c>
      <c r="E365" s="91">
        <f t="shared" si="20"/>
        <v>9.4036000000000008</v>
      </c>
      <c r="F365" s="90">
        <f t="shared" si="21"/>
        <v>42</v>
      </c>
      <c r="G365" s="93" t="str">
        <f t="shared" si="22"/>
        <v>Stawell</v>
      </c>
      <c r="H365" s="93">
        <f t="shared" si="23"/>
        <v>3.2</v>
      </c>
      <c r="I365" s="74"/>
      <c r="J365" s="35"/>
      <c r="K365" s="35"/>
      <c r="L365" s="35"/>
      <c r="M365" s="35"/>
      <c r="N365" s="35"/>
      <c r="O365" s="35"/>
    </row>
    <row r="366" spans="1:15" x14ac:dyDescent="0.45">
      <c r="A366" s="35"/>
      <c r="B366" s="92">
        <v>361</v>
      </c>
      <c r="C366" s="94" t="s">
        <v>334</v>
      </c>
      <c r="D366" s="90">
        <f>VLOOKUP(B366,'Data 2'!$A$4:$N$424,$O$2+2)</f>
        <v>12.8</v>
      </c>
      <c r="E366" s="91">
        <f t="shared" si="20"/>
        <v>12.803610000000001</v>
      </c>
      <c r="F366" s="90">
        <f t="shared" si="21"/>
        <v>12</v>
      </c>
      <c r="G366" s="93" t="str">
        <f t="shared" si="22"/>
        <v>Moyne - East</v>
      </c>
      <c r="H366" s="93">
        <f t="shared" si="23"/>
        <v>3.2</v>
      </c>
      <c r="I366" s="74"/>
      <c r="J366" s="35"/>
      <c r="K366" s="35"/>
      <c r="L366" s="35"/>
      <c r="M366" s="35"/>
      <c r="N366" s="35"/>
      <c r="O366" s="35"/>
    </row>
    <row r="367" spans="1:15" x14ac:dyDescent="0.45">
      <c r="A367" s="35"/>
      <c r="B367" s="92">
        <v>362</v>
      </c>
      <c r="C367" s="94" t="s">
        <v>335</v>
      </c>
      <c r="D367" s="90">
        <f>VLOOKUP(B367,'Data 2'!$A$4:$N$424,$O$2+2)</f>
        <v>11.8</v>
      </c>
      <c r="E367" s="91">
        <f t="shared" si="20"/>
        <v>11.80362</v>
      </c>
      <c r="F367" s="90">
        <f t="shared" si="21"/>
        <v>18</v>
      </c>
      <c r="G367" s="93" t="str">
        <f t="shared" si="22"/>
        <v>Mount Waverley - South</v>
      </c>
      <c r="H367" s="93">
        <f t="shared" si="23"/>
        <v>3.2</v>
      </c>
      <c r="I367" s="74"/>
      <c r="J367" s="35"/>
      <c r="K367" s="35"/>
      <c r="L367" s="35"/>
      <c r="M367" s="35"/>
      <c r="N367" s="35"/>
      <c r="O367" s="35"/>
    </row>
    <row r="368" spans="1:15" x14ac:dyDescent="0.45">
      <c r="A368" s="35"/>
      <c r="B368" s="92">
        <v>363</v>
      </c>
      <c r="C368" s="94" t="s">
        <v>336</v>
      </c>
      <c r="D368" s="90">
        <f>VLOOKUP(B368,'Data 2'!$A$4:$N$424,$O$2+2)</f>
        <v>4.7</v>
      </c>
      <c r="E368" s="91">
        <f t="shared" si="20"/>
        <v>4.7036300000000004</v>
      </c>
      <c r="F368" s="90">
        <f t="shared" si="21"/>
        <v>241</v>
      </c>
      <c r="G368" s="93" t="str">
        <f t="shared" si="22"/>
        <v>Lara</v>
      </c>
      <c r="H368" s="93">
        <f t="shared" si="23"/>
        <v>3.2</v>
      </c>
      <c r="I368" s="74"/>
      <c r="J368" s="35"/>
      <c r="K368" s="35"/>
      <c r="L368" s="35"/>
      <c r="M368" s="35"/>
      <c r="N368" s="35"/>
      <c r="O368" s="35"/>
    </row>
    <row r="369" spans="1:15" x14ac:dyDescent="0.45">
      <c r="A369" s="35"/>
      <c r="B369" s="92">
        <v>364</v>
      </c>
      <c r="C369" s="94" t="s">
        <v>337</v>
      </c>
      <c r="D369" s="90">
        <f>VLOOKUP(B369,'Data 2'!$A$4:$N$424,$O$2+2)</f>
        <v>3.6</v>
      </c>
      <c r="E369" s="91">
        <f t="shared" si="20"/>
        <v>3.60364</v>
      </c>
      <c r="F369" s="90">
        <f t="shared" si="21"/>
        <v>333</v>
      </c>
      <c r="G369" s="93" t="str">
        <f t="shared" si="22"/>
        <v>Glen Iris - East</v>
      </c>
      <c r="H369" s="93">
        <f t="shared" si="23"/>
        <v>3.2</v>
      </c>
      <c r="I369" s="74"/>
      <c r="J369" s="35"/>
      <c r="K369" s="35"/>
      <c r="L369" s="35"/>
      <c r="M369" s="35"/>
      <c r="N369" s="35"/>
      <c r="O369" s="35"/>
    </row>
    <row r="370" spans="1:15" x14ac:dyDescent="0.45">
      <c r="A370" s="35"/>
      <c r="B370" s="92">
        <v>365</v>
      </c>
      <c r="C370" s="94" t="s">
        <v>491</v>
      </c>
      <c r="D370" s="90">
        <f>VLOOKUP(B370,'Data 2'!$A$4:$N$424,$O$2+2)</f>
        <v>2.7</v>
      </c>
      <c r="E370" s="91">
        <f t="shared" si="20"/>
        <v>2.7036500000000001</v>
      </c>
      <c r="F370" s="90">
        <f t="shared" si="21"/>
        <v>389</v>
      </c>
      <c r="G370" s="93" t="str">
        <f t="shared" si="22"/>
        <v>Frankston South</v>
      </c>
      <c r="H370" s="93">
        <f t="shared" si="23"/>
        <v>3.2</v>
      </c>
      <c r="I370" s="74"/>
      <c r="J370" s="35"/>
      <c r="K370" s="35"/>
      <c r="L370" s="35"/>
      <c r="M370" s="35"/>
      <c r="N370" s="35"/>
      <c r="O370" s="35"/>
    </row>
    <row r="371" spans="1:15" x14ac:dyDescent="0.45">
      <c r="A371" s="35"/>
      <c r="B371" s="92">
        <v>366</v>
      </c>
      <c r="C371" s="94" t="s">
        <v>492</v>
      </c>
      <c r="D371" s="90">
        <f>VLOOKUP(B371,'Data 2'!$A$4:$N$424,$O$2+2)</f>
        <v>2.5</v>
      </c>
      <c r="E371" s="91">
        <f t="shared" si="20"/>
        <v>2.50366</v>
      </c>
      <c r="F371" s="90">
        <f t="shared" si="21"/>
        <v>398</v>
      </c>
      <c r="G371" s="93" t="str">
        <f t="shared" si="22"/>
        <v>Research - North Warrandyte</v>
      </c>
      <c r="H371" s="93">
        <f t="shared" si="23"/>
        <v>3.1</v>
      </c>
      <c r="I371" s="74"/>
      <c r="J371" s="35"/>
      <c r="K371" s="35"/>
      <c r="L371" s="35"/>
      <c r="M371" s="35"/>
      <c r="N371" s="35"/>
      <c r="O371" s="35"/>
    </row>
    <row r="372" spans="1:15" x14ac:dyDescent="0.45">
      <c r="A372" s="35"/>
      <c r="B372" s="92">
        <v>367</v>
      </c>
      <c r="C372" s="94" t="s">
        <v>338</v>
      </c>
      <c r="D372" s="90">
        <f>VLOOKUP(B372,'Data 2'!$A$4:$N$424,$O$2+2)</f>
        <v>7.6</v>
      </c>
      <c r="E372" s="91">
        <f t="shared" si="20"/>
        <v>7.6036699999999993</v>
      </c>
      <c r="F372" s="90">
        <f t="shared" si="21"/>
        <v>83</v>
      </c>
      <c r="G372" s="93" t="str">
        <f t="shared" si="22"/>
        <v>Narre Warren North</v>
      </c>
      <c r="H372" s="93">
        <f t="shared" si="23"/>
        <v>3.1</v>
      </c>
      <c r="I372" s="74"/>
      <c r="J372" s="35"/>
      <c r="K372" s="35"/>
      <c r="L372" s="35"/>
      <c r="M372" s="35"/>
      <c r="N372" s="35"/>
      <c r="O372" s="35"/>
    </row>
    <row r="373" spans="1:15" x14ac:dyDescent="0.45">
      <c r="A373" s="35"/>
      <c r="B373" s="92">
        <v>368</v>
      </c>
      <c r="C373" s="94" t="s">
        <v>339</v>
      </c>
      <c r="D373" s="90">
        <f>VLOOKUP(B373,'Data 2'!$A$4:$N$424,$O$2+2)</f>
        <v>6.5</v>
      </c>
      <c r="E373" s="91">
        <f t="shared" si="20"/>
        <v>6.5036800000000001</v>
      </c>
      <c r="F373" s="90">
        <f t="shared" si="21"/>
        <v>128</v>
      </c>
      <c r="G373" s="93" t="str">
        <f t="shared" si="22"/>
        <v>Lockington - Gunbower</v>
      </c>
      <c r="H373" s="93">
        <f t="shared" si="23"/>
        <v>3.1</v>
      </c>
      <c r="I373" s="74"/>
      <c r="J373" s="35"/>
      <c r="K373" s="35"/>
      <c r="L373" s="35"/>
      <c r="M373" s="35"/>
      <c r="N373" s="35"/>
      <c r="O373" s="35"/>
    </row>
    <row r="374" spans="1:15" x14ac:dyDescent="0.45">
      <c r="A374" s="35"/>
      <c r="B374" s="92">
        <v>369</v>
      </c>
      <c r="C374" s="94" t="s">
        <v>340</v>
      </c>
      <c r="D374" s="90">
        <f>VLOOKUP(B374,'Data 2'!$A$4:$N$424,$O$2+2)</f>
        <v>5.5</v>
      </c>
      <c r="E374" s="91">
        <f t="shared" si="20"/>
        <v>5.5036899999999997</v>
      </c>
      <c r="F374" s="90">
        <f t="shared" si="21"/>
        <v>183</v>
      </c>
      <c r="G374" s="93" t="str">
        <f t="shared" si="22"/>
        <v>Kyneton</v>
      </c>
      <c r="H374" s="93">
        <f t="shared" si="23"/>
        <v>3.1</v>
      </c>
      <c r="I374" s="74"/>
      <c r="J374" s="35"/>
      <c r="K374" s="35"/>
      <c r="L374" s="35"/>
      <c r="M374" s="35"/>
      <c r="N374" s="35"/>
      <c r="O374" s="35"/>
    </row>
    <row r="375" spans="1:15" x14ac:dyDescent="0.45">
      <c r="A375" s="35"/>
      <c r="B375" s="92">
        <v>370</v>
      </c>
      <c r="C375" s="94" t="s">
        <v>341</v>
      </c>
      <c r="D375" s="90">
        <f>VLOOKUP(B375,'Data 2'!$A$4:$N$424,$O$2+2)</f>
        <v>4.8</v>
      </c>
      <c r="E375" s="91">
        <f t="shared" si="20"/>
        <v>4.8037000000000001</v>
      </c>
      <c r="F375" s="90">
        <f t="shared" si="21"/>
        <v>229</v>
      </c>
      <c r="G375" s="93" t="str">
        <f t="shared" si="22"/>
        <v>Buninyong</v>
      </c>
      <c r="H375" s="93">
        <f t="shared" si="23"/>
        <v>3.1</v>
      </c>
      <c r="I375" s="74"/>
      <c r="J375" s="35"/>
      <c r="K375" s="35"/>
      <c r="L375" s="35"/>
      <c r="M375" s="35"/>
      <c r="N375" s="35"/>
      <c r="O375" s="35"/>
    </row>
    <row r="376" spans="1:15" x14ac:dyDescent="0.45">
      <c r="A376" s="35"/>
      <c r="B376" s="92">
        <v>371</v>
      </c>
      <c r="C376" s="94" t="s">
        <v>342</v>
      </c>
      <c r="D376" s="90">
        <f>VLOOKUP(B376,'Data 2'!$A$4:$N$424,$O$2+2)</f>
        <v>6.4</v>
      </c>
      <c r="E376" s="91">
        <f t="shared" si="20"/>
        <v>6.4037100000000002</v>
      </c>
      <c r="F376" s="90">
        <f t="shared" si="21"/>
        <v>133</v>
      </c>
      <c r="G376" s="93" t="str">
        <f t="shared" si="22"/>
        <v>Rutherglen</v>
      </c>
      <c r="H376" s="93">
        <f t="shared" si="23"/>
        <v>3</v>
      </c>
      <c r="I376" s="74"/>
      <c r="J376" s="35"/>
      <c r="K376" s="35"/>
      <c r="L376" s="35"/>
      <c r="M376" s="35"/>
      <c r="N376" s="35"/>
      <c r="O376" s="35"/>
    </row>
    <row r="377" spans="1:15" x14ac:dyDescent="0.45">
      <c r="A377" s="35"/>
      <c r="B377" s="92">
        <v>372</v>
      </c>
      <c r="C377" s="94" t="s">
        <v>343</v>
      </c>
      <c r="D377" s="90">
        <f>VLOOKUP(B377,'Data 2'!$A$4:$N$424,$O$2+2)</f>
        <v>7.4</v>
      </c>
      <c r="E377" s="91">
        <f t="shared" si="20"/>
        <v>7.4037200000000007</v>
      </c>
      <c r="F377" s="90">
        <f t="shared" si="21"/>
        <v>94</v>
      </c>
      <c r="G377" s="93" t="str">
        <f t="shared" si="22"/>
        <v>Robinvale</v>
      </c>
      <c r="H377" s="93">
        <f t="shared" si="23"/>
        <v>3</v>
      </c>
      <c r="I377" s="74"/>
      <c r="J377" s="35"/>
      <c r="K377" s="35"/>
      <c r="L377" s="35"/>
      <c r="M377" s="35"/>
      <c r="N377" s="35"/>
      <c r="O377" s="35"/>
    </row>
    <row r="378" spans="1:15" x14ac:dyDescent="0.45">
      <c r="A378" s="35"/>
      <c r="B378" s="92">
        <v>373</v>
      </c>
      <c r="C378" s="94" t="s">
        <v>344</v>
      </c>
      <c r="D378" s="90">
        <f>VLOOKUP(B378,'Data 2'!$A$4:$N$424,$O$2+2)</f>
        <v>12</v>
      </c>
      <c r="E378" s="91">
        <f t="shared" si="20"/>
        <v>12.003729999999999</v>
      </c>
      <c r="F378" s="90">
        <f t="shared" si="21"/>
        <v>16</v>
      </c>
      <c r="G378" s="93" t="str">
        <f t="shared" si="22"/>
        <v>Merbein</v>
      </c>
      <c r="H378" s="93">
        <f t="shared" si="23"/>
        <v>3</v>
      </c>
      <c r="I378" s="74"/>
      <c r="J378" s="35"/>
      <c r="K378" s="35"/>
      <c r="L378" s="35"/>
      <c r="M378" s="35"/>
      <c r="N378" s="35"/>
      <c r="O378" s="35"/>
    </row>
    <row r="379" spans="1:15" x14ac:dyDescent="0.45">
      <c r="A379" s="35"/>
      <c r="B379" s="92">
        <v>374</v>
      </c>
      <c r="C379" s="94" t="s">
        <v>345</v>
      </c>
      <c r="D379" s="90">
        <f>VLOOKUP(B379,'Data 2'!$A$4:$N$424,$O$2+2)</f>
        <v>7.6</v>
      </c>
      <c r="E379" s="91">
        <f t="shared" si="20"/>
        <v>7.6037399999999993</v>
      </c>
      <c r="F379" s="90">
        <f t="shared" si="21"/>
        <v>82</v>
      </c>
      <c r="G379" s="93" t="str">
        <f t="shared" si="22"/>
        <v>Yarriambiack</v>
      </c>
      <c r="H379" s="93">
        <f t="shared" si="23"/>
        <v>2.9</v>
      </c>
      <c r="I379" s="74"/>
      <c r="J379" s="35"/>
      <c r="K379" s="35"/>
      <c r="L379" s="35"/>
      <c r="M379" s="35"/>
      <c r="N379" s="35"/>
      <c r="O379" s="35"/>
    </row>
    <row r="380" spans="1:15" x14ac:dyDescent="0.45">
      <c r="A380" s="35"/>
      <c r="B380" s="92">
        <v>375</v>
      </c>
      <c r="C380" s="94" t="s">
        <v>346</v>
      </c>
      <c r="D380" s="90">
        <f>VLOOKUP(B380,'Data 2'!$A$4:$N$424,$O$2+2)</f>
        <v>3.4</v>
      </c>
      <c r="E380" s="91">
        <f t="shared" si="20"/>
        <v>3.4037500000000001</v>
      </c>
      <c r="F380" s="90">
        <f t="shared" si="21"/>
        <v>346</v>
      </c>
      <c r="G380" s="93" t="str">
        <f t="shared" si="22"/>
        <v>Winchelsea</v>
      </c>
      <c r="H380" s="93">
        <f t="shared" si="23"/>
        <v>2.9</v>
      </c>
      <c r="I380" s="74"/>
      <c r="J380" s="35"/>
      <c r="K380" s="35"/>
      <c r="L380" s="35"/>
      <c r="M380" s="35"/>
      <c r="N380" s="35"/>
      <c r="O380" s="35"/>
    </row>
    <row r="381" spans="1:15" x14ac:dyDescent="0.45">
      <c r="A381" s="35"/>
      <c r="B381" s="92">
        <v>376</v>
      </c>
      <c r="C381" s="94" t="s">
        <v>493</v>
      </c>
      <c r="D381" s="90">
        <f>VLOOKUP(B381,'Data 2'!$A$4:$N$424,$O$2+2)</f>
        <v>2.5</v>
      </c>
      <c r="E381" s="91">
        <f t="shared" si="20"/>
        <v>2.5037600000000002</v>
      </c>
      <c r="F381" s="90">
        <f t="shared" si="21"/>
        <v>397</v>
      </c>
      <c r="G381" s="93" t="str">
        <f t="shared" si="22"/>
        <v>Towong</v>
      </c>
      <c r="H381" s="93">
        <f t="shared" si="23"/>
        <v>2.9</v>
      </c>
      <c r="I381" s="74"/>
      <c r="J381" s="35"/>
      <c r="K381" s="35"/>
      <c r="L381" s="35"/>
      <c r="M381" s="35"/>
      <c r="N381" s="35"/>
      <c r="O381" s="35"/>
    </row>
    <row r="382" spans="1:15" x14ac:dyDescent="0.45">
      <c r="A382" s="35"/>
      <c r="B382" s="92">
        <v>377</v>
      </c>
      <c r="C382" s="94" t="s">
        <v>494</v>
      </c>
      <c r="D382" s="90">
        <f>VLOOKUP(B382,'Data 2'!$A$4:$N$424,$O$2+2)</f>
        <v>2.9</v>
      </c>
      <c r="E382" s="91">
        <f t="shared" si="20"/>
        <v>2.9037699999999997</v>
      </c>
      <c r="F382" s="90">
        <f t="shared" si="21"/>
        <v>376</v>
      </c>
      <c r="G382" s="93" t="str">
        <f t="shared" si="22"/>
        <v>Plenty - Yarrambat</v>
      </c>
      <c r="H382" s="93">
        <f t="shared" si="23"/>
        <v>2.9</v>
      </c>
      <c r="I382" s="74"/>
      <c r="J382" s="35"/>
      <c r="K382" s="35"/>
      <c r="L382" s="35"/>
      <c r="M382" s="35"/>
      <c r="N382" s="35"/>
      <c r="O382" s="35"/>
    </row>
    <row r="383" spans="1:15" x14ac:dyDescent="0.45">
      <c r="A383" s="35"/>
      <c r="B383" s="92">
        <v>378</v>
      </c>
      <c r="C383" s="94" t="s">
        <v>495</v>
      </c>
      <c r="D383" s="90">
        <f>VLOOKUP(B383,'Data 2'!$A$4:$N$424,$O$2+2)</f>
        <v>3.6</v>
      </c>
      <c r="E383" s="91">
        <f t="shared" si="20"/>
        <v>3.60378</v>
      </c>
      <c r="F383" s="90">
        <f t="shared" si="21"/>
        <v>332</v>
      </c>
      <c r="G383" s="93" t="str">
        <f t="shared" si="22"/>
        <v>Mansfield (Vic.)</v>
      </c>
      <c r="H383" s="93">
        <f t="shared" si="23"/>
        <v>2.9</v>
      </c>
      <c r="I383" s="74"/>
      <c r="J383" s="35"/>
      <c r="K383" s="35"/>
      <c r="L383" s="35"/>
      <c r="M383" s="35"/>
      <c r="N383" s="35"/>
      <c r="O383" s="35"/>
    </row>
    <row r="384" spans="1:15" x14ac:dyDescent="0.45">
      <c r="A384" s="35"/>
      <c r="B384" s="92">
        <v>379</v>
      </c>
      <c r="C384" s="94" t="s">
        <v>496</v>
      </c>
      <c r="D384" s="90">
        <f>VLOOKUP(B384,'Data 2'!$A$4:$N$424,$O$2+2)</f>
        <v>5.6</v>
      </c>
      <c r="E384" s="91">
        <f t="shared" si="20"/>
        <v>5.60379</v>
      </c>
      <c r="F384" s="90">
        <f t="shared" si="21"/>
        <v>175</v>
      </c>
      <c r="G384" s="93" t="str">
        <f t="shared" si="22"/>
        <v>Macedon</v>
      </c>
      <c r="H384" s="93">
        <f t="shared" si="23"/>
        <v>2.9</v>
      </c>
      <c r="I384" s="74"/>
      <c r="J384" s="35"/>
      <c r="K384" s="35"/>
      <c r="L384" s="35"/>
      <c r="M384" s="35"/>
      <c r="N384" s="35"/>
      <c r="O384" s="35"/>
    </row>
    <row r="385" spans="1:15" x14ac:dyDescent="0.45">
      <c r="A385" s="35"/>
      <c r="B385" s="92">
        <v>380</v>
      </c>
      <c r="C385" s="94" t="s">
        <v>347</v>
      </c>
      <c r="D385" s="90">
        <f>VLOOKUP(B385,'Data 2'!$A$4:$N$424,$O$2+2)</f>
        <v>6.1</v>
      </c>
      <c r="E385" s="91">
        <f t="shared" si="20"/>
        <v>6.1037999999999997</v>
      </c>
      <c r="F385" s="90">
        <f t="shared" si="21"/>
        <v>145</v>
      </c>
      <c r="G385" s="93" t="str">
        <f t="shared" si="22"/>
        <v>Leopold</v>
      </c>
      <c r="H385" s="93">
        <f t="shared" si="23"/>
        <v>2.9</v>
      </c>
      <c r="I385" s="74"/>
      <c r="J385" s="35"/>
      <c r="K385" s="35"/>
      <c r="L385" s="35"/>
      <c r="M385" s="35"/>
      <c r="N385" s="35"/>
      <c r="O385" s="35"/>
    </row>
    <row r="386" spans="1:15" x14ac:dyDescent="0.45">
      <c r="A386" s="35"/>
      <c r="B386" s="92">
        <v>381</v>
      </c>
      <c r="C386" s="94" t="s">
        <v>348</v>
      </c>
      <c r="D386" s="90">
        <f>VLOOKUP(B386,'Data 2'!$A$4:$N$424,$O$2+2)</f>
        <v>10.5</v>
      </c>
      <c r="E386" s="91">
        <f t="shared" si="20"/>
        <v>10.50381</v>
      </c>
      <c r="F386" s="90">
        <f t="shared" si="21"/>
        <v>28</v>
      </c>
      <c r="G386" s="93" t="str">
        <f t="shared" si="22"/>
        <v>Benalla Region</v>
      </c>
      <c r="H386" s="93">
        <f t="shared" si="23"/>
        <v>2.9</v>
      </c>
      <c r="I386" s="74"/>
      <c r="J386" s="35"/>
      <c r="K386" s="35"/>
      <c r="L386" s="35"/>
      <c r="M386" s="35"/>
      <c r="N386" s="35"/>
      <c r="O386" s="35"/>
    </row>
    <row r="387" spans="1:15" x14ac:dyDescent="0.45">
      <c r="A387" s="35"/>
      <c r="B387" s="92">
        <v>382</v>
      </c>
      <c r="C387" s="94" t="s">
        <v>497</v>
      </c>
      <c r="D387" s="90">
        <f>VLOOKUP(B387,'Data 2'!$A$4:$N$424,$O$2+2)</f>
        <v>10.1</v>
      </c>
      <c r="E387" s="91">
        <f t="shared" si="20"/>
        <v>10.103819999999999</v>
      </c>
      <c r="F387" s="90">
        <f t="shared" si="21"/>
        <v>34</v>
      </c>
      <c r="G387" s="93" t="str">
        <f t="shared" si="22"/>
        <v>Warrandyte - Wonga Park</v>
      </c>
      <c r="H387" s="93">
        <f t="shared" si="23"/>
        <v>2.8</v>
      </c>
      <c r="I387" s="74"/>
      <c r="J387" s="35"/>
      <c r="K387" s="35"/>
      <c r="L387" s="35"/>
      <c r="M387" s="35"/>
      <c r="N387" s="35"/>
      <c r="O387" s="35"/>
    </row>
    <row r="388" spans="1:15" x14ac:dyDescent="0.45">
      <c r="A388" s="35"/>
      <c r="B388" s="92">
        <v>383</v>
      </c>
      <c r="C388" s="94" t="s">
        <v>349</v>
      </c>
      <c r="D388" s="90">
        <f>VLOOKUP(B388,'Data 2'!$A$4:$N$424,$O$2+2)</f>
        <v>5.8</v>
      </c>
      <c r="E388" s="91">
        <f t="shared" si="20"/>
        <v>5.8038299999999996</v>
      </c>
      <c r="F388" s="90">
        <f t="shared" si="21"/>
        <v>163</v>
      </c>
      <c r="G388" s="93" t="str">
        <f t="shared" si="22"/>
        <v>Shepparton Region - East</v>
      </c>
      <c r="H388" s="93">
        <f t="shared" si="23"/>
        <v>2.8</v>
      </c>
      <c r="I388" s="74"/>
      <c r="J388" s="35"/>
      <c r="K388" s="35"/>
      <c r="L388" s="35"/>
      <c r="M388" s="35"/>
      <c r="N388" s="35"/>
      <c r="O388" s="35"/>
    </row>
    <row r="389" spans="1:15" x14ac:dyDescent="0.45">
      <c r="A389" s="35"/>
      <c r="B389" s="92">
        <v>384</v>
      </c>
      <c r="C389" s="94" t="s">
        <v>350</v>
      </c>
      <c r="D389" s="90">
        <f>VLOOKUP(B389,'Data 2'!$A$4:$N$424,$O$2+2)</f>
        <v>3.9</v>
      </c>
      <c r="E389" s="91">
        <f t="shared" si="20"/>
        <v>3.9038399999999998</v>
      </c>
      <c r="F389" s="90">
        <f t="shared" si="21"/>
        <v>305</v>
      </c>
      <c r="G389" s="93" t="str">
        <f t="shared" si="22"/>
        <v>Nhill Region</v>
      </c>
      <c r="H389" s="93">
        <f t="shared" si="23"/>
        <v>2.8</v>
      </c>
      <c r="I389" s="74"/>
      <c r="J389" s="35"/>
      <c r="K389" s="35"/>
      <c r="L389" s="35"/>
      <c r="M389" s="35"/>
      <c r="N389" s="35"/>
      <c r="O389" s="35"/>
    </row>
    <row r="390" spans="1:15" x14ac:dyDescent="0.45">
      <c r="A390" s="35"/>
      <c r="B390" s="92">
        <v>385</v>
      </c>
      <c r="C390" s="94" t="s">
        <v>351</v>
      </c>
      <c r="D390" s="90">
        <f>VLOOKUP(B390,'Data 2'!$A$4:$N$424,$O$2+2)</f>
        <v>4</v>
      </c>
      <c r="E390" s="91">
        <f t="shared" si="20"/>
        <v>4.0038499999999999</v>
      </c>
      <c r="F390" s="90">
        <f t="shared" si="21"/>
        <v>296</v>
      </c>
      <c r="G390" s="93" t="str">
        <f t="shared" si="22"/>
        <v>Mount Martha</v>
      </c>
      <c r="H390" s="93">
        <f t="shared" si="23"/>
        <v>2.8</v>
      </c>
      <c r="I390" s="74"/>
      <c r="J390" s="35"/>
      <c r="K390" s="35"/>
      <c r="L390" s="35"/>
      <c r="M390" s="35"/>
      <c r="N390" s="35"/>
      <c r="O390" s="35"/>
    </row>
    <row r="391" spans="1:15" x14ac:dyDescent="0.45">
      <c r="A391" s="35"/>
      <c r="B391" s="92">
        <v>386</v>
      </c>
      <c r="C391" s="94" t="s">
        <v>352</v>
      </c>
      <c r="D391" s="90">
        <f>VLOOKUP(B391,'Data 2'!$A$4:$N$424,$O$2+2)</f>
        <v>4.5</v>
      </c>
      <c r="E391" s="91">
        <f t="shared" ref="E391:E426" si="24">D391+0.00001*B391</f>
        <v>4.5038600000000004</v>
      </c>
      <c r="F391" s="90">
        <f t="shared" ref="F391:F426" si="25">RANK(E391,E$6:E$426)</f>
        <v>259</v>
      </c>
      <c r="G391" s="93" t="str">
        <f t="shared" ref="G391:G426" si="26">VLOOKUP(MATCH(B391,F$6:F$426,0),B$6:F$426,2)</f>
        <v>Ivanhoe East - Eaglemont</v>
      </c>
      <c r="H391" s="93">
        <f t="shared" ref="H391:H426" si="27">VLOOKUP(MATCH(B391,F$6:F$426,0),B$6:F$426,3)</f>
        <v>2.8</v>
      </c>
      <c r="I391" s="74"/>
      <c r="J391" s="35"/>
      <c r="K391" s="35"/>
      <c r="L391" s="35"/>
      <c r="M391" s="35"/>
      <c r="N391" s="35"/>
      <c r="O391" s="35"/>
    </row>
    <row r="392" spans="1:15" x14ac:dyDescent="0.45">
      <c r="A392" s="35"/>
      <c r="B392" s="92">
        <v>387</v>
      </c>
      <c r="C392" s="94" t="s">
        <v>353</v>
      </c>
      <c r="D392" s="90">
        <f>VLOOKUP(B392,'Data 2'!$A$4:$N$424,$O$2+2)</f>
        <v>8.5</v>
      </c>
      <c r="E392" s="91">
        <f t="shared" si="24"/>
        <v>8.5038699999999992</v>
      </c>
      <c r="F392" s="90">
        <f t="shared" si="25"/>
        <v>55</v>
      </c>
      <c r="G392" s="93" t="str">
        <f t="shared" si="26"/>
        <v>Chiltern - Indigo Valley</v>
      </c>
      <c r="H392" s="93">
        <f t="shared" si="27"/>
        <v>2.8</v>
      </c>
      <c r="I392" s="74"/>
      <c r="J392" s="35"/>
      <c r="K392" s="35"/>
      <c r="L392" s="35"/>
      <c r="M392" s="35"/>
      <c r="N392" s="35"/>
      <c r="O392" s="35"/>
    </row>
    <row r="393" spans="1:15" x14ac:dyDescent="0.45">
      <c r="A393" s="35"/>
      <c r="B393" s="92">
        <v>388</v>
      </c>
      <c r="C393" s="94" t="s">
        <v>354</v>
      </c>
      <c r="D393" s="90">
        <f>VLOOKUP(B393,'Data 2'!$A$4:$N$424,$O$2+2)</f>
        <v>4.0999999999999996</v>
      </c>
      <c r="E393" s="91">
        <f t="shared" si="24"/>
        <v>4.1038799999999993</v>
      </c>
      <c r="F393" s="90">
        <f t="shared" si="25"/>
        <v>291</v>
      </c>
      <c r="G393" s="93" t="str">
        <f t="shared" si="26"/>
        <v>Beechworth</v>
      </c>
      <c r="H393" s="93">
        <f t="shared" si="27"/>
        <v>2.8</v>
      </c>
      <c r="I393" s="74"/>
      <c r="J393" s="35"/>
      <c r="K393" s="35"/>
      <c r="L393" s="35"/>
      <c r="M393" s="35"/>
      <c r="N393" s="35"/>
      <c r="O393" s="35"/>
    </row>
    <row r="394" spans="1:15" x14ac:dyDescent="0.45">
      <c r="A394" s="35"/>
      <c r="B394" s="92">
        <v>389</v>
      </c>
      <c r="C394" s="94" t="s">
        <v>498</v>
      </c>
      <c r="D394" s="90">
        <f>VLOOKUP(B394,'Data 2'!$A$4:$N$424,$O$2+2)</f>
        <v>4.5</v>
      </c>
      <c r="E394" s="91">
        <f t="shared" si="24"/>
        <v>4.5038900000000002</v>
      </c>
      <c r="F394" s="90">
        <f t="shared" si="25"/>
        <v>258</v>
      </c>
      <c r="G394" s="93" t="str">
        <f t="shared" si="26"/>
        <v>Swan Hill</v>
      </c>
      <c r="H394" s="93">
        <f t="shared" si="27"/>
        <v>2.7</v>
      </c>
      <c r="I394" s="74"/>
      <c r="J394" s="35"/>
      <c r="K394" s="35"/>
      <c r="L394" s="35"/>
      <c r="M394" s="35"/>
      <c r="N394" s="35"/>
      <c r="O394" s="35"/>
    </row>
    <row r="395" spans="1:15" x14ac:dyDescent="0.45">
      <c r="A395" s="35"/>
      <c r="B395" s="92">
        <v>390</v>
      </c>
      <c r="C395" s="94" t="s">
        <v>499</v>
      </c>
      <c r="D395" s="90">
        <f>VLOOKUP(B395,'Data 2'!$A$4:$N$424,$O$2+2)</f>
        <v>2.1</v>
      </c>
      <c r="E395" s="91">
        <f t="shared" si="24"/>
        <v>2.1038999999999999</v>
      </c>
      <c r="F395" s="90">
        <f t="shared" si="25"/>
        <v>407</v>
      </c>
      <c r="G395" s="93" t="str">
        <f t="shared" si="26"/>
        <v>St Arnaud</v>
      </c>
      <c r="H395" s="93">
        <f t="shared" si="27"/>
        <v>2.7</v>
      </c>
      <c r="I395" s="74"/>
      <c r="J395" s="35"/>
      <c r="K395" s="35"/>
      <c r="L395" s="35"/>
      <c r="M395" s="35"/>
      <c r="N395" s="35"/>
      <c r="O395" s="35"/>
    </row>
    <row r="396" spans="1:15" x14ac:dyDescent="0.45">
      <c r="A396" s="35"/>
      <c r="B396" s="92">
        <v>391</v>
      </c>
      <c r="C396" s="94" t="s">
        <v>355</v>
      </c>
      <c r="D396" s="90">
        <f>VLOOKUP(B396,'Data 2'!$A$4:$N$424,$O$2+2)</f>
        <v>5.0999999999999996</v>
      </c>
      <c r="E396" s="91">
        <f t="shared" si="24"/>
        <v>5.1039099999999999</v>
      </c>
      <c r="F396" s="90">
        <f t="shared" si="25"/>
        <v>214</v>
      </c>
      <c r="G396" s="93" t="str">
        <f t="shared" si="26"/>
        <v>Southern Grampians</v>
      </c>
      <c r="H396" s="93">
        <f t="shared" si="27"/>
        <v>2.7</v>
      </c>
      <c r="I396" s="74"/>
      <c r="J396" s="35"/>
      <c r="K396" s="35"/>
      <c r="L396" s="35"/>
      <c r="M396" s="35"/>
      <c r="N396" s="35"/>
      <c r="O396" s="35"/>
    </row>
    <row r="397" spans="1:15" x14ac:dyDescent="0.45">
      <c r="A397" s="35"/>
      <c r="B397" s="92">
        <v>392</v>
      </c>
      <c r="C397" s="94" t="s">
        <v>356</v>
      </c>
      <c r="D397" s="90">
        <f>VLOOKUP(B397,'Data 2'!$A$4:$N$424,$O$2+2)</f>
        <v>4.5999999999999996</v>
      </c>
      <c r="E397" s="91">
        <f t="shared" si="24"/>
        <v>4.6039199999999996</v>
      </c>
      <c r="F397" s="90">
        <f t="shared" si="25"/>
        <v>247</v>
      </c>
      <c r="G397" s="93" t="str">
        <f t="shared" si="26"/>
        <v>Smythes Creek</v>
      </c>
      <c r="H397" s="93">
        <f t="shared" si="27"/>
        <v>2.7</v>
      </c>
      <c r="I397" s="74"/>
      <c r="J397" s="35"/>
      <c r="K397" s="35"/>
      <c r="L397" s="35"/>
      <c r="M397" s="35"/>
      <c r="N397" s="35"/>
      <c r="O397" s="35"/>
    </row>
    <row r="398" spans="1:15" x14ac:dyDescent="0.45">
      <c r="A398" s="35"/>
      <c r="B398" s="92">
        <v>393</v>
      </c>
      <c r="C398" s="94" t="s">
        <v>500</v>
      </c>
      <c r="D398" s="90">
        <f>VLOOKUP(B398,'Data 2'!$A$4:$N$424,$O$2+2)</f>
        <v>4.2</v>
      </c>
      <c r="E398" s="91">
        <f t="shared" si="24"/>
        <v>4.2039300000000006</v>
      </c>
      <c r="F398" s="90">
        <f t="shared" si="25"/>
        <v>281</v>
      </c>
      <c r="G398" s="93" t="str">
        <f t="shared" si="26"/>
        <v>Lysterfield</v>
      </c>
      <c r="H398" s="93">
        <f t="shared" si="27"/>
        <v>2.7</v>
      </c>
      <c r="I398" s="74"/>
      <c r="J398" s="35"/>
      <c r="K398" s="35"/>
      <c r="L398" s="35"/>
      <c r="M398" s="35"/>
      <c r="N398" s="35"/>
      <c r="O398" s="35"/>
    </row>
    <row r="399" spans="1:15" x14ac:dyDescent="0.45">
      <c r="A399" s="35"/>
      <c r="B399" s="92">
        <v>394</v>
      </c>
      <c r="C399" s="94" t="s">
        <v>357</v>
      </c>
      <c r="D399" s="90">
        <f>VLOOKUP(B399,'Data 2'!$A$4:$N$424,$O$2+2)</f>
        <v>2.8</v>
      </c>
      <c r="E399" s="91">
        <f t="shared" si="24"/>
        <v>2.8039399999999999</v>
      </c>
      <c r="F399" s="90">
        <f t="shared" si="25"/>
        <v>382</v>
      </c>
      <c r="G399" s="93" t="str">
        <f t="shared" si="26"/>
        <v>Horsham</v>
      </c>
      <c r="H399" s="93">
        <f t="shared" si="27"/>
        <v>2.7</v>
      </c>
      <c r="I399" s="74"/>
      <c r="J399" s="35"/>
      <c r="K399" s="35"/>
      <c r="L399" s="35"/>
      <c r="M399" s="35"/>
      <c r="N399" s="35"/>
      <c r="O399" s="35"/>
    </row>
    <row r="400" spans="1:15" x14ac:dyDescent="0.45">
      <c r="A400" s="35"/>
      <c r="B400" s="92">
        <v>395</v>
      </c>
      <c r="C400" s="94" t="s">
        <v>501</v>
      </c>
      <c r="D400" s="90">
        <f>VLOOKUP(B400,'Data 2'!$A$4:$N$424,$O$2+2)</f>
        <v>3.7</v>
      </c>
      <c r="E400" s="91">
        <f t="shared" si="24"/>
        <v>3.7039500000000003</v>
      </c>
      <c r="F400" s="90">
        <f t="shared" si="25"/>
        <v>327</v>
      </c>
      <c r="G400" s="93" t="str">
        <f t="shared" si="26"/>
        <v>Golden Plains - South</v>
      </c>
      <c r="H400" s="93">
        <f t="shared" si="27"/>
        <v>2.7</v>
      </c>
      <c r="I400" s="74"/>
      <c r="J400" s="35"/>
      <c r="K400" s="35"/>
      <c r="L400" s="35"/>
      <c r="M400" s="35"/>
      <c r="N400" s="35"/>
      <c r="O400" s="35"/>
    </row>
    <row r="401" spans="1:15" x14ac:dyDescent="0.45">
      <c r="A401" s="35"/>
      <c r="B401" s="92">
        <v>396</v>
      </c>
      <c r="C401" s="94" t="s">
        <v>358</v>
      </c>
      <c r="D401" s="90">
        <f>VLOOKUP(B401,'Data 2'!$A$4:$N$424,$O$2+2)</f>
        <v>6.1</v>
      </c>
      <c r="E401" s="91">
        <f t="shared" si="24"/>
        <v>6.1039599999999998</v>
      </c>
      <c r="F401" s="90">
        <f t="shared" si="25"/>
        <v>144</v>
      </c>
      <c r="G401" s="93" t="str">
        <f t="shared" si="26"/>
        <v>Lorne - Anglesea</v>
      </c>
      <c r="H401" s="93">
        <f t="shared" si="27"/>
        <v>2.6</v>
      </c>
      <c r="I401" s="74"/>
      <c r="J401" s="35"/>
      <c r="K401" s="35"/>
      <c r="L401" s="35"/>
      <c r="M401" s="35"/>
      <c r="N401" s="35"/>
      <c r="O401" s="35"/>
    </row>
    <row r="402" spans="1:15" x14ac:dyDescent="0.45">
      <c r="A402" s="35"/>
      <c r="B402" s="92">
        <v>397</v>
      </c>
      <c r="C402" s="94" t="s">
        <v>359</v>
      </c>
      <c r="D402" s="90">
        <f>VLOOKUP(B402,'Data 2'!$A$4:$N$424,$O$2+2)</f>
        <v>3.8</v>
      </c>
      <c r="E402" s="91">
        <f t="shared" si="24"/>
        <v>3.8039699999999996</v>
      </c>
      <c r="F402" s="90">
        <f t="shared" si="25"/>
        <v>316</v>
      </c>
      <c r="G402" s="93" t="str">
        <f t="shared" si="26"/>
        <v>Torquay</v>
      </c>
      <c r="H402" s="93">
        <f t="shared" si="27"/>
        <v>2.5</v>
      </c>
      <c r="I402" s="74"/>
      <c r="J402" s="35"/>
      <c r="K402" s="35"/>
      <c r="L402" s="35"/>
      <c r="M402" s="35"/>
      <c r="N402" s="35"/>
      <c r="O402" s="35"/>
    </row>
    <row r="403" spans="1:15" x14ac:dyDescent="0.45">
      <c r="A403" s="35"/>
      <c r="B403" s="92">
        <v>398</v>
      </c>
      <c r="C403" s="94" t="s">
        <v>502</v>
      </c>
      <c r="D403" s="90">
        <f>VLOOKUP(B403,'Data 2'!$A$4:$N$424,$O$2+2)</f>
        <v>8.6</v>
      </c>
      <c r="E403" s="91">
        <f t="shared" si="24"/>
        <v>8.60398</v>
      </c>
      <c r="F403" s="90">
        <f t="shared" si="25"/>
        <v>52</v>
      </c>
      <c r="G403" s="93" t="str">
        <f t="shared" si="26"/>
        <v>Swan Hill Region</v>
      </c>
      <c r="H403" s="93">
        <f t="shared" si="27"/>
        <v>2.5</v>
      </c>
      <c r="I403" s="74"/>
      <c r="J403" s="35"/>
      <c r="K403" s="35"/>
      <c r="L403" s="35"/>
      <c r="M403" s="35"/>
      <c r="N403" s="35"/>
      <c r="O403" s="35"/>
    </row>
    <row r="404" spans="1:15" x14ac:dyDescent="0.45">
      <c r="A404" s="35"/>
      <c r="B404" s="92">
        <v>399</v>
      </c>
      <c r="C404" s="94" t="s">
        <v>360</v>
      </c>
      <c r="D404" s="90">
        <f>VLOOKUP(B404,'Data 2'!$A$4:$N$424,$O$2+2)</f>
        <v>11.8</v>
      </c>
      <c r="E404" s="91">
        <f t="shared" si="24"/>
        <v>11.803990000000001</v>
      </c>
      <c r="F404" s="90">
        <f t="shared" si="25"/>
        <v>17</v>
      </c>
      <c r="G404" s="93" t="str">
        <f t="shared" si="26"/>
        <v>Ocean Grove - Barwon Heads</v>
      </c>
      <c r="H404" s="93">
        <f t="shared" si="27"/>
        <v>2.5</v>
      </c>
      <c r="I404" s="74"/>
      <c r="J404" s="35"/>
      <c r="K404" s="35"/>
      <c r="L404" s="35"/>
      <c r="M404" s="35"/>
      <c r="N404" s="35"/>
      <c r="O404" s="35"/>
    </row>
    <row r="405" spans="1:15" x14ac:dyDescent="0.45">
      <c r="A405" s="35"/>
      <c r="B405" s="92">
        <v>400</v>
      </c>
      <c r="C405" s="94" t="s">
        <v>361</v>
      </c>
      <c r="D405" s="90">
        <f>VLOOKUP(B405,'Data 2'!$A$4:$N$424,$O$2+2)</f>
        <v>9.5</v>
      </c>
      <c r="E405" s="91">
        <f t="shared" si="24"/>
        <v>9.5039999999999996</v>
      </c>
      <c r="F405" s="90">
        <f t="shared" si="25"/>
        <v>41</v>
      </c>
      <c r="G405" s="93" t="str">
        <f t="shared" si="26"/>
        <v>Moyne - West</v>
      </c>
      <c r="H405" s="93">
        <f t="shared" si="27"/>
        <v>2.5</v>
      </c>
      <c r="I405" s="74"/>
      <c r="J405" s="35"/>
      <c r="K405" s="35"/>
      <c r="L405" s="35"/>
      <c r="M405" s="35"/>
      <c r="N405" s="35"/>
      <c r="O405" s="35"/>
    </row>
    <row r="406" spans="1:15" x14ac:dyDescent="0.45">
      <c r="A406" s="35"/>
      <c r="B406" s="92">
        <v>401</v>
      </c>
      <c r="C406" s="94" t="s">
        <v>362</v>
      </c>
      <c r="D406" s="90">
        <f>VLOOKUP(B406,'Data 2'!$A$4:$N$424,$O$2+2)</f>
        <v>6.9</v>
      </c>
      <c r="E406" s="91">
        <f t="shared" si="24"/>
        <v>6.9040100000000004</v>
      </c>
      <c r="F406" s="90">
        <f t="shared" si="25"/>
        <v>112</v>
      </c>
      <c r="G406" s="93" t="str">
        <f t="shared" si="26"/>
        <v>Colac Region</v>
      </c>
      <c r="H406" s="93">
        <f t="shared" si="27"/>
        <v>2.4</v>
      </c>
      <c r="I406" s="74"/>
      <c r="J406" s="35"/>
      <c r="K406" s="35"/>
      <c r="L406" s="35"/>
      <c r="M406" s="35"/>
      <c r="N406" s="35"/>
      <c r="O406" s="35"/>
    </row>
    <row r="407" spans="1:15" x14ac:dyDescent="0.45">
      <c r="A407" s="35"/>
      <c r="B407" s="92">
        <v>402</v>
      </c>
      <c r="C407" s="94" t="s">
        <v>503</v>
      </c>
      <c r="D407" s="90">
        <f>VLOOKUP(B407,'Data 2'!$A$4:$N$424,$O$2+2)</f>
        <v>1.7</v>
      </c>
      <c r="E407" s="91">
        <f t="shared" si="24"/>
        <v>1.7040199999999999</v>
      </c>
      <c r="F407" s="90">
        <f t="shared" si="25"/>
        <v>419</v>
      </c>
      <c r="G407" s="93" t="str">
        <f t="shared" si="26"/>
        <v>Buloke</v>
      </c>
      <c r="H407" s="93">
        <f t="shared" si="27"/>
        <v>2.4</v>
      </c>
      <c r="I407" s="74"/>
      <c r="J407" s="35"/>
      <c r="K407" s="35"/>
      <c r="L407" s="35"/>
      <c r="M407" s="35"/>
      <c r="N407" s="35"/>
      <c r="O407" s="35"/>
    </row>
    <row r="408" spans="1:15" x14ac:dyDescent="0.45">
      <c r="A408" s="35"/>
      <c r="B408" s="92">
        <v>403</v>
      </c>
      <c r="C408" s="94" t="s">
        <v>504</v>
      </c>
      <c r="D408" s="90">
        <f>VLOOKUP(B408,'Data 2'!$A$4:$N$424,$O$2+2)</f>
        <v>3.9</v>
      </c>
      <c r="E408" s="91">
        <f t="shared" si="24"/>
        <v>3.9040300000000001</v>
      </c>
      <c r="F408" s="90">
        <f t="shared" si="25"/>
        <v>304</v>
      </c>
      <c r="G408" s="93" t="str">
        <f t="shared" si="26"/>
        <v>Gannawarra</v>
      </c>
      <c r="H408" s="93">
        <f t="shared" si="27"/>
        <v>2.2999999999999998</v>
      </c>
      <c r="I408" s="74"/>
      <c r="J408" s="35"/>
      <c r="K408" s="35"/>
      <c r="L408" s="35"/>
      <c r="M408" s="35"/>
      <c r="N408" s="35"/>
      <c r="O408" s="35"/>
    </row>
    <row r="409" spans="1:15" x14ac:dyDescent="0.45">
      <c r="A409" s="35"/>
      <c r="B409" s="92">
        <v>404</v>
      </c>
      <c r="C409" s="94" t="s">
        <v>363</v>
      </c>
      <c r="D409" s="90">
        <f>VLOOKUP(B409,'Data 2'!$A$4:$N$424,$O$2+2)</f>
        <v>3.2</v>
      </c>
      <c r="E409" s="91">
        <f t="shared" si="24"/>
        <v>3.20404</v>
      </c>
      <c r="F409" s="90">
        <f t="shared" si="25"/>
        <v>359</v>
      </c>
      <c r="G409" s="93" t="str">
        <f t="shared" si="26"/>
        <v>Corangamite - South</v>
      </c>
      <c r="H409" s="93">
        <f t="shared" si="27"/>
        <v>2.2999999999999998</v>
      </c>
      <c r="I409" s="74"/>
      <c r="J409" s="35"/>
      <c r="K409" s="35"/>
      <c r="L409" s="35"/>
      <c r="M409" s="35"/>
      <c r="N409" s="35"/>
      <c r="O409" s="35"/>
    </row>
    <row r="410" spans="1:15" x14ac:dyDescent="0.45">
      <c r="A410" s="35"/>
      <c r="B410" s="92">
        <v>405</v>
      </c>
      <c r="C410" s="94" t="s">
        <v>505</v>
      </c>
      <c r="D410" s="90">
        <f>VLOOKUP(B410,'Data 2'!$A$4:$N$424,$O$2+2)</f>
        <v>3.9</v>
      </c>
      <c r="E410" s="91">
        <f t="shared" si="24"/>
        <v>3.9040499999999998</v>
      </c>
      <c r="F410" s="90">
        <f t="shared" si="25"/>
        <v>303</v>
      </c>
      <c r="G410" s="93" t="str">
        <f t="shared" si="26"/>
        <v>Bannockburn</v>
      </c>
      <c r="H410" s="93">
        <f t="shared" si="27"/>
        <v>2.2999999999999998</v>
      </c>
      <c r="I410" s="74"/>
      <c r="J410" s="35"/>
      <c r="K410" s="35"/>
      <c r="L410" s="35"/>
      <c r="M410" s="35"/>
      <c r="N410" s="35"/>
      <c r="O410" s="35"/>
    </row>
    <row r="411" spans="1:15" x14ac:dyDescent="0.45">
      <c r="A411" s="35"/>
      <c r="B411" s="92">
        <v>406</v>
      </c>
      <c r="C411" s="94" t="s">
        <v>364</v>
      </c>
      <c r="D411" s="90">
        <f>VLOOKUP(B411,'Data 2'!$A$4:$N$424,$O$2+2)</f>
        <v>7.3</v>
      </c>
      <c r="E411" s="91">
        <f t="shared" si="24"/>
        <v>7.3040599999999998</v>
      </c>
      <c r="F411" s="90">
        <f t="shared" si="25"/>
        <v>98</v>
      </c>
      <c r="G411" s="93" t="str">
        <f t="shared" si="26"/>
        <v>Bendigo Region - South</v>
      </c>
      <c r="H411" s="93">
        <f t="shared" si="27"/>
        <v>2.2000000000000002</v>
      </c>
      <c r="I411" s="74"/>
      <c r="J411" s="35"/>
      <c r="K411" s="35"/>
      <c r="L411" s="35"/>
      <c r="M411" s="35"/>
      <c r="N411" s="35"/>
      <c r="O411" s="35"/>
    </row>
    <row r="412" spans="1:15" x14ac:dyDescent="0.45">
      <c r="A412" s="35"/>
      <c r="B412" s="92">
        <v>407</v>
      </c>
      <c r="C412" s="94" t="s">
        <v>365</v>
      </c>
      <c r="D412" s="90">
        <f>VLOOKUP(B412,'Data 2'!$A$4:$N$424,$O$2+2)</f>
        <v>3.7</v>
      </c>
      <c r="E412" s="91">
        <f t="shared" si="24"/>
        <v>3.7040700000000002</v>
      </c>
      <c r="F412" s="90">
        <f t="shared" si="25"/>
        <v>326</v>
      </c>
      <c r="G412" s="93" t="str">
        <f t="shared" si="26"/>
        <v>Wangaratta Region</v>
      </c>
      <c r="H412" s="93">
        <f t="shared" si="27"/>
        <v>2.1</v>
      </c>
      <c r="I412" s="74"/>
      <c r="J412" s="35"/>
      <c r="K412" s="35"/>
      <c r="L412" s="35"/>
      <c r="M412" s="35"/>
      <c r="N412" s="35"/>
      <c r="O412" s="35"/>
    </row>
    <row r="413" spans="1:15" x14ac:dyDescent="0.45">
      <c r="A413" s="35"/>
      <c r="B413" s="92">
        <v>408</v>
      </c>
      <c r="C413" s="94" t="s">
        <v>506</v>
      </c>
      <c r="D413" s="90">
        <f>VLOOKUP(B413,'Data 2'!$A$4:$N$424,$O$2+2)</f>
        <v>2.9</v>
      </c>
      <c r="E413" s="91">
        <f t="shared" si="24"/>
        <v>2.90408</v>
      </c>
      <c r="F413" s="90">
        <f t="shared" si="25"/>
        <v>375</v>
      </c>
      <c r="G413" s="93" t="str">
        <f t="shared" si="26"/>
        <v>Highton</v>
      </c>
      <c r="H413" s="93">
        <f t="shared" si="27"/>
        <v>2.1</v>
      </c>
      <c r="I413" s="74"/>
      <c r="J413" s="35"/>
      <c r="K413" s="35"/>
      <c r="L413" s="35"/>
      <c r="M413" s="35"/>
      <c r="N413" s="35"/>
      <c r="O413" s="35"/>
    </row>
    <row r="414" spans="1:15" x14ac:dyDescent="0.45">
      <c r="A414" s="35"/>
      <c r="B414" s="92">
        <v>409</v>
      </c>
      <c r="C414" s="94" t="s">
        <v>507</v>
      </c>
      <c r="D414" s="90">
        <f>VLOOKUP(B414,'Data 2'!$A$4:$N$424,$O$2+2)</f>
        <v>4.5999999999999996</v>
      </c>
      <c r="E414" s="91">
        <f t="shared" si="24"/>
        <v>4.6040899999999993</v>
      </c>
      <c r="F414" s="90">
        <f t="shared" si="25"/>
        <v>246</v>
      </c>
      <c r="G414" s="93" t="str">
        <f t="shared" si="26"/>
        <v>Seymour Region</v>
      </c>
      <c r="H414" s="93">
        <f t="shared" si="27"/>
        <v>2</v>
      </c>
      <c r="I414" s="74"/>
      <c r="J414" s="35"/>
      <c r="K414" s="35"/>
      <c r="L414" s="35"/>
      <c r="M414" s="35"/>
      <c r="N414" s="35"/>
      <c r="O414" s="35"/>
    </row>
    <row r="415" spans="1:15" x14ac:dyDescent="0.45">
      <c r="A415" s="35"/>
      <c r="B415" s="92">
        <v>410</v>
      </c>
      <c r="C415" s="94" t="s">
        <v>508</v>
      </c>
      <c r="D415" s="90">
        <f>VLOOKUP(B415,'Data 2'!$A$4:$N$424,$O$2+2)</f>
        <v>6.6</v>
      </c>
      <c r="E415" s="91">
        <f t="shared" si="24"/>
        <v>6.6040999999999999</v>
      </c>
      <c r="F415" s="90">
        <f t="shared" si="25"/>
        <v>121</v>
      </c>
      <c r="G415" s="93" t="str">
        <f t="shared" si="26"/>
        <v>Mount Eliza</v>
      </c>
      <c r="H415" s="93">
        <f t="shared" si="27"/>
        <v>2</v>
      </c>
      <c r="I415" s="74"/>
      <c r="J415" s="35"/>
      <c r="K415" s="35"/>
      <c r="L415" s="35"/>
      <c r="M415" s="35"/>
      <c r="N415" s="35"/>
      <c r="O415" s="35"/>
    </row>
    <row r="416" spans="1:15" x14ac:dyDescent="0.45">
      <c r="A416" s="35"/>
      <c r="B416" s="92">
        <v>411</v>
      </c>
      <c r="C416" s="94" t="s">
        <v>509</v>
      </c>
      <c r="D416" s="90">
        <f>VLOOKUP(B416,'Data 2'!$A$4:$N$424,$O$2+2)</f>
        <v>1.9</v>
      </c>
      <c r="E416" s="91">
        <f t="shared" si="24"/>
        <v>1.90411</v>
      </c>
      <c r="F416" s="90">
        <f t="shared" si="25"/>
        <v>413</v>
      </c>
      <c r="G416" s="93" t="str">
        <f t="shared" si="26"/>
        <v>Maiden Gully</v>
      </c>
      <c r="H416" s="93">
        <f t="shared" si="27"/>
        <v>2</v>
      </c>
      <c r="I416" s="74"/>
      <c r="J416" s="35"/>
      <c r="K416" s="35"/>
      <c r="L416" s="35"/>
      <c r="M416" s="35"/>
      <c r="N416" s="35"/>
      <c r="O416" s="35"/>
    </row>
    <row r="417" spans="1:15" x14ac:dyDescent="0.45">
      <c r="A417" s="35"/>
      <c r="B417" s="92">
        <v>412</v>
      </c>
      <c r="C417" s="94" t="s">
        <v>366</v>
      </c>
      <c r="D417" s="90">
        <f>VLOOKUP(B417,'Data 2'!$A$4:$N$424,$O$2+2)</f>
        <v>10.7</v>
      </c>
      <c r="E417" s="91">
        <f t="shared" si="24"/>
        <v>10.70412</v>
      </c>
      <c r="F417" s="90">
        <f t="shared" si="25"/>
        <v>27</v>
      </c>
      <c r="G417" s="93" t="str">
        <f t="shared" si="26"/>
        <v>Flinders</v>
      </c>
      <c r="H417" s="93">
        <f t="shared" si="27"/>
        <v>2</v>
      </c>
      <c r="I417" s="74"/>
      <c r="J417" s="35"/>
      <c r="K417" s="35"/>
      <c r="L417" s="35"/>
      <c r="M417" s="35"/>
      <c r="N417" s="35"/>
      <c r="O417" s="35"/>
    </row>
    <row r="418" spans="1:15" x14ac:dyDescent="0.45">
      <c r="A418" s="35"/>
      <c r="B418" s="92">
        <v>413</v>
      </c>
      <c r="C418" s="94" t="s">
        <v>510</v>
      </c>
      <c r="D418" s="90">
        <f>VLOOKUP(B418,'Data 2'!$A$4:$N$424,$O$2+2)</f>
        <v>1.7</v>
      </c>
      <c r="E418" s="91">
        <f t="shared" si="24"/>
        <v>1.7041299999999999</v>
      </c>
      <c r="F418" s="90">
        <f t="shared" si="25"/>
        <v>418</v>
      </c>
      <c r="G418" s="93" t="str">
        <f t="shared" si="26"/>
        <v>Woodend</v>
      </c>
      <c r="H418" s="93">
        <f t="shared" si="27"/>
        <v>1.9</v>
      </c>
      <c r="I418" s="74"/>
      <c r="J418" s="35"/>
      <c r="K418" s="35"/>
      <c r="L418" s="35"/>
      <c r="M418" s="35"/>
      <c r="N418" s="35"/>
      <c r="O418" s="35"/>
    </row>
    <row r="419" spans="1:15" x14ac:dyDescent="0.45">
      <c r="A419" s="35"/>
      <c r="B419" s="92">
        <v>414</v>
      </c>
      <c r="C419" s="94" t="s">
        <v>511</v>
      </c>
      <c r="D419" s="90">
        <f>VLOOKUP(B419,'Data 2'!$A$4:$N$424,$O$2+2)</f>
        <v>4.2</v>
      </c>
      <c r="E419" s="91">
        <f t="shared" si="24"/>
        <v>4.2041399999999998</v>
      </c>
      <c r="F419" s="90">
        <f t="shared" si="25"/>
        <v>280</v>
      </c>
      <c r="G419" s="93" t="str">
        <f t="shared" si="26"/>
        <v>Newtown (Vic.)</v>
      </c>
      <c r="H419" s="93">
        <f t="shared" si="27"/>
        <v>1.9</v>
      </c>
      <c r="I419" s="74"/>
      <c r="J419" s="35"/>
      <c r="K419" s="35"/>
      <c r="L419" s="35"/>
      <c r="M419" s="35"/>
      <c r="N419" s="35"/>
      <c r="O419" s="35"/>
    </row>
    <row r="420" spans="1:15" x14ac:dyDescent="0.45">
      <c r="A420" s="35"/>
      <c r="B420" s="92">
        <v>415</v>
      </c>
      <c r="C420" s="94" t="s">
        <v>367</v>
      </c>
      <c r="D420" s="90">
        <f>VLOOKUP(B420,'Data 2'!$A$4:$N$424,$O$2+2)</f>
        <v>4.5999999999999996</v>
      </c>
      <c r="E420" s="91">
        <f t="shared" si="24"/>
        <v>4.6041499999999997</v>
      </c>
      <c r="F420" s="90">
        <f t="shared" si="25"/>
        <v>245</v>
      </c>
      <c r="G420" s="93" t="str">
        <f t="shared" si="26"/>
        <v>Ararat Region</v>
      </c>
      <c r="H420" s="93">
        <f t="shared" si="27"/>
        <v>1.9</v>
      </c>
      <c r="I420" s="74"/>
      <c r="J420" s="35"/>
      <c r="K420" s="35"/>
      <c r="L420" s="35"/>
      <c r="M420" s="35"/>
      <c r="N420" s="35"/>
      <c r="O420" s="35"/>
    </row>
    <row r="421" spans="1:15" x14ac:dyDescent="0.45">
      <c r="A421" s="35"/>
      <c r="B421" s="92">
        <v>416</v>
      </c>
      <c r="C421" s="94" t="s">
        <v>368</v>
      </c>
      <c r="D421" s="90">
        <f>VLOOKUP(B421,'Data 2'!$A$4:$N$424,$O$2+2)</f>
        <v>8.4</v>
      </c>
      <c r="E421" s="91">
        <f t="shared" si="24"/>
        <v>8.404160000000001</v>
      </c>
      <c r="F421" s="90">
        <f t="shared" si="25"/>
        <v>59</v>
      </c>
      <c r="G421" s="93" t="str">
        <f t="shared" si="26"/>
        <v>Strathfieldsaye</v>
      </c>
      <c r="H421" s="93">
        <f t="shared" si="27"/>
        <v>1.8</v>
      </c>
      <c r="I421" s="74"/>
      <c r="J421" s="35"/>
      <c r="K421" s="35"/>
      <c r="L421" s="35"/>
      <c r="M421" s="35"/>
      <c r="N421" s="35"/>
      <c r="O421" s="35"/>
    </row>
    <row r="422" spans="1:15" x14ac:dyDescent="0.45">
      <c r="A422" s="35"/>
      <c r="B422" s="92">
        <v>417</v>
      </c>
      <c r="C422" s="94" t="s">
        <v>512</v>
      </c>
      <c r="D422" s="90">
        <f>VLOOKUP(B422,'Data 2'!$A$4:$N$424,$O$2+2)</f>
        <v>6</v>
      </c>
      <c r="E422" s="91">
        <f t="shared" si="24"/>
        <v>6.0041700000000002</v>
      </c>
      <c r="F422" s="90">
        <f t="shared" si="25"/>
        <v>152</v>
      </c>
      <c r="G422" s="93" t="str">
        <f t="shared" si="26"/>
        <v>Irymple</v>
      </c>
      <c r="H422" s="93">
        <f t="shared" si="27"/>
        <v>1.8</v>
      </c>
      <c r="I422" s="74"/>
      <c r="J422" s="35"/>
      <c r="K422" s="35"/>
      <c r="L422" s="35"/>
      <c r="M422" s="35"/>
      <c r="N422" s="35"/>
      <c r="O422" s="35"/>
    </row>
    <row r="423" spans="1:15" x14ac:dyDescent="0.45">
      <c r="A423" s="35"/>
      <c r="B423" s="92">
        <v>418</v>
      </c>
      <c r="C423" s="94" t="s">
        <v>369</v>
      </c>
      <c r="D423" s="90">
        <f>VLOOKUP(B423,'Data 2'!$A$4:$N$424,$O$2+2)</f>
        <v>4.3</v>
      </c>
      <c r="E423" s="91">
        <f t="shared" si="24"/>
        <v>4.3041799999999997</v>
      </c>
      <c r="F423" s="90">
        <f t="shared" si="25"/>
        <v>275</v>
      </c>
      <c r="G423" s="93" t="str">
        <f t="shared" si="26"/>
        <v>Yackandandah</v>
      </c>
      <c r="H423" s="93">
        <f t="shared" si="27"/>
        <v>1.7</v>
      </c>
      <c r="I423" s="74"/>
      <c r="J423" s="35"/>
      <c r="K423" s="35"/>
      <c r="L423" s="35"/>
      <c r="M423" s="35"/>
      <c r="N423" s="35"/>
      <c r="O423" s="35"/>
    </row>
    <row r="424" spans="1:15" x14ac:dyDescent="0.45">
      <c r="A424" s="35"/>
      <c r="B424" s="92">
        <v>419</v>
      </c>
      <c r="C424" s="94" t="s">
        <v>513</v>
      </c>
      <c r="D424" s="90">
        <f>VLOOKUP(B424,'Data 2'!$A$4:$N$424,$O$2+2)</f>
        <v>4.7</v>
      </c>
      <c r="E424" s="91">
        <f t="shared" si="24"/>
        <v>4.7041900000000005</v>
      </c>
      <c r="F424" s="90">
        <f t="shared" si="25"/>
        <v>240</v>
      </c>
      <c r="G424" s="93" t="str">
        <f t="shared" si="26"/>
        <v>West Wimmera</v>
      </c>
      <c r="H424" s="93">
        <f t="shared" si="27"/>
        <v>1.7</v>
      </c>
      <c r="I424" s="74"/>
      <c r="J424" s="35"/>
      <c r="K424" s="35"/>
      <c r="L424" s="35"/>
      <c r="M424" s="35"/>
      <c r="N424" s="35"/>
      <c r="O424" s="35"/>
    </row>
    <row r="425" spans="1:15" x14ac:dyDescent="0.45">
      <c r="A425" s="35"/>
      <c r="B425" s="92">
        <v>420</v>
      </c>
      <c r="C425" s="94" t="s">
        <v>514</v>
      </c>
      <c r="D425" s="90">
        <f>VLOOKUP(B425,'Data 2'!$A$4:$N$424,$O$2+2)</f>
        <v>2.9</v>
      </c>
      <c r="E425" s="91">
        <f t="shared" si="24"/>
        <v>2.9041999999999999</v>
      </c>
      <c r="F425" s="90">
        <f t="shared" si="25"/>
        <v>374</v>
      </c>
      <c r="G425" s="93" t="str">
        <f t="shared" si="26"/>
        <v>Mildura Region</v>
      </c>
      <c r="H425" s="93">
        <f t="shared" si="27"/>
        <v>1.7</v>
      </c>
      <c r="I425" s="74"/>
      <c r="J425" s="35"/>
      <c r="K425" s="35"/>
      <c r="L425" s="35"/>
      <c r="M425" s="35"/>
      <c r="N425" s="35"/>
      <c r="O425" s="35"/>
    </row>
    <row r="426" spans="1:15" x14ac:dyDescent="0.45">
      <c r="A426" s="35"/>
      <c r="B426" s="92">
        <v>421</v>
      </c>
      <c r="C426" s="94" t="s">
        <v>515</v>
      </c>
      <c r="D426" s="90">
        <f>VLOOKUP(B426,'Data 2'!$A$4:$N$424,$O$2+2)</f>
        <v>4.8</v>
      </c>
      <c r="E426" s="91">
        <f t="shared" si="24"/>
        <v>4.8042099999999994</v>
      </c>
      <c r="F426" s="90">
        <f t="shared" si="25"/>
        <v>228</v>
      </c>
      <c r="G426" s="93" t="str">
        <f t="shared" si="26"/>
        <v>Horsham Region</v>
      </c>
      <c r="H426" s="93">
        <f t="shared" si="27"/>
        <v>1.7</v>
      </c>
      <c r="I426" s="74"/>
      <c r="J426" s="35"/>
      <c r="K426" s="35"/>
      <c r="L426" s="35"/>
      <c r="M426" s="35"/>
      <c r="N426" s="35"/>
      <c r="O426" s="35"/>
    </row>
    <row r="427" spans="1:15" x14ac:dyDescent="0.45">
      <c r="A427" s="35"/>
      <c r="B427" s="74"/>
      <c r="C427" s="74"/>
      <c r="D427" s="95"/>
      <c r="E427" s="96"/>
      <c r="F427" s="95"/>
      <c r="G427" s="74"/>
      <c r="H427" s="74"/>
      <c r="I427" s="74"/>
      <c r="J427" s="35"/>
      <c r="K427" s="35"/>
      <c r="L427" s="35"/>
      <c r="M427" s="35"/>
      <c r="N427" s="35"/>
      <c r="O427" s="35"/>
    </row>
    <row r="428" spans="1:15" x14ac:dyDescent="0.45">
      <c r="A428" s="35"/>
      <c r="B428" s="74"/>
      <c r="C428" s="74"/>
      <c r="D428" s="95"/>
      <c r="E428" s="96"/>
      <c r="F428" s="95"/>
      <c r="G428" s="74"/>
      <c r="H428" s="74"/>
      <c r="I428" s="74"/>
      <c r="J428" s="35"/>
      <c r="K428" s="35"/>
      <c r="L428" s="35"/>
      <c r="M428" s="35"/>
      <c r="N428" s="35"/>
      <c r="O428" s="35"/>
    </row>
    <row r="429" spans="1:15" x14ac:dyDescent="0.45">
      <c r="A429" s="35"/>
      <c r="B429" s="74"/>
      <c r="C429" s="74"/>
      <c r="D429" s="95"/>
      <c r="E429" s="96"/>
      <c r="F429" s="95"/>
      <c r="G429" s="74"/>
      <c r="H429" s="74"/>
      <c r="I429" s="74"/>
      <c r="J429" s="35"/>
      <c r="K429" s="35"/>
      <c r="L429" s="35"/>
      <c r="M429" s="35"/>
      <c r="N429" s="35"/>
      <c r="O429" s="35"/>
    </row>
    <row r="430" spans="1:15" x14ac:dyDescent="0.45">
      <c r="A430" s="35"/>
      <c r="B430" s="74"/>
      <c r="C430" s="74"/>
      <c r="D430" s="95"/>
      <c r="E430" s="96"/>
      <c r="F430" s="95"/>
      <c r="G430" s="74"/>
      <c r="H430" s="74"/>
      <c r="I430" s="74"/>
      <c r="J430" s="35"/>
      <c r="K430" s="35"/>
      <c r="L430" s="35"/>
      <c r="M430" s="35"/>
      <c r="N430" s="35"/>
      <c r="O430" s="35"/>
    </row>
    <row r="431" spans="1:15" x14ac:dyDescent="0.45">
      <c r="A431" s="35"/>
      <c r="B431" s="74"/>
      <c r="C431" s="74"/>
      <c r="D431" s="95"/>
      <c r="E431" s="96"/>
      <c r="F431" s="95"/>
      <c r="G431" s="74"/>
      <c r="H431" s="74"/>
      <c r="I431" s="74"/>
      <c r="J431" s="35"/>
      <c r="K431" s="35"/>
      <c r="L431" s="35"/>
      <c r="M431" s="35"/>
      <c r="N431" s="35"/>
      <c r="O431" s="35"/>
    </row>
    <row r="432" spans="1:15" x14ac:dyDescent="0.45">
      <c r="A432" s="35"/>
      <c r="B432" s="35"/>
      <c r="C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x14ac:dyDescent="0.45">
      <c r="A433" s="35"/>
      <c r="B433" s="35"/>
      <c r="C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x14ac:dyDescent="0.45">
      <c r="A434" s="35"/>
      <c r="B434" s="35"/>
      <c r="C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x14ac:dyDescent="0.45">
      <c r="A435" s="35"/>
      <c r="B435" s="35"/>
      <c r="C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x14ac:dyDescent="0.45">
      <c r="A436" s="35"/>
      <c r="B436" s="35"/>
      <c r="C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x14ac:dyDescent="0.45">
      <c r="A437" s="35"/>
      <c r="B437" s="35"/>
      <c r="C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x14ac:dyDescent="0.45">
      <c r="A438" s="35"/>
      <c r="B438" s="35"/>
      <c r="C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x14ac:dyDescent="0.45">
      <c r="A439" s="35"/>
      <c r="B439" s="35"/>
      <c r="C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x14ac:dyDescent="0.45">
      <c r="A440" s="35"/>
      <c r="B440" s="35"/>
      <c r="C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x14ac:dyDescent="0.45">
      <c r="A441" s="35"/>
      <c r="B441" s="35"/>
      <c r="C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x14ac:dyDescent="0.45">
      <c r="A442" s="35"/>
      <c r="B442" s="35"/>
      <c r="C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x14ac:dyDescent="0.45">
      <c r="A443" s="35"/>
      <c r="B443" s="35"/>
      <c r="C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x14ac:dyDescent="0.45">
      <c r="A444" s="35"/>
      <c r="B444" s="35"/>
      <c r="C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x14ac:dyDescent="0.45">
      <c r="A445" s="35"/>
      <c r="B445" s="35"/>
      <c r="C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x14ac:dyDescent="0.45">
      <c r="A446" s="35"/>
      <c r="B446" s="35"/>
      <c r="C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x14ac:dyDescent="0.45">
      <c r="A447" s="35"/>
      <c r="B447" s="35"/>
      <c r="C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x14ac:dyDescent="0.45">
      <c r="A448" s="35"/>
      <c r="B448" s="35"/>
      <c r="C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x14ac:dyDescent="0.45">
      <c r="A449" s="35"/>
      <c r="B449" s="35"/>
      <c r="C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x14ac:dyDescent="0.45">
      <c r="A450" s="35"/>
      <c r="B450" s="35"/>
      <c r="C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x14ac:dyDescent="0.45">
      <c r="A451" s="35"/>
      <c r="B451" s="35"/>
      <c r="C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x14ac:dyDescent="0.45">
      <c r="A452" s="35"/>
      <c r="B452" s="35"/>
      <c r="C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x14ac:dyDescent="0.45">
      <c r="A453" s="35"/>
      <c r="B453" s="35"/>
      <c r="C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x14ac:dyDescent="0.45">
      <c r="A454" s="35"/>
      <c r="B454" s="35"/>
      <c r="C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x14ac:dyDescent="0.45">
      <c r="A455" s="35"/>
      <c r="B455" s="35"/>
      <c r="C455" s="35"/>
      <c r="G455" s="35"/>
      <c r="H455" s="35"/>
      <c r="I455" s="35"/>
      <c r="J455" s="35"/>
      <c r="K455" s="35"/>
      <c r="L455" s="35"/>
      <c r="M455" s="35"/>
      <c r="N455" s="35"/>
      <c r="O455" s="35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9525</xdr:rowOff>
                  </from>
                  <to>
                    <xdr:col>15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A8955750</value>
    </field>
    <field name="Objective-Title">
      <value order="0">Unemployment Rates and Numbers</value>
    </field>
    <field name="Objective-Description">
      <value order="0"/>
    </field>
    <field name="Objective-CreationStamp">
      <value order="0">2022-07-22T03:11:31Z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2023-05-02T05:50:38Z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A8955750</vt:lpwstr>
  </property>
  <property fmtid="{D5CDD505-2E9C-101B-9397-08002B2CF9AE}" pid="4" name="Objective-Title">
    <vt:lpwstr>Unemployment Rates and Numbers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2023-05-02T05:50:38Z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