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5865433-86E0-4F85-A7F6-A823802110AE}" xr6:coauthVersionLast="47" xr6:coauthVersionMax="47" xr10:uidLastSave="{00000000-0000-0000-0000-000000000000}"/>
  <bookViews>
    <workbookView xWindow="-98" yWindow="-98" windowWidth="20715" windowHeight="13276" tabRatio="871" xr2:uid="{00000000-000D-0000-FFFF-FFFF00000000}"/>
  </bookViews>
  <sheets>
    <sheet name="Literacy Select LGA" sheetId="1" r:id="rId1"/>
    <sheet name="Literacy Compare LGAs" sheetId="4" r:id="rId2"/>
    <sheet name="Victorian Results literacy" sheetId="2" r:id="rId3"/>
    <sheet name="Numeracy Select LGA" sheetId="5" r:id="rId4"/>
    <sheet name="Numeracy Compare LGAs" sheetId="6" r:id="rId5"/>
    <sheet name="Victorian Results Numeracy" sheetId="7" r:id="rId6"/>
  </sheets>
  <definedNames>
    <definedName name="_xlnm._FilterDatabase" localSheetId="0" hidden="1">'Literacy Select LGA'!$C$4:$G$2539</definedName>
    <definedName name="_xlnm._FilterDatabase" localSheetId="3" hidden="1">'Numeracy Select LGA'!$C$4:$G$2535</definedName>
    <definedName name="_xlnm.Print_Area" localSheetId="1">'Literacy Compare LGAs'!$A$1:$K$68</definedName>
    <definedName name="_xlnm.Print_Area" localSheetId="0">'Literacy Select LGA'!$P$1:$V$39</definedName>
    <definedName name="_xlnm.Print_Area" localSheetId="4">'Numeracy Compare LGAs'!$A$1:$K$68</definedName>
    <definedName name="_xlnm.Print_Area" localSheetId="3">'Numeracy Select LGA'!$P$1:$V$38</definedName>
    <definedName name="_xlnm.Print_Area" localSheetId="2">'Victorian Results literacy'!$A$1:$I$35</definedName>
    <definedName name="_xlnm.Print_Area" localSheetId="5">'Victorian Results Numeracy'!$A$1:$I$35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4" i="5" l="1"/>
  <c r="M324" i="5"/>
  <c r="L324" i="5"/>
  <c r="N244" i="5"/>
  <c r="M244" i="5"/>
  <c r="L244" i="5"/>
  <c r="N164" i="5"/>
  <c r="M164" i="5"/>
  <c r="L164" i="5"/>
  <c r="N84" i="5"/>
  <c r="M84" i="5"/>
  <c r="L84" i="5"/>
  <c r="N324" i="1"/>
  <c r="M324" i="1"/>
  <c r="L324" i="1"/>
  <c r="G324" i="1"/>
  <c r="F324" i="1"/>
  <c r="G244" i="1"/>
  <c r="F244" i="1"/>
  <c r="G164" i="1"/>
  <c r="H164" i="1" s="1"/>
  <c r="F164" i="1"/>
  <c r="G84" i="1"/>
  <c r="F8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5" i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5" i="5"/>
  <c r="F324" i="5"/>
  <c r="G324" i="5"/>
  <c r="F164" i="5"/>
  <c r="G244" i="5"/>
  <c r="F244" i="5"/>
  <c r="G164" i="5"/>
  <c r="G84" i="5"/>
  <c r="F84" i="5"/>
  <c r="L244" i="1"/>
  <c r="N244" i="1"/>
  <c r="M244" i="1"/>
  <c r="N164" i="1"/>
  <c r="M164" i="1"/>
  <c r="L164" i="1"/>
  <c r="N84" i="1"/>
  <c r="M84" i="1"/>
  <c r="L8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5" i="1"/>
  <c r="I5" i="7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6" i="5"/>
  <c r="N7" i="5"/>
  <c r="N8" i="5"/>
  <c r="N9" i="5"/>
  <c r="N5" i="5"/>
  <c r="I35" i="2" l="1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19" i="2"/>
  <c r="I18" i="2"/>
  <c r="I17" i="2"/>
  <c r="I16" i="2"/>
  <c r="I15" i="2"/>
  <c r="I14" i="2"/>
  <c r="I13" i="2"/>
  <c r="I11" i="2"/>
  <c r="I10" i="2"/>
  <c r="I9" i="2"/>
  <c r="I8" i="2"/>
  <c r="I7" i="2"/>
  <c r="I6" i="2"/>
  <c r="I5" i="2"/>
  <c r="I35" i="7"/>
  <c r="I34" i="7"/>
  <c r="I33" i="7"/>
  <c r="I32" i="7"/>
  <c r="I31" i="7"/>
  <c r="I30" i="7"/>
  <c r="I29" i="7"/>
  <c r="I27" i="7"/>
  <c r="I26" i="7"/>
  <c r="I25" i="7"/>
  <c r="I24" i="7"/>
  <c r="I23" i="7"/>
  <c r="I22" i="7"/>
  <c r="I21" i="7"/>
  <c r="I19" i="7"/>
  <c r="I18" i="7"/>
  <c r="I17" i="7"/>
  <c r="I16" i="7"/>
  <c r="I15" i="7"/>
  <c r="I14" i="7"/>
  <c r="I13" i="7"/>
  <c r="I6" i="7"/>
  <c r="I7" i="7"/>
  <c r="I8" i="7"/>
  <c r="I9" i="7"/>
  <c r="I10" i="7"/>
  <c r="I11" i="7"/>
  <c r="T9" i="5" l="1"/>
  <c r="T9" i="1"/>
  <c r="S9" i="1"/>
  <c r="R9" i="1"/>
  <c r="S9" i="5" l="1"/>
  <c r="R9" i="5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E47" i="6" s="1"/>
  <c r="D48" i="6"/>
  <c r="E48" i="6" s="1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E58" i="6" s="1"/>
  <c r="D59" i="6"/>
  <c r="E59" i="6" s="1"/>
  <c r="D60" i="6"/>
  <c r="E60" i="6" s="1"/>
  <c r="D61" i="6"/>
  <c r="E61" i="6" s="1"/>
  <c r="D62" i="6"/>
  <c r="E62" i="6" s="1"/>
  <c r="D63" i="6"/>
  <c r="E63" i="6" s="1"/>
  <c r="D64" i="6"/>
  <c r="E64" i="6" s="1"/>
  <c r="D65" i="6"/>
  <c r="E65" i="6" s="1"/>
  <c r="D66" i="6"/>
  <c r="E66" i="6" s="1"/>
  <c r="D67" i="6"/>
  <c r="E67" i="6" s="1"/>
  <c r="D68" i="6"/>
  <c r="E68" i="6" s="1"/>
  <c r="D69" i="6"/>
  <c r="E69" i="6" s="1"/>
  <c r="D70" i="6"/>
  <c r="E70" i="6" s="1"/>
  <c r="D71" i="6"/>
  <c r="E71" i="6" s="1"/>
  <c r="D72" i="6"/>
  <c r="E72" i="6" s="1"/>
  <c r="D73" i="6"/>
  <c r="E73" i="6" s="1"/>
  <c r="D74" i="6"/>
  <c r="E74" i="6" s="1"/>
  <c r="D75" i="6"/>
  <c r="E75" i="6" s="1"/>
  <c r="D76" i="6"/>
  <c r="E76" i="6" s="1"/>
  <c r="D77" i="6"/>
  <c r="E77" i="6" s="1"/>
  <c r="D78" i="6"/>
  <c r="E78" i="6" s="1"/>
  <c r="D79" i="6"/>
  <c r="E79" i="6" s="1"/>
  <c r="D80" i="6"/>
  <c r="E80" i="6" s="1"/>
  <c r="D81" i="6"/>
  <c r="E81" i="6" s="1"/>
  <c r="D82" i="6"/>
  <c r="E82" i="6" s="1"/>
  <c r="D83" i="6"/>
  <c r="E83" i="6" s="1"/>
  <c r="D84" i="6"/>
  <c r="E84" i="6" s="1"/>
  <c r="D85" i="6"/>
  <c r="E85" i="6" s="1"/>
  <c r="D7" i="6"/>
  <c r="E7" i="6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7" i="4"/>
  <c r="E7" i="4" s="1"/>
  <c r="R14" i="5"/>
  <c r="R13" i="5"/>
  <c r="R12" i="5"/>
  <c r="R11" i="5"/>
  <c r="S14" i="5"/>
  <c r="S13" i="5"/>
  <c r="S12" i="5"/>
  <c r="S11" i="5"/>
  <c r="S14" i="1"/>
  <c r="R14" i="1"/>
  <c r="S13" i="1"/>
  <c r="R13" i="1"/>
  <c r="S12" i="1"/>
  <c r="R12" i="1"/>
  <c r="S11" i="1"/>
  <c r="R11" i="1"/>
  <c r="T14" i="1" l="1"/>
  <c r="T14" i="5"/>
  <c r="T11" i="5"/>
  <c r="T12" i="5"/>
  <c r="T13" i="5"/>
  <c r="T12" i="1"/>
  <c r="T11" i="1"/>
  <c r="T13" i="1"/>
  <c r="F85" i="4"/>
  <c r="F8" i="6"/>
  <c r="F7" i="6"/>
  <c r="F9" i="6"/>
  <c r="F11" i="6"/>
  <c r="F13" i="6"/>
  <c r="F15" i="6"/>
  <c r="F17" i="6"/>
  <c r="F19" i="6"/>
  <c r="F21" i="6"/>
  <c r="F24" i="6"/>
  <c r="F26" i="6"/>
  <c r="F28" i="6"/>
  <c r="F30" i="6"/>
  <c r="F32" i="6"/>
  <c r="F34" i="6"/>
  <c r="F36" i="6"/>
  <c r="F38" i="6"/>
  <c r="F40" i="6"/>
  <c r="F42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2" i="6"/>
  <c r="F75" i="6"/>
  <c r="F77" i="6"/>
  <c r="F78" i="6"/>
  <c r="F81" i="6"/>
  <c r="F82" i="6"/>
  <c r="F85" i="6"/>
  <c r="F10" i="6"/>
  <c r="F12" i="6"/>
  <c r="F14" i="6"/>
  <c r="F16" i="6"/>
  <c r="F18" i="6"/>
  <c r="F20" i="6"/>
  <c r="F22" i="6"/>
  <c r="F23" i="6"/>
  <c r="F25" i="6"/>
  <c r="F27" i="6"/>
  <c r="F29" i="6"/>
  <c r="F31" i="6"/>
  <c r="F33" i="6"/>
  <c r="F35" i="6"/>
  <c r="F37" i="6"/>
  <c r="F39" i="6"/>
  <c r="F41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3" i="6"/>
  <c r="F74" i="6"/>
  <c r="F76" i="6"/>
  <c r="F79" i="6"/>
  <c r="F80" i="6"/>
  <c r="F83" i="6"/>
  <c r="F84" i="6"/>
  <c r="F83" i="4"/>
  <c r="F79" i="4"/>
  <c r="F7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40" i="4"/>
  <c r="F38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F81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G85" i="6" l="1"/>
  <c r="H84" i="6"/>
  <c r="G83" i="6"/>
  <c r="H82" i="6"/>
  <c r="G81" i="6"/>
  <c r="H80" i="6"/>
  <c r="G79" i="6"/>
  <c r="H78" i="6"/>
  <c r="G77" i="6"/>
  <c r="H76" i="6"/>
  <c r="G75" i="6"/>
  <c r="H74" i="6"/>
  <c r="G73" i="6"/>
  <c r="H72" i="6"/>
  <c r="G71" i="6"/>
  <c r="H70" i="6"/>
  <c r="G69" i="6"/>
  <c r="H68" i="6"/>
  <c r="G67" i="6"/>
  <c r="H66" i="6"/>
  <c r="G65" i="6"/>
  <c r="H64" i="6"/>
  <c r="G63" i="6"/>
  <c r="H62" i="6"/>
  <c r="G61" i="6"/>
  <c r="H60" i="6"/>
  <c r="G59" i="6"/>
  <c r="H58" i="6"/>
  <c r="G57" i="6"/>
  <c r="H56" i="6"/>
  <c r="G55" i="6"/>
  <c r="H54" i="6"/>
  <c r="G53" i="6"/>
  <c r="H52" i="6"/>
  <c r="G51" i="6"/>
  <c r="H50" i="6"/>
  <c r="G49" i="6"/>
  <c r="H48" i="6"/>
  <c r="G47" i="6"/>
  <c r="H46" i="6"/>
  <c r="G45" i="6"/>
  <c r="H44" i="6"/>
  <c r="G43" i="6"/>
  <c r="H42" i="6"/>
  <c r="G41" i="6"/>
  <c r="H40" i="6"/>
  <c r="G39" i="6"/>
  <c r="H38" i="6"/>
  <c r="G37" i="6"/>
  <c r="H36" i="6"/>
  <c r="G35" i="6"/>
  <c r="H34" i="6"/>
  <c r="G33" i="6"/>
  <c r="H32" i="6"/>
  <c r="G31" i="6"/>
  <c r="H30" i="6"/>
  <c r="G29" i="6"/>
  <c r="H28" i="6"/>
  <c r="G27" i="6"/>
  <c r="H26" i="6"/>
  <c r="G25" i="6"/>
  <c r="H24" i="6"/>
  <c r="G23" i="6"/>
  <c r="H22" i="6"/>
  <c r="G21" i="6"/>
  <c r="H20" i="6"/>
  <c r="G19" i="6"/>
  <c r="H18" i="6"/>
  <c r="G17" i="6"/>
  <c r="H16" i="6"/>
  <c r="G15" i="6"/>
  <c r="H14" i="6"/>
  <c r="G13" i="6"/>
  <c r="H12" i="6"/>
  <c r="G11" i="6"/>
  <c r="H10" i="6"/>
  <c r="G9" i="6"/>
  <c r="H8" i="6"/>
  <c r="G7" i="6"/>
  <c r="H85" i="6"/>
  <c r="G84" i="6"/>
  <c r="H83" i="6"/>
  <c r="G82" i="6"/>
  <c r="H81" i="6"/>
  <c r="G80" i="6"/>
  <c r="H79" i="6"/>
  <c r="G78" i="6"/>
  <c r="H77" i="6"/>
  <c r="G76" i="6"/>
  <c r="H75" i="6"/>
  <c r="G74" i="6"/>
  <c r="H73" i="6"/>
  <c r="G72" i="6"/>
  <c r="H71" i="6"/>
  <c r="G70" i="6"/>
  <c r="H69" i="6"/>
  <c r="G68" i="6"/>
  <c r="H67" i="6"/>
  <c r="G66" i="6"/>
  <c r="H65" i="6"/>
  <c r="G64" i="6"/>
  <c r="H63" i="6"/>
  <c r="G62" i="6"/>
  <c r="H61" i="6"/>
  <c r="G60" i="6"/>
  <c r="H59" i="6"/>
  <c r="G58" i="6"/>
  <c r="H57" i="6"/>
  <c r="G56" i="6"/>
  <c r="H55" i="6"/>
  <c r="G54" i="6"/>
  <c r="H53" i="6"/>
  <c r="G52" i="6"/>
  <c r="H51" i="6"/>
  <c r="G50" i="6"/>
  <c r="H49" i="6"/>
  <c r="G48" i="6"/>
  <c r="H47" i="6"/>
  <c r="G46" i="6"/>
  <c r="H45" i="6"/>
  <c r="G44" i="6"/>
  <c r="H43" i="6"/>
  <c r="G42" i="6"/>
  <c r="H41" i="6"/>
  <c r="G40" i="6"/>
  <c r="H39" i="6"/>
  <c r="G38" i="6"/>
  <c r="H37" i="6"/>
  <c r="G36" i="6"/>
  <c r="H35" i="6"/>
  <c r="G34" i="6"/>
  <c r="H33" i="6"/>
  <c r="G32" i="6"/>
  <c r="H31" i="6"/>
  <c r="G30" i="6"/>
  <c r="H29" i="6"/>
  <c r="G28" i="6"/>
  <c r="H27" i="6"/>
  <c r="G26" i="6"/>
  <c r="H25" i="6"/>
  <c r="G24" i="6"/>
  <c r="H23" i="6"/>
  <c r="G22" i="6"/>
  <c r="H21" i="6"/>
  <c r="G20" i="6"/>
  <c r="H19" i="6"/>
  <c r="G18" i="6"/>
  <c r="H17" i="6"/>
  <c r="G16" i="6"/>
  <c r="H15" i="6"/>
  <c r="G14" i="6"/>
  <c r="H13" i="6"/>
  <c r="G12" i="6"/>
  <c r="H11" i="6"/>
  <c r="G10" i="6"/>
  <c r="H9" i="6"/>
  <c r="G8" i="6"/>
  <c r="H7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H7" i="4"/>
</calcChain>
</file>

<file path=xl/sharedStrings.xml><?xml version="1.0" encoding="utf-8"?>
<sst xmlns="http://schemas.openxmlformats.org/spreadsheetml/2006/main" count="2916" uniqueCount="197">
  <si>
    <t>Year</t>
  </si>
  <si>
    <t>Indicator</t>
  </si>
  <si>
    <t>Numerator</t>
  </si>
  <si>
    <t>Description</t>
  </si>
  <si>
    <t>Denominator</t>
  </si>
  <si>
    <t>Year 3</t>
  </si>
  <si>
    <t>Victoria- Female</t>
  </si>
  <si>
    <t>Victoria- Male</t>
  </si>
  <si>
    <t>Victoria- Aboriginal</t>
  </si>
  <si>
    <t>Victoria- Non-Aboriginal</t>
  </si>
  <si>
    <t>Victoria- LBOTE</t>
  </si>
  <si>
    <t>Victoria- Non-LBOTE</t>
  </si>
  <si>
    <t>Victoria- All children</t>
  </si>
  <si>
    <t>Year 5</t>
  </si>
  <si>
    <t>Year 7</t>
  </si>
  <si>
    <t>Year 9</t>
  </si>
  <si>
    <t>Queenscliffe (B)</t>
  </si>
  <si>
    <t>Year_Level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</si>
  <si>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</si>
  <si>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</si>
  <si>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</si>
  <si>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</si>
  <si>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</si>
  <si>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</si>
  <si>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</si>
  <si>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</si>
  <si>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</si>
  <si>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</si>
  <si>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</si>
  <si>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</si>
  <si>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</si>
  <si>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</si>
  <si>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</si>
  <si>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</si>
  <si>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</si>
  <si>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</si>
  <si>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</si>
  <si>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</si>
  <si>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</si>
  <si>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</si>
  <si>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</si>
  <si>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</si>
  <si>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</si>
  <si>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</si>
  <si>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</si>
  <si>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</si>
  <si>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</si>
  <si>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</si>
  <si>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</si>
  <si>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</si>
  <si>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</si>
  <si>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</si>
  <si>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</si>
  <si>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</si>
  <si>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</si>
  <si>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</si>
  <si>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</si>
  <si>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</si>
  <si>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</si>
  <si>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</si>
  <si>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</si>
  <si>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</si>
  <si>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</si>
  <si>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</si>
  <si>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</si>
  <si>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</si>
  <si>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</si>
  <si>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</si>
  <si>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</si>
  <si>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</si>
  <si>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</si>
  <si>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</si>
  <si>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</si>
  <si>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</si>
  <si>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</si>
  <si>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</si>
  <si>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</si>
  <si>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</si>
  <si>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</si>
  <si>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</si>
  <si>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</si>
  <si>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</si>
  <si>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</si>
  <si>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</si>
  <si>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</si>
  <si>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</si>
  <si>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</si>
  <si>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</si>
  <si>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</si>
  <si>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</si>
  <si>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</si>
  <si>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</si>
  <si>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</si>
  <si>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</si>
  <si>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</si>
  <si>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</si>
  <si>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Municipality</t>
  </si>
  <si>
    <t>Percentage of students who did not meet the national benchmark in literacy</t>
  </si>
  <si>
    <t>NAPLAN is a full cohort common test of Literacy (including separate assessment of Reading, Writing, Spelling, Grammar and Language Conventions) and Numeracy, of students in all school sectors in Years 3, 5, 7 and 9. All students in Years 3, 5, 7 and 9 in all school sectors unless exempted for disability or recently arrived (one year or less) non-English speaking migrants.</t>
  </si>
  <si>
    <t>% Not at benchmark</t>
  </si>
  <si>
    <t>No</t>
  </si>
  <si>
    <t>Adj</t>
  </si>
  <si>
    <t>Rank</t>
  </si>
  <si>
    <r>
      <t xml:space="preserve">      Select year level here </t>
    </r>
    <r>
      <rPr>
        <sz val="12"/>
        <color theme="1"/>
        <rFont val="Wingdings"/>
        <charset val="2"/>
      </rPr>
      <t>F</t>
    </r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</si>
  <si>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literacy</t>
    </r>
  </si>
  <si>
    <r>
      <t xml:space="preserve">Percentage of students that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</si>
  <si>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Percentage of students that did not meet the national benchmark in Numeracy</t>
  </si>
  <si>
    <t>Percentage of students that did not meet the national benchmark in literacy</t>
  </si>
  <si>
    <t>Shown above, is the proportion of students in Years 3, 5, 7 and 9 who did not meet or exceed the benchmarks for numeracy. From the Victorian Curriculum and Assessment Authority</t>
  </si>
  <si>
    <t>Victoria</t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</si>
  <si>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</si>
  <si>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</si>
  <si>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</si>
  <si>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</si>
  <si>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</si>
  <si>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</si>
  <si>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</si>
  <si>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</si>
  <si>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</si>
  <si>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</si>
  <si>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</si>
  <si>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</si>
  <si>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</si>
  <si>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</si>
  <si>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</si>
  <si>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</si>
  <si>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</si>
  <si>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</si>
  <si>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</si>
  <si>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</si>
  <si>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</si>
  <si>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</si>
  <si>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</si>
  <si>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</si>
  <si>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</si>
  <si>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</si>
  <si>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</si>
  <si>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</si>
  <si>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</si>
  <si>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</si>
  <si>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</si>
  <si>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</si>
  <si>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</si>
  <si>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</si>
  <si>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</si>
  <si>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</si>
  <si>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</si>
  <si>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</si>
  <si>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</si>
  <si>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</si>
  <si>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</si>
  <si>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</si>
  <si>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</si>
  <si>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</si>
  <si>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</si>
  <si>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</si>
  <si>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</si>
  <si>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</si>
  <si>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</si>
  <si>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</si>
  <si>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</si>
  <si>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</si>
  <si>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</si>
  <si>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</si>
  <si>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</si>
  <si>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</si>
  <si>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</si>
  <si>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</si>
  <si>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</si>
  <si>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</si>
  <si>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</si>
  <si>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</si>
  <si>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</si>
  <si>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</si>
  <si>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</si>
  <si>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</si>
  <si>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</si>
  <si>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</si>
  <si>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</si>
  <si>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</si>
  <si>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</si>
  <si>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</si>
  <si>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</si>
  <si>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</si>
  <si>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 )</t>
  </si>
  <si>
    <t>Wyndham (C)</t>
  </si>
  <si>
    <t>Yarra (C)</t>
  </si>
  <si>
    <t>Yarra Ranges (S)</t>
  </si>
  <si>
    <t>Yarriambiack (S)</t>
  </si>
  <si>
    <t>Source: Department of Education and Training, Retrieved from: https://discover.data.vic.gov.au/dataset/vcams-percentage-of-students-achieving-national-benchmark-in-numeracy  on 16 December 2019</t>
  </si>
  <si>
    <t>Source: Department of Education and Training, Retrieved from: https://www.data.vic.gov.au/data/dataset/vcams-percentage-of-students-achieving-national-benchmark-in-literacy  on 26 July 2021</t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</si>
  <si>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Literacy Benchmarks: 2019</t>
    </r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</si>
  <si>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Numeracy Benchmarks: 2019</t>
    </r>
  </si>
  <si>
    <t>Change in percent students which did not meet numeracy benchmark: 2008 to 2019</t>
  </si>
  <si>
    <t>Change in percent students which did not meet literacy benchmark: 2008 to 2019</t>
  </si>
  <si>
    <t>Source: Department of Education and Training, Retrieved from: https://discover.data.vic.gov.au/dataset/vcams-percentage-of-students-achieving-national-benchmark-in-literacy  in July 2021</t>
  </si>
  <si>
    <t>Source: Department of Education and Training, Retrieved from: https://discover.data.vic.gov.au/dataset/vcams-percentage-of-students-achieving-national-benchmark-in-numeracy in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</si>
</sst>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3.5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Wingdings"/>
      <charset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.5"/>
      <color rgb="FFFFFF00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</cellStyleXfs>
  <cellXfs count="83">
    <xf numFmtId="0" fontId="0" fillId="0" borderId="0" xfId="0"/>
    <xf numFmtId="0" fontId="1" fillId="0" borderId="0" xfId="0" applyFont="1"/>
    <xf numFmtId="0" fontId="0" fillId="0" borderId="2" xfId="0" applyBorder="1"/>
    <xf numFmtId="0" fontId="7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164" fontId="0" fillId="5" borderId="0" xfId="0" applyNumberFormat="1" applyFont="1" applyFill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locked="0" hidden="1"/>
    </xf>
    <xf numFmtId="0" fontId="0" fillId="0" borderId="2" xfId="0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2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3" fontId="5" fillId="0" borderId="0" xfId="1" applyNumberFormat="1" applyFont="1" applyAlignment="1" applyProtection="1">
      <alignment horizontal="right" vertical="center"/>
      <protection hidden="1"/>
    </xf>
    <xf numFmtId="3" fontId="0" fillId="0" borderId="0" xfId="0" applyNumberFormat="1" applyFont="1" applyAlignment="1" applyProtection="1">
      <alignment vertical="center"/>
      <protection hidden="1"/>
    </xf>
    <xf numFmtId="3" fontId="5" fillId="0" borderId="2" xfId="1" applyNumberFormat="1" applyFont="1" applyBorder="1" applyAlignment="1" applyProtection="1">
      <alignment horizontal="right" vertical="center"/>
      <protection hidden="1"/>
    </xf>
    <xf numFmtId="3" fontId="0" fillId="0" borderId="2" xfId="0" applyNumberFormat="1" applyFont="1" applyBorder="1" applyAlignment="1" applyProtection="1">
      <alignment vertical="center"/>
      <protection hidden="1"/>
    </xf>
    <xf numFmtId="1" fontId="0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9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0" borderId="0" xfId="0" applyFont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164" fontId="20" fillId="0" borderId="0" xfId="0" applyNumberFormat="1" applyFont="1" applyBorder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/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3" fontId="0" fillId="0" borderId="2" xfId="0" applyNumberFormat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Font="1" applyAlignment="1" applyProtection="1">
      <alignment horizontal="left" vertical="center"/>
      <protection locked="0" hidden="1"/>
    </xf>
    <xf numFmtId="1" fontId="23" fillId="0" borderId="2" xfId="0" applyNumberFormat="1" applyFont="1" applyBorder="1" applyAlignment="1" applyProtection="1">
      <alignment horizontal="center" vertical="center"/>
      <protection hidden="1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164" fontId="8" fillId="10" borderId="2" xfId="0" applyNumberFormat="1" applyFont="1" applyFill="1" applyBorder="1" applyAlignment="1">
      <alignment horizontal="center"/>
    </xf>
    <xf numFmtId="164" fontId="8" fillId="10" borderId="3" xfId="0" applyNumberFormat="1" applyFont="1" applyFill="1" applyBorder="1" applyAlignment="1">
      <alignment horizontal="center"/>
    </xf>
    <xf numFmtId="0" fontId="15" fillId="6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2" fillId="7" borderId="3" xfId="0" applyFont="1" applyFill="1" applyBorder="1" applyAlignment="1" applyProtection="1">
      <alignment horizontal="center" vertical="center" wrapText="1"/>
      <protection hidden="1"/>
    </xf>
    <xf numFmtId="0" fontId="9" fillId="9" borderId="0" xfId="0" applyFont="1" applyFill="1" applyAlignment="1" applyProtection="1">
      <alignment horizontal="center" vertical="center" wrapText="1"/>
      <protection hidden="1"/>
    </xf>
    <xf numFmtId="0" fontId="9" fillId="9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164" fontId="17" fillId="4" borderId="0" xfId="0" applyNumberFormat="1" applyFont="1" applyFill="1" applyAlignment="1" applyProtection="1">
      <alignment horizontal="center" vertical="center" wrapText="1"/>
      <protection hidden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7a31401919ab429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32E-2"/>
          <c:w val="0.90853296112150139"/>
          <c:h val="0.84499225685432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'Literacy Select LGA'!$R$9</c:f>
              <c:strCache>
                <c:ptCount val="1"/>
                <c:pt idx="0">
                  <c:v>Strathbogie: 2019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LGA'!$R$11:$R$14</c:f>
              <c:numCache>
                <c:formatCode>0.0</c:formatCode>
                <c:ptCount val="4"/>
                <c:pt idx="0">
                  <c:v>4.3478260869565162</c:v>
                </c:pt>
                <c:pt idx="1">
                  <c:v>8.6956521739130466</c:v>
                </c:pt>
                <c:pt idx="2">
                  <c:v>4.8387096774193452</c:v>
                </c:pt>
                <c:pt idx="3">
                  <c:v>24.444444444444443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C-4007-BFDB-0B13BEFCB268}"/>
            </c:ext>
          </c:extLst>
        </c:ser>
        <c:ser>
          <c:idx val="1"/>
          <c:order val="1"/>
          <c:tx>
            <c:strRef>
              <c:f>'Literacy Select LGA'!$S$9</c:f>
              <c:strCache>
                <c:ptCount val="1"/>
                <c:pt idx="0">
                  <c:v>Stonnington: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LGA'!$S$11:$S$14</c:f>
              <c:numCache>
                <c:formatCode>0.0</c:formatCode>
                <c:ptCount val="4"/>
                <c:pt idx="0">
                  <c:v>1.5855039637599049</c:v>
                </c:pt>
                <c:pt idx="1">
                  <c:v>1.7435897435897516</c:v>
                </c:pt>
                <c:pt idx="2">
                  <c:v>0.85836909871244416</c:v>
                </c:pt>
                <c:pt idx="3">
                  <c:v>1.6895459345300878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C-4007-BFDB-0B13BEFC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61504"/>
        <c:axId val="91590656"/>
      </c:barChart>
      <c:catAx>
        <c:axId val="914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590656"/>
        <c:crosses val="autoZero"/>
        <c:auto val="1"/>
        <c:lblAlgn val="ctr"/>
        <c:lblOffset val="100"/>
        <c:noMultiLvlLbl val="0"/>
      </c:catAx>
      <c:valAx>
        <c:axId val="91590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44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146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498E-3"/>
          <c:w val="0.39064638659298045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443787193371"/>
          <c:y val="3.8432832091462733E-2"/>
          <c:w val="0.78534007691037444"/>
          <c:h val="0.951770235426551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Compare LGAs'!$G$7:$G$85</c:f>
              <c:strCache>
                <c:ptCount val="79"/>
                <c:pt idx="0">
                  <c:v>Strathbogie</c:v>
                </c:pt>
                <c:pt idx="1">
                  <c:v>Central Goldfields</c:v>
                </c:pt>
                <c:pt idx="2">
                  <c:v>Wodonga</c:v>
                </c:pt>
                <c:pt idx="3">
                  <c:v>Campaspe</c:v>
                </c:pt>
                <c:pt idx="4">
                  <c:v>Greater Shepparton</c:v>
                </c:pt>
                <c:pt idx="5">
                  <c:v>Benalla</c:v>
                </c:pt>
                <c:pt idx="6">
                  <c:v>Glenelg</c:v>
                </c:pt>
                <c:pt idx="7">
                  <c:v>Hume</c:v>
                </c:pt>
                <c:pt idx="8">
                  <c:v>Northern Grampians</c:v>
                </c:pt>
                <c:pt idx="9">
                  <c:v>Swan Hill</c:v>
                </c:pt>
                <c:pt idx="10">
                  <c:v>Greater Dandenong</c:v>
                </c:pt>
                <c:pt idx="11">
                  <c:v>Horsham</c:v>
                </c:pt>
                <c:pt idx="12">
                  <c:v>Mildura</c:v>
                </c:pt>
                <c:pt idx="13">
                  <c:v>Greater Bendigo</c:v>
                </c:pt>
                <c:pt idx="14">
                  <c:v>Moreland</c:v>
                </c:pt>
                <c:pt idx="15">
                  <c:v>Latrobe</c:v>
                </c:pt>
                <c:pt idx="16">
                  <c:v>Indigo</c:v>
                </c:pt>
                <c:pt idx="17">
                  <c:v>Moira</c:v>
                </c:pt>
                <c:pt idx="18">
                  <c:v>Macedon Ranges</c:v>
                </c:pt>
                <c:pt idx="19">
                  <c:v>Colac-Otway</c:v>
                </c:pt>
                <c:pt idx="20">
                  <c:v>Whittlesea</c:v>
                </c:pt>
                <c:pt idx="21">
                  <c:v>Wangaratta</c:v>
                </c:pt>
                <c:pt idx="22">
                  <c:v>Loddon</c:v>
                </c:pt>
                <c:pt idx="23">
                  <c:v>South Gippsland</c:v>
                </c:pt>
                <c:pt idx="24">
                  <c:v>East Gippsland</c:v>
                </c:pt>
                <c:pt idx="25">
                  <c:v>Murrindindi</c:v>
                </c:pt>
                <c:pt idx="26">
                  <c:v>Melton</c:v>
                </c:pt>
                <c:pt idx="27">
                  <c:v>Brimbank</c:v>
                </c:pt>
                <c:pt idx="28">
                  <c:v>Cardinia</c:v>
                </c:pt>
                <c:pt idx="29">
                  <c:v>Moyne</c:v>
                </c:pt>
                <c:pt idx="30">
                  <c:v>Corangamite</c:v>
                </c:pt>
                <c:pt idx="31">
                  <c:v>Yarriambiack</c:v>
                </c:pt>
                <c:pt idx="32">
                  <c:v>Wellington</c:v>
                </c:pt>
                <c:pt idx="33">
                  <c:v>Baw Baw</c:v>
                </c:pt>
                <c:pt idx="34">
                  <c:v>Warrnambool</c:v>
                </c:pt>
                <c:pt idx="35">
                  <c:v>Casey</c:v>
                </c:pt>
                <c:pt idx="36">
                  <c:v>Towong</c:v>
                </c:pt>
                <c:pt idx="37">
                  <c:v>Wyndham</c:v>
                </c:pt>
                <c:pt idx="38">
                  <c:v>Hindmarsh</c:v>
                </c:pt>
                <c:pt idx="39">
                  <c:v>Mount Alexander</c:v>
                </c:pt>
                <c:pt idx="40">
                  <c:v>Manningham</c:v>
                </c:pt>
                <c:pt idx="41">
                  <c:v>Hepburn</c:v>
                </c:pt>
                <c:pt idx="42">
                  <c:v>Mitchell</c:v>
                </c:pt>
                <c:pt idx="43">
                  <c:v>Bass Coast</c:v>
                </c:pt>
                <c:pt idx="44">
                  <c:v>Frankston</c:v>
                </c:pt>
                <c:pt idx="45">
                  <c:v>Gannawarra</c:v>
                </c:pt>
                <c:pt idx="46">
                  <c:v>Yarra Ranges</c:v>
                </c:pt>
                <c:pt idx="47">
                  <c:v>Maribyrnong</c:v>
                </c:pt>
                <c:pt idx="48">
                  <c:v>Ballarat</c:v>
                </c:pt>
                <c:pt idx="49">
                  <c:v>West Wimmera</c:v>
                </c:pt>
                <c:pt idx="50">
                  <c:v>Ararat</c:v>
                </c:pt>
                <c:pt idx="51">
                  <c:v>Queenscliffe (B)</c:v>
                </c:pt>
                <c:pt idx="52">
                  <c:v>Golden Plains</c:v>
                </c:pt>
                <c:pt idx="53">
                  <c:v>Greater Geelong</c:v>
                </c:pt>
                <c:pt idx="54">
                  <c:v>Knox</c:v>
                </c:pt>
                <c:pt idx="55">
                  <c:v>Nillumbik</c:v>
                </c:pt>
                <c:pt idx="56">
                  <c:v>Maroondah</c:v>
                </c:pt>
                <c:pt idx="57">
                  <c:v>Mornington Peninsula</c:v>
                </c:pt>
                <c:pt idx="58">
                  <c:v>Banyule</c:v>
                </c:pt>
                <c:pt idx="59">
                  <c:v>Kingston</c:v>
                </c:pt>
                <c:pt idx="60">
                  <c:v>Darebin</c:v>
                </c:pt>
                <c:pt idx="61">
                  <c:v>Whitehorse</c:v>
                </c:pt>
                <c:pt idx="62">
                  <c:v>Moonee Valley</c:v>
                </c:pt>
                <c:pt idx="63">
                  <c:v>Hobsons Bay</c:v>
                </c:pt>
                <c:pt idx="64">
                  <c:v>Monash</c:v>
                </c:pt>
                <c:pt idx="65">
                  <c:v>Melbourne</c:v>
                </c:pt>
                <c:pt idx="66">
                  <c:v>Yarra</c:v>
                </c:pt>
                <c:pt idx="67">
                  <c:v>Glen Eira</c:v>
                </c:pt>
                <c:pt idx="68">
                  <c:v>Moorabool</c:v>
                </c:pt>
                <c:pt idx="69">
                  <c:v>Bayside</c:v>
                </c:pt>
                <c:pt idx="70">
                  <c:v>Surf Coast</c:v>
                </c:pt>
                <c:pt idx="71">
                  <c:v>Southern Grampians</c:v>
                </c:pt>
                <c:pt idx="72">
                  <c:v>Buloke</c:v>
                </c:pt>
                <c:pt idx="73">
                  <c:v>Alpine</c:v>
                </c:pt>
                <c:pt idx="74">
                  <c:v>Port Phillip</c:v>
                </c:pt>
                <c:pt idx="75">
                  <c:v>Boroondara</c:v>
                </c:pt>
                <c:pt idx="76">
                  <c:v>Stonnington</c:v>
                </c:pt>
                <c:pt idx="77">
                  <c:v>Mansfield</c:v>
                </c:pt>
                <c:pt idx="78">
                  <c:v>Pyrenees</c:v>
                </c:pt>
              </c:strCache>
            </c:strRef>
          </c:cat>
          <c:val>
            <c:numRef>
              <c:f>'Literacy Compare LGAs'!$H$7:$H$85</c:f>
              <c:numCache>
                <c:formatCode>0.0</c:formatCode>
                <c:ptCount val="79"/>
                <c:pt idx="0">
                  <c:v>24.444444444444443</c:v>
                </c:pt>
                <c:pt idx="1">
                  <c:v>20.987654320987659</c:v>
                </c:pt>
                <c:pt idx="2">
                  <c:v>17.948717948717956</c:v>
                </c:pt>
                <c:pt idx="3">
                  <c:v>16.969696969696969</c:v>
                </c:pt>
                <c:pt idx="4">
                  <c:v>16.34615384615384</c:v>
                </c:pt>
                <c:pt idx="5">
                  <c:v>15.887850467289724</c:v>
                </c:pt>
                <c:pt idx="6">
                  <c:v>15.476190476190482</c:v>
                </c:pt>
                <c:pt idx="7">
                  <c:v>15.396518375241769</c:v>
                </c:pt>
                <c:pt idx="8">
                  <c:v>15.116279069767444</c:v>
                </c:pt>
                <c:pt idx="9">
                  <c:v>14.8471615720524</c:v>
                </c:pt>
                <c:pt idx="10">
                  <c:v>13.798977853492332</c:v>
                </c:pt>
                <c:pt idx="11">
                  <c:v>13.392857142857139</c:v>
                </c:pt>
                <c:pt idx="12">
                  <c:v>13.265306122448976</c:v>
                </c:pt>
                <c:pt idx="13">
                  <c:v>13.07392996108949</c:v>
                </c:pt>
                <c:pt idx="14">
                  <c:v>12.689804772234268</c:v>
                </c:pt>
                <c:pt idx="15">
                  <c:v>12.652439024390233</c:v>
                </c:pt>
                <c:pt idx="16">
                  <c:v>12.222222222222229</c:v>
                </c:pt>
                <c:pt idx="17">
                  <c:v>12.012012012012008</c:v>
                </c:pt>
                <c:pt idx="18">
                  <c:v>11.74168297455968</c:v>
                </c:pt>
                <c:pt idx="19">
                  <c:v>11.711711711711715</c:v>
                </c:pt>
                <c:pt idx="20">
                  <c:v>11.584051724137936</c:v>
                </c:pt>
                <c:pt idx="21">
                  <c:v>11.458333333333343</c:v>
                </c:pt>
                <c:pt idx="22">
                  <c:v>11.111111111111114</c:v>
                </c:pt>
                <c:pt idx="23">
                  <c:v>11.078717201166171</c:v>
                </c:pt>
                <c:pt idx="24">
                  <c:v>11.022044088176358</c:v>
                </c:pt>
                <c:pt idx="25">
                  <c:v>11</c:v>
                </c:pt>
                <c:pt idx="26">
                  <c:v>10.85164835164835</c:v>
                </c:pt>
                <c:pt idx="27">
                  <c:v>10.602289696366356</c:v>
                </c:pt>
                <c:pt idx="28">
                  <c:v>10.561370123691731</c:v>
                </c:pt>
                <c:pt idx="29">
                  <c:v>10.526315789473685</c:v>
                </c:pt>
                <c:pt idx="30">
                  <c:v>10.471204188481678</c:v>
                </c:pt>
                <c:pt idx="31">
                  <c:v>10.447761194029852</c:v>
                </c:pt>
                <c:pt idx="32">
                  <c:v>10.307017543859658</c:v>
                </c:pt>
                <c:pt idx="33">
                  <c:v>10.183875530410177</c:v>
                </c:pt>
                <c:pt idx="34">
                  <c:v>10.141987829614607</c:v>
                </c:pt>
                <c:pt idx="35">
                  <c:v>10.014306151645201</c:v>
                </c:pt>
                <c:pt idx="36">
                  <c:v>9.8901098901098834</c:v>
                </c:pt>
                <c:pt idx="37">
                  <c:v>9.8438560760353084</c:v>
                </c:pt>
                <c:pt idx="38">
                  <c:v>9.8039215686274446</c:v>
                </c:pt>
                <c:pt idx="39">
                  <c:v>9.708737864077662</c:v>
                </c:pt>
                <c:pt idx="40">
                  <c:v>9.6979332273449899</c:v>
                </c:pt>
                <c:pt idx="41">
                  <c:v>9.5238095238095184</c:v>
                </c:pt>
                <c:pt idx="42">
                  <c:v>9.4949494949494948</c:v>
                </c:pt>
                <c:pt idx="43">
                  <c:v>9.3425605536332199</c:v>
                </c:pt>
                <c:pt idx="44">
                  <c:v>9.2796885139519816</c:v>
                </c:pt>
                <c:pt idx="45">
                  <c:v>8.9552238805970177</c:v>
                </c:pt>
                <c:pt idx="46">
                  <c:v>8.8849135360763256</c:v>
                </c:pt>
                <c:pt idx="47">
                  <c:v>8.7223587223587202</c:v>
                </c:pt>
                <c:pt idx="48">
                  <c:v>8.6218158066623118</c:v>
                </c:pt>
                <c:pt idx="49">
                  <c:v>8.5714285714285694</c:v>
                </c:pt>
                <c:pt idx="50">
                  <c:v>8.461538461538467</c:v>
                </c:pt>
                <c:pt idx="51">
                  <c:v>8</c:v>
                </c:pt>
                <c:pt idx="52">
                  <c:v>8</c:v>
                </c:pt>
                <c:pt idx="53">
                  <c:v>7.4357192494787938</c:v>
                </c:pt>
                <c:pt idx="54">
                  <c:v>7.058823529411768</c:v>
                </c:pt>
                <c:pt idx="55">
                  <c:v>6.9114470842332594</c:v>
                </c:pt>
                <c:pt idx="56">
                  <c:v>6.8736141906873627</c:v>
                </c:pt>
                <c:pt idx="57">
                  <c:v>6.8210262828535662</c:v>
                </c:pt>
                <c:pt idx="58">
                  <c:v>6.2298603651987179</c:v>
                </c:pt>
                <c:pt idx="59">
                  <c:v>6.2182741116751288</c:v>
                </c:pt>
                <c:pt idx="60">
                  <c:v>5.6910569105691025</c:v>
                </c:pt>
                <c:pt idx="61">
                  <c:v>5.5433589462129476</c:v>
                </c:pt>
                <c:pt idx="62">
                  <c:v>5.2058111380145249</c:v>
                </c:pt>
                <c:pt idx="63">
                  <c:v>5</c:v>
                </c:pt>
                <c:pt idx="64">
                  <c:v>4.7193421523060408</c:v>
                </c:pt>
                <c:pt idx="65">
                  <c:v>4.5120671563483796</c:v>
                </c:pt>
                <c:pt idx="66">
                  <c:v>3.7878787878787818</c:v>
                </c:pt>
                <c:pt idx="67">
                  <c:v>3.6956521739130466</c:v>
                </c:pt>
                <c:pt idx="68">
                  <c:v>3.6666666666666572</c:v>
                </c:pt>
                <c:pt idx="69">
                  <c:v>3.540587219343692</c:v>
                </c:pt>
                <c:pt idx="70">
                  <c:v>3.4722222222222143</c:v>
                </c:pt>
                <c:pt idx="71">
                  <c:v>3.4653465346534631</c:v>
                </c:pt>
                <c:pt idx="72">
                  <c:v>3.0769230769230802</c:v>
                </c:pt>
                <c:pt idx="73">
                  <c:v>2.8301886792452819</c:v>
                </c:pt>
                <c:pt idx="74">
                  <c:v>2.2222222222222285</c:v>
                </c:pt>
                <c:pt idx="75">
                  <c:v>1.9366852886405894</c:v>
                </c:pt>
                <c:pt idx="76">
                  <c:v>1.6895459345300878</c:v>
                </c:pt>
                <c:pt idx="77">
                  <c:v>1.4888337468982655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3-4457-B533-ED2982F4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202112"/>
        <c:axId val="92204032"/>
      </c:barChart>
      <c:catAx>
        <c:axId val="9220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204032"/>
        <c:crosses val="autoZero"/>
        <c:auto val="1"/>
        <c:lblAlgn val="ctr"/>
        <c:lblOffset val="100"/>
        <c:noMultiLvlLbl val="0"/>
      </c:catAx>
      <c:valAx>
        <c:axId val="922040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20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87E-2"/>
          <c:w val="0.90853296112150117"/>
          <c:h val="0.84499225685432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'Numeracy Select LGA'!$R$9</c:f>
              <c:strCache>
                <c:ptCount val="1"/>
                <c:pt idx="0">
                  <c:v>Latrobe: 2019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LGA'!$R$11:$R$14</c:f>
              <c:numCache>
                <c:formatCode>0.0</c:formatCode>
                <c:ptCount val="4"/>
                <c:pt idx="0">
                  <c:v>7.1657754010695243</c:v>
                </c:pt>
                <c:pt idx="1">
                  <c:v>6.8702290076335828</c:v>
                </c:pt>
                <c:pt idx="2">
                  <c:v>8.7467362924282099</c:v>
                </c:pt>
                <c:pt idx="3">
                  <c:v>6.7175572519084028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1-4464-843E-D47BD2CEF136}"/>
            </c:ext>
          </c:extLst>
        </c:ser>
        <c:ser>
          <c:idx val="1"/>
          <c:order val="1"/>
          <c:tx>
            <c:strRef>
              <c:f>'Numeracy Select LGA'!$S$9</c:f>
              <c:strCache>
                <c:ptCount val="1"/>
                <c:pt idx="0">
                  <c:v>Boroondara: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LGA'!$S$11:$S$14</c:f>
              <c:numCache>
                <c:formatCode>0.0</c:formatCode>
                <c:ptCount val="4"/>
                <c:pt idx="0">
                  <c:v>1.0159010600706608</c:v>
                </c:pt>
                <c:pt idx="1">
                  <c:v>1.0254306808859752</c:v>
                </c:pt>
                <c:pt idx="2">
                  <c:v>0.44781260764725062</c:v>
                </c:pt>
                <c:pt idx="3">
                  <c:v>0.51741979993100529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1-4464-843E-D47BD2CE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81408"/>
        <c:axId val="92565888"/>
      </c:barChart>
      <c:catAx>
        <c:axId val="9248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565888"/>
        <c:crosses val="autoZero"/>
        <c:auto val="1"/>
        <c:lblAlgn val="ctr"/>
        <c:lblOffset val="100"/>
        <c:noMultiLvlLbl val="0"/>
      </c:catAx>
      <c:valAx>
        <c:axId val="92565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96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48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505E-3"/>
          <c:w val="0.39064638659298057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94898712154"/>
          <c:y val="3.4304865450633791E-2"/>
          <c:w val="0.78534007691037466"/>
          <c:h val="0.951770235426551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Compare LGAs'!$G$7:$G$85</c:f>
              <c:strCache>
                <c:ptCount val="79"/>
                <c:pt idx="0">
                  <c:v>Northern Grampians</c:v>
                </c:pt>
                <c:pt idx="1">
                  <c:v>Yarriambiack</c:v>
                </c:pt>
                <c:pt idx="2">
                  <c:v>Wodonga</c:v>
                </c:pt>
                <c:pt idx="3">
                  <c:v>Central Goldfields</c:v>
                </c:pt>
                <c:pt idx="4">
                  <c:v>West Wimmera</c:v>
                </c:pt>
                <c:pt idx="5">
                  <c:v>Greater Dandenong</c:v>
                </c:pt>
                <c:pt idx="6">
                  <c:v>Greater Bendigo</c:v>
                </c:pt>
                <c:pt idx="7">
                  <c:v>Macedon Ranges</c:v>
                </c:pt>
                <c:pt idx="8">
                  <c:v>Mount Alexander</c:v>
                </c:pt>
                <c:pt idx="9">
                  <c:v>Hume</c:v>
                </c:pt>
                <c:pt idx="10">
                  <c:v>Horsham</c:v>
                </c:pt>
                <c:pt idx="11">
                  <c:v>Strathbogie</c:v>
                </c:pt>
                <c:pt idx="12">
                  <c:v>Latrobe</c:v>
                </c:pt>
                <c:pt idx="13">
                  <c:v>Murrindindi</c:v>
                </c:pt>
                <c:pt idx="14">
                  <c:v>Colac-Otway</c:v>
                </c:pt>
                <c:pt idx="15">
                  <c:v>Mildura</c:v>
                </c:pt>
                <c:pt idx="16">
                  <c:v>Manningham</c:v>
                </c:pt>
                <c:pt idx="17">
                  <c:v>Benalla</c:v>
                </c:pt>
                <c:pt idx="18">
                  <c:v>Moreland</c:v>
                </c:pt>
                <c:pt idx="19">
                  <c:v>East Gippsland</c:v>
                </c:pt>
                <c:pt idx="20">
                  <c:v>Wangaratta</c:v>
                </c:pt>
                <c:pt idx="21">
                  <c:v>Greater Shepparton</c:v>
                </c:pt>
                <c:pt idx="22">
                  <c:v>Swan Hill</c:v>
                </c:pt>
                <c:pt idx="23">
                  <c:v>Nillumbik</c:v>
                </c:pt>
                <c:pt idx="24">
                  <c:v>Maribyrnong</c:v>
                </c:pt>
                <c:pt idx="25">
                  <c:v>Bass Coast</c:v>
                </c:pt>
                <c:pt idx="26">
                  <c:v>Melton</c:v>
                </c:pt>
                <c:pt idx="27">
                  <c:v>Glenelg</c:v>
                </c:pt>
                <c:pt idx="28">
                  <c:v>Wyndham</c:v>
                </c:pt>
                <c:pt idx="29">
                  <c:v>Indigo</c:v>
                </c:pt>
                <c:pt idx="30">
                  <c:v>Warrnambool</c:v>
                </c:pt>
                <c:pt idx="31">
                  <c:v>Campaspe</c:v>
                </c:pt>
                <c:pt idx="32">
                  <c:v>Queenscliffe (B)</c:v>
                </c:pt>
                <c:pt idx="33">
                  <c:v>Golden Plains</c:v>
                </c:pt>
                <c:pt idx="34">
                  <c:v>Whittlesea</c:v>
                </c:pt>
                <c:pt idx="35">
                  <c:v>Corangamite</c:v>
                </c:pt>
                <c:pt idx="36">
                  <c:v>Brimbank</c:v>
                </c:pt>
                <c:pt idx="37">
                  <c:v>Casey</c:v>
                </c:pt>
                <c:pt idx="38">
                  <c:v>South Gippsland</c:v>
                </c:pt>
                <c:pt idx="39">
                  <c:v>Ballarat</c:v>
                </c:pt>
                <c:pt idx="40">
                  <c:v>Banyule</c:v>
                </c:pt>
                <c:pt idx="41">
                  <c:v>Frankston</c:v>
                </c:pt>
                <c:pt idx="42">
                  <c:v>Hindmarsh</c:v>
                </c:pt>
                <c:pt idx="43">
                  <c:v>Mitchell</c:v>
                </c:pt>
                <c:pt idx="44">
                  <c:v>Cardinia</c:v>
                </c:pt>
                <c:pt idx="45">
                  <c:v>Kingston</c:v>
                </c:pt>
                <c:pt idx="46">
                  <c:v>Moira</c:v>
                </c:pt>
                <c:pt idx="47">
                  <c:v>Mornington Peninsula</c:v>
                </c:pt>
                <c:pt idx="48">
                  <c:v>Whitehorse</c:v>
                </c:pt>
                <c:pt idx="49">
                  <c:v>Wellington</c:v>
                </c:pt>
                <c:pt idx="50">
                  <c:v>Yarra Ranges</c:v>
                </c:pt>
                <c:pt idx="51">
                  <c:v>Baw Baw</c:v>
                </c:pt>
                <c:pt idx="52">
                  <c:v>Darebin</c:v>
                </c:pt>
                <c:pt idx="53">
                  <c:v>Greater Geelong</c:v>
                </c:pt>
                <c:pt idx="54">
                  <c:v>Maroondah</c:v>
                </c:pt>
                <c:pt idx="55">
                  <c:v>Hobsons Bay</c:v>
                </c:pt>
                <c:pt idx="56">
                  <c:v>Melbourne</c:v>
                </c:pt>
                <c:pt idx="57">
                  <c:v>Yarra</c:v>
                </c:pt>
                <c:pt idx="58">
                  <c:v>Moonee Valley</c:v>
                </c:pt>
                <c:pt idx="59">
                  <c:v>Port Phillip</c:v>
                </c:pt>
                <c:pt idx="60">
                  <c:v>Knox</c:v>
                </c:pt>
                <c:pt idx="61">
                  <c:v>Bayside</c:v>
                </c:pt>
                <c:pt idx="62">
                  <c:v>Monash</c:v>
                </c:pt>
                <c:pt idx="63">
                  <c:v>Glen Eira</c:v>
                </c:pt>
                <c:pt idx="64">
                  <c:v>Loddon</c:v>
                </c:pt>
                <c:pt idx="65">
                  <c:v>Gannawarra</c:v>
                </c:pt>
                <c:pt idx="66">
                  <c:v>Moorabool</c:v>
                </c:pt>
                <c:pt idx="67">
                  <c:v>Towong</c:v>
                </c:pt>
                <c:pt idx="68">
                  <c:v>Southern Grampians</c:v>
                </c:pt>
                <c:pt idx="69">
                  <c:v>Alpine</c:v>
                </c:pt>
                <c:pt idx="70">
                  <c:v>Ararat</c:v>
                </c:pt>
                <c:pt idx="71">
                  <c:v>Surf Coast</c:v>
                </c:pt>
                <c:pt idx="72">
                  <c:v>Boroondara</c:v>
                </c:pt>
                <c:pt idx="73">
                  <c:v>Stonnington</c:v>
                </c:pt>
                <c:pt idx="74">
                  <c:v>Pyrenees</c:v>
                </c:pt>
                <c:pt idx="75">
                  <c:v>Moyne</c:v>
                </c:pt>
                <c:pt idx="76">
                  <c:v>Mansfield</c:v>
                </c:pt>
                <c:pt idx="77">
                  <c:v>Hepburn</c:v>
                </c:pt>
                <c:pt idx="78">
                  <c:v>Buloke</c:v>
                </c:pt>
              </c:strCache>
            </c:strRef>
          </c:cat>
          <c:val>
            <c:numRef>
              <c:f>'Numeracy Compare LGAs'!$H$7:$H$85</c:f>
              <c:numCache>
                <c:formatCode>0.0</c:formatCode>
                <c:ptCount val="79"/>
                <c:pt idx="0">
                  <c:v>12.048192771084345</c:v>
                </c:pt>
                <c:pt idx="1">
                  <c:v>10</c:v>
                </c:pt>
                <c:pt idx="2">
                  <c:v>9.9804305283757344</c:v>
                </c:pt>
                <c:pt idx="3">
                  <c:v>9.1503267973856168</c:v>
                </c:pt>
                <c:pt idx="4">
                  <c:v>9.0909090909090935</c:v>
                </c:pt>
                <c:pt idx="5">
                  <c:v>8.011363636363626</c:v>
                </c:pt>
                <c:pt idx="6">
                  <c:v>7.6250992851469448</c:v>
                </c:pt>
                <c:pt idx="7">
                  <c:v>7.4509803921568647</c:v>
                </c:pt>
                <c:pt idx="8">
                  <c:v>7.0707070707070727</c:v>
                </c:pt>
                <c:pt idx="9">
                  <c:v>7.0565302144249529</c:v>
                </c:pt>
                <c:pt idx="10">
                  <c:v>7.0175438596491233</c:v>
                </c:pt>
                <c:pt idx="11">
                  <c:v>6.8181818181818272</c:v>
                </c:pt>
                <c:pt idx="12">
                  <c:v>6.7175572519084028</c:v>
                </c:pt>
                <c:pt idx="13">
                  <c:v>6.4516129032258078</c:v>
                </c:pt>
                <c:pt idx="14">
                  <c:v>6.3636363636363598</c:v>
                </c:pt>
                <c:pt idx="15">
                  <c:v>6.3464837049742755</c:v>
                </c:pt>
                <c:pt idx="16">
                  <c:v>6.2648691514670958</c:v>
                </c:pt>
                <c:pt idx="17">
                  <c:v>5.8823529411764781</c:v>
                </c:pt>
                <c:pt idx="18">
                  <c:v>5.8693244739756381</c:v>
                </c:pt>
                <c:pt idx="19">
                  <c:v>5.8455114822546932</c:v>
                </c:pt>
                <c:pt idx="20">
                  <c:v>5.5702917771883307</c:v>
                </c:pt>
                <c:pt idx="21">
                  <c:v>5.5096418732782411</c:v>
                </c:pt>
                <c:pt idx="22">
                  <c:v>5.1948051948051983</c:v>
                </c:pt>
                <c:pt idx="23">
                  <c:v>5.0549450549450654</c:v>
                </c:pt>
                <c:pt idx="24">
                  <c:v>4.9200492004920022</c:v>
                </c:pt>
                <c:pt idx="25">
                  <c:v>4.8442906574394442</c:v>
                </c:pt>
                <c:pt idx="26">
                  <c:v>4.7552447552447603</c:v>
                </c:pt>
                <c:pt idx="27">
                  <c:v>4.6511627906976685</c:v>
                </c:pt>
                <c:pt idx="28">
                  <c:v>4.5957152729785662</c:v>
                </c:pt>
                <c:pt idx="29">
                  <c:v>4.5977011494252906</c:v>
                </c:pt>
                <c:pt idx="30">
                  <c:v>4.5833333333333286</c:v>
                </c:pt>
                <c:pt idx="31">
                  <c:v>4.5267489711934132</c:v>
                </c:pt>
                <c:pt idx="32">
                  <c:v>4.5</c:v>
                </c:pt>
                <c:pt idx="33">
                  <c:v>4.5</c:v>
                </c:pt>
                <c:pt idx="34">
                  <c:v>4.3670536207849722</c:v>
                </c:pt>
                <c:pt idx="35">
                  <c:v>4.3243243243243228</c:v>
                </c:pt>
                <c:pt idx="36">
                  <c:v>4.292929292929287</c:v>
                </c:pt>
                <c:pt idx="37">
                  <c:v>4.247327362034099</c:v>
                </c:pt>
                <c:pt idx="38">
                  <c:v>4.1297935103244896</c:v>
                </c:pt>
                <c:pt idx="39">
                  <c:v>4.0477770404777687</c:v>
                </c:pt>
                <c:pt idx="40">
                  <c:v>3.98254228041462</c:v>
                </c:pt>
                <c:pt idx="41">
                  <c:v>3.9656311962987445</c:v>
                </c:pt>
                <c:pt idx="42">
                  <c:v>3.9215686274509807</c:v>
                </c:pt>
                <c:pt idx="43">
                  <c:v>3.9175257731958766</c:v>
                </c:pt>
                <c:pt idx="44">
                  <c:v>3.9196940726577481</c:v>
                </c:pt>
                <c:pt idx="45">
                  <c:v>3.5460992907801483</c:v>
                </c:pt>
                <c:pt idx="46">
                  <c:v>3.3742331288343621</c:v>
                </c:pt>
                <c:pt idx="47">
                  <c:v>3.3205619412515972</c:v>
                </c:pt>
                <c:pt idx="48">
                  <c:v>3.2132963988919698</c:v>
                </c:pt>
                <c:pt idx="49">
                  <c:v>3.0701754385964932</c:v>
                </c:pt>
                <c:pt idx="50">
                  <c:v>3.0084235860409052</c:v>
                </c:pt>
                <c:pt idx="51">
                  <c:v>2.8985507246376869</c:v>
                </c:pt>
                <c:pt idx="52">
                  <c:v>2.8659160696008144</c:v>
                </c:pt>
                <c:pt idx="53">
                  <c:v>2.7690150718541844</c:v>
                </c:pt>
                <c:pt idx="54">
                  <c:v>2.7550260610573361</c:v>
                </c:pt>
                <c:pt idx="55">
                  <c:v>2.6722925457102633</c:v>
                </c:pt>
                <c:pt idx="56">
                  <c:v>2.3182297154899913</c:v>
                </c:pt>
                <c:pt idx="57">
                  <c:v>2.310231023102304</c:v>
                </c:pt>
                <c:pt idx="58">
                  <c:v>2.2741241548862945</c:v>
                </c:pt>
                <c:pt idx="59">
                  <c:v>2.1464646464646506</c:v>
                </c:pt>
                <c:pt idx="60">
                  <c:v>2.0792079207920864</c:v>
                </c:pt>
                <c:pt idx="61">
                  <c:v>2.0761245674740536</c:v>
                </c:pt>
                <c:pt idx="62">
                  <c:v>1.7443930224279143</c:v>
                </c:pt>
                <c:pt idx="63">
                  <c:v>1.7155110793423916</c:v>
                </c:pt>
                <c:pt idx="64">
                  <c:v>1.5625</c:v>
                </c:pt>
                <c:pt idx="65">
                  <c:v>1.5151515151515156</c:v>
                </c:pt>
                <c:pt idx="66">
                  <c:v>1.3559322033898269</c:v>
                </c:pt>
                <c:pt idx="67">
                  <c:v>1.1494252873563227</c:v>
                </c:pt>
                <c:pt idx="68">
                  <c:v>1.0050251256281513</c:v>
                </c:pt>
                <c:pt idx="69">
                  <c:v>0.94339622641508925</c:v>
                </c:pt>
                <c:pt idx="70">
                  <c:v>0.80645161290323131</c:v>
                </c:pt>
                <c:pt idx="71">
                  <c:v>0.7092198581560325</c:v>
                </c:pt>
                <c:pt idx="72">
                  <c:v>0.51741979993100529</c:v>
                </c:pt>
                <c:pt idx="73">
                  <c:v>0.42643923240937909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C-48C4-94F6-C3FC9844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677248"/>
        <c:axId val="92678784"/>
      </c:barChart>
      <c:catAx>
        <c:axId val="9267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678784"/>
        <c:crosses val="autoZero"/>
        <c:auto val="1"/>
        <c:lblAlgn val="ctr"/>
        <c:lblOffset val="100"/>
        <c:noMultiLvlLbl val="0"/>
      </c:catAx>
      <c:valAx>
        <c:axId val="926787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677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Q$6" fmlaRange="$E$5:$E$84" sel="65" val="25"/>
</file>

<file path=xl/ctrlProps/ctrlProp2.xml><?xml version="1.0" encoding="utf-8"?>
<formControlPr xmlns="http://schemas.microsoft.com/office/spreadsheetml/2009/9/main" objectType="Drop" dropLines="55" dropStyle="combo" dx="16" fmlaLink="$S$6" fmlaRange="$E$5:$E$84" sel="64" val="40"/>
</file>

<file path=xl/ctrlProps/ctrlProp3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4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5.xml><?xml version="1.0" encoding="utf-8"?>
<formControlPr xmlns="http://schemas.microsoft.com/office/spreadsheetml/2009/9/main" objectType="Drop" dropLines="4" dropStyle="combo" dx="16" fmlaLink="$E$3" fmlaRange="$U$3:$U$6" sel="4" val="0"/>
</file>

<file path=xl/ctrlProps/ctrlProp6.xml><?xml version="1.0" encoding="utf-8"?>
<formControlPr xmlns="http://schemas.microsoft.com/office/spreadsheetml/2009/9/main" objectType="Drop" dropLines="45" dropStyle="combo" dx="16" fmlaLink="$Q$6" fmlaRange="$E$5:$E$84" sel="37" val="25"/>
</file>

<file path=xl/ctrlProps/ctrlProp7.xml><?xml version="1.0" encoding="utf-8"?>
<formControlPr xmlns="http://schemas.microsoft.com/office/spreadsheetml/2009/9/main" objectType="Drop" dropLines="45" dropStyle="combo" dx="16" fmlaLink="$S$6" fmlaRange="$E$5:$E$84" sel="9" val="0"/>
</file>

<file path=xl/ctrlProps/ctrlProp8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9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10.xml><?xml version="1.0" encoding="utf-8"?>
<formControlPr xmlns="http://schemas.microsoft.com/office/spreadsheetml/2009/9/main" objectType="Drop" dropLines="4" dropStyle="combo" dx="16" fmlaLink="$E$3" fmlaRange="$U$3:$U$6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</xdr:row>
          <xdr:rowOff>9525</xdr:rowOff>
        </xdr:from>
        <xdr:to>
          <xdr:col>17</xdr:col>
          <xdr:colOff>0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561975</xdr:colOff>
          <xdr:row>6</xdr:row>
          <xdr:rowOff>180975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47624</xdr:rowOff>
    </xdr:from>
    <xdr:to>
      <xdr:col>10</xdr:col>
      <xdr:colOff>476250</xdr:colOff>
      <xdr:row>67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</xdr:row>
          <xdr:rowOff>9525</xdr:rowOff>
        </xdr:from>
        <xdr:to>
          <xdr:col>5</xdr:col>
          <xdr:colOff>9525</xdr:colOff>
          <xdr:row>3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590550</xdr:colOff>
          <xdr:row>5</xdr:row>
          <xdr:rowOff>0</xdr:rowOff>
        </xdr:from>
        <xdr:to>
          <xdr:col>17</xdr:col>
          <xdr:colOff>295275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600075</xdr:colOff>
          <xdr:row>6</xdr:row>
          <xdr:rowOff>180975</xdr:rowOff>
        </xdr:from>
        <xdr:to>
          <xdr:col>17</xdr:col>
          <xdr:colOff>38100</xdr:colOff>
          <xdr:row>8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5</xdr:row>
      <xdr:rowOff>19049</xdr:rowOff>
    </xdr:from>
    <xdr:to>
      <xdr:col>10</xdr:col>
      <xdr:colOff>571500</xdr:colOff>
      <xdr:row>69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</xdr:row>
          <xdr:rowOff>9525</xdr:rowOff>
        </xdr:from>
        <xdr:to>
          <xdr:col>4</xdr:col>
          <xdr:colOff>590550</xdr:colOff>
          <xdr:row>3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autoPageBreaks="0"/>
  </sheetPr>
  <dimension ref="A1:V2541"/>
  <sheetViews>
    <sheetView showGridLines="0" showRowColHeaders="0" tabSelected="1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X3" sqref="X3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5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5.1328125" style="5" customWidth="1"/>
    <col min="16" max="16" width="14" style="5" customWidth="1"/>
    <col min="17" max="17" width="9.1328125" style="5" customWidth="1"/>
    <col min="18" max="19" width="16" style="5" customWidth="1"/>
    <col min="20" max="20" width="16.73046875" style="5" customWidth="1"/>
    <col min="21" max="21" width="9.1328125" style="5"/>
    <col min="22" max="22" width="4.265625" style="5" customWidth="1"/>
    <col min="23" max="16384" width="9.1328125" style="5"/>
  </cols>
  <sheetData>
    <row r="1" spans="1:22" ht="23.25" x14ac:dyDescent="0.45">
      <c r="B1" s="3"/>
      <c r="C1" s="4" t="s">
        <v>97</v>
      </c>
      <c r="O1" s="3">
        <v>2008</v>
      </c>
      <c r="P1" s="68" t="s">
        <v>107</v>
      </c>
      <c r="Q1" s="68"/>
      <c r="R1" s="68"/>
      <c r="S1" s="68"/>
      <c r="T1" s="68"/>
      <c r="U1" s="68"/>
      <c r="V1" s="68"/>
    </row>
    <row r="2" spans="1:22" x14ac:dyDescent="0.45">
      <c r="B2" s="3"/>
      <c r="C2" s="6" t="s">
        <v>190</v>
      </c>
      <c r="O2" s="3">
        <v>2019</v>
      </c>
      <c r="P2" s="71" t="s">
        <v>195</v>
      </c>
      <c r="Q2" s="71"/>
      <c r="R2" s="71"/>
      <c r="S2" s="71"/>
      <c r="T2" s="71"/>
      <c r="U2" s="71"/>
      <c r="V2" s="71"/>
    </row>
    <row r="3" spans="1:22" x14ac:dyDescent="0.45">
      <c r="H3" s="69" t="s">
        <v>99</v>
      </c>
      <c r="N3" s="69" t="s">
        <v>99</v>
      </c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69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" t="s">
        <v>57</v>
      </c>
      <c r="F5" s="19">
        <v>135</v>
      </c>
      <c r="G5" s="19">
        <v>145</v>
      </c>
      <c r="H5" s="9">
        <f>100-(F5/G5*100)</f>
        <v>6.8965517241379359</v>
      </c>
      <c r="I5" s="23">
        <v>2019</v>
      </c>
      <c r="J5" s="20" t="s">
        <v>5</v>
      </c>
      <c r="K5" s="5" t="s">
        <v>57</v>
      </c>
      <c r="L5" s="20">
        <v>144</v>
      </c>
      <c r="M5" s="20">
        <v>148</v>
      </c>
      <c r="N5" s="9">
        <f>100-(L5/M5*100)</f>
        <v>2.7027027027026946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12" t="s">
        <v>50</v>
      </c>
      <c r="F6" s="21">
        <v>126</v>
      </c>
      <c r="G6" s="21">
        <v>137</v>
      </c>
      <c r="H6" s="9">
        <f t="shared" ref="H6:H69" si="0">100-(F6/G6*100)</f>
        <v>8.029197080291965</v>
      </c>
      <c r="I6" s="23">
        <v>2019</v>
      </c>
      <c r="J6" s="22" t="s">
        <v>5</v>
      </c>
      <c r="K6" s="12" t="s">
        <v>50</v>
      </c>
      <c r="L6" s="22">
        <v>107</v>
      </c>
      <c r="M6" s="22">
        <v>110</v>
      </c>
      <c r="N6" s="9">
        <f t="shared" ref="N6:N69" si="1">100-(L6/M6*100)</f>
        <v>2.7272727272727195</v>
      </c>
      <c r="O6" s="29"/>
      <c r="Q6" s="13">
        <v>65</v>
      </c>
      <c r="S6" s="13">
        <v>64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12" t="s">
        <v>18</v>
      </c>
      <c r="F7" s="21">
        <v>1090</v>
      </c>
      <c r="G7" s="21">
        <v>1186</v>
      </c>
      <c r="H7" s="9">
        <f t="shared" si="0"/>
        <v>8.094435075885329</v>
      </c>
      <c r="I7" s="23">
        <v>2019</v>
      </c>
      <c r="J7" s="22" t="s">
        <v>5</v>
      </c>
      <c r="K7" s="12" t="s">
        <v>18</v>
      </c>
      <c r="L7" s="22">
        <v>1389</v>
      </c>
      <c r="M7" s="22">
        <v>1461</v>
      </c>
      <c r="N7" s="9">
        <f t="shared" si="1"/>
        <v>4.9281314168377719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12" t="s">
        <v>19</v>
      </c>
      <c r="F8" s="21">
        <v>1421</v>
      </c>
      <c r="G8" s="21">
        <v>1472</v>
      </c>
      <c r="H8" s="9">
        <f t="shared" si="0"/>
        <v>3.4646739130434838</v>
      </c>
      <c r="I8" s="23">
        <v>2019</v>
      </c>
      <c r="J8" s="22" t="s">
        <v>5</v>
      </c>
      <c r="K8" s="12" t="s">
        <v>19</v>
      </c>
      <c r="L8" s="22">
        <v>1524</v>
      </c>
      <c r="M8" s="22">
        <v>1565</v>
      </c>
      <c r="N8" s="9">
        <f t="shared" si="1"/>
        <v>2.6198083067092739</v>
      </c>
      <c r="O8" s="29"/>
      <c r="Q8" s="13">
        <v>2</v>
      </c>
      <c r="S8" s="61">
        <v>2</v>
      </c>
    </row>
    <row r="9" spans="1:22" ht="18.75" customHeight="1" x14ac:dyDescent="0.45">
      <c r="A9" s="18">
        <v>5</v>
      </c>
      <c r="B9" s="25">
        <v>5</v>
      </c>
      <c r="C9" s="11">
        <v>2008</v>
      </c>
      <c r="D9" s="12" t="s">
        <v>5</v>
      </c>
      <c r="E9" s="12" t="s">
        <v>58</v>
      </c>
      <c r="F9" s="21">
        <v>253</v>
      </c>
      <c r="G9" s="21">
        <v>273</v>
      </c>
      <c r="H9" s="9">
        <f t="shared" si="0"/>
        <v>7.3260073260073284</v>
      </c>
      <c r="I9" s="23">
        <v>2019</v>
      </c>
      <c r="J9" s="22" t="s">
        <v>5</v>
      </c>
      <c r="K9" s="12" t="s">
        <v>58</v>
      </c>
      <c r="L9" s="22">
        <v>366</v>
      </c>
      <c r="M9" s="22">
        <v>375</v>
      </c>
      <c r="N9" s="9">
        <f t="shared" si="1"/>
        <v>2.4000000000000057</v>
      </c>
      <c r="O9" s="29"/>
      <c r="R9" s="72" t="str">
        <f>CONCATENATE(INDEX(E5:E84,Q6),": ",INDEX(O1:O2,Q8))</f>
        <v>Strathbogie: 2019</v>
      </c>
      <c r="S9" s="74" t="str">
        <f>CONCATENATE(INDEX(E5:E84,S6),": ",INDEX(O1:O2,S8))</f>
        <v>Stonnington: 2019</v>
      </c>
      <c r="T9" s="76" t="str">
        <f>CONCATENATE(INDEX(E5:E84,Q6),": per cent greater or less than ", INDEX(E5:E84,S6))</f>
        <v>Strathbogie: per cent greater or less than Stonnington</v>
      </c>
    </row>
    <row r="10" spans="1:22" ht="18.75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12" t="s">
        <v>59</v>
      </c>
      <c r="F10" s="21">
        <v>500</v>
      </c>
      <c r="G10" s="21">
        <v>526</v>
      </c>
      <c r="H10" s="9">
        <f t="shared" si="0"/>
        <v>4.9429657794676842</v>
      </c>
      <c r="I10" s="23">
        <v>2019</v>
      </c>
      <c r="J10" s="22" t="s">
        <v>5</v>
      </c>
      <c r="K10" s="12" t="s">
        <v>59</v>
      </c>
      <c r="L10" s="22">
        <v>622</v>
      </c>
      <c r="M10" s="22">
        <v>645</v>
      </c>
      <c r="N10" s="9">
        <f t="shared" si="1"/>
        <v>3.5658914728682163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12" t="s">
        <v>20</v>
      </c>
      <c r="F11" s="21">
        <v>1318</v>
      </c>
      <c r="G11" s="21">
        <v>1336</v>
      </c>
      <c r="H11" s="9">
        <f t="shared" si="0"/>
        <v>1.3473053892215603</v>
      </c>
      <c r="I11" s="23">
        <v>2019</v>
      </c>
      <c r="J11" s="22" t="s">
        <v>5</v>
      </c>
      <c r="K11" s="12" t="s">
        <v>20</v>
      </c>
      <c r="L11" s="22">
        <v>1489</v>
      </c>
      <c r="M11" s="22">
        <v>1498</v>
      </c>
      <c r="N11" s="9">
        <f t="shared" si="1"/>
        <v>0.6008010680907887</v>
      </c>
      <c r="O11" s="29"/>
      <c r="Q11" s="14" t="s">
        <v>5</v>
      </c>
      <c r="R11" s="15">
        <f>VLOOKUP($Q$6,$B$5:$N$84,1+$Q$8*6)</f>
        <v>4.3478260869565162</v>
      </c>
      <c r="S11" s="16">
        <f>VLOOKUP($S$6,$B$5:$N$84,1+$S$8*6)</f>
        <v>1.5855039637599049</v>
      </c>
      <c r="T11" s="62">
        <f>(R11-S11)/S11*100</f>
        <v>174.22360248447248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12" t="s">
        <v>51</v>
      </c>
      <c r="F12" s="21">
        <v>139</v>
      </c>
      <c r="G12" s="21">
        <v>146</v>
      </c>
      <c r="H12" s="9">
        <f t="shared" si="0"/>
        <v>4.7945205479451971</v>
      </c>
      <c r="I12" s="23">
        <v>2019</v>
      </c>
      <c r="J12" s="22" t="s">
        <v>5</v>
      </c>
      <c r="K12" s="12" t="s">
        <v>51</v>
      </c>
      <c r="L12" s="22">
        <v>105</v>
      </c>
      <c r="M12" s="22">
        <v>114</v>
      </c>
      <c r="N12" s="9">
        <f t="shared" si="1"/>
        <v>7.8947368421052602</v>
      </c>
      <c r="O12" s="29"/>
      <c r="Q12" s="14" t="s">
        <v>13</v>
      </c>
      <c r="R12" s="15">
        <f>VLOOKUP($Q$6,$B$85:$N$164,1+$Q$8*6)</f>
        <v>8.6956521739130466</v>
      </c>
      <c r="S12" s="16">
        <f>VLOOKUP($S$6,$B$85:$N$164,1+$S$8*6)</f>
        <v>1.7435897435897516</v>
      </c>
      <c r="T12" s="62">
        <f t="shared" ref="T12:T14" si="2">(R12-S12)/S12*100</f>
        <v>398.72122762148126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12" t="s">
        <v>21</v>
      </c>
      <c r="F13" s="21">
        <v>1994</v>
      </c>
      <c r="G13" s="21">
        <v>2029</v>
      </c>
      <c r="H13" s="9">
        <f t="shared" si="0"/>
        <v>1.7249876786594456</v>
      </c>
      <c r="I13" s="23">
        <v>2019</v>
      </c>
      <c r="J13" s="22" t="s">
        <v>5</v>
      </c>
      <c r="K13" s="12" t="s">
        <v>21</v>
      </c>
      <c r="L13" s="22">
        <v>2235</v>
      </c>
      <c r="M13" s="22">
        <v>2270</v>
      </c>
      <c r="N13" s="9">
        <f t="shared" si="1"/>
        <v>1.5418502202643225</v>
      </c>
      <c r="O13" s="29"/>
      <c r="Q13" s="14" t="s">
        <v>14</v>
      </c>
      <c r="R13" s="15">
        <f>VLOOKUP($Q$6,$B$165:$N$244,1+$Q$8*6)</f>
        <v>4.8387096774193452</v>
      </c>
      <c r="S13" s="16">
        <f>VLOOKUP($S$6,$B$165:$N$244,1+$S$8*6)</f>
        <v>0.85836909871244416</v>
      </c>
      <c r="T13" s="62">
        <f t="shared" si="2"/>
        <v>463.70967741935516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12" t="s">
        <v>22</v>
      </c>
      <c r="F14" s="21">
        <v>2191</v>
      </c>
      <c r="G14" s="21">
        <v>2366</v>
      </c>
      <c r="H14" s="9">
        <f t="shared" si="0"/>
        <v>7.3964497041420145</v>
      </c>
      <c r="I14" s="23">
        <v>2019</v>
      </c>
      <c r="J14" s="22" t="s">
        <v>5</v>
      </c>
      <c r="K14" s="12" t="s">
        <v>22</v>
      </c>
      <c r="L14" s="22">
        <v>2330</v>
      </c>
      <c r="M14" s="22">
        <v>2460</v>
      </c>
      <c r="N14" s="9">
        <f t="shared" si="1"/>
        <v>5.2845528455284523</v>
      </c>
      <c r="O14" s="29"/>
      <c r="Q14" s="14" t="s">
        <v>15</v>
      </c>
      <c r="R14" s="15">
        <f>VLOOKUP($Q$6,$B$245:$N$324,1+$Q$8*6)</f>
        <v>24.444444444444443</v>
      </c>
      <c r="S14" s="16">
        <f>VLOOKUP($S$6,$B$245:$N$324,1+$S$8*6)</f>
        <v>1.6895459345300878</v>
      </c>
      <c r="T14" s="62">
        <f t="shared" si="2"/>
        <v>1346.8055555555618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12" t="s">
        <v>60</v>
      </c>
      <c r="F15" s="21">
        <v>85</v>
      </c>
      <c r="G15" s="21">
        <v>93</v>
      </c>
      <c r="H15" s="9">
        <f t="shared" si="0"/>
        <v>8.6021505376344152</v>
      </c>
      <c r="I15" s="23">
        <v>2019</v>
      </c>
      <c r="J15" s="22" t="s">
        <v>5</v>
      </c>
      <c r="K15" s="12" t="s">
        <v>60</v>
      </c>
      <c r="L15" s="22">
        <v>58</v>
      </c>
      <c r="M15" s="22">
        <v>61</v>
      </c>
      <c r="N15" s="9">
        <f t="shared" si="1"/>
        <v>4.9180327868852487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12" t="s">
        <v>61</v>
      </c>
      <c r="F16" s="21">
        <v>545</v>
      </c>
      <c r="G16" s="21">
        <v>572</v>
      </c>
      <c r="H16" s="9">
        <f t="shared" si="0"/>
        <v>4.72027972027972</v>
      </c>
      <c r="I16" s="23">
        <v>2019</v>
      </c>
      <c r="J16" s="22" t="s">
        <v>5</v>
      </c>
      <c r="K16" s="12" t="s">
        <v>61</v>
      </c>
      <c r="L16" s="22">
        <v>471</v>
      </c>
      <c r="M16" s="22">
        <v>498</v>
      </c>
      <c r="N16" s="9">
        <f t="shared" si="1"/>
        <v>5.4216867469879588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12" t="s">
        <v>62</v>
      </c>
      <c r="F17" s="21">
        <v>846</v>
      </c>
      <c r="G17" s="21">
        <v>886</v>
      </c>
      <c r="H17" s="9">
        <f t="shared" si="0"/>
        <v>4.5146726862302415</v>
      </c>
      <c r="I17" s="23">
        <v>2019</v>
      </c>
      <c r="J17" s="22" t="s">
        <v>5</v>
      </c>
      <c r="K17" s="12" t="s">
        <v>62</v>
      </c>
      <c r="L17" s="22">
        <v>1476</v>
      </c>
      <c r="M17" s="22">
        <v>1541</v>
      </c>
      <c r="N17" s="9">
        <f t="shared" si="1"/>
        <v>4.2180402336145448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12" t="s">
        <v>23</v>
      </c>
      <c r="F18" s="21">
        <v>3324</v>
      </c>
      <c r="G18" s="21">
        <v>3566</v>
      </c>
      <c r="H18" s="9">
        <f t="shared" si="0"/>
        <v>6.7863151991026314</v>
      </c>
      <c r="I18" s="23">
        <v>2019</v>
      </c>
      <c r="J18" s="22" t="s">
        <v>5</v>
      </c>
      <c r="K18" s="12" t="s">
        <v>23</v>
      </c>
      <c r="L18" s="22">
        <v>4561</v>
      </c>
      <c r="M18" s="22">
        <v>4715</v>
      </c>
      <c r="N18" s="9">
        <f t="shared" si="1"/>
        <v>3.2661717921527043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12" t="s">
        <v>63</v>
      </c>
      <c r="F19" s="21">
        <v>133</v>
      </c>
      <c r="G19" s="21">
        <v>141</v>
      </c>
      <c r="H19" s="9">
        <f t="shared" si="0"/>
        <v>5.6737588652482174</v>
      </c>
      <c r="I19" s="23">
        <v>2019</v>
      </c>
      <c r="J19" s="22" t="s">
        <v>5</v>
      </c>
      <c r="K19" s="12" t="s">
        <v>63</v>
      </c>
      <c r="L19" s="22">
        <v>136</v>
      </c>
      <c r="M19" s="22">
        <v>144</v>
      </c>
      <c r="N19" s="9">
        <f t="shared" si="1"/>
        <v>5.5555555555555571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12" t="s">
        <v>64</v>
      </c>
      <c r="F20" s="21">
        <v>235</v>
      </c>
      <c r="G20" s="21">
        <v>250</v>
      </c>
      <c r="H20" s="9">
        <f t="shared" si="0"/>
        <v>6</v>
      </c>
      <c r="I20" s="23">
        <v>2019</v>
      </c>
      <c r="J20" s="22" t="s">
        <v>5</v>
      </c>
      <c r="K20" s="12" t="s">
        <v>64</v>
      </c>
      <c r="L20" s="22">
        <v>232</v>
      </c>
      <c r="M20" s="22">
        <v>244</v>
      </c>
      <c r="N20" s="9">
        <f t="shared" si="1"/>
        <v>4.9180327868852487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12" t="s">
        <v>65</v>
      </c>
      <c r="F21" s="21">
        <v>228</v>
      </c>
      <c r="G21" s="21">
        <v>243</v>
      </c>
      <c r="H21" s="9">
        <f t="shared" si="0"/>
        <v>6.1728395061728492</v>
      </c>
      <c r="I21" s="23">
        <v>2019</v>
      </c>
      <c r="J21" s="22" t="s">
        <v>5</v>
      </c>
      <c r="K21" s="12" t="s">
        <v>65</v>
      </c>
      <c r="L21" s="22">
        <v>213</v>
      </c>
      <c r="M21" s="22">
        <v>221</v>
      </c>
      <c r="N21" s="9">
        <f t="shared" si="1"/>
        <v>3.6199095022624448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12" t="s">
        <v>24</v>
      </c>
      <c r="F22" s="21">
        <v>1060</v>
      </c>
      <c r="G22" s="21">
        <v>1138</v>
      </c>
      <c r="H22" s="9">
        <f t="shared" si="0"/>
        <v>6.8541300527240736</v>
      </c>
      <c r="I22" s="23">
        <v>2019</v>
      </c>
      <c r="J22" s="22" t="s">
        <v>5</v>
      </c>
      <c r="K22" s="12" t="s">
        <v>24</v>
      </c>
      <c r="L22" s="22">
        <v>1317</v>
      </c>
      <c r="M22" s="22">
        <v>1397</v>
      </c>
      <c r="N22" s="9">
        <f t="shared" si="1"/>
        <v>5.7265569076592726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12" t="s">
        <v>66</v>
      </c>
      <c r="F23" s="21">
        <v>449</v>
      </c>
      <c r="G23" s="21">
        <v>479</v>
      </c>
      <c r="H23" s="9">
        <f t="shared" si="0"/>
        <v>6.2630480167014611</v>
      </c>
      <c r="I23" s="23">
        <v>2019</v>
      </c>
      <c r="J23" s="22" t="s">
        <v>5</v>
      </c>
      <c r="K23" s="12" t="s">
        <v>66</v>
      </c>
      <c r="L23" s="22">
        <v>441</v>
      </c>
      <c r="M23" s="22">
        <v>474</v>
      </c>
      <c r="N23" s="9">
        <f t="shared" si="1"/>
        <v>6.9620253164556942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12" t="s">
        <v>25</v>
      </c>
      <c r="F24" s="21">
        <v>1432</v>
      </c>
      <c r="G24" s="21">
        <v>1539</v>
      </c>
      <c r="H24" s="9">
        <f t="shared" si="0"/>
        <v>6.9525666016894121</v>
      </c>
      <c r="I24" s="23">
        <v>2019</v>
      </c>
      <c r="J24" s="22" t="s">
        <v>5</v>
      </c>
      <c r="K24" s="12" t="s">
        <v>25</v>
      </c>
      <c r="L24" s="22">
        <v>1475</v>
      </c>
      <c r="M24" s="22">
        <v>1528</v>
      </c>
      <c r="N24" s="9">
        <f t="shared" si="1"/>
        <v>3.4685863874345557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12" t="s">
        <v>67</v>
      </c>
      <c r="F25" s="21">
        <v>127</v>
      </c>
      <c r="G25" s="21">
        <v>132</v>
      </c>
      <c r="H25" s="9">
        <f t="shared" si="0"/>
        <v>3.7878787878787818</v>
      </c>
      <c r="I25" s="23">
        <v>2019</v>
      </c>
      <c r="J25" s="22" t="s">
        <v>5</v>
      </c>
      <c r="K25" s="12" t="s">
        <v>67</v>
      </c>
      <c r="L25" s="22">
        <v>112</v>
      </c>
      <c r="M25" s="22">
        <v>115</v>
      </c>
      <c r="N25" s="9">
        <f t="shared" si="1"/>
        <v>2.6086956521739069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12" t="s">
        <v>26</v>
      </c>
      <c r="F26" s="21">
        <v>1327</v>
      </c>
      <c r="G26" s="21">
        <v>1387</v>
      </c>
      <c r="H26" s="9">
        <f t="shared" si="0"/>
        <v>4.3258832011535731</v>
      </c>
      <c r="I26" s="23">
        <v>2019</v>
      </c>
      <c r="J26" s="22" t="s">
        <v>5</v>
      </c>
      <c r="K26" s="12" t="s">
        <v>26</v>
      </c>
      <c r="L26" s="22">
        <v>1771</v>
      </c>
      <c r="M26" s="22">
        <v>1841</v>
      </c>
      <c r="N26" s="9">
        <f t="shared" si="1"/>
        <v>3.8022813688212977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12" t="s">
        <v>68</v>
      </c>
      <c r="F27" s="21">
        <v>247</v>
      </c>
      <c r="G27" s="21">
        <v>266</v>
      </c>
      <c r="H27" s="9">
        <f t="shared" si="0"/>
        <v>7.1428571428571388</v>
      </c>
      <c r="I27" s="23">
        <v>2019</v>
      </c>
      <c r="J27" s="22" t="s">
        <v>5</v>
      </c>
      <c r="K27" s="12" t="s">
        <v>68</v>
      </c>
      <c r="L27" s="22">
        <v>180</v>
      </c>
      <c r="M27" s="22">
        <v>193</v>
      </c>
      <c r="N27" s="9">
        <f t="shared" si="1"/>
        <v>6.7357512953367831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12" t="s">
        <v>69</v>
      </c>
      <c r="F28" s="21">
        <v>205</v>
      </c>
      <c r="G28" s="21">
        <v>209</v>
      </c>
      <c r="H28" s="9">
        <f t="shared" si="0"/>
        <v>1.913875598086122</v>
      </c>
      <c r="I28" s="23">
        <v>2019</v>
      </c>
      <c r="J28" s="22" t="s">
        <v>5</v>
      </c>
      <c r="K28" s="12" t="s">
        <v>69</v>
      </c>
      <c r="L28" s="22">
        <v>244</v>
      </c>
      <c r="M28" s="22">
        <v>252</v>
      </c>
      <c r="N28" s="9">
        <f t="shared" si="1"/>
        <v>3.1746031746031775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12" t="s">
        <v>27</v>
      </c>
      <c r="F29" s="21">
        <v>1166</v>
      </c>
      <c r="G29" s="21">
        <v>1244</v>
      </c>
      <c r="H29" s="9">
        <f t="shared" si="0"/>
        <v>6.2700964630225116</v>
      </c>
      <c r="I29" s="23">
        <v>2019</v>
      </c>
      <c r="J29" s="22" t="s">
        <v>5</v>
      </c>
      <c r="K29" s="12" t="s">
        <v>27</v>
      </c>
      <c r="L29" s="22">
        <v>1383</v>
      </c>
      <c r="M29" s="22">
        <v>1465</v>
      </c>
      <c r="N29" s="9">
        <f t="shared" si="1"/>
        <v>5.5972696245733715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12" t="s">
        <v>28</v>
      </c>
      <c r="F30" s="21">
        <v>1443</v>
      </c>
      <c r="G30" s="21">
        <v>1584</v>
      </c>
      <c r="H30" s="9">
        <f t="shared" si="0"/>
        <v>8.9015151515151558</v>
      </c>
      <c r="I30" s="23">
        <v>2019</v>
      </c>
      <c r="J30" s="22" t="s">
        <v>5</v>
      </c>
      <c r="K30" s="12" t="s">
        <v>28</v>
      </c>
      <c r="L30" s="22">
        <v>1499</v>
      </c>
      <c r="M30" s="22">
        <v>1643</v>
      </c>
      <c r="N30" s="9">
        <f t="shared" si="1"/>
        <v>8.7644552647595901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12" t="s">
        <v>29</v>
      </c>
      <c r="F31" s="21">
        <v>2421</v>
      </c>
      <c r="G31" s="21">
        <v>2575</v>
      </c>
      <c r="H31" s="9">
        <f t="shared" si="0"/>
        <v>5.9805825242718527</v>
      </c>
      <c r="I31" s="23">
        <v>2019</v>
      </c>
      <c r="J31" s="22" t="s">
        <v>5</v>
      </c>
      <c r="K31" s="12" t="s">
        <v>29</v>
      </c>
      <c r="L31" s="22">
        <v>2790</v>
      </c>
      <c r="M31" s="22">
        <v>2912</v>
      </c>
      <c r="N31" s="9">
        <f t="shared" si="1"/>
        <v>4.189560439560438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12" t="s">
        <v>30</v>
      </c>
      <c r="F32" s="21">
        <v>824</v>
      </c>
      <c r="G32" s="21">
        <v>892</v>
      </c>
      <c r="H32" s="9">
        <f t="shared" si="0"/>
        <v>7.6233183856502222</v>
      </c>
      <c r="I32" s="23">
        <v>2019</v>
      </c>
      <c r="J32" s="22" t="s">
        <v>5</v>
      </c>
      <c r="K32" s="12" t="s">
        <v>30</v>
      </c>
      <c r="L32" s="22">
        <v>796</v>
      </c>
      <c r="M32" s="22">
        <v>843</v>
      </c>
      <c r="N32" s="9">
        <f t="shared" si="1"/>
        <v>5.5753262158956147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12" t="s">
        <v>70</v>
      </c>
      <c r="F33" s="21">
        <v>146</v>
      </c>
      <c r="G33" s="21">
        <v>150</v>
      </c>
      <c r="H33" s="9">
        <f t="shared" si="0"/>
        <v>2.6666666666666572</v>
      </c>
      <c r="I33" s="23">
        <v>2019</v>
      </c>
      <c r="J33" s="22" t="s">
        <v>5</v>
      </c>
      <c r="K33" s="12" t="s">
        <v>70</v>
      </c>
      <c r="L33" s="22">
        <v>148</v>
      </c>
      <c r="M33" s="22">
        <v>149</v>
      </c>
      <c r="N33" s="9">
        <f t="shared" si="1"/>
        <v>0.67114093959730781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12" t="s">
        <v>71</v>
      </c>
      <c r="F34" s="21">
        <v>78</v>
      </c>
      <c r="G34" s="21">
        <v>78</v>
      </c>
      <c r="H34" s="9">
        <f t="shared" si="0"/>
        <v>0</v>
      </c>
      <c r="I34" s="23">
        <v>2019</v>
      </c>
      <c r="J34" s="22" t="s">
        <v>5</v>
      </c>
      <c r="K34" s="12" t="s">
        <v>71</v>
      </c>
      <c r="L34" s="22">
        <v>47</v>
      </c>
      <c r="M34" s="22">
        <v>49</v>
      </c>
      <c r="N34" s="9">
        <f t="shared" si="1"/>
        <v>4.0816326530612344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12" t="s">
        <v>31</v>
      </c>
      <c r="F35" s="21">
        <v>864</v>
      </c>
      <c r="G35" s="21">
        <v>928</v>
      </c>
      <c r="H35" s="9">
        <f t="shared" si="0"/>
        <v>6.8965517241379359</v>
      </c>
      <c r="I35" s="23">
        <v>2019</v>
      </c>
      <c r="J35" s="22" t="s">
        <v>5</v>
      </c>
      <c r="K35" s="12" t="s">
        <v>31</v>
      </c>
      <c r="L35" s="22">
        <v>1173</v>
      </c>
      <c r="M35" s="22">
        <v>1215</v>
      </c>
      <c r="N35" s="9">
        <f t="shared" si="1"/>
        <v>3.4567901234567842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12" t="s">
        <v>52</v>
      </c>
      <c r="F36" s="21">
        <v>242</v>
      </c>
      <c r="G36" s="21">
        <v>255</v>
      </c>
      <c r="H36" s="9">
        <f t="shared" si="0"/>
        <v>5.0980392156862848</v>
      </c>
      <c r="I36" s="23">
        <v>2019</v>
      </c>
      <c r="J36" s="22" t="s">
        <v>5</v>
      </c>
      <c r="K36" s="12" t="s">
        <v>52</v>
      </c>
      <c r="L36" s="22">
        <v>256</v>
      </c>
      <c r="M36" s="22">
        <v>265</v>
      </c>
      <c r="N36" s="9">
        <f t="shared" si="1"/>
        <v>3.3962264150943327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12" t="s">
        <v>32</v>
      </c>
      <c r="F37" s="21">
        <v>2089</v>
      </c>
      <c r="G37" s="21">
        <v>2273</v>
      </c>
      <c r="H37" s="9">
        <f t="shared" si="0"/>
        <v>8.0950285965684117</v>
      </c>
      <c r="I37" s="23">
        <v>2019</v>
      </c>
      <c r="J37" s="22" t="s">
        <v>5</v>
      </c>
      <c r="K37" s="12" t="s">
        <v>32</v>
      </c>
      <c r="L37" s="22">
        <v>2816</v>
      </c>
      <c r="M37" s="22">
        <v>3030</v>
      </c>
      <c r="N37" s="9">
        <f t="shared" si="1"/>
        <v>7.0627062706270607</v>
      </c>
      <c r="O37" s="29"/>
      <c r="P37" s="17"/>
      <c r="Q37" s="17"/>
      <c r="R37" s="17"/>
      <c r="S37" s="17"/>
      <c r="T37" s="17"/>
      <c r="U37" s="17"/>
      <c r="V37" s="17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12" t="s">
        <v>72</v>
      </c>
      <c r="F38" s="21">
        <v>157</v>
      </c>
      <c r="G38" s="21">
        <v>166</v>
      </c>
      <c r="H38" s="9">
        <f t="shared" si="0"/>
        <v>5.4216867469879588</v>
      </c>
      <c r="I38" s="23">
        <v>2019</v>
      </c>
      <c r="J38" s="22" t="s">
        <v>5</v>
      </c>
      <c r="K38" s="12" t="s">
        <v>72</v>
      </c>
      <c r="L38" s="22">
        <v>196</v>
      </c>
      <c r="M38" s="22">
        <v>204</v>
      </c>
      <c r="N38" s="9">
        <f t="shared" si="1"/>
        <v>3.9215686274509807</v>
      </c>
      <c r="O38" s="29"/>
      <c r="P38" s="17"/>
      <c r="Q38" s="17"/>
      <c r="R38" s="17"/>
      <c r="S38" s="17"/>
      <c r="T38" s="17"/>
      <c r="U38" s="17"/>
      <c r="V38" s="17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12" t="s">
        <v>33</v>
      </c>
      <c r="F39" s="21">
        <v>1356</v>
      </c>
      <c r="G39" s="21">
        <v>1410</v>
      </c>
      <c r="H39" s="9">
        <f t="shared" si="0"/>
        <v>3.8297872340425556</v>
      </c>
      <c r="I39" s="23">
        <v>2019</v>
      </c>
      <c r="J39" s="22" t="s">
        <v>5</v>
      </c>
      <c r="K39" s="12" t="s">
        <v>33</v>
      </c>
      <c r="L39" s="22">
        <v>1810</v>
      </c>
      <c r="M39" s="22">
        <v>1862</v>
      </c>
      <c r="N39" s="9">
        <f t="shared" si="1"/>
        <v>2.7926960257787243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12" t="s">
        <v>34</v>
      </c>
      <c r="F40" s="21">
        <v>1737</v>
      </c>
      <c r="G40" s="21">
        <v>1828</v>
      </c>
      <c r="H40" s="9">
        <f t="shared" si="0"/>
        <v>4.9781181619256074</v>
      </c>
      <c r="I40" s="23">
        <v>2019</v>
      </c>
      <c r="J40" s="22" t="s">
        <v>5</v>
      </c>
      <c r="K40" s="12" t="s">
        <v>34</v>
      </c>
      <c r="L40" s="22">
        <v>1619</v>
      </c>
      <c r="M40" s="22">
        <v>1657</v>
      </c>
      <c r="N40" s="9">
        <f t="shared" si="1"/>
        <v>2.2933011466505775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12" t="s">
        <v>35</v>
      </c>
      <c r="F41" s="21">
        <v>904</v>
      </c>
      <c r="G41" s="21">
        <v>973</v>
      </c>
      <c r="H41" s="9">
        <f t="shared" si="0"/>
        <v>7.09146968139774</v>
      </c>
      <c r="I41" s="23">
        <v>2019</v>
      </c>
      <c r="J41" s="22" t="s">
        <v>5</v>
      </c>
      <c r="K41" s="12" t="s">
        <v>35</v>
      </c>
      <c r="L41" s="22">
        <v>861</v>
      </c>
      <c r="M41" s="22">
        <v>939</v>
      </c>
      <c r="N41" s="9">
        <f t="shared" si="1"/>
        <v>8.3067092651757122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12" t="s">
        <v>73</v>
      </c>
      <c r="F42" s="21">
        <v>70</v>
      </c>
      <c r="G42" s="21">
        <v>73</v>
      </c>
      <c r="H42" s="9">
        <f t="shared" si="0"/>
        <v>4.1095890410959015</v>
      </c>
      <c r="I42" s="23">
        <v>2019</v>
      </c>
      <c r="J42" s="22" t="s">
        <v>5</v>
      </c>
      <c r="K42" s="12" t="s">
        <v>73</v>
      </c>
      <c r="L42" s="22">
        <v>76</v>
      </c>
      <c r="M42" s="22">
        <v>78</v>
      </c>
      <c r="N42" s="9">
        <f t="shared" si="1"/>
        <v>2.5641025641025692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12" t="s">
        <v>74</v>
      </c>
      <c r="F43" s="21">
        <v>561</v>
      </c>
      <c r="G43" s="21">
        <v>592</v>
      </c>
      <c r="H43" s="9">
        <f t="shared" si="0"/>
        <v>5.2364864864864842</v>
      </c>
      <c r="I43" s="23">
        <v>2019</v>
      </c>
      <c r="J43" s="22" t="s">
        <v>5</v>
      </c>
      <c r="K43" s="12" t="s">
        <v>74</v>
      </c>
      <c r="L43" s="22">
        <v>587</v>
      </c>
      <c r="M43" s="22">
        <v>615</v>
      </c>
      <c r="N43" s="9">
        <f t="shared" si="1"/>
        <v>4.5528455284552791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12" t="s">
        <v>36</v>
      </c>
      <c r="F44" s="21">
        <v>1095</v>
      </c>
      <c r="G44" s="21">
        <v>1138</v>
      </c>
      <c r="H44" s="9">
        <f t="shared" si="0"/>
        <v>3.7785588752196873</v>
      </c>
      <c r="I44" s="23">
        <v>2019</v>
      </c>
      <c r="J44" s="22" t="s">
        <v>5</v>
      </c>
      <c r="K44" s="12" t="s">
        <v>36</v>
      </c>
      <c r="L44" s="22">
        <v>1409</v>
      </c>
      <c r="M44" s="22">
        <v>1456</v>
      </c>
      <c r="N44" s="9">
        <f t="shared" si="1"/>
        <v>3.228021978021971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12" t="s">
        <v>75</v>
      </c>
      <c r="F45" s="21">
        <v>84</v>
      </c>
      <c r="G45" s="21">
        <v>88</v>
      </c>
      <c r="H45" s="9">
        <f t="shared" si="0"/>
        <v>4.5454545454545467</v>
      </c>
      <c r="I45" s="23">
        <v>2019</v>
      </c>
      <c r="J45" s="22" t="s">
        <v>5</v>
      </c>
      <c r="K45" s="12" t="s">
        <v>75</v>
      </c>
      <c r="L45" s="22">
        <v>98</v>
      </c>
      <c r="M45" s="22">
        <v>101</v>
      </c>
      <c r="N45" s="9">
        <f t="shared" si="1"/>
        <v>2.9702970297029765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12" t="s">
        <v>37</v>
      </c>
      <c r="F46" s="21">
        <v>511</v>
      </c>
      <c r="G46" s="21">
        <v>561</v>
      </c>
      <c r="H46" s="9">
        <f t="shared" si="0"/>
        <v>8.9126559714794951</v>
      </c>
      <c r="I46" s="23">
        <v>2019</v>
      </c>
      <c r="J46" s="22" t="s">
        <v>5</v>
      </c>
      <c r="K46" s="12" t="s">
        <v>37</v>
      </c>
      <c r="L46" s="22">
        <v>750</v>
      </c>
      <c r="M46" s="22">
        <v>791</v>
      </c>
      <c r="N46" s="9">
        <f t="shared" si="1"/>
        <v>5.1833122629582817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12" t="s">
        <v>38</v>
      </c>
      <c r="F47" s="21">
        <v>1120</v>
      </c>
      <c r="G47" s="21">
        <v>1161</v>
      </c>
      <c r="H47" s="9">
        <f t="shared" si="0"/>
        <v>3.531438415159343</v>
      </c>
      <c r="I47" s="23">
        <v>2019</v>
      </c>
      <c r="J47" s="22" t="s">
        <v>5</v>
      </c>
      <c r="K47" s="12" t="s">
        <v>38</v>
      </c>
      <c r="L47" s="22">
        <v>1207</v>
      </c>
      <c r="M47" s="22">
        <v>1225</v>
      </c>
      <c r="N47" s="9">
        <f t="shared" si="1"/>
        <v>1.4693877551020336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12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12" t="s">
        <v>39</v>
      </c>
      <c r="L48" s="22">
        <v>332</v>
      </c>
      <c r="M48" s="22">
        <v>347</v>
      </c>
      <c r="N48" s="9">
        <f t="shared" si="1"/>
        <v>4.3227665706051823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12" t="s">
        <v>76</v>
      </c>
      <c r="F49" s="21">
        <v>1173</v>
      </c>
      <c r="G49" s="21">
        <v>1252</v>
      </c>
      <c r="H49" s="9">
        <f t="shared" si="0"/>
        <v>6.3099041533546227</v>
      </c>
      <c r="I49" s="23">
        <v>2019</v>
      </c>
      <c r="J49" s="22" t="s">
        <v>5</v>
      </c>
      <c r="K49" s="12" t="s">
        <v>76</v>
      </c>
      <c r="L49" s="22">
        <v>2226</v>
      </c>
      <c r="M49" s="22">
        <v>2321</v>
      </c>
      <c r="N49" s="9">
        <f t="shared" si="1"/>
        <v>4.0930633347694965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12" t="s">
        <v>53</v>
      </c>
      <c r="F50" s="21">
        <v>685</v>
      </c>
      <c r="G50" s="21">
        <v>729</v>
      </c>
      <c r="H50" s="9">
        <f t="shared" si="0"/>
        <v>6.0356652949245557</v>
      </c>
      <c r="I50" s="23">
        <v>2019</v>
      </c>
      <c r="J50" s="22" t="s">
        <v>5</v>
      </c>
      <c r="K50" s="12" t="s">
        <v>53</v>
      </c>
      <c r="L50" s="22">
        <v>656</v>
      </c>
      <c r="M50" s="22">
        <v>704</v>
      </c>
      <c r="N50" s="9">
        <f t="shared" si="1"/>
        <v>6.8181818181818272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12" t="s">
        <v>77</v>
      </c>
      <c r="F51" s="21">
        <v>472</v>
      </c>
      <c r="G51" s="21">
        <v>498</v>
      </c>
      <c r="H51" s="9">
        <f t="shared" si="0"/>
        <v>5.2208835341365472</v>
      </c>
      <c r="I51" s="23">
        <v>2019</v>
      </c>
      <c r="J51" s="22" t="s">
        <v>5</v>
      </c>
      <c r="K51" s="12" t="s">
        <v>77</v>
      </c>
      <c r="L51" s="22">
        <v>546</v>
      </c>
      <c r="M51" s="22">
        <v>569</v>
      </c>
      <c r="N51" s="9">
        <f t="shared" si="1"/>
        <v>4.0421792618629269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12" t="s">
        <v>78</v>
      </c>
      <c r="F52" s="21">
        <v>327</v>
      </c>
      <c r="G52" s="21">
        <v>357</v>
      </c>
      <c r="H52" s="9">
        <f t="shared" si="0"/>
        <v>8.4033613445378137</v>
      </c>
      <c r="I52" s="23">
        <v>2019</v>
      </c>
      <c r="J52" s="22" t="s">
        <v>5</v>
      </c>
      <c r="K52" s="12" t="s">
        <v>78</v>
      </c>
      <c r="L52" s="22">
        <v>332</v>
      </c>
      <c r="M52" s="22">
        <v>349</v>
      </c>
      <c r="N52" s="9">
        <f t="shared" si="1"/>
        <v>4.8710601719197655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12" t="s">
        <v>40</v>
      </c>
      <c r="F53" s="21">
        <v>1704</v>
      </c>
      <c r="G53" s="21">
        <v>1792</v>
      </c>
      <c r="H53" s="9">
        <f t="shared" si="0"/>
        <v>4.9107142857142918</v>
      </c>
      <c r="I53" s="23">
        <v>2019</v>
      </c>
      <c r="J53" s="22" t="s">
        <v>5</v>
      </c>
      <c r="K53" s="12" t="s">
        <v>40</v>
      </c>
      <c r="L53" s="22">
        <v>2344</v>
      </c>
      <c r="M53" s="22">
        <v>2408</v>
      </c>
      <c r="N53" s="9">
        <f t="shared" si="1"/>
        <v>2.6578073089700922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12" t="s">
        <v>41</v>
      </c>
      <c r="F54" s="21">
        <v>1363</v>
      </c>
      <c r="G54" s="21">
        <v>1453</v>
      </c>
      <c r="H54" s="9">
        <f t="shared" si="0"/>
        <v>6.1940812112869992</v>
      </c>
      <c r="I54" s="23">
        <v>2019</v>
      </c>
      <c r="J54" s="22" t="s">
        <v>5</v>
      </c>
      <c r="K54" s="12" t="s">
        <v>41</v>
      </c>
      <c r="L54" s="22">
        <v>1582</v>
      </c>
      <c r="M54" s="22">
        <v>1637</v>
      </c>
      <c r="N54" s="9">
        <f t="shared" si="1"/>
        <v>3.3598045204642659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12" t="s">
        <v>79</v>
      </c>
      <c r="F55" s="21">
        <v>359</v>
      </c>
      <c r="G55" s="21">
        <v>375</v>
      </c>
      <c r="H55" s="9">
        <f t="shared" si="0"/>
        <v>4.2666666666666657</v>
      </c>
      <c r="I55" s="23">
        <v>2019</v>
      </c>
      <c r="J55" s="22" t="s">
        <v>5</v>
      </c>
      <c r="K55" s="12" t="s">
        <v>79</v>
      </c>
      <c r="L55" s="22">
        <v>583</v>
      </c>
      <c r="M55" s="22">
        <v>595</v>
      </c>
      <c r="N55" s="9">
        <f t="shared" si="1"/>
        <v>2.0168067226890827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12" t="s">
        <v>42</v>
      </c>
      <c r="F56" s="21">
        <v>1226</v>
      </c>
      <c r="G56" s="21">
        <v>1308</v>
      </c>
      <c r="H56" s="9">
        <f t="shared" si="0"/>
        <v>6.2691131498471009</v>
      </c>
      <c r="I56" s="23">
        <v>2019</v>
      </c>
      <c r="J56" s="22" t="s">
        <v>5</v>
      </c>
      <c r="K56" s="12" t="s">
        <v>42</v>
      </c>
      <c r="L56" s="22">
        <v>1673</v>
      </c>
      <c r="M56" s="22">
        <v>1761</v>
      </c>
      <c r="N56" s="9">
        <f t="shared" si="1"/>
        <v>4.9971607041453723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12" t="s">
        <v>80</v>
      </c>
      <c r="F57" s="21">
        <v>1686</v>
      </c>
      <c r="G57" s="21">
        <v>1777</v>
      </c>
      <c r="H57" s="9">
        <f t="shared" si="0"/>
        <v>5.1209904333145744</v>
      </c>
      <c r="I57" s="23">
        <v>2019</v>
      </c>
      <c r="J57" s="22" t="s">
        <v>5</v>
      </c>
      <c r="K57" s="12" t="s">
        <v>80</v>
      </c>
      <c r="L57" s="22">
        <v>1910</v>
      </c>
      <c r="M57" s="22">
        <v>1963</v>
      </c>
      <c r="N57" s="9">
        <f t="shared" si="1"/>
        <v>2.6999490575649503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12" t="s">
        <v>81</v>
      </c>
      <c r="F58" s="21">
        <v>167</v>
      </c>
      <c r="G58" s="21">
        <v>184</v>
      </c>
      <c r="H58" s="9">
        <f t="shared" si="0"/>
        <v>9.2391304347826093</v>
      </c>
      <c r="I58" s="23">
        <v>2019</v>
      </c>
      <c r="J58" s="22" t="s">
        <v>5</v>
      </c>
      <c r="K58" s="12" t="s">
        <v>81</v>
      </c>
      <c r="L58" s="22">
        <v>169</v>
      </c>
      <c r="M58" s="22">
        <v>174</v>
      </c>
      <c r="N58" s="9">
        <f t="shared" si="1"/>
        <v>2.8735632183908137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12" t="s">
        <v>82</v>
      </c>
      <c r="F59" s="21">
        <v>158</v>
      </c>
      <c r="G59" s="21">
        <v>168</v>
      </c>
      <c r="H59" s="9">
        <f t="shared" si="0"/>
        <v>5.952380952380949</v>
      </c>
      <c r="I59" s="23">
        <v>2019</v>
      </c>
      <c r="J59" s="22" t="s">
        <v>5</v>
      </c>
      <c r="K59" s="12" t="s">
        <v>82</v>
      </c>
      <c r="L59" s="22">
        <v>155</v>
      </c>
      <c r="M59" s="22">
        <v>158</v>
      </c>
      <c r="N59" s="9">
        <f t="shared" si="1"/>
        <v>1.8987341772151893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12" t="s">
        <v>83</v>
      </c>
      <c r="F60" s="21">
        <v>131</v>
      </c>
      <c r="G60" s="21">
        <v>141</v>
      </c>
      <c r="H60" s="9">
        <f t="shared" si="0"/>
        <v>7.0921985815602824</v>
      </c>
      <c r="I60" s="23">
        <v>2019</v>
      </c>
      <c r="J60" s="22" t="s">
        <v>5</v>
      </c>
      <c r="K60" s="12" t="s">
        <v>83</v>
      </c>
      <c r="L60" s="22">
        <v>130</v>
      </c>
      <c r="M60" s="22">
        <v>137</v>
      </c>
      <c r="N60" s="9">
        <f t="shared" si="1"/>
        <v>5.1094890510948971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12" t="s">
        <v>84</v>
      </c>
      <c r="F61" s="21">
        <v>812</v>
      </c>
      <c r="G61" s="21">
        <v>850</v>
      </c>
      <c r="H61" s="9">
        <f t="shared" si="0"/>
        <v>4.470588235294116</v>
      </c>
      <c r="I61" s="23">
        <v>2019</v>
      </c>
      <c r="J61" s="22" t="s">
        <v>5</v>
      </c>
      <c r="K61" s="12" t="s">
        <v>84</v>
      </c>
      <c r="L61" s="22">
        <v>859</v>
      </c>
      <c r="M61" s="22">
        <v>876</v>
      </c>
      <c r="N61" s="9">
        <f t="shared" si="1"/>
        <v>1.9406392694064039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12" t="s">
        <v>85</v>
      </c>
      <c r="F62" s="21">
        <v>134</v>
      </c>
      <c r="G62" s="21">
        <v>141</v>
      </c>
      <c r="H62" s="9">
        <f t="shared" si="0"/>
        <v>4.9645390070921991</v>
      </c>
      <c r="I62" s="23">
        <v>2019</v>
      </c>
      <c r="J62" s="22" t="s">
        <v>5</v>
      </c>
      <c r="K62" s="12" t="s">
        <v>85</v>
      </c>
      <c r="L62" s="22">
        <v>96</v>
      </c>
      <c r="M62" s="22">
        <v>104</v>
      </c>
      <c r="N62" s="9">
        <f t="shared" si="1"/>
        <v>7.6923076923076934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12" t="s">
        <v>43</v>
      </c>
      <c r="F63" s="21">
        <v>453</v>
      </c>
      <c r="G63" s="21">
        <v>482</v>
      </c>
      <c r="H63" s="9">
        <f t="shared" si="0"/>
        <v>6.0165975103734439</v>
      </c>
      <c r="I63" s="23">
        <v>2019</v>
      </c>
      <c r="J63" s="22" t="s">
        <v>5</v>
      </c>
      <c r="K63" s="12" t="s">
        <v>43</v>
      </c>
      <c r="L63" s="22">
        <v>786</v>
      </c>
      <c r="M63" s="22">
        <v>800</v>
      </c>
      <c r="N63" s="9">
        <f t="shared" si="1"/>
        <v>1.75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12" t="s">
        <v>86</v>
      </c>
      <c r="F64" s="21">
        <v>60</v>
      </c>
      <c r="G64" s="21">
        <v>67</v>
      </c>
      <c r="H64" s="9">
        <f t="shared" si="0"/>
        <v>10.447761194029852</v>
      </c>
      <c r="I64" s="23">
        <v>2019</v>
      </c>
      <c r="J64" s="22" t="s">
        <v>5</v>
      </c>
      <c r="K64" s="12" t="s">
        <v>86</v>
      </c>
      <c r="L64" s="22">
        <v>44</v>
      </c>
      <c r="M64" s="22">
        <v>48</v>
      </c>
      <c r="N64" s="9">
        <f t="shared" si="1"/>
        <v>8.3333333333333428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12" t="s">
        <v>16</v>
      </c>
      <c r="F65" s="21">
        <v>32</v>
      </c>
      <c r="G65" s="21">
        <v>35</v>
      </c>
      <c r="H65" s="9">
        <f t="shared" si="0"/>
        <v>8.5714285714285694</v>
      </c>
      <c r="I65" s="23">
        <v>2019</v>
      </c>
      <c r="J65" s="22" t="s">
        <v>5</v>
      </c>
      <c r="K65" s="12" t="s">
        <v>16</v>
      </c>
      <c r="L65" s="22">
        <v>52</v>
      </c>
      <c r="M65" s="22">
        <v>52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12" t="s">
        <v>87</v>
      </c>
      <c r="F66" s="21">
        <v>310</v>
      </c>
      <c r="G66" s="21">
        <v>333</v>
      </c>
      <c r="H66" s="9">
        <f t="shared" si="0"/>
        <v>6.9069069069069116</v>
      </c>
      <c r="I66" s="23">
        <v>2019</v>
      </c>
      <c r="J66" s="22" t="s">
        <v>5</v>
      </c>
      <c r="K66" s="12" t="s">
        <v>87</v>
      </c>
      <c r="L66" s="22">
        <v>343</v>
      </c>
      <c r="M66" s="22">
        <v>360</v>
      </c>
      <c r="N66" s="9">
        <f t="shared" si="1"/>
        <v>4.7222222222222285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12" t="s">
        <v>88</v>
      </c>
      <c r="F67" s="21">
        <v>179</v>
      </c>
      <c r="G67" s="21">
        <v>192</v>
      </c>
      <c r="H67" s="9">
        <f t="shared" si="0"/>
        <v>6.7708333333333428</v>
      </c>
      <c r="I67" s="23">
        <v>2019</v>
      </c>
      <c r="J67" s="22" t="s">
        <v>5</v>
      </c>
      <c r="K67" s="12" t="s">
        <v>88</v>
      </c>
      <c r="L67" s="22">
        <v>175</v>
      </c>
      <c r="M67" s="22">
        <v>182</v>
      </c>
      <c r="N67" s="9">
        <f t="shared" si="1"/>
        <v>3.8461538461538396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12" t="s">
        <v>44</v>
      </c>
      <c r="F68" s="21">
        <v>760</v>
      </c>
      <c r="G68" s="21">
        <v>772</v>
      </c>
      <c r="H68" s="9">
        <f t="shared" si="0"/>
        <v>1.5544041450777257</v>
      </c>
      <c r="I68" s="23">
        <v>2019</v>
      </c>
      <c r="J68" s="22" t="s">
        <v>5</v>
      </c>
      <c r="K68" s="12" t="s">
        <v>44</v>
      </c>
      <c r="L68" s="22">
        <v>869</v>
      </c>
      <c r="M68" s="22">
        <v>883</v>
      </c>
      <c r="N68" s="9">
        <f t="shared" si="1"/>
        <v>1.5855039637599049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12" t="s">
        <v>89</v>
      </c>
      <c r="F69" s="21">
        <v>101</v>
      </c>
      <c r="G69" s="21">
        <v>112</v>
      </c>
      <c r="H69" s="9">
        <f t="shared" si="0"/>
        <v>9.8214285714285694</v>
      </c>
      <c r="I69" s="23">
        <v>2019</v>
      </c>
      <c r="J69" s="22" t="s">
        <v>5</v>
      </c>
      <c r="K69" s="12" t="s">
        <v>89</v>
      </c>
      <c r="L69" s="22">
        <v>88</v>
      </c>
      <c r="M69" s="22">
        <v>92</v>
      </c>
      <c r="N69" s="9">
        <f t="shared" si="1"/>
        <v>4.3478260869565162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12" t="s">
        <v>90</v>
      </c>
      <c r="F70" s="21">
        <v>284</v>
      </c>
      <c r="G70" s="21">
        <v>296</v>
      </c>
      <c r="H70" s="9">
        <f t="shared" ref="H70:H133" si="3">100-(F70/G70*100)</f>
        <v>4.0540540540540633</v>
      </c>
      <c r="I70" s="23">
        <v>2019</v>
      </c>
      <c r="J70" s="22" t="s">
        <v>5</v>
      </c>
      <c r="K70" s="12" t="s">
        <v>90</v>
      </c>
      <c r="L70" s="22">
        <v>384</v>
      </c>
      <c r="M70" s="22">
        <v>395</v>
      </c>
      <c r="N70" s="9">
        <f t="shared" ref="N70:N133" si="4">100-(L70/M70*100)</f>
        <v>2.7848101265822862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12" t="s">
        <v>54</v>
      </c>
      <c r="F71" s="21">
        <v>299</v>
      </c>
      <c r="G71" s="21">
        <v>333</v>
      </c>
      <c r="H71" s="9">
        <f t="shared" si="3"/>
        <v>10.210210210210207</v>
      </c>
      <c r="I71" s="23">
        <v>2019</v>
      </c>
      <c r="J71" s="22" t="s">
        <v>5</v>
      </c>
      <c r="K71" s="12" t="s">
        <v>54</v>
      </c>
      <c r="L71" s="22">
        <v>261</v>
      </c>
      <c r="M71" s="22">
        <v>276</v>
      </c>
      <c r="N71" s="9">
        <f t="shared" si="4"/>
        <v>5.4347826086956559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12" t="s">
        <v>91</v>
      </c>
      <c r="F72" s="21">
        <v>69</v>
      </c>
      <c r="G72" s="21">
        <v>74</v>
      </c>
      <c r="H72" s="9">
        <f t="shared" si="3"/>
        <v>6.7567567567567579</v>
      </c>
      <c r="I72" s="23">
        <v>2019</v>
      </c>
      <c r="J72" s="22" t="s">
        <v>5</v>
      </c>
      <c r="K72" s="12" t="s">
        <v>91</v>
      </c>
      <c r="L72" s="22">
        <v>51</v>
      </c>
      <c r="M72" s="22">
        <v>58</v>
      </c>
      <c r="N72" s="9">
        <f t="shared" si="4"/>
        <v>12.068965517241381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12" t="s">
        <v>55</v>
      </c>
      <c r="F73" s="21">
        <v>303</v>
      </c>
      <c r="G73" s="21">
        <v>316</v>
      </c>
      <c r="H73" s="9">
        <f t="shared" si="3"/>
        <v>4.1139240506329173</v>
      </c>
      <c r="I73" s="23">
        <v>2019</v>
      </c>
      <c r="J73" s="22" t="s">
        <v>5</v>
      </c>
      <c r="K73" s="12" t="s">
        <v>55</v>
      </c>
      <c r="L73" s="22">
        <v>376</v>
      </c>
      <c r="M73" s="22">
        <v>393</v>
      </c>
      <c r="N73" s="9">
        <f t="shared" si="4"/>
        <v>4.3256997455470696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12" t="s">
        <v>45</v>
      </c>
      <c r="F74" s="21">
        <v>426</v>
      </c>
      <c r="G74" s="21">
        <v>447</v>
      </c>
      <c r="H74" s="9">
        <f t="shared" si="3"/>
        <v>4.6979865771812115</v>
      </c>
      <c r="I74" s="23">
        <v>2019</v>
      </c>
      <c r="J74" s="22" t="s">
        <v>5</v>
      </c>
      <c r="K74" s="12" t="s">
        <v>45</v>
      </c>
      <c r="L74" s="22">
        <v>398</v>
      </c>
      <c r="M74" s="22">
        <v>429</v>
      </c>
      <c r="N74" s="9">
        <f t="shared" si="4"/>
        <v>7.2261072261072314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12" t="s">
        <v>92</v>
      </c>
      <c r="F75" s="21">
        <v>469</v>
      </c>
      <c r="G75" s="21">
        <v>504</v>
      </c>
      <c r="H75" s="9">
        <f t="shared" si="3"/>
        <v>6.9444444444444429</v>
      </c>
      <c r="I75" s="23">
        <v>2019</v>
      </c>
      <c r="J75" s="22" t="s">
        <v>5</v>
      </c>
      <c r="K75" s="12" t="s">
        <v>92</v>
      </c>
      <c r="L75" s="22">
        <v>497</v>
      </c>
      <c r="M75" s="22">
        <v>519</v>
      </c>
      <c r="N75" s="9">
        <f t="shared" si="4"/>
        <v>4.2389210019267836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12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12" t="s">
        <v>93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12" t="s">
        <v>46</v>
      </c>
      <c r="F77" s="21">
        <v>1669</v>
      </c>
      <c r="G77" s="21">
        <v>1731</v>
      </c>
      <c r="H77" s="9">
        <f t="shared" si="3"/>
        <v>3.5817446562680431</v>
      </c>
      <c r="I77" s="23">
        <v>2019</v>
      </c>
      <c r="J77" s="22" t="s">
        <v>5</v>
      </c>
      <c r="K77" s="12" t="s">
        <v>46</v>
      </c>
      <c r="L77" s="22">
        <v>1868</v>
      </c>
      <c r="M77" s="22">
        <v>1940</v>
      </c>
      <c r="N77" s="9">
        <f t="shared" si="4"/>
        <v>3.711340206185568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12" t="s">
        <v>47</v>
      </c>
      <c r="F78" s="21">
        <v>1500</v>
      </c>
      <c r="G78" s="21">
        <v>1580</v>
      </c>
      <c r="H78" s="9">
        <f t="shared" si="3"/>
        <v>5.0632911392405049</v>
      </c>
      <c r="I78" s="23">
        <v>2019</v>
      </c>
      <c r="J78" s="22" t="s">
        <v>5</v>
      </c>
      <c r="K78" s="12" t="s">
        <v>47</v>
      </c>
      <c r="L78" s="22">
        <v>2585</v>
      </c>
      <c r="M78" s="22">
        <v>2670</v>
      </c>
      <c r="N78" s="9">
        <f t="shared" si="4"/>
        <v>3.1835205992509259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12" t="s">
        <v>56</v>
      </c>
      <c r="F79" s="21">
        <v>492</v>
      </c>
      <c r="G79" s="21">
        <v>520</v>
      </c>
      <c r="H79" s="9">
        <f t="shared" si="3"/>
        <v>5.3846153846153868</v>
      </c>
      <c r="I79" s="23">
        <v>2019</v>
      </c>
      <c r="J79" s="22" t="s">
        <v>5</v>
      </c>
      <c r="K79" s="12" t="s">
        <v>56</v>
      </c>
      <c r="L79" s="22">
        <v>500</v>
      </c>
      <c r="M79" s="22">
        <v>548</v>
      </c>
      <c r="N79" s="9">
        <f t="shared" si="4"/>
        <v>8.7591240875912462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12" t="s">
        <v>48</v>
      </c>
      <c r="F80" s="21">
        <v>1842</v>
      </c>
      <c r="G80" s="21">
        <v>1969</v>
      </c>
      <c r="H80" s="9">
        <f t="shared" si="3"/>
        <v>6.449974606399195</v>
      </c>
      <c r="I80" s="23">
        <v>2019</v>
      </c>
      <c r="J80" s="22" t="s">
        <v>5</v>
      </c>
      <c r="K80" s="12" t="s">
        <v>48</v>
      </c>
      <c r="L80" s="22">
        <v>4024</v>
      </c>
      <c r="M80" s="22">
        <v>4163</v>
      </c>
      <c r="N80" s="9">
        <f t="shared" si="4"/>
        <v>3.3389382656737894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12" t="s">
        <v>49</v>
      </c>
      <c r="F81" s="21">
        <v>566</v>
      </c>
      <c r="G81" s="21">
        <v>588</v>
      </c>
      <c r="H81" s="9">
        <f t="shared" si="3"/>
        <v>3.7414965986394577</v>
      </c>
      <c r="I81" s="23">
        <v>2019</v>
      </c>
      <c r="J81" s="22" t="s">
        <v>5</v>
      </c>
      <c r="K81" s="12" t="s">
        <v>49</v>
      </c>
      <c r="L81" s="22">
        <v>709</v>
      </c>
      <c r="M81" s="22">
        <v>727</v>
      </c>
      <c r="N81" s="9">
        <f t="shared" si="4"/>
        <v>2.4759284731774471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12" t="s">
        <v>94</v>
      </c>
      <c r="F82" s="21">
        <v>1841</v>
      </c>
      <c r="G82" s="21">
        <v>1927</v>
      </c>
      <c r="H82" s="9">
        <f t="shared" si="3"/>
        <v>4.4628956927867165</v>
      </c>
      <c r="I82" s="23">
        <v>2019</v>
      </c>
      <c r="J82" s="22" t="s">
        <v>5</v>
      </c>
      <c r="K82" s="12" t="s">
        <v>94</v>
      </c>
      <c r="L82" s="22">
        <v>1776</v>
      </c>
      <c r="M82" s="22">
        <v>1840</v>
      </c>
      <c r="N82" s="9">
        <f t="shared" si="4"/>
        <v>3.4782608695652186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12" t="s">
        <v>95</v>
      </c>
      <c r="F83" s="21">
        <v>87</v>
      </c>
      <c r="G83" s="21">
        <v>98</v>
      </c>
      <c r="H83" s="9">
        <f t="shared" si="3"/>
        <v>11.224489795918373</v>
      </c>
      <c r="I83" s="23">
        <v>2019</v>
      </c>
      <c r="J83" s="22" t="s">
        <v>5</v>
      </c>
      <c r="K83" s="12" t="s">
        <v>95</v>
      </c>
      <c r="L83" s="22">
        <v>64</v>
      </c>
      <c r="M83" s="22">
        <v>71</v>
      </c>
      <c r="N83" s="9">
        <f t="shared" si="4"/>
        <v>9.859154929577457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14" t="s">
        <v>109</v>
      </c>
      <c r="F84" s="21">
        <f>SUM(F5:F83)</f>
        <v>58680</v>
      </c>
      <c r="G84" s="21">
        <f>SUM(G5:G83)</f>
        <v>62164</v>
      </c>
      <c r="H84" s="9">
        <f t="shared" si="3"/>
        <v>5.6045299530274661</v>
      </c>
      <c r="I84" s="23">
        <v>2019</v>
      </c>
      <c r="J84" s="22"/>
      <c r="K84" s="14" t="s">
        <v>109</v>
      </c>
      <c r="L84" s="22">
        <f>SUM(L5:L83)</f>
        <v>71994</v>
      </c>
      <c r="M84" s="22">
        <f>SUM(M5:M83)</f>
        <v>74953</v>
      </c>
      <c r="N84" s="9">
        <f t="shared" si="4"/>
        <v>3.9478072925700189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146</v>
      </c>
      <c r="G85" s="21">
        <v>160</v>
      </c>
      <c r="H85" s="9">
        <f t="shared" si="3"/>
        <v>8.75</v>
      </c>
      <c r="I85" s="23">
        <v>2019</v>
      </c>
      <c r="J85" s="22" t="s">
        <v>13</v>
      </c>
      <c r="K85" s="12" t="s">
        <v>57</v>
      </c>
      <c r="L85" s="22">
        <v>141</v>
      </c>
      <c r="M85" s="22">
        <v>151</v>
      </c>
      <c r="N85" s="9">
        <f t="shared" si="4"/>
        <v>6.6225165562913872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134</v>
      </c>
      <c r="G86" s="21">
        <v>149</v>
      </c>
      <c r="H86" s="9">
        <f t="shared" si="3"/>
        <v>10.067114093959731</v>
      </c>
      <c r="I86" s="23">
        <v>2019</v>
      </c>
      <c r="J86" s="22" t="s">
        <v>13</v>
      </c>
      <c r="K86" s="12" t="s">
        <v>50</v>
      </c>
      <c r="L86" s="22">
        <v>118</v>
      </c>
      <c r="M86" s="22">
        <v>127</v>
      </c>
      <c r="N86" s="9">
        <f t="shared" si="4"/>
        <v>7.086614173228341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1102</v>
      </c>
      <c r="G87" s="21">
        <v>1218</v>
      </c>
      <c r="H87" s="9">
        <f t="shared" si="3"/>
        <v>9.5238095238095184</v>
      </c>
      <c r="I87" s="23">
        <v>2019</v>
      </c>
      <c r="J87" s="22" t="s">
        <v>13</v>
      </c>
      <c r="K87" s="12" t="s">
        <v>18</v>
      </c>
      <c r="L87" s="22">
        <v>1490</v>
      </c>
      <c r="M87" s="22">
        <v>1586</v>
      </c>
      <c r="N87" s="9">
        <f t="shared" si="4"/>
        <v>6.0529634300126105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1337</v>
      </c>
      <c r="G88" s="21">
        <v>1422</v>
      </c>
      <c r="H88" s="9">
        <f t="shared" si="3"/>
        <v>5.9774964838255897</v>
      </c>
      <c r="I88" s="23">
        <v>2019</v>
      </c>
      <c r="J88" s="22" t="s">
        <v>13</v>
      </c>
      <c r="K88" s="12" t="s">
        <v>19</v>
      </c>
      <c r="L88" s="22">
        <v>1480</v>
      </c>
      <c r="M88" s="22">
        <v>1526</v>
      </c>
      <c r="N88" s="9">
        <f t="shared" si="4"/>
        <v>3.0144167758846692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259</v>
      </c>
      <c r="G89" s="21">
        <v>279</v>
      </c>
      <c r="H89" s="9">
        <f t="shared" si="3"/>
        <v>7.1684587813620055</v>
      </c>
      <c r="I89" s="23">
        <v>2019</v>
      </c>
      <c r="J89" s="22" t="s">
        <v>13</v>
      </c>
      <c r="K89" s="12" t="s">
        <v>58</v>
      </c>
      <c r="L89" s="22">
        <v>328</v>
      </c>
      <c r="M89" s="22">
        <v>341</v>
      </c>
      <c r="N89" s="9">
        <f t="shared" si="4"/>
        <v>3.8123167155425222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525</v>
      </c>
      <c r="G90" s="21">
        <v>561</v>
      </c>
      <c r="H90" s="9">
        <f t="shared" si="3"/>
        <v>6.417112299465245</v>
      </c>
      <c r="I90" s="23">
        <v>2019</v>
      </c>
      <c r="J90" s="22" t="s">
        <v>13</v>
      </c>
      <c r="K90" s="12" t="s">
        <v>59</v>
      </c>
      <c r="L90" s="22">
        <v>621</v>
      </c>
      <c r="M90" s="22">
        <v>656</v>
      </c>
      <c r="N90" s="9">
        <f t="shared" si="4"/>
        <v>5.33536585365853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1189</v>
      </c>
      <c r="G91" s="21">
        <v>1218</v>
      </c>
      <c r="H91" s="9">
        <f t="shared" si="3"/>
        <v>2.3809523809523796</v>
      </c>
      <c r="I91" s="23">
        <v>2019</v>
      </c>
      <c r="J91" s="22" t="s">
        <v>13</v>
      </c>
      <c r="K91" s="12" t="s">
        <v>20</v>
      </c>
      <c r="L91" s="22">
        <v>1551</v>
      </c>
      <c r="M91" s="22">
        <v>1570</v>
      </c>
      <c r="N91" s="9">
        <f t="shared" si="4"/>
        <v>1.2101910828025524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143</v>
      </c>
      <c r="G92" s="21">
        <v>155</v>
      </c>
      <c r="H92" s="9">
        <f t="shared" si="3"/>
        <v>7.7419354838709609</v>
      </c>
      <c r="I92" s="23">
        <v>2019</v>
      </c>
      <c r="J92" s="22" t="s">
        <v>13</v>
      </c>
      <c r="K92" s="12" t="s">
        <v>51</v>
      </c>
      <c r="L92" s="22">
        <v>104</v>
      </c>
      <c r="M92" s="22">
        <v>110</v>
      </c>
      <c r="N92" s="9">
        <f t="shared" si="4"/>
        <v>5.4545454545454533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2083</v>
      </c>
      <c r="G93" s="21">
        <v>2135</v>
      </c>
      <c r="H93" s="9">
        <f t="shared" si="3"/>
        <v>2.4355971896955424</v>
      </c>
      <c r="I93" s="23">
        <v>2019</v>
      </c>
      <c r="J93" s="22" t="s">
        <v>13</v>
      </c>
      <c r="K93" s="12" t="s">
        <v>21</v>
      </c>
      <c r="L93" s="22">
        <v>2413</v>
      </c>
      <c r="M93" s="22">
        <v>2454</v>
      </c>
      <c r="N93" s="9">
        <f t="shared" si="4"/>
        <v>1.6707416462917735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2070</v>
      </c>
      <c r="G94" s="21">
        <v>2342</v>
      </c>
      <c r="H94" s="9">
        <f t="shared" si="3"/>
        <v>11.614005123825791</v>
      </c>
      <c r="I94" s="23">
        <v>2019</v>
      </c>
      <c r="J94" s="22" t="s">
        <v>13</v>
      </c>
      <c r="K94" s="12" t="s">
        <v>22</v>
      </c>
      <c r="L94" s="22">
        <v>2256</v>
      </c>
      <c r="M94" s="22">
        <v>2432</v>
      </c>
      <c r="N94" s="9">
        <f t="shared" si="4"/>
        <v>7.2368421052631504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71</v>
      </c>
      <c r="G95" s="21">
        <v>74</v>
      </c>
      <c r="H95" s="9">
        <f t="shared" si="3"/>
        <v>4.0540540540540633</v>
      </c>
      <c r="I95" s="23">
        <v>2019</v>
      </c>
      <c r="J95" s="22" t="s">
        <v>13</v>
      </c>
      <c r="K95" s="12" t="s">
        <v>60</v>
      </c>
      <c r="L95" s="22">
        <v>51</v>
      </c>
      <c r="M95" s="22">
        <v>54</v>
      </c>
      <c r="N95" s="9">
        <f t="shared" si="4"/>
        <v>5.5555555555555571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536</v>
      </c>
      <c r="G96" s="21">
        <v>598</v>
      </c>
      <c r="H96" s="9">
        <f t="shared" si="3"/>
        <v>10.367892976588635</v>
      </c>
      <c r="I96" s="23">
        <v>2019</v>
      </c>
      <c r="J96" s="22" t="s">
        <v>13</v>
      </c>
      <c r="K96" s="12" t="s">
        <v>61</v>
      </c>
      <c r="L96" s="22">
        <v>462</v>
      </c>
      <c r="M96" s="22">
        <v>501</v>
      </c>
      <c r="N96" s="9">
        <f t="shared" si="4"/>
        <v>7.784431137724539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816</v>
      </c>
      <c r="G97" s="21">
        <v>867</v>
      </c>
      <c r="H97" s="9">
        <f t="shared" si="3"/>
        <v>5.8823529411764781</v>
      </c>
      <c r="I97" s="23">
        <v>2019</v>
      </c>
      <c r="J97" s="22" t="s">
        <v>13</v>
      </c>
      <c r="K97" s="12" t="s">
        <v>62</v>
      </c>
      <c r="L97" s="22">
        <v>1362</v>
      </c>
      <c r="M97" s="22">
        <v>1456</v>
      </c>
      <c r="N97" s="9">
        <f t="shared" si="4"/>
        <v>6.4560439560439562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3228</v>
      </c>
      <c r="G98" s="21">
        <v>3560</v>
      </c>
      <c r="H98" s="9">
        <f t="shared" si="3"/>
        <v>9.3258426966292234</v>
      </c>
      <c r="I98" s="23">
        <v>2019</v>
      </c>
      <c r="J98" s="22" t="s">
        <v>13</v>
      </c>
      <c r="K98" s="12" t="s">
        <v>23</v>
      </c>
      <c r="L98" s="22">
        <v>4286</v>
      </c>
      <c r="M98" s="22">
        <v>4517</v>
      </c>
      <c r="N98" s="9">
        <f t="shared" si="4"/>
        <v>5.1140137259242806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137</v>
      </c>
      <c r="G99" s="21">
        <v>158</v>
      </c>
      <c r="H99" s="9">
        <f t="shared" si="3"/>
        <v>13.29113924050634</v>
      </c>
      <c r="I99" s="23">
        <v>2019</v>
      </c>
      <c r="J99" s="22" t="s">
        <v>13</v>
      </c>
      <c r="K99" s="12" t="s">
        <v>63</v>
      </c>
      <c r="L99" s="22">
        <v>140</v>
      </c>
      <c r="M99" s="22">
        <v>150</v>
      </c>
      <c r="N99" s="9">
        <f t="shared" si="4"/>
        <v>6.6666666666666714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230</v>
      </c>
      <c r="G100" s="21">
        <v>259</v>
      </c>
      <c r="H100" s="9">
        <f t="shared" si="3"/>
        <v>11.196911196911202</v>
      </c>
      <c r="I100" s="23">
        <v>2019</v>
      </c>
      <c r="J100" s="22" t="s">
        <v>13</v>
      </c>
      <c r="K100" s="12" t="s">
        <v>64</v>
      </c>
      <c r="L100" s="22">
        <v>242</v>
      </c>
      <c r="M100" s="22">
        <v>256</v>
      </c>
      <c r="N100" s="9">
        <f t="shared" si="4"/>
        <v>5.46875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247</v>
      </c>
      <c r="G101" s="21">
        <v>266</v>
      </c>
      <c r="H101" s="9">
        <f t="shared" si="3"/>
        <v>7.1428571428571388</v>
      </c>
      <c r="I101" s="23">
        <v>2019</v>
      </c>
      <c r="J101" s="22" t="s">
        <v>13</v>
      </c>
      <c r="K101" s="12" t="s">
        <v>65</v>
      </c>
      <c r="L101" s="22">
        <v>192</v>
      </c>
      <c r="M101" s="22">
        <v>209</v>
      </c>
      <c r="N101" s="9">
        <f t="shared" si="4"/>
        <v>8.1339712918660325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978</v>
      </c>
      <c r="G102" s="21">
        <v>1094</v>
      </c>
      <c r="H102" s="9">
        <f t="shared" si="3"/>
        <v>10.603290676416819</v>
      </c>
      <c r="I102" s="23">
        <v>2019</v>
      </c>
      <c r="J102" s="22" t="s">
        <v>13</v>
      </c>
      <c r="K102" s="12" t="s">
        <v>24</v>
      </c>
      <c r="L102" s="22">
        <v>1231</v>
      </c>
      <c r="M102" s="22">
        <v>1308</v>
      </c>
      <c r="N102" s="9">
        <f t="shared" si="4"/>
        <v>5.8868501529051969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435</v>
      </c>
      <c r="G103" s="21">
        <v>484</v>
      </c>
      <c r="H103" s="9">
        <f t="shared" si="3"/>
        <v>10.123966942148769</v>
      </c>
      <c r="I103" s="23">
        <v>2019</v>
      </c>
      <c r="J103" s="22" t="s">
        <v>13</v>
      </c>
      <c r="K103" s="12" t="s">
        <v>66</v>
      </c>
      <c r="L103" s="22">
        <v>472</v>
      </c>
      <c r="M103" s="22">
        <v>506</v>
      </c>
      <c r="N103" s="9">
        <f t="shared" si="4"/>
        <v>6.7193675889327977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1356</v>
      </c>
      <c r="G104" s="21">
        <v>1492</v>
      </c>
      <c r="H104" s="9">
        <f t="shared" si="3"/>
        <v>9.1152815013404762</v>
      </c>
      <c r="I104" s="23">
        <v>2019</v>
      </c>
      <c r="J104" s="22" t="s">
        <v>13</v>
      </c>
      <c r="K104" s="12" t="s">
        <v>25</v>
      </c>
      <c r="L104" s="22">
        <v>1486</v>
      </c>
      <c r="M104" s="22">
        <v>1549</v>
      </c>
      <c r="N104" s="9">
        <f t="shared" si="4"/>
        <v>4.0671400903808888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142</v>
      </c>
      <c r="G105" s="21">
        <v>158</v>
      </c>
      <c r="H105" s="9">
        <f t="shared" si="3"/>
        <v>10.12658227848101</v>
      </c>
      <c r="I105" s="23">
        <v>2019</v>
      </c>
      <c r="J105" s="22" t="s">
        <v>13</v>
      </c>
      <c r="K105" s="12" t="s">
        <v>67</v>
      </c>
      <c r="L105" s="22">
        <v>94</v>
      </c>
      <c r="M105" s="22">
        <v>97</v>
      </c>
      <c r="N105" s="9">
        <f t="shared" si="4"/>
        <v>3.0927835051546424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1232</v>
      </c>
      <c r="G106" s="21">
        <v>1310</v>
      </c>
      <c r="H106" s="9">
        <f t="shared" si="3"/>
        <v>5.954198473282446</v>
      </c>
      <c r="I106" s="23">
        <v>2019</v>
      </c>
      <c r="J106" s="22" t="s">
        <v>13</v>
      </c>
      <c r="K106" s="12" t="s">
        <v>26</v>
      </c>
      <c r="L106" s="22">
        <v>1644</v>
      </c>
      <c r="M106" s="22">
        <v>1708</v>
      </c>
      <c r="N106" s="9">
        <f t="shared" si="4"/>
        <v>3.7470725995316201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244</v>
      </c>
      <c r="G107" s="21">
        <v>272</v>
      </c>
      <c r="H107" s="9">
        <f t="shared" si="3"/>
        <v>10.294117647058826</v>
      </c>
      <c r="I107" s="23">
        <v>2019</v>
      </c>
      <c r="J107" s="22" t="s">
        <v>13</v>
      </c>
      <c r="K107" s="12" t="s">
        <v>68</v>
      </c>
      <c r="L107" s="22">
        <v>179</v>
      </c>
      <c r="M107" s="22">
        <v>186</v>
      </c>
      <c r="N107" s="9">
        <f t="shared" si="4"/>
        <v>3.7634408602150557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203</v>
      </c>
      <c r="G108" s="21">
        <v>217</v>
      </c>
      <c r="H108" s="9">
        <f t="shared" si="3"/>
        <v>6.4516129032258078</v>
      </c>
      <c r="I108" s="23">
        <v>2019</v>
      </c>
      <c r="J108" s="22" t="s">
        <v>13</v>
      </c>
      <c r="K108" s="12" t="s">
        <v>69</v>
      </c>
      <c r="L108" s="22">
        <v>272</v>
      </c>
      <c r="M108" s="22">
        <v>282</v>
      </c>
      <c r="N108" s="9">
        <f t="shared" si="4"/>
        <v>3.5460992907801483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1177</v>
      </c>
      <c r="G109" s="21">
        <v>1297</v>
      </c>
      <c r="H109" s="9">
        <f t="shared" si="3"/>
        <v>9.2521202775636198</v>
      </c>
      <c r="I109" s="23">
        <v>2019</v>
      </c>
      <c r="J109" s="22" t="s">
        <v>13</v>
      </c>
      <c r="K109" s="12" t="s">
        <v>27</v>
      </c>
      <c r="L109" s="22">
        <v>1404</v>
      </c>
      <c r="M109" s="22">
        <v>1506</v>
      </c>
      <c r="N109" s="9">
        <f t="shared" si="4"/>
        <v>6.7729083665338692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1449</v>
      </c>
      <c r="G110" s="21">
        <v>1662</v>
      </c>
      <c r="H110" s="9">
        <f t="shared" si="3"/>
        <v>12.815884476534308</v>
      </c>
      <c r="I110" s="23">
        <v>2019</v>
      </c>
      <c r="J110" s="22" t="s">
        <v>13</v>
      </c>
      <c r="K110" s="12" t="s">
        <v>28</v>
      </c>
      <c r="L110" s="22">
        <v>1638</v>
      </c>
      <c r="M110" s="22">
        <v>1796</v>
      </c>
      <c r="N110" s="9">
        <f t="shared" si="4"/>
        <v>8.7973273942093471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2412</v>
      </c>
      <c r="G111" s="21">
        <v>2628</v>
      </c>
      <c r="H111" s="9">
        <f t="shared" si="3"/>
        <v>8.2191780821917746</v>
      </c>
      <c r="I111" s="23">
        <v>2019</v>
      </c>
      <c r="J111" s="22" t="s">
        <v>13</v>
      </c>
      <c r="K111" s="12" t="s">
        <v>29</v>
      </c>
      <c r="L111" s="22">
        <v>2896</v>
      </c>
      <c r="M111" s="22">
        <v>3031</v>
      </c>
      <c r="N111" s="9">
        <f t="shared" si="4"/>
        <v>4.4539755856153107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784</v>
      </c>
      <c r="G112" s="21">
        <v>896</v>
      </c>
      <c r="H112" s="9">
        <f t="shared" si="3"/>
        <v>12.5</v>
      </c>
      <c r="I112" s="23">
        <v>2019</v>
      </c>
      <c r="J112" s="22" t="s">
        <v>13</v>
      </c>
      <c r="K112" s="12" t="s">
        <v>30</v>
      </c>
      <c r="L112" s="22">
        <v>883</v>
      </c>
      <c r="M112" s="22">
        <v>959</v>
      </c>
      <c r="N112" s="9">
        <f t="shared" si="4"/>
        <v>7.924921793534935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126</v>
      </c>
      <c r="G113" s="21">
        <v>136</v>
      </c>
      <c r="H113" s="9">
        <f t="shared" si="3"/>
        <v>7.3529411764705799</v>
      </c>
      <c r="I113" s="23">
        <v>2019</v>
      </c>
      <c r="J113" s="22" t="s">
        <v>13</v>
      </c>
      <c r="K113" s="12" t="s">
        <v>70</v>
      </c>
      <c r="L113" s="22">
        <v>158</v>
      </c>
      <c r="M113" s="22">
        <v>163</v>
      </c>
      <c r="N113" s="9">
        <f t="shared" si="4"/>
        <v>3.0674846625766889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63</v>
      </c>
      <c r="G114" s="21">
        <v>71</v>
      </c>
      <c r="H114" s="9">
        <f t="shared" si="3"/>
        <v>11.267605633802816</v>
      </c>
      <c r="I114" s="23">
        <v>2019</v>
      </c>
      <c r="J114" s="22" t="s">
        <v>13</v>
      </c>
      <c r="K114" s="12" t="s">
        <v>71</v>
      </c>
      <c r="L114" s="22">
        <v>54</v>
      </c>
      <c r="M114" s="22">
        <v>57</v>
      </c>
      <c r="N114" s="9">
        <f t="shared" si="4"/>
        <v>5.2631578947368496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837</v>
      </c>
      <c r="G115" s="21">
        <v>917</v>
      </c>
      <c r="H115" s="9">
        <f t="shared" si="3"/>
        <v>8.7241003271537636</v>
      </c>
      <c r="I115" s="23">
        <v>2019</v>
      </c>
      <c r="J115" s="22" t="s">
        <v>13</v>
      </c>
      <c r="K115" s="12" t="s">
        <v>31</v>
      </c>
      <c r="L115" s="22">
        <v>1069</v>
      </c>
      <c r="M115" s="22">
        <v>1104</v>
      </c>
      <c r="N115" s="9">
        <f t="shared" si="4"/>
        <v>3.1702898550724683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241</v>
      </c>
      <c r="G116" s="21">
        <v>258</v>
      </c>
      <c r="H116" s="9">
        <f t="shared" si="3"/>
        <v>6.5891472868216994</v>
      </c>
      <c r="I116" s="23">
        <v>2019</v>
      </c>
      <c r="J116" s="22" t="s">
        <v>13</v>
      </c>
      <c r="K116" s="12" t="s">
        <v>52</v>
      </c>
      <c r="L116" s="22">
        <v>232</v>
      </c>
      <c r="M116" s="22">
        <v>259</v>
      </c>
      <c r="N116" s="9">
        <f t="shared" si="4"/>
        <v>10.424710424710426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2101</v>
      </c>
      <c r="G117" s="21">
        <v>2397</v>
      </c>
      <c r="H117" s="9">
        <f t="shared" si="3"/>
        <v>12.348769294952021</v>
      </c>
      <c r="I117" s="23">
        <v>2019</v>
      </c>
      <c r="J117" s="22" t="s">
        <v>13</v>
      </c>
      <c r="K117" s="12" t="s">
        <v>32</v>
      </c>
      <c r="L117" s="22">
        <v>2630</v>
      </c>
      <c r="M117" s="22">
        <v>2901</v>
      </c>
      <c r="N117" s="9">
        <f t="shared" si="4"/>
        <v>9.3416063426404747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163</v>
      </c>
      <c r="G118" s="21">
        <v>171</v>
      </c>
      <c r="H118" s="9">
        <f t="shared" si="3"/>
        <v>4.6783625730994203</v>
      </c>
      <c r="I118" s="23">
        <v>2019</v>
      </c>
      <c r="J118" s="22" t="s">
        <v>13</v>
      </c>
      <c r="K118" s="12" t="s">
        <v>72</v>
      </c>
      <c r="L118" s="22">
        <v>194</v>
      </c>
      <c r="M118" s="22">
        <v>206</v>
      </c>
      <c r="N118" s="9">
        <f t="shared" si="4"/>
        <v>5.8252427184466029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1415</v>
      </c>
      <c r="G119" s="21">
        <v>1494</v>
      </c>
      <c r="H119" s="9">
        <f t="shared" si="3"/>
        <v>5.2878179384203463</v>
      </c>
      <c r="I119" s="23">
        <v>2019</v>
      </c>
      <c r="J119" s="22" t="s">
        <v>13</v>
      </c>
      <c r="K119" s="12" t="s">
        <v>33</v>
      </c>
      <c r="L119" s="22">
        <v>1755</v>
      </c>
      <c r="M119" s="22">
        <v>1808</v>
      </c>
      <c r="N119" s="9">
        <f t="shared" si="4"/>
        <v>2.9314159292035384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1783</v>
      </c>
      <c r="G120" s="21">
        <v>1890</v>
      </c>
      <c r="H120" s="9">
        <f t="shared" si="3"/>
        <v>5.6613756613756578</v>
      </c>
      <c r="I120" s="23">
        <v>2019</v>
      </c>
      <c r="J120" s="22" t="s">
        <v>13</v>
      </c>
      <c r="K120" s="12" t="s">
        <v>34</v>
      </c>
      <c r="L120" s="22">
        <v>1607</v>
      </c>
      <c r="M120" s="22">
        <v>1639</v>
      </c>
      <c r="N120" s="9">
        <f t="shared" si="4"/>
        <v>1.9524100061012746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849</v>
      </c>
      <c r="G121" s="21">
        <v>949</v>
      </c>
      <c r="H121" s="9">
        <f t="shared" si="3"/>
        <v>10.53740779768178</v>
      </c>
      <c r="I121" s="23">
        <v>2019</v>
      </c>
      <c r="J121" s="22" t="s">
        <v>13</v>
      </c>
      <c r="K121" s="12" t="s">
        <v>35</v>
      </c>
      <c r="L121" s="22">
        <v>862</v>
      </c>
      <c r="M121" s="22">
        <v>932</v>
      </c>
      <c r="N121" s="9">
        <f t="shared" si="4"/>
        <v>7.5107296137339006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89</v>
      </c>
      <c r="G122" s="21">
        <v>94</v>
      </c>
      <c r="H122" s="9">
        <f t="shared" si="3"/>
        <v>5.3191489361702082</v>
      </c>
      <c r="I122" s="23">
        <v>2019</v>
      </c>
      <c r="J122" s="22" t="s">
        <v>13</v>
      </c>
      <c r="K122" s="12" t="s">
        <v>73</v>
      </c>
      <c r="L122" s="22">
        <v>67</v>
      </c>
      <c r="M122" s="22">
        <v>71</v>
      </c>
      <c r="N122" s="9">
        <f t="shared" si="4"/>
        <v>5.6338028169014081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543</v>
      </c>
      <c r="G123" s="21">
        <v>590</v>
      </c>
      <c r="H123" s="9">
        <f t="shared" si="3"/>
        <v>7.9661016949152526</v>
      </c>
      <c r="I123" s="23">
        <v>2019</v>
      </c>
      <c r="J123" s="22" t="s">
        <v>13</v>
      </c>
      <c r="K123" s="12" t="s">
        <v>74</v>
      </c>
      <c r="L123" s="21">
        <v>624</v>
      </c>
      <c r="M123" s="21">
        <v>636</v>
      </c>
      <c r="N123" s="9">
        <f t="shared" si="4"/>
        <v>1.8867924528301927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1195</v>
      </c>
      <c r="G124" s="21">
        <v>1257</v>
      </c>
      <c r="H124" s="9">
        <f t="shared" si="3"/>
        <v>4.9323786793953843</v>
      </c>
      <c r="I124" s="23">
        <v>2019</v>
      </c>
      <c r="J124" s="22" t="s">
        <v>13</v>
      </c>
      <c r="K124" s="12" t="s">
        <v>36</v>
      </c>
      <c r="L124" s="21">
        <v>1358</v>
      </c>
      <c r="M124" s="21">
        <v>1421</v>
      </c>
      <c r="N124" s="9">
        <f t="shared" si="4"/>
        <v>4.4334975369458078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74</v>
      </c>
      <c r="G125" s="21">
        <v>79</v>
      </c>
      <c r="H125" s="9">
        <f t="shared" si="3"/>
        <v>6.3291139240506311</v>
      </c>
      <c r="I125" s="23">
        <v>2019</v>
      </c>
      <c r="J125" s="22" t="s">
        <v>13</v>
      </c>
      <c r="K125" s="12" t="s">
        <v>75</v>
      </c>
      <c r="L125" s="21">
        <v>104</v>
      </c>
      <c r="M125" s="21">
        <v>109</v>
      </c>
      <c r="N125" s="9">
        <f t="shared" si="4"/>
        <v>4.5871559633027488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475</v>
      </c>
      <c r="G126" s="21">
        <v>533</v>
      </c>
      <c r="H126" s="9">
        <f t="shared" si="3"/>
        <v>10.881801125703561</v>
      </c>
      <c r="I126" s="23">
        <v>2019</v>
      </c>
      <c r="J126" s="22" t="s">
        <v>13</v>
      </c>
      <c r="K126" s="12" t="s">
        <v>37</v>
      </c>
      <c r="L126" s="21">
        <v>693</v>
      </c>
      <c r="M126" s="21">
        <v>720</v>
      </c>
      <c r="N126" s="9">
        <f t="shared" si="4"/>
        <v>3.75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1174</v>
      </c>
      <c r="G127" s="21">
        <v>1265</v>
      </c>
      <c r="H127" s="9">
        <f t="shared" si="3"/>
        <v>7.1936758893280626</v>
      </c>
      <c r="I127" s="23">
        <v>2019</v>
      </c>
      <c r="J127" s="22" t="s">
        <v>13</v>
      </c>
      <c r="K127" s="12" t="s">
        <v>38</v>
      </c>
      <c r="L127" s="21">
        <v>1239</v>
      </c>
      <c r="M127" s="21">
        <v>1274</v>
      </c>
      <c r="N127" s="9">
        <f t="shared" si="4"/>
        <v>2.7472527472527446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250</v>
      </c>
      <c r="G128" s="21">
        <v>268</v>
      </c>
      <c r="H128" s="9">
        <f t="shared" si="3"/>
        <v>6.7164179104477597</v>
      </c>
      <c r="I128" s="23">
        <v>2019</v>
      </c>
      <c r="J128" s="22" t="s">
        <v>13</v>
      </c>
      <c r="K128" s="12" t="s">
        <v>39</v>
      </c>
      <c r="L128" s="21">
        <v>478</v>
      </c>
      <c r="M128" s="21">
        <v>488</v>
      </c>
      <c r="N128" s="9">
        <f t="shared" si="4"/>
        <v>2.0491803278688536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958</v>
      </c>
      <c r="G129" s="21">
        <v>1067</v>
      </c>
      <c r="H129" s="9">
        <f t="shared" si="3"/>
        <v>10.215557638238053</v>
      </c>
      <c r="I129" s="23">
        <v>2019</v>
      </c>
      <c r="J129" s="22" t="s">
        <v>13</v>
      </c>
      <c r="K129" s="12" t="s">
        <v>76</v>
      </c>
      <c r="L129" s="21">
        <v>2119</v>
      </c>
      <c r="M129" s="21">
        <v>2234</v>
      </c>
      <c r="N129" s="9">
        <f t="shared" si="4"/>
        <v>5.1477170993733239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739</v>
      </c>
      <c r="G130" s="21">
        <v>857</v>
      </c>
      <c r="H130" s="9">
        <f t="shared" si="3"/>
        <v>13.768961493582268</v>
      </c>
      <c r="I130" s="23">
        <v>2019</v>
      </c>
      <c r="J130" s="22" t="s">
        <v>13</v>
      </c>
      <c r="K130" s="12" t="s">
        <v>53</v>
      </c>
      <c r="L130" s="21">
        <v>683</v>
      </c>
      <c r="M130" s="21">
        <v>740</v>
      </c>
      <c r="N130" s="9">
        <f t="shared" si="4"/>
        <v>7.7027027027027088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420</v>
      </c>
      <c r="G131" s="21">
        <v>461</v>
      </c>
      <c r="H131" s="9">
        <f t="shared" si="3"/>
        <v>8.8937093275488053</v>
      </c>
      <c r="I131" s="23">
        <v>2019</v>
      </c>
      <c r="J131" s="22" t="s">
        <v>13</v>
      </c>
      <c r="K131" s="12" t="s">
        <v>77</v>
      </c>
      <c r="L131" s="21">
        <v>526</v>
      </c>
      <c r="M131" s="21">
        <v>555</v>
      </c>
      <c r="N131" s="9">
        <f t="shared" si="4"/>
        <v>5.2252252252252305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383</v>
      </c>
      <c r="G132" s="21">
        <v>418</v>
      </c>
      <c r="H132" s="9">
        <f t="shared" si="3"/>
        <v>8.3732057416268049</v>
      </c>
      <c r="I132" s="23">
        <v>2019</v>
      </c>
      <c r="J132" s="22" t="s">
        <v>13</v>
      </c>
      <c r="K132" s="12" t="s">
        <v>78</v>
      </c>
      <c r="L132" s="21">
        <v>357</v>
      </c>
      <c r="M132" s="21">
        <v>379</v>
      </c>
      <c r="N132" s="9">
        <f t="shared" si="4"/>
        <v>5.8047493403693977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1777</v>
      </c>
      <c r="G133" s="21">
        <v>1883</v>
      </c>
      <c r="H133" s="9">
        <f t="shared" si="3"/>
        <v>5.6293149229952206</v>
      </c>
      <c r="I133" s="23">
        <v>2019</v>
      </c>
      <c r="J133" s="22" t="s">
        <v>13</v>
      </c>
      <c r="K133" s="12" t="s">
        <v>40</v>
      </c>
      <c r="L133" s="21">
        <v>2284</v>
      </c>
      <c r="M133" s="21">
        <v>2362</v>
      </c>
      <c r="N133" s="9">
        <f t="shared" si="4"/>
        <v>3.3022861981371676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1345</v>
      </c>
      <c r="G134" s="21">
        <v>1414</v>
      </c>
      <c r="H134" s="9">
        <f t="shared" ref="H134:H197" si="5">100-(F134/G134*100)</f>
        <v>4.8797736916548757</v>
      </c>
      <c r="I134" s="23">
        <v>2019</v>
      </c>
      <c r="J134" s="22" t="s">
        <v>13</v>
      </c>
      <c r="K134" s="12" t="s">
        <v>41</v>
      </c>
      <c r="L134" s="21">
        <v>1617</v>
      </c>
      <c r="M134" s="21">
        <v>1655</v>
      </c>
      <c r="N134" s="9">
        <f t="shared" ref="N134:N197" si="6">100-(L134/M134*100)</f>
        <v>2.2960725075528643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364</v>
      </c>
      <c r="G135" s="21">
        <v>391</v>
      </c>
      <c r="H135" s="9">
        <f t="shared" si="5"/>
        <v>6.9053708439897719</v>
      </c>
      <c r="I135" s="23">
        <v>2019</v>
      </c>
      <c r="J135" s="22" t="s">
        <v>13</v>
      </c>
      <c r="K135" s="12" t="s">
        <v>79</v>
      </c>
      <c r="L135" s="21">
        <v>581</v>
      </c>
      <c r="M135" s="21">
        <v>599</v>
      </c>
      <c r="N135" s="9">
        <f t="shared" si="6"/>
        <v>3.0050083472454077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1198</v>
      </c>
      <c r="G136" s="21">
        <v>1332</v>
      </c>
      <c r="H136" s="9">
        <f t="shared" si="5"/>
        <v>10.060060060060067</v>
      </c>
      <c r="I136" s="23">
        <v>2019</v>
      </c>
      <c r="J136" s="22" t="s">
        <v>13</v>
      </c>
      <c r="K136" s="12" t="s">
        <v>42</v>
      </c>
      <c r="L136" s="21">
        <v>1636</v>
      </c>
      <c r="M136" s="21">
        <v>1703</v>
      </c>
      <c r="N136" s="9">
        <f t="shared" si="6"/>
        <v>3.9342337052260774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1701</v>
      </c>
      <c r="G137" s="21">
        <v>1802</v>
      </c>
      <c r="H137" s="9">
        <f t="shared" si="5"/>
        <v>5.6048834628190889</v>
      </c>
      <c r="I137" s="23">
        <v>2019</v>
      </c>
      <c r="J137" s="22" t="s">
        <v>13</v>
      </c>
      <c r="K137" s="12" t="s">
        <v>80</v>
      </c>
      <c r="L137" s="21">
        <v>1990</v>
      </c>
      <c r="M137" s="21">
        <v>2031</v>
      </c>
      <c r="N137" s="9">
        <f t="shared" si="6"/>
        <v>2.0187099950763212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168</v>
      </c>
      <c r="G138" s="21">
        <v>189</v>
      </c>
      <c r="H138" s="9">
        <f t="shared" si="5"/>
        <v>11.111111111111114</v>
      </c>
      <c r="I138" s="23">
        <v>2019</v>
      </c>
      <c r="J138" s="22" t="s">
        <v>13</v>
      </c>
      <c r="K138" s="12" t="s">
        <v>81</v>
      </c>
      <c r="L138" s="21">
        <v>168</v>
      </c>
      <c r="M138" s="21">
        <v>175</v>
      </c>
      <c r="N138" s="9">
        <f t="shared" si="6"/>
        <v>4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151</v>
      </c>
      <c r="G139" s="21">
        <v>163</v>
      </c>
      <c r="H139" s="9">
        <f t="shared" si="5"/>
        <v>7.3619631901840563</v>
      </c>
      <c r="I139" s="23">
        <v>2019</v>
      </c>
      <c r="J139" s="22" t="s">
        <v>13</v>
      </c>
      <c r="K139" s="12" t="s">
        <v>82</v>
      </c>
      <c r="L139" s="21">
        <v>183</v>
      </c>
      <c r="M139" s="21">
        <v>193</v>
      </c>
      <c r="N139" s="9">
        <f t="shared" si="6"/>
        <v>5.1813471502590573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146</v>
      </c>
      <c r="G140" s="21">
        <v>166</v>
      </c>
      <c r="H140" s="9">
        <f t="shared" si="5"/>
        <v>12.048192771084345</v>
      </c>
      <c r="I140" s="23">
        <v>2019</v>
      </c>
      <c r="J140" s="22" t="s">
        <v>13</v>
      </c>
      <c r="K140" s="12" t="s">
        <v>83</v>
      </c>
      <c r="L140" s="21">
        <v>135</v>
      </c>
      <c r="M140" s="21">
        <v>141</v>
      </c>
      <c r="N140" s="9">
        <f t="shared" si="6"/>
        <v>4.2553191489361666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847</v>
      </c>
      <c r="G141" s="21">
        <v>872</v>
      </c>
      <c r="H141" s="9">
        <f t="shared" si="5"/>
        <v>2.8669724770642233</v>
      </c>
      <c r="I141" s="23">
        <v>2019</v>
      </c>
      <c r="J141" s="22" t="s">
        <v>13</v>
      </c>
      <c r="K141" s="12" t="s">
        <v>84</v>
      </c>
      <c r="L141" s="21">
        <v>866</v>
      </c>
      <c r="M141" s="21">
        <v>890</v>
      </c>
      <c r="N141" s="9">
        <f t="shared" si="6"/>
        <v>2.6966292134831491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127</v>
      </c>
      <c r="G142" s="21">
        <v>141</v>
      </c>
      <c r="H142" s="9">
        <f t="shared" si="5"/>
        <v>9.9290780141843982</v>
      </c>
      <c r="I142" s="23">
        <v>2019</v>
      </c>
      <c r="J142" s="22" t="s">
        <v>13</v>
      </c>
      <c r="K142" s="12" t="s">
        <v>85</v>
      </c>
      <c r="L142" s="21">
        <v>119</v>
      </c>
      <c r="M142" s="21">
        <v>130</v>
      </c>
      <c r="N142" s="9">
        <f t="shared" si="6"/>
        <v>8.461538461538467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369</v>
      </c>
      <c r="G143" s="21">
        <v>396</v>
      </c>
      <c r="H143" s="9">
        <f t="shared" si="5"/>
        <v>6.8181818181818272</v>
      </c>
      <c r="I143" s="23">
        <v>2019</v>
      </c>
      <c r="J143" s="22" t="s">
        <v>13</v>
      </c>
      <c r="K143" s="12" t="s">
        <v>43</v>
      </c>
      <c r="L143" s="21">
        <v>694</v>
      </c>
      <c r="M143" s="21">
        <v>717</v>
      </c>
      <c r="N143" s="9">
        <f t="shared" si="6"/>
        <v>3.2078103207810358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69</v>
      </c>
      <c r="G144" s="21">
        <v>75</v>
      </c>
      <c r="H144" s="9">
        <f t="shared" si="5"/>
        <v>8</v>
      </c>
      <c r="I144" s="23">
        <v>2019</v>
      </c>
      <c r="J144" s="22" t="s">
        <v>13</v>
      </c>
      <c r="K144" s="12" t="s">
        <v>86</v>
      </c>
      <c r="L144" s="21">
        <v>61</v>
      </c>
      <c r="M144" s="21">
        <v>63</v>
      </c>
      <c r="N144" s="9">
        <f t="shared" si="6"/>
        <v>3.1746031746031775</v>
      </c>
      <c r="O144" s="29"/>
    </row>
    <row r="145" spans="1:15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12" t="s">
        <v>16</v>
      </c>
      <c r="L145" s="21">
        <v>48</v>
      </c>
      <c r="M145" s="21">
        <v>49</v>
      </c>
      <c r="N145" s="9">
        <f t="shared" si="6"/>
        <v>2.0408163265306172</v>
      </c>
      <c r="O145" s="29"/>
    </row>
    <row r="146" spans="1:15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338</v>
      </c>
      <c r="G146" s="21">
        <v>371</v>
      </c>
      <c r="H146" s="9">
        <f t="shared" si="5"/>
        <v>8.8948787061994636</v>
      </c>
      <c r="I146" s="23">
        <v>2019</v>
      </c>
      <c r="J146" s="22" t="s">
        <v>13</v>
      </c>
      <c r="K146" s="12" t="s">
        <v>87</v>
      </c>
      <c r="L146" s="21">
        <v>358</v>
      </c>
      <c r="M146" s="21">
        <v>375</v>
      </c>
      <c r="N146" s="9">
        <f t="shared" si="6"/>
        <v>4.5333333333333314</v>
      </c>
      <c r="O146" s="29"/>
    </row>
    <row r="147" spans="1:15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208</v>
      </c>
      <c r="G147" s="21">
        <v>231</v>
      </c>
      <c r="H147" s="9">
        <f t="shared" si="5"/>
        <v>9.9567099567099575</v>
      </c>
      <c r="I147" s="23">
        <v>2019</v>
      </c>
      <c r="J147" s="22" t="s">
        <v>13</v>
      </c>
      <c r="K147" s="12" t="s">
        <v>88</v>
      </c>
      <c r="L147" s="21">
        <v>187</v>
      </c>
      <c r="M147" s="21">
        <v>196</v>
      </c>
      <c r="N147" s="9">
        <f t="shared" si="6"/>
        <v>4.5918367346938709</v>
      </c>
      <c r="O147" s="29"/>
    </row>
    <row r="148" spans="1:15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862</v>
      </c>
      <c r="G148" s="21">
        <v>878</v>
      </c>
      <c r="H148" s="9">
        <f t="shared" si="5"/>
        <v>1.8223234624145732</v>
      </c>
      <c r="I148" s="23">
        <v>2019</v>
      </c>
      <c r="J148" s="22" t="s">
        <v>13</v>
      </c>
      <c r="K148" s="12" t="s">
        <v>44</v>
      </c>
      <c r="L148" s="21">
        <v>958</v>
      </c>
      <c r="M148" s="21">
        <v>975</v>
      </c>
      <c r="N148" s="9">
        <f t="shared" si="6"/>
        <v>1.7435897435897516</v>
      </c>
      <c r="O148" s="29"/>
    </row>
    <row r="149" spans="1:15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63</v>
      </c>
      <c r="G149" s="21">
        <v>78</v>
      </c>
      <c r="H149" s="9">
        <f t="shared" si="5"/>
        <v>19.230769230769226</v>
      </c>
      <c r="I149" s="23">
        <v>2019</v>
      </c>
      <c r="J149" s="22" t="s">
        <v>13</v>
      </c>
      <c r="K149" s="12" t="s">
        <v>89</v>
      </c>
      <c r="L149" s="21">
        <v>84</v>
      </c>
      <c r="M149" s="21">
        <v>92</v>
      </c>
      <c r="N149" s="9">
        <f t="shared" si="6"/>
        <v>8.6956521739130466</v>
      </c>
      <c r="O149" s="29"/>
    </row>
    <row r="150" spans="1:15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247</v>
      </c>
      <c r="G150" s="21">
        <v>259</v>
      </c>
      <c r="H150" s="9">
        <f t="shared" si="5"/>
        <v>4.6332046332046417</v>
      </c>
      <c r="I150" s="23">
        <v>2019</v>
      </c>
      <c r="J150" s="22" t="s">
        <v>13</v>
      </c>
      <c r="K150" s="12" t="s">
        <v>90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5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251</v>
      </c>
      <c r="G151" s="21">
        <v>288</v>
      </c>
      <c r="H151" s="9">
        <f t="shared" si="5"/>
        <v>12.847222222222214</v>
      </c>
      <c r="I151" s="23">
        <v>2019</v>
      </c>
      <c r="J151" s="22" t="s">
        <v>13</v>
      </c>
      <c r="K151" s="12" t="s">
        <v>54</v>
      </c>
      <c r="L151" s="21">
        <v>259</v>
      </c>
      <c r="M151" s="21">
        <v>281</v>
      </c>
      <c r="N151" s="9">
        <f t="shared" si="6"/>
        <v>7.829181494661924</v>
      </c>
      <c r="O151" s="29"/>
    </row>
    <row r="152" spans="1:15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81</v>
      </c>
      <c r="G152" s="21">
        <v>87</v>
      </c>
      <c r="H152" s="9">
        <f t="shared" si="5"/>
        <v>6.8965517241379359</v>
      </c>
      <c r="I152" s="23">
        <v>2019</v>
      </c>
      <c r="J152" s="22" t="s">
        <v>13</v>
      </c>
      <c r="K152" s="12" t="s">
        <v>91</v>
      </c>
      <c r="L152" s="21">
        <v>63</v>
      </c>
      <c r="M152" s="21">
        <v>67</v>
      </c>
      <c r="N152" s="9">
        <f t="shared" si="6"/>
        <v>5.9701492537313356</v>
      </c>
      <c r="O152" s="29"/>
    </row>
    <row r="153" spans="1:15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310</v>
      </c>
      <c r="G153" s="21">
        <v>325</v>
      </c>
      <c r="H153" s="9">
        <f t="shared" si="5"/>
        <v>4.6153846153846132</v>
      </c>
      <c r="I153" s="23">
        <v>2019</v>
      </c>
      <c r="J153" s="22" t="s">
        <v>13</v>
      </c>
      <c r="K153" s="12" t="s">
        <v>55</v>
      </c>
      <c r="L153" s="21">
        <v>362</v>
      </c>
      <c r="M153" s="21">
        <v>391</v>
      </c>
      <c r="N153" s="9">
        <f t="shared" si="6"/>
        <v>7.4168797953964258</v>
      </c>
      <c r="O153" s="29"/>
    </row>
    <row r="154" spans="1:15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472</v>
      </c>
      <c r="G154" s="21">
        <v>512</v>
      </c>
      <c r="H154" s="9">
        <f t="shared" si="5"/>
        <v>7.8125</v>
      </c>
      <c r="I154" s="23">
        <v>2019</v>
      </c>
      <c r="J154" s="22" t="s">
        <v>13</v>
      </c>
      <c r="K154" s="12" t="s">
        <v>45</v>
      </c>
      <c r="L154" s="21">
        <v>466</v>
      </c>
      <c r="M154" s="21">
        <v>511</v>
      </c>
      <c r="N154" s="9">
        <f t="shared" si="6"/>
        <v>8.8062622309197707</v>
      </c>
      <c r="O154" s="29"/>
    </row>
    <row r="155" spans="1:15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483</v>
      </c>
      <c r="G155" s="21">
        <v>533</v>
      </c>
      <c r="H155" s="9">
        <f t="shared" si="5"/>
        <v>9.3808630393996282</v>
      </c>
      <c r="I155" s="23">
        <v>2019</v>
      </c>
      <c r="J155" s="22" t="s">
        <v>13</v>
      </c>
      <c r="K155" s="12" t="s">
        <v>92</v>
      </c>
      <c r="L155" s="21">
        <v>456</v>
      </c>
      <c r="M155" s="21">
        <v>495</v>
      </c>
      <c r="N155" s="9">
        <f t="shared" si="6"/>
        <v>7.8787878787878753</v>
      </c>
      <c r="O155" s="29"/>
    </row>
    <row r="156" spans="1:15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61</v>
      </c>
      <c r="G156" s="21">
        <v>66</v>
      </c>
      <c r="H156" s="9">
        <f t="shared" si="5"/>
        <v>7.5757575757575779</v>
      </c>
      <c r="I156" s="23">
        <v>2019</v>
      </c>
      <c r="J156" s="22" t="s">
        <v>13</v>
      </c>
      <c r="K156" s="12" t="s">
        <v>93</v>
      </c>
      <c r="L156" s="21">
        <v>40</v>
      </c>
      <c r="M156" s="21">
        <v>41</v>
      </c>
      <c r="N156" s="9">
        <f t="shared" si="6"/>
        <v>2.4390243902439011</v>
      </c>
      <c r="O156" s="29"/>
    </row>
    <row r="157" spans="1:15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1626</v>
      </c>
      <c r="G157" s="21">
        <v>1724</v>
      </c>
      <c r="H157" s="9">
        <f t="shared" si="5"/>
        <v>5.6844547563805037</v>
      </c>
      <c r="I157" s="23">
        <v>2019</v>
      </c>
      <c r="J157" s="22" t="s">
        <v>13</v>
      </c>
      <c r="K157" s="12" t="s">
        <v>46</v>
      </c>
      <c r="L157" s="21">
        <v>2028</v>
      </c>
      <c r="M157" s="21">
        <v>2114</v>
      </c>
      <c r="N157" s="9">
        <f t="shared" si="6"/>
        <v>4.0681173131504238</v>
      </c>
      <c r="O157" s="29"/>
    </row>
    <row r="158" spans="1:15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1531</v>
      </c>
      <c r="G158" s="21">
        <v>1660</v>
      </c>
      <c r="H158" s="9">
        <f t="shared" si="5"/>
        <v>7.771084337349393</v>
      </c>
      <c r="I158" s="23">
        <v>2019</v>
      </c>
      <c r="J158" s="22" t="s">
        <v>13</v>
      </c>
      <c r="K158" s="12" t="s">
        <v>47</v>
      </c>
      <c r="L158" s="21">
        <v>2495</v>
      </c>
      <c r="M158" s="21">
        <v>2592</v>
      </c>
      <c r="N158" s="9">
        <f t="shared" si="6"/>
        <v>3.742283950617292</v>
      </c>
      <c r="O158" s="29"/>
    </row>
    <row r="159" spans="1:15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465</v>
      </c>
      <c r="G159" s="21">
        <v>522</v>
      </c>
      <c r="H159" s="9">
        <f t="shared" si="5"/>
        <v>10.919540229885058</v>
      </c>
      <c r="I159" s="23">
        <v>2019</v>
      </c>
      <c r="J159" s="22" t="s">
        <v>13</v>
      </c>
      <c r="K159" s="12" t="s">
        <v>56</v>
      </c>
      <c r="L159" s="21">
        <v>558</v>
      </c>
      <c r="M159" s="21">
        <v>601</v>
      </c>
      <c r="N159" s="9">
        <f t="shared" si="6"/>
        <v>7.1547420965058279</v>
      </c>
      <c r="O159" s="29"/>
    </row>
    <row r="160" spans="1:15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1661</v>
      </c>
      <c r="G160" s="21">
        <v>1874</v>
      </c>
      <c r="H160" s="9">
        <f t="shared" si="5"/>
        <v>11.366061899679821</v>
      </c>
      <c r="I160" s="23">
        <v>2019</v>
      </c>
      <c r="J160" s="22" t="s">
        <v>13</v>
      </c>
      <c r="K160" s="12" t="s">
        <v>48</v>
      </c>
      <c r="L160" s="21">
        <v>3518</v>
      </c>
      <c r="M160" s="21">
        <v>3729</v>
      </c>
      <c r="N160" s="9">
        <f t="shared" si="6"/>
        <v>5.6583534459640674</v>
      </c>
      <c r="O160" s="29"/>
    </row>
    <row r="161" spans="1:15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506</v>
      </c>
      <c r="G161" s="21">
        <v>532</v>
      </c>
      <c r="H161" s="9">
        <f t="shared" si="5"/>
        <v>4.8872180451127889</v>
      </c>
      <c r="I161" s="23">
        <v>2019</v>
      </c>
      <c r="J161" s="22" t="s">
        <v>13</v>
      </c>
      <c r="K161" s="12" t="s">
        <v>49</v>
      </c>
      <c r="L161" s="21">
        <v>680</v>
      </c>
      <c r="M161" s="21">
        <v>712</v>
      </c>
      <c r="N161" s="9">
        <f t="shared" si="6"/>
        <v>4.4943820224719104</v>
      </c>
      <c r="O161" s="29"/>
    </row>
    <row r="162" spans="1:15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1863</v>
      </c>
      <c r="G162" s="22">
        <v>1987</v>
      </c>
      <c r="H162" s="9">
        <f t="shared" si="5"/>
        <v>6.2405636638147968</v>
      </c>
      <c r="I162" s="23">
        <v>2019</v>
      </c>
      <c r="J162" s="22" t="s">
        <v>13</v>
      </c>
      <c r="K162" s="12" t="s">
        <v>94</v>
      </c>
      <c r="L162" s="21">
        <v>1759</v>
      </c>
      <c r="M162" s="21">
        <v>1826</v>
      </c>
      <c r="N162" s="9">
        <f t="shared" si="6"/>
        <v>3.6692223439211347</v>
      </c>
      <c r="O162" s="29"/>
    </row>
    <row r="163" spans="1:15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78</v>
      </c>
      <c r="G163" s="22">
        <v>87</v>
      </c>
      <c r="H163" s="9">
        <f t="shared" si="5"/>
        <v>10.34482758620689</v>
      </c>
      <c r="I163" s="23">
        <v>2019</v>
      </c>
      <c r="J163" s="22" t="s">
        <v>13</v>
      </c>
      <c r="K163" s="12" t="s">
        <v>95</v>
      </c>
      <c r="L163" s="21">
        <v>70</v>
      </c>
      <c r="M163" s="21">
        <v>75</v>
      </c>
      <c r="N163" s="9">
        <f t="shared" si="6"/>
        <v>6.6666666666666714</v>
      </c>
      <c r="O163" s="29"/>
    </row>
    <row r="164" spans="1:15" x14ac:dyDescent="0.45">
      <c r="A164" s="18">
        <v>160</v>
      </c>
      <c r="B164" s="25">
        <v>80</v>
      </c>
      <c r="C164" s="11">
        <v>2008</v>
      </c>
      <c r="D164" s="14" t="s">
        <v>13</v>
      </c>
      <c r="E164" s="14" t="s">
        <v>109</v>
      </c>
      <c r="F164" s="21">
        <f>SUM(F85:F163)</f>
        <v>57945</v>
      </c>
      <c r="G164" s="21">
        <f>SUM(G85:G163)</f>
        <v>62975</v>
      </c>
      <c r="H164" s="9">
        <f t="shared" si="5"/>
        <v>7.9872965462485155</v>
      </c>
      <c r="I164" s="23">
        <v>2019</v>
      </c>
      <c r="J164" s="56"/>
      <c r="K164" s="14" t="s">
        <v>109</v>
      </c>
      <c r="L164" s="22">
        <f>SUM(L85:L163)</f>
        <v>71340</v>
      </c>
      <c r="M164" s="22">
        <f>SUM(M85:M163)</f>
        <v>74879</v>
      </c>
      <c r="N164" s="9">
        <f t="shared" si="6"/>
        <v>4.726291750691118</v>
      </c>
      <c r="O164" s="29"/>
    </row>
    <row r="165" spans="1:15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12" t="s">
        <v>57</v>
      </c>
      <c r="L165" s="22">
        <v>136</v>
      </c>
      <c r="M165" s="22">
        <v>138</v>
      </c>
      <c r="N165" s="9">
        <f t="shared" si="6"/>
        <v>1.4492753623188293</v>
      </c>
      <c r="O165" s="29"/>
    </row>
    <row r="166" spans="1:15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169</v>
      </c>
      <c r="G166" s="21">
        <v>177</v>
      </c>
      <c r="H166" s="9">
        <f t="shared" si="5"/>
        <v>4.5197740112994325</v>
      </c>
      <c r="I166" s="23">
        <v>2019</v>
      </c>
      <c r="J166" s="22" t="s">
        <v>14</v>
      </c>
      <c r="K166" s="12" t="s">
        <v>50</v>
      </c>
      <c r="L166" s="22">
        <v>146</v>
      </c>
      <c r="M166" s="22">
        <v>150</v>
      </c>
      <c r="N166" s="9">
        <f t="shared" si="6"/>
        <v>2.6666666666666572</v>
      </c>
      <c r="O166" s="29"/>
    </row>
    <row r="167" spans="1:15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1506</v>
      </c>
      <c r="G167" s="21">
        <v>1582</v>
      </c>
      <c r="H167" s="9">
        <f t="shared" si="5"/>
        <v>4.80404551201012</v>
      </c>
      <c r="I167" s="23">
        <v>2019</v>
      </c>
      <c r="J167" s="22" t="s">
        <v>14</v>
      </c>
      <c r="K167" s="12" t="s">
        <v>18</v>
      </c>
      <c r="L167" s="22">
        <v>1683</v>
      </c>
      <c r="M167" s="22">
        <v>1778</v>
      </c>
      <c r="N167" s="9">
        <f t="shared" si="6"/>
        <v>5.3430821147356511</v>
      </c>
      <c r="O167" s="29"/>
    </row>
    <row r="168" spans="1:15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1885</v>
      </c>
      <c r="G168" s="21">
        <v>1950</v>
      </c>
      <c r="H168" s="9">
        <f t="shared" si="5"/>
        <v>3.3333333333333286</v>
      </c>
      <c r="I168" s="23">
        <v>2019</v>
      </c>
      <c r="J168" s="22" t="s">
        <v>14</v>
      </c>
      <c r="K168" s="12" t="s">
        <v>19</v>
      </c>
      <c r="L168" s="22">
        <v>1959</v>
      </c>
      <c r="M168" s="22">
        <v>2038</v>
      </c>
      <c r="N168" s="9">
        <f t="shared" si="6"/>
        <v>3.8763493621197256</v>
      </c>
      <c r="O168" s="29"/>
    </row>
    <row r="169" spans="1:15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273</v>
      </c>
      <c r="G169" s="21">
        <v>279</v>
      </c>
      <c r="H169" s="9">
        <f t="shared" si="5"/>
        <v>2.1505376344086073</v>
      </c>
      <c r="I169" s="23">
        <v>2019</v>
      </c>
      <c r="J169" s="22" t="s">
        <v>14</v>
      </c>
      <c r="K169" s="12" t="s">
        <v>58</v>
      </c>
      <c r="L169" s="22">
        <v>330</v>
      </c>
      <c r="M169" s="22">
        <v>347</v>
      </c>
      <c r="N169" s="9">
        <f t="shared" si="6"/>
        <v>4.8991354466858752</v>
      </c>
      <c r="O169" s="29"/>
    </row>
    <row r="170" spans="1:15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760</v>
      </c>
      <c r="G170" s="21">
        <v>786</v>
      </c>
      <c r="H170" s="9">
        <f t="shared" si="5"/>
        <v>3.30788804071247</v>
      </c>
      <c r="I170" s="23">
        <v>2019</v>
      </c>
      <c r="J170" s="22" t="s">
        <v>14</v>
      </c>
      <c r="K170" s="12" t="s">
        <v>59</v>
      </c>
      <c r="L170" s="22">
        <v>827</v>
      </c>
      <c r="M170" s="22">
        <v>865</v>
      </c>
      <c r="N170" s="9">
        <f t="shared" si="6"/>
        <v>4.3930635838150209</v>
      </c>
      <c r="O170" s="29"/>
    </row>
    <row r="171" spans="1:15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1046</v>
      </c>
      <c r="G171" s="21">
        <v>1063</v>
      </c>
      <c r="H171" s="9">
        <f t="shared" si="5"/>
        <v>1.5992474129821233</v>
      </c>
      <c r="I171" s="23">
        <v>2019</v>
      </c>
      <c r="J171" s="22" t="s">
        <v>14</v>
      </c>
      <c r="K171" s="12" t="s">
        <v>20</v>
      </c>
      <c r="L171" s="22">
        <v>1414</v>
      </c>
      <c r="M171" s="22">
        <v>1433</v>
      </c>
      <c r="N171" s="9">
        <f t="shared" si="6"/>
        <v>1.3258897418004238</v>
      </c>
      <c r="O171" s="29"/>
    </row>
    <row r="172" spans="1:15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183</v>
      </c>
      <c r="G172" s="21">
        <v>190</v>
      </c>
      <c r="H172" s="9">
        <f t="shared" si="5"/>
        <v>3.6842105263157947</v>
      </c>
      <c r="I172" s="23">
        <v>2019</v>
      </c>
      <c r="J172" s="22" t="s">
        <v>14</v>
      </c>
      <c r="K172" s="12" t="s">
        <v>51</v>
      </c>
      <c r="L172" s="22">
        <v>156</v>
      </c>
      <c r="M172" s="22">
        <v>161</v>
      </c>
      <c r="N172" s="9">
        <f t="shared" si="6"/>
        <v>3.1055900621118013</v>
      </c>
      <c r="O172" s="29"/>
    </row>
    <row r="173" spans="1:15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2662</v>
      </c>
      <c r="G173" s="21">
        <v>2688</v>
      </c>
      <c r="H173" s="9">
        <f t="shared" si="5"/>
        <v>0.96726190476191221</v>
      </c>
      <c r="I173" s="23">
        <v>2019</v>
      </c>
      <c r="J173" s="22" t="s">
        <v>14</v>
      </c>
      <c r="K173" s="12" t="s">
        <v>21</v>
      </c>
      <c r="L173" s="22">
        <v>2893</v>
      </c>
      <c r="M173" s="22">
        <v>2916</v>
      </c>
      <c r="N173" s="9">
        <f t="shared" si="6"/>
        <v>0.7887517146776446</v>
      </c>
      <c r="O173" s="29"/>
    </row>
    <row r="174" spans="1:15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1723</v>
      </c>
      <c r="G174" s="21">
        <v>1869</v>
      </c>
      <c r="H174" s="9">
        <f t="shared" si="5"/>
        <v>7.8116639914392749</v>
      </c>
      <c r="I174" s="23">
        <v>2019</v>
      </c>
      <c r="J174" s="22" t="s">
        <v>14</v>
      </c>
      <c r="K174" s="12" t="s">
        <v>22</v>
      </c>
      <c r="L174" s="22">
        <v>2049</v>
      </c>
      <c r="M174" s="22">
        <v>2180</v>
      </c>
      <c r="N174" s="9">
        <f t="shared" si="6"/>
        <v>6.0091743119265999</v>
      </c>
      <c r="O174" s="29"/>
    </row>
    <row r="175" spans="1:15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97</v>
      </c>
      <c r="G175" s="21">
        <v>99</v>
      </c>
      <c r="H175" s="9">
        <f t="shared" si="5"/>
        <v>2.0202020202020208</v>
      </c>
      <c r="I175" s="23">
        <v>2019</v>
      </c>
      <c r="J175" s="22" t="s">
        <v>14</v>
      </c>
      <c r="K175" s="12" t="s">
        <v>60</v>
      </c>
      <c r="L175" s="22">
        <v>88</v>
      </c>
      <c r="M175" s="22">
        <v>91</v>
      </c>
      <c r="N175" s="9">
        <f t="shared" si="6"/>
        <v>3.2967032967032992</v>
      </c>
      <c r="O175" s="29"/>
    </row>
    <row r="176" spans="1:15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540</v>
      </c>
      <c r="G176" s="21">
        <v>583</v>
      </c>
      <c r="H176" s="9">
        <f t="shared" si="5"/>
        <v>7.3756432246998287</v>
      </c>
      <c r="I176" s="23">
        <v>2019</v>
      </c>
      <c r="J176" s="22" t="s">
        <v>14</v>
      </c>
      <c r="K176" s="12" t="s">
        <v>61</v>
      </c>
      <c r="L176" s="22">
        <v>493</v>
      </c>
      <c r="M176" s="22">
        <v>538</v>
      </c>
      <c r="N176" s="9">
        <f t="shared" si="6"/>
        <v>8.3643122676579935</v>
      </c>
      <c r="O176" s="29"/>
    </row>
    <row r="177" spans="1:15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668</v>
      </c>
      <c r="G177" s="21">
        <v>705</v>
      </c>
      <c r="H177" s="9">
        <f t="shared" si="5"/>
        <v>5.2482269503546064</v>
      </c>
      <c r="I177" s="23">
        <v>2019</v>
      </c>
      <c r="J177" s="22" t="s">
        <v>14</v>
      </c>
      <c r="K177" s="12" t="s">
        <v>62</v>
      </c>
      <c r="L177" s="22">
        <v>1233</v>
      </c>
      <c r="M177" s="22">
        <v>1300</v>
      </c>
      <c r="N177" s="9">
        <f t="shared" si="6"/>
        <v>5.1538461538461604</v>
      </c>
      <c r="O177" s="29"/>
    </row>
    <row r="178" spans="1:15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2865</v>
      </c>
      <c r="G178" s="21">
        <v>3034</v>
      </c>
      <c r="H178" s="9">
        <f t="shared" si="5"/>
        <v>5.5702043506921513</v>
      </c>
      <c r="I178" s="23">
        <v>2019</v>
      </c>
      <c r="J178" s="22" t="s">
        <v>14</v>
      </c>
      <c r="K178" s="12" t="s">
        <v>23</v>
      </c>
      <c r="L178" s="22">
        <v>3816</v>
      </c>
      <c r="M178" s="22">
        <v>4045</v>
      </c>
      <c r="N178" s="9">
        <f t="shared" si="6"/>
        <v>5.6613102595797358</v>
      </c>
      <c r="O178" s="29"/>
    </row>
    <row r="179" spans="1:15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190</v>
      </c>
      <c r="G179" s="21">
        <v>207</v>
      </c>
      <c r="H179" s="9">
        <f t="shared" si="5"/>
        <v>8.2125603864734273</v>
      </c>
      <c r="I179" s="23">
        <v>2019</v>
      </c>
      <c r="J179" s="22" t="s">
        <v>14</v>
      </c>
      <c r="K179" s="12" t="s">
        <v>63</v>
      </c>
      <c r="L179" s="22">
        <v>187</v>
      </c>
      <c r="M179" s="22">
        <v>205</v>
      </c>
      <c r="N179" s="9">
        <f t="shared" si="6"/>
        <v>8.7804878048780495</v>
      </c>
      <c r="O179" s="29"/>
    </row>
    <row r="180" spans="1:15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253</v>
      </c>
      <c r="G180" s="21">
        <v>277</v>
      </c>
      <c r="H180" s="9">
        <f t="shared" si="5"/>
        <v>8.6642599277978292</v>
      </c>
      <c r="I180" s="23">
        <v>2019</v>
      </c>
      <c r="J180" s="22" t="s">
        <v>14</v>
      </c>
      <c r="K180" s="12" t="s">
        <v>64</v>
      </c>
      <c r="L180" s="22">
        <v>243</v>
      </c>
      <c r="M180" s="22">
        <v>264</v>
      </c>
      <c r="N180" s="9">
        <f t="shared" si="6"/>
        <v>7.9545454545454533</v>
      </c>
      <c r="O180" s="29"/>
    </row>
    <row r="181" spans="1:15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250</v>
      </c>
      <c r="G181" s="21">
        <v>263</v>
      </c>
      <c r="H181" s="9">
        <f t="shared" si="5"/>
        <v>4.9429657794676842</v>
      </c>
      <c r="I181" s="23">
        <v>2019</v>
      </c>
      <c r="J181" s="22" t="s">
        <v>14</v>
      </c>
      <c r="K181" s="12" t="s">
        <v>65</v>
      </c>
      <c r="L181" s="22">
        <v>184</v>
      </c>
      <c r="M181" s="22">
        <v>199</v>
      </c>
      <c r="N181" s="9">
        <f t="shared" si="6"/>
        <v>7.5376884422110493</v>
      </c>
      <c r="O181" s="29"/>
    </row>
    <row r="182" spans="1:15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825</v>
      </c>
      <c r="G182" s="21">
        <v>896</v>
      </c>
      <c r="H182" s="9">
        <f t="shared" si="5"/>
        <v>7.9241071428571388</v>
      </c>
      <c r="I182" s="23">
        <v>2019</v>
      </c>
      <c r="J182" s="22" t="s">
        <v>14</v>
      </c>
      <c r="K182" s="12" t="s">
        <v>24</v>
      </c>
      <c r="L182" s="22">
        <v>1124</v>
      </c>
      <c r="M182" s="22">
        <v>1203</v>
      </c>
      <c r="N182" s="9">
        <f t="shared" si="6"/>
        <v>6.5669160432252625</v>
      </c>
      <c r="O182" s="29"/>
    </row>
    <row r="183" spans="1:15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460</v>
      </c>
      <c r="G183" s="21">
        <v>492</v>
      </c>
      <c r="H183" s="9">
        <f t="shared" si="5"/>
        <v>6.5040650406504028</v>
      </c>
      <c r="I183" s="23">
        <v>2019</v>
      </c>
      <c r="J183" s="22" t="s">
        <v>14</v>
      </c>
      <c r="K183" s="12" t="s">
        <v>66</v>
      </c>
      <c r="L183" s="22">
        <v>462</v>
      </c>
      <c r="M183" s="22">
        <v>494</v>
      </c>
      <c r="N183" s="9">
        <f t="shared" si="6"/>
        <v>6.4777327935222644</v>
      </c>
      <c r="O183" s="29"/>
    </row>
    <row r="184" spans="1:15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1645</v>
      </c>
      <c r="G184" s="21">
        <v>1728</v>
      </c>
      <c r="H184" s="9">
        <f t="shared" si="5"/>
        <v>4.8032407407407476</v>
      </c>
      <c r="I184" s="23">
        <v>2019</v>
      </c>
      <c r="J184" s="22" t="s">
        <v>14</v>
      </c>
      <c r="K184" s="12" t="s">
        <v>25</v>
      </c>
      <c r="L184" s="22">
        <v>1802</v>
      </c>
      <c r="M184" s="22">
        <v>1902</v>
      </c>
      <c r="N184" s="9">
        <f t="shared" si="6"/>
        <v>5.2576235541535254</v>
      </c>
      <c r="O184" s="29"/>
    </row>
    <row r="185" spans="1:15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116</v>
      </c>
      <c r="G185" s="21">
        <v>121</v>
      </c>
      <c r="H185" s="9">
        <f t="shared" si="5"/>
        <v>4.1322314049586737</v>
      </c>
      <c r="I185" s="23">
        <v>2019</v>
      </c>
      <c r="J185" s="22" t="s">
        <v>14</v>
      </c>
      <c r="K185" s="12" t="s">
        <v>67</v>
      </c>
      <c r="L185" s="22">
        <v>81</v>
      </c>
      <c r="M185" s="22">
        <v>84</v>
      </c>
      <c r="N185" s="9">
        <f t="shared" si="6"/>
        <v>3.5714285714285694</v>
      </c>
      <c r="O185" s="29"/>
    </row>
    <row r="186" spans="1:15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1110</v>
      </c>
      <c r="G186" s="21">
        <v>1135</v>
      </c>
      <c r="H186" s="9">
        <f t="shared" si="5"/>
        <v>2.2026431718061588</v>
      </c>
      <c r="I186" s="23">
        <v>2019</v>
      </c>
      <c r="J186" s="22" t="s">
        <v>14</v>
      </c>
      <c r="K186" s="12" t="s">
        <v>26</v>
      </c>
      <c r="L186" s="22">
        <v>1426</v>
      </c>
      <c r="M186" s="22">
        <v>1478</v>
      </c>
      <c r="N186" s="9">
        <f t="shared" si="6"/>
        <v>3.5182679296346464</v>
      </c>
      <c r="O186" s="29"/>
    </row>
    <row r="187" spans="1:15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266</v>
      </c>
      <c r="G187" s="21">
        <v>282</v>
      </c>
      <c r="H187" s="9">
        <f t="shared" si="5"/>
        <v>5.6737588652482174</v>
      </c>
      <c r="I187" s="23">
        <v>2019</v>
      </c>
      <c r="J187" s="22" t="s">
        <v>14</v>
      </c>
      <c r="K187" s="12" t="s">
        <v>68</v>
      </c>
      <c r="L187" s="22">
        <v>176</v>
      </c>
      <c r="M187" s="22">
        <v>190</v>
      </c>
      <c r="N187" s="9">
        <f t="shared" si="6"/>
        <v>7.3684210526315752</v>
      </c>
      <c r="O187" s="29"/>
    </row>
    <row r="188" spans="1:15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111</v>
      </c>
      <c r="M188" s="22">
        <v>115</v>
      </c>
      <c r="N188" s="9">
        <v>5.0999999999999996</v>
      </c>
      <c r="O188" s="29"/>
    </row>
    <row r="189" spans="1:15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1285</v>
      </c>
      <c r="G189" s="21">
        <v>1358</v>
      </c>
      <c r="H189" s="9">
        <f t="shared" si="5"/>
        <v>5.3755522827687798</v>
      </c>
      <c r="I189" s="23">
        <v>2019</v>
      </c>
      <c r="J189" s="22" t="s">
        <v>14</v>
      </c>
      <c r="K189" s="12" t="s">
        <v>27</v>
      </c>
      <c r="L189" s="22">
        <v>1403</v>
      </c>
      <c r="M189" s="22">
        <v>1512</v>
      </c>
      <c r="N189" s="9">
        <f t="shared" si="6"/>
        <v>7.2089947089947088</v>
      </c>
      <c r="O189" s="29"/>
    </row>
    <row r="190" spans="1:15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1744</v>
      </c>
      <c r="G190" s="21">
        <v>1910</v>
      </c>
      <c r="H190" s="9">
        <f t="shared" si="5"/>
        <v>8.6910994764397884</v>
      </c>
      <c r="I190" s="23">
        <v>2019</v>
      </c>
      <c r="J190" s="22" t="s">
        <v>14</v>
      </c>
      <c r="K190" s="12" t="s">
        <v>28</v>
      </c>
      <c r="L190" s="22">
        <v>1587</v>
      </c>
      <c r="M190" s="22">
        <v>1748</v>
      </c>
      <c r="N190" s="9">
        <f t="shared" si="6"/>
        <v>9.2105263157894655</v>
      </c>
      <c r="O190" s="29"/>
    </row>
    <row r="191" spans="1:15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2949</v>
      </c>
      <c r="G191" s="21">
        <v>3069</v>
      </c>
      <c r="H191" s="9">
        <f t="shared" si="5"/>
        <v>3.910068426197455</v>
      </c>
      <c r="I191" s="23">
        <v>2019</v>
      </c>
      <c r="J191" s="22" t="s">
        <v>14</v>
      </c>
      <c r="K191" s="12" t="s">
        <v>29</v>
      </c>
      <c r="L191" s="22">
        <v>3170</v>
      </c>
      <c r="M191" s="22">
        <v>3265</v>
      </c>
      <c r="N191" s="9">
        <f t="shared" si="6"/>
        <v>2.9096477794793287</v>
      </c>
      <c r="O191" s="29"/>
    </row>
    <row r="192" spans="1:15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866</v>
      </c>
      <c r="G192" s="21">
        <v>937</v>
      </c>
      <c r="H192" s="9">
        <f t="shared" si="5"/>
        <v>7.5773745997865518</v>
      </c>
      <c r="I192" s="23">
        <v>2019</v>
      </c>
      <c r="J192" s="22" t="s">
        <v>14</v>
      </c>
      <c r="K192" s="12" t="s">
        <v>30</v>
      </c>
      <c r="L192" s="22">
        <v>862</v>
      </c>
      <c r="M192" s="22">
        <v>940</v>
      </c>
      <c r="N192" s="9">
        <f t="shared" si="6"/>
        <v>8.2978723404255277</v>
      </c>
      <c r="O192" s="29"/>
    </row>
    <row r="193" spans="1:15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61</v>
      </c>
      <c r="G193" s="21">
        <v>67</v>
      </c>
      <c r="H193" s="9">
        <f t="shared" si="5"/>
        <v>8.9552238805970177</v>
      </c>
      <c r="I193" s="23">
        <v>2019</v>
      </c>
      <c r="J193" s="22" t="s">
        <v>14</v>
      </c>
      <c r="K193" s="12" t="s">
        <v>70</v>
      </c>
      <c r="L193" s="22">
        <v>99</v>
      </c>
      <c r="M193" s="22">
        <v>102</v>
      </c>
      <c r="N193" s="9">
        <f t="shared" si="6"/>
        <v>2.941176470588232</v>
      </c>
      <c r="O193" s="29"/>
    </row>
    <row r="194" spans="1:15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89</v>
      </c>
      <c r="H194" s="9">
        <f t="shared" si="5"/>
        <v>3.3707865168539257</v>
      </c>
      <c r="I194" s="23">
        <v>2019</v>
      </c>
      <c r="J194" s="22" t="s">
        <v>14</v>
      </c>
      <c r="K194" s="12" t="s">
        <v>71</v>
      </c>
      <c r="L194" s="22">
        <v>48</v>
      </c>
      <c r="M194" s="22">
        <v>51</v>
      </c>
      <c r="N194" s="9">
        <f t="shared" si="6"/>
        <v>5.8823529411764781</v>
      </c>
      <c r="O194" s="29"/>
    </row>
    <row r="195" spans="1:15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800</v>
      </c>
      <c r="G195" s="21">
        <v>839</v>
      </c>
      <c r="H195" s="9">
        <f t="shared" si="5"/>
        <v>4.6483909415971425</v>
      </c>
      <c r="I195" s="23">
        <v>2019</v>
      </c>
      <c r="J195" s="22" t="s">
        <v>14</v>
      </c>
      <c r="K195" s="12" t="s">
        <v>31</v>
      </c>
      <c r="L195" s="22">
        <v>849</v>
      </c>
      <c r="M195" s="22">
        <v>895</v>
      </c>
      <c r="N195" s="9">
        <f t="shared" si="6"/>
        <v>5.1396648044692625</v>
      </c>
      <c r="O195" s="29"/>
    </row>
    <row r="196" spans="1:15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229</v>
      </c>
      <c r="G196" s="21">
        <v>254</v>
      </c>
      <c r="H196" s="9">
        <f t="shared" si="5"/>
        <v>9.8425196850393775</v>
      </c>
      <c r="I196" s="23">
        <v>2019</v>
      </c>
      <c r="J196" s="22" t="s">
        <v>14</v>
      </c>
      <c r="K196" s="12" t="s">
        <v>52</v>
      </c>
      <c r="L196" s="22">
        <v>229</v>
      </c>
      <c r="M196" s="22">
        <v>242</v>
      </c>
      <c r="N196" s="9">
        <f t="shared" si="6"/>
        <v>5.3719008264462786</v>
      </c>
      <c r="O196" s="29"/>
    </row>
    <row r="197" spans="1:15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1757</v>
      </c>
      <c r="G197" s="21">
        <v>1902</v>
      </c>
      <c r="H197" s="9">
        <f t="shared" si="5"/>
        <v>7.6235541535226048</v>
      </c>
      <c r="I197" s="23">
        <v>2019</v>
      </c>
      <c r="J197" s="22" t="s">
        <v>14</v>
      </c>
      <c r="K197" s="12" t="s">
        <v>32</v>
      </c>
      <c r="L197" s="22">
        <v>2339</v>
      </c>
      <c r="M197" s="22">
        <v>2590</v>
      </c>
      <c r="N197" s="9">
        <f t="shared" si="6"/>
        <v>9.6911196911196811</v>
      </c>
      <c r="O197" s="29"/>
    </row>
    <row r="198" spans="1:15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123</v>
      </c>
      <c r="G198" s="21">
        <v>124</v>
      </c>
      <c r="H198" s="9">
        <f t="shared" ref="H198:H261" si="7">100-(F198/G198*100)</f>
        <v>0.80645161290323131</v>
      </c>
      <c r="I198" s="23">
        <v>2019</v>
      </c>
      <c r="J198" s="22" t="s">
        <v>14</v>
      </c>
      <c r="K198" s="12" t="s">
        <v>72</v>
      </c>
      <c r="L198" s="22">
        <v>104</v>
      </c>
      <c r="M198" s="22">
        <v>113</v>
      </c>
      <c r="N198" s="9">
        <f t="shared" ref="N198:N261" si="8">100-(L198/M198*100)</f>
        <v>7.9646017699115106</v>
      </c>
      <c r="O198" s="29"/>
    </row>
    <row r="199" spans="1:15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1350</v>
      </c>
      <c r="G199" s="21">
        <v>1385</v>
      </c>
      <c r="H199" s="9">
        <f t="shared" si="7"/>
        <v>2.5270758122743757</v>
      </c>
      <c r="I199" s="23">
        <v>2019</v>
      </c>
      <c r="J199" s="22" t="s">
        <v>14</v>
      </c>
      <c r="K199" s="12" t="s">
        <v>33</v>
      </c>
      <c r="L199" s="22">
        <v>1584</v>
      </c>
      <c r="M199" s="22">
        <v>1634</v>
      </c>
      <c r="N199" s="9">
        <f t="shared" si="8"/>
        <v>3.0599755201958345</v>
      </c>
      <c r="O199" s="29"/>
    </row>
    <row r="200" spans="1:15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1087</v>
      </c>
      <c r="G200" s="21">
        <v>1129</v>
      </c>
      <c r="H200" s="9">
        <f t="shared" si="7"/>
        <v>3.7201062887511114</v>
      </c>
      <c r="I200" s="23">
        <v>2019</v>
      </c>
      <c r="J200" s="22" t="s">
        <v>14</v>
      </c>
      <c r="K200" s="12" t="s">
        <v>34</v>
      </c>
      <c r="L200" s="22">
        <v>1140</v>
      </c>
      <c r="M200" s="22">
        <v>1180</v>
      </c>
      <c r="N200" s="9">
        <f t="shared" si="8"/>
        <v>3.3898305084745743</v>
      </c>
      <c r="O200" s="29"/>
    </row>
    <row r="201" spans="1:15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852</v>
      </c>
      <c r="G201" s="21">
        <v>908</v>
      </c>
      <c r="H201" s="9">
        <f t="shared" si="7"/>
        <v>6.1674008810572758</v>
      </c>
      <c r="I201" s="23">
        <v>2019</v>
      </c>
      <c r="J201" s="22" t="s">
        <v>14</v>
      </c>
      <c r="K201" s="12" t="s">
        <v>35</v>
      </c>
      <c r="L201" s="22">
        <v>705</v>
      </c>
      <c r="M201" s="22">
        <v>781</v>
      </c>
      <c r="N201" s="9">
        <f t="shared" si="8"/>
        <v>9.7311139564660607</v>
      </c>
      <c r="O201" s="29"/>
    </row>
    <row r="202" spans="1:15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55</v>
      </c>
      <c r="G202" s="21">
        <v>59</v>
      </c>
      <c r="H202" s="9">
        <f t="shared" si="7"/>
        <v>6.7796610169491629</v>
      </c>
      <c r="I202" s="23">
        <v>2019</v>
      </c>
      <c r="J202" s="22" t="s">
        <v>14</v>
      </c>
      <c r="K202" s="12" t="s">
        <v>73</v>
      </c>
      <c r="L202" s="22">
        <v>57</v>
      </c>
      <c r="M202" s="22">
        <v>61</v>
      </c>
      <c r="N202" s="9">
        <f t="shared" si="8"/>
        <v>6.5573770491803174</v>
      </c>
      <c r="O202" s="29"/>
    </row>
    <row r="203" spans="1:15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593</v>
      </c>
      <c r="G203" s="21">
        <v>603</v>
      </c>
      <c r="H203" s="9">
        <f t="shared" si="7"/>
        <v>1.6583747927031567</v>
      </c>
      <c r="I203" s="23">
        <v>2019</v>
      </c>
      <c r="J203" s="22" t="s">
        <v>14</v>
      </c>
      <c r="K203" s="12" t="s">
        <v>74</v>
      </c>
      <c r="L203" s="22">
        <v>618</v>
      </c>
      <c r="M203" s="22">
        <v>649</v>
      </c>
      <c r="N203" s="9">
        <f t="shared" si="8"/>
        <v>4.7765793528505469</v>
      </c>
      <c r="O203" s="29"/>
    </row>
    <row r="204" spans="1:15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1107</v>
      </c>
      <c r="G204" s="21">
        <v>1153</v>
      </c>
      <c r="H204" s="9">
        <f t="shared" si="7"/>
        <v>3.9895923677363356</v>
      </c>
      <c r="I204" s="23">
        <v>2019</v>
      </c>
      <c r="J204" s="22" t="s">
        <v>14</v>
      </c>
      <c r="K204" s="12" t="s">
        <v>36</v>
      </c>
      <c r="L204" s="22">
        <v>1240</v>
      </c>
      <c r="M204" s="22">
        <v>1314</v>
      </c>
      <c r="N204" s="9">
        <f t="shared" si="8"/>
        <v>5.6316590563165931</v>
      </c>
      <c r="O204" s="29"/>
    </row>
    <row r="205" spans="1:15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82</v>
      </c>
      <c r="G205" s="21">
        <v>86</v>
      </c>
      <c r="H205" s="9">
        <f t="shared" si="7"/>
        <v>4.6511627906976685</v>
      </c>
      <c r="I205" s="23">
        <v>2019</v>
      </c>
      <c r="J205" s="22" t="s">
        <v>14</v>
      </c>
      <c r="K205" s="12" t="s">
        <v>75</v>
      </c>
      <c r="L205" s="22">
        <v>87</v>
      </c>
      <c r="M205" s="22">
        <v>92</v>
      </c>
      <c r="N205" s="9">
        <f t="shared" si="8"/>
        <v>5.4347826086956559</v>
      </c>
      <c r="O205" s="29"/>
    </row>
    <row r="206" spans="1:15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669</v>
      </c>
      <c r="G206" s="21">
        <v>731</v>
      </c>
      <c r="H206" s="9">
        <f t="shared" si="7"/>
        <v>8.4815321477428256</v>
      </c>
      <c r="I206" s="23">
        <v>2019</v>
      </c>
      <c r="J206" s="22" t="s">
        <v>14</v>
      </c>
      <c r="K206" s="12" t="s">
        <v>37</v>
      </c>
      <c r="L206" s="22">
        <v>885</v>
      </c>
      <c r="M206" s="22">
        <v>928</v>
      </c>
      <c r="N206" s="9">
        <f t="shared" si="8"/>
        <v>4.6336206896551744</v>
      </c>
      <c r="O206" s="29"/>
    </row>
    <row r="207" spans="1:15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1483</v>
      </c>
      <c r="G207" s="21">
        <v>1519</v>
      </c>
      <c r="H207" s="9">
        <f t="shared" si="7"/>
        <v>2.3699802501645877</v>
      </c>
      <c r="I207" s="23">
        <v>2019</v>
      </c>
      <c r="J207" s="22" t="s">
        <v>14</v>
      </c>
      <c r="K207" s="12" t="s">
        <v>38</v>
      </c>
      <c r="L207" s="22">
        <v>1414</v>
      </c>
      <c r="M207" s="22">
        <v>1435</v>
      </c>
      <c r="N207" s="9">
        <f t="shared" si="8"/>
        <v>1.4634146341463463</v>
      </c>
      <c r="O207" s="29"/>
    </row>
    <row r="208" spans="1:15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691</v>
      </c>
      <c r="G208" s="21">
        <v>704</v>
      </c>
      <c r="H208" s="9">
        <f t="shared" si="7"/>
        <v>1.8465909090909065</v>
      </c>
      <c r="I208" s="23">
        <v>2019</v>
      </c>
      <c r="J208" s="22" t="s">
        <v>14</v>
      </c>
      <c r="K208" s="12" t="s">
        <v>39</v>
      </c>
      <c r="L208" s="22">
        <v>913</v>
      </c>
      <c r="M208" s="22">
        <v>939</v>
      </c>
      <c r="N208" s="9">
        <f t="shared" si="8"/>
        <v>2.7689030883919088</v>
      </c>
      <c r="O208" s="29"/>
    </row>
    <row r="209" spans="1:15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1156</v>
      </c>
      <c r="G209" s="21">
        <v>1212</v>
      </c>
      <c r="H209" s="9">
        <f t="shared" si="7"/>
        <v>4.6204620462046222</v>
      </c>
      <c r="I209" s="23">
        <v>2019</v>
      </c>
      <c r="J209" s="22" t="s">
        <v>14</v>
      </c>
      <c r="K209" s="12" t="s">
        <v>76</v>
      </c>
      <c r="L209" s="22">
        <v>1677</v>
      </c>
      <c r="M209" s="22">
        <v>1787</v>
      </c>
      <c r="N209" s="9">
        <f t="shared" si="8"/>
        <v>6.1555679910464534</v>
      </c>
      <c r="O209" s="29"/>
    </row>
    <row r="210" spans="1:15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725</v>
      </c>
      <c r="G210" s="21">
        <v>797</v>
      </c>
      <c r="H210" s="9">
        <f t="shared" si="7"/>
        <v>9.0338770388958523</v>
      </c>
      <c r="I210" s="23">
        <v>2019</v>
      </c>
      <c r="J210" s="22" t="s">
        <v>14</v>
      </c>
      <c r="K210" s="12" t="s">
        <v>53</v>
      </c>
      <c r="L210" s="22">
        <v>682</v>
      </c>
      <c r="M210" s="22">
        <v>735</v>
      </c>
      <c r="N210" s="9">
        <f t="shared" si="8"/>
        <v>7.2108843537414913</v>
      </c>
      <c r="O210" s="29"/>
    </row>
    <row r="211" spans="1:15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543</v>
      </c>
      <c r="G211" s="21">
        <v>573</v>
      </c>
      <c r="H211" s="9">
        <f t="shared" si="7"/>
        <v>5.2356020942408463</v>
      </c>
      <c r="I211" s="23">
        <v>2019</v>
      </c>
      <c r="J211" s="22" t="s">
        <v>14</v>
      </c>
      <c r="K211" s="12" t="s">
        <v>77</v>
      </c>
      <c r="L211" s="22">
        <v>582</v>
      </c>
      <c r="M211" s="22">
        <v>622</v>
      </c>
      <c r="N211" s="9">
        <f t="shared" si="8"/>
        <v>6.4308681672025756</v>
      </c>
      <c r="O211" s="29"/>
    </row>
    <row r="212" spans="1:15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401</v>
      </c>
      <c r="G212" s="21">
        <v>416</v>
      </c>
      <c r="H212" s="9">
        <f t="shared" si="7"/>
        <v>3.6057692307692264</v>
      </c>
      <c r="I212" s="23">
        <v>2019</v>
      </c>
      <c r="J212" s="22" t="s">
        <v>14</v>
      </c>
      <c r="K212" s="12" t="s">
        <v>78</v>
      </c>
      <c r="L212" s="22">
        <v>405</v>
      </c>
      <c r="M212" s="22">
        <v>431</v>
      </c>
      <c r="N212" s="9">
        <f t="shared" si="8"/>
        <v>6.0324825986078849</v>
      </c>
      <c r="O212" s="29"/>
    </row>
    <row r="213" spans="1:15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2599</v>
      </c>
      <c r="G213" s="21">
        <v>2659</v>
      </c>
      <c r="H213" s="9">
        <f t="shared" si="7"/>
        <v>2.256487401278676</v>
      </c>
      <c r="I213" s="23">
        <v>2019</v>
      </c>
      <c r="J213" s="22" t="s">
        <v>14</v>
      </c>
      <c r="K213" s="12" t="s">
        <v>40</v>
      </c>
      <c r="L213" s="22">
        <v>2928</v>
      </c>
      <c r="M213" s="22">
        <v>3008</v>
      </c>
      <c r="N213" s="9">
        <f t="shared" si="8"/>
        <v>2.659574468085097</v>
      </c>
      <c r="O213" s="29"/>
    </row>
    <row r="214" spans="1:15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1593</v>
      </c>
      <c r="G214" s="21">
        <v>1638</v>
      </c>
      <c r="H214" s="9">
        <f t="shared" si="7"/>
        <v>2.7472527472527446</v>
      </c>
      <c r="I214" s="23">
        <v>2019</v>
      </c>
      <c r="J214" s="22" t="s">
        <v>14</v>
      </c>
      <c r="K214" s="12" t="s">
        <v>41</v>
      </c>
      <c r="L214" s="22">
        <v>1833</v>
      </c>
      <c r="M214" s="22">
        <v>1881</v>
      </c>
      <c r="N214" s="9">
        <f t="shared" si="8"/>
        <v>2.5518341307815007</v>
      </c>
      <c r="O214" s="29"/>
    </row>
    <row r="215" spans="1:15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231</v>
      </c>
      <c r="G215" s="21">
        <v>242</v>
      </c>
      <c r="H215" s="9">
        <f t="shared" si="7"/>
        <v>4.5454545454545467</v>
      </c>
      <c r="I215" s="23">
        <v>2019</v>
      </c>
      <c r="J215" s="22" t="s">
        <v>14</v>
      </c>
      <c r="K215" s="12" t="s">
        <v>79</v>
      </c>
      <c r="L215" s="22">
        <v>405</v>
      </c>
      <c r="M215" s="22">
        <v>409</v>
      </c>
      <c r="N215" s="9">
        <f t="shared" si="8"/>
        <v>0.97799511002445172</v>
      </c>
      <c r="O215" s="29"/>
    </row>
    <row r="216" spans="1:15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1191</v>
      </c>
      <c r="G216" s="21">
        <v>1281</v>
      </c>
      <c r="H216" s="9">
        <f t="shared" si="7"/>
        <v>7.0257611241217717</v>
      </c>
      <c r="I216" s="23">
        <v>2019</v>
      </c>
      <c r="J216" s="22" t="s">
        <v>14</v>
      </c>
      <c r="K216" s="12" t="s">
        <v>42</v>
      </c>
      <c r="L216" s="22">
        <v>1239</v>
      </c>
      <c r="M216" s="22">
        <v>1329</v>
      </c>
      <c r="N216" s="9">
        <f t="shared" si="8"/>
        <v>6.7720090293453694</v>
      </c>
      <c r="O216" s="29"/>
    </row>
    <row r="217" spans="1:15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1599</v>
      </c>
      <c r="G217" s="21">
        <v>1650</v>
      </c>
      <c r="H217" s="9">
        <f t="shared" si="7"/>
        <v>3.0909090909090935</v>
      </c>
      <c r="I217" s="23">
        <v>2019</v>
      </c>
      <c r="J217" s="22" t="s">
        <v>14</v>
      </c>
      <c r="K217" s="12" t="s">
        <v>80</v>
      </c>
      <c r="L217" s="22">
        <v>1725</v>
      </c>
      <c r="M217" s="22">
        <v>1796</v>
      </c>
      <c r="N217" s="9">
        <f t="shared" si="8"/>
        <v>3.9532293986636944</v>
      </c>
      <c r="O217" s="29"/>
    </row>
    <row r="218" spans="1:15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139</v>
      </c>
      <c r="G218" s="21">
        <v>144</v>
      </c>
      <c r="H218" s="9">
        <f t="shared" si="7"/>
        <v>3.4722222222222143</v>
      </c>
      <c r="I218" s="23">
        <v>2019</v>
      </c>
      <c r="J218" s="22" t="s">
        <v>14</v>
      </c>
      <c r="K218" s="12" t="s">
        <v>81</v>
      </c>
      <c r="L218" s="22">
        <v>110</v>
      </c>
      <c r="M218" s="22">
        <v>116</v>
      </c>
      <c r="N218" s="9">
        <f t="shared" si="8"/>
        <v>5.1724137931034448</v>
      </c>
      <c r="O218" s="29"/>
    </row>
    <row r="219" spans="1:15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36</v>
      </c>
      <c r="G219" s="21">
        <v>37</v>
      </c>
      <c r="H219" s="9">
        <f t="shared" si="7"/>
        <v>2.7027027027026946</v>
      </c>
      <c r="I219" s="23">
        <v>2019</v>
      </c>
      <c r="J219" s="22" t="s">
        <v>14</v>
      </c>
      <c r="K219" s="12" t="s">
        <v>82</v>
      </c>
      <c r="L219" s="22">
        <v>39</v>
      </c>
      <c r="M219" s="22">
        <v>43</v>
      </c>
      <c r="N219" s="9">
        <f t="shared" si="8"/>
        <v>9.3023255813953512</v>
      </c>
      <c r="O219" s="29"/>
    </row>
    <row r="220" spans="1:15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112</v>
      </c>
      <c r="G220" s="21">
        <v>114</v>
      </c>
      <c r="H220" s="9">
        <f t="shared" si="7"/>
        <v>1.7543859649122879</v>
      </c>
      <c r="I220" s="23">
        <v>2019</v>
      </c>
      <c r="J220" s="22" t="s">
        <v>14</v>
      </c>
      <c r="K220" s="12" t="s">
        <v>83</v>
      </c>
      <c r="L220" s="22">
        <v>83</v>
      </c>
      <c r="M220" s="22">
        <v>85</v>
      </c>
      <c r="N220" s="9">
        <f t="shared" si="8"/>
        <v>2.3529411764705941</v>
      </c>
      <c r="O220" s="29"/>
    </row>
    <row r="221" spans="1:15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646</v>
      </c>
      <c r="G221" s="21">
        <v>663</v>
      </c>
      <c r="H221" s="9">
        <f t="shared" si="7"/>
        <v>2.5641025641025692</v>
      </c>
      <c r="I221" s="23">
        <v>2019</v>
      </c>
      <c r="J221" s="22" t="s">
        <v>14</v>
      </c>
      <c r="K221" s="12" t="s">
        <v>84</v>
      </c>
      <c r="L221" s="22">
        <v>659</v>
      </c>
      <c r="M221" s="22">
        <v>676</v>
      </c>
      <c r="N221" s="9">
        <f t="shared" si="8"/>
        <v>2.5147928994082775</v>
      </c>
      <c r="O221" s="29"/>
    </row>
    <row r="222" spans="1:15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121</v>
      </c>
      <c r="G222" s="21">
        <v>131</v>
      </c>
      <c r="H222" s="9">
        <f t="shared" si="7"/>
        <v>7.6335877862595396</v>
      </c>
      <c r="I222" s="23">
        <v>2019</v>
      </c>
      <c r="J222" s="22" t="s">
        <v>14</v>
      </c>
      <c r="K222" s="12" t="s">
        <v>85</v>
      </c>
      <c r="L222" s="22">
        <v>88</v>
      </c>
      <c r="M222" s="22">
        <v>95</v>
      </c>
      <c r="N222" s="9">
        <f t="shared" si="8"/>
        <v>7.3684210526315752</v>
      </c>
      <c r="O222" s="29"/>
    </row>
    <row r="223" spans="1:15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301</v>
      </c>
      <c r="G223" s="21">
        <v>322</v>
      </c>
      <c r="H223" s="9">
        <f t="shared" si="7"/>
        <v>6.5217391304347814</v>
      </c>
      <c r="I223" s="23">
        <v>2019</v>
      </c>
      <c r="J223" s="22" t="s">
        <v>14</v>
      </c>
      <c r="K223" s="12" t="s">
        <v>43</v>
      </c>
      <c r="L223" s="22">
        <v>599</v>
      </c>
      <c r="M223" s="22">
        <v>616</v>
      </c>
      <c r="N223" s="9">
        <f t="shared" si="8"/>
        <v>2.7597402597402549</v>
      </c>
      <c r="O223" s="29"/>
    </row>
    <row r="224" spans="1:15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12" t="s">
        <v>86</v>
      </c>
      <c r="L224" s="22">
        <v>36</v>
      </c>
      <c r="M224" s="22">
        <v>38</v>
      </c>
      <c r="N224" s="9">
        <f t="shared" si="8"/>
        <v>5.2631578947368496</v>
      </c>
      <c r="O224" s="29"/>
    </row>
    <row r="225" spans="1:15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5.0999999999999996</v>
      </c>
      <c r="O225" s="29"/>
    </row>
    <row r="226" spans="1:15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399</v>
      </c>
      <c r="G226" s="21">
        <v>424</v>
      </c>
      <c r="H226" s="9">
        <f t="shared" si="7"/>
        <v>5.8962264150943469</v>
      </c>
      <c r="I226" s="23">
        <v>2019</v>
      </c>
      <c r="J226" s="22" t="s">
        <v>14</v>
      </c>
      <c r="K226" s="12" t="s">
        <v>87</v>
      </c>
      <c r="L226" s="22">
        <v>392</v>
      </c>
      <c r="M226" s="22">
        <v>408</v>
      </c>
      <c r="N226" s="9">
        <f t="shared" si="8"/>
        <v>3.9215686274509807</v>
      </c>
      <c r="O226" s="29"/>
    </row>
    <row r="227" spans="1:15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292</v>
      </c>
      <c r="G227" s="21">
        <v>295</v>
      </c>
      <c r="H227" s="9">
        <f t="shared" si="7"/>
        <v>1.0169491525423666</v>
      </c>
      <c r="I227" s="23">
        <v>2019</v>
      </c>
      <c r="J227" s="22" t="s">
        <v>14</v>
      </c>
      <c r="K227" s="12" t="s">
        <v>88</v>
      </c>
      <c r="L227" s="22">
        <v>250</v>
      </c>
      <c r="M227" s="22">
        <v>260</v>
      </c>
      <c r="N227" s="9">
        <f t="shared" si="8"/>
        <v>3.8461538461538396</v>
      </c>
      <c r="O227" s="29"/>
    </row>
    <row r="228" spans="1:15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1045</v>
      </c>
      <c r="G228" s="21">
        <v>1059</v>
      </c>
      <c r="H228" s="9">
        <f t="shared" si="7"/>
        <v>1.3220018885741354</v>
      </c>
      <c r="I228" s="23">
        <v>2019</v>
      </c>
      <c r="J228" s="22" t="s">
        <v>14</v>
      </c>
      <c r="K228" s="12" t="s">
        <v>44</v>
      </c>
      <c r="L228" s="22">
        <v>1155</v>
      </c>
      <c r="M228" s="22">
        <v>1165</v>
      </c>
      <c r="N228" s="9">
        <f t="shared" si="8"/>
        <v>0.85836909871244416</v>
      </c>
      <c r="O228" s="29"/>
    </row>
    <row r="229" spans="1:15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55</v>
      </c>
      <c r="G229" s="21">
        <v>59</v>
      </c>
      <c r="H229" s="9">
        <f t="shared" si="7"/>
        <v>6.7796610169491629</v>
      </c>
      <c r="I229" s="23">
        <v>2019</v>
      </c>
      <c r="J229" s="22" t="s">
        <v>14</v>
      </c>
      <c r="K229" s="12" t="s">
        <v>89</v>
      </c>
      <c r="L229" s="22">
        <v>59</v>
      </c>
      <c r="M229" s="22">
        <v>62</v>
      </c>
      <c r="N229" s="9">
        <f t="shared" si="8"/>
        <v>4.8387096774193452</v>
      </c>
      <c r="O229" s="29"/>
    </row>
    <row r="230" spans="1:15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16</v>
      </c>
      <c r="G230" s="21">
        <v>17</v>
      </c>
      <c r="H230" s="9">
        <f t="shared" si="7"/>
        <v>5.8823529411764781</v>
      </c>
      <c r="I230" s="23">
        <v>2019</v>
      </c>
      <c r="J230" s="22" t="s">
        <v>14</v>
      </c>
      <c r="K230" s="12" t="s">
        <v>90</v>
      </c>
      <c r="L230" s="22">
        <v>199</v>
      </c>
      <c r="M230" s="22">
        <v>200</v>
      </c>
      <c r="N230" s="9">
        <f t="shared" si="8"/>
        <v>0.5</v>
      </c>
      <c r="O230" s="29"/>
    </row>
    <row r="231" spans="1:15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357</v>
      </c>
      <c r="G231" s="21">
        <v>381</v>
      </c>
      <c r="H231" s="9">
        <f t="shared" si="7"/>
        <v>6.2992125984251999</v>
      </c>
      <c r="I231" s="23">
        <v>2019</v>
      </c>
      <c r="J231" s="22" t="s">
        <v>14</v>
      </c>
      <c r="K231" s="12" t="s">
        <v>54</v>
      </c>
      <c r="L231" s="22">
        <v>245</v>
      </c>
      <c r="M231" s="22">
        <v>265</v>
      </c>
      <c r="N231" s="9">
        <f t="shared" si="8"/>
        <v>7.5471698113207566</v>
      </c>
      <c r="O231" s="29"/>
    </row>
    <row r="232" spans="1:15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102</v>
      </c>
      <c r="G232" s="21">
        <v>105</v>
      </c>
      <c r="H232" s="9">
        <f t="shared" si="7"/>
        <v>2.8571428571428612</v>
      </c>
      <c r="I232" s="23">
        <v>2019</v>
      </c>
      <c r="J232" s="22" t="s">
        <v>14</v>
      </c>
      <c r="K232" s="12" t="s">
        <v>91</v>
      </c>
      <c r="L232" s="22">
        <v>98</v>
      </c>
      <c r="M232" s="22">
        <v>101</v>
      </c>
      <c r="N232" s="9">
        <f t="shared" si="8"/>
        <v>2.9702970297029765</v>
      </c>
      <c r="O232" s="29"/>
    </row>
    <row r="233" spans="1:15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365</v>
      </c>
      <c r="G233" s="21">
        <v>381</v>
      </c>
      <c r="H233" s="9">
        <f t="shared" si="7"/>
        <v>4.1994750656167952</v>
      </c>
      <c r="I233" s="23">
        <v>2019</v>
      </c>
      <c r="J233" s="22" t="s">
        <v>14</v>
      </c>
      <c r="K233" s="12" t="s">
        <v>55</v>
      </c>
      <c r="L233" s="22">
        <v>390</v>
      </c>
      <c r="M233" s="22">
        <v>422</v>
      </c>
      <c r="N233" s="9">
        <f t="shared" si="8"/>
        <v>7.5829383886255926</v>
      </c>
      <c r="O233" s="29"/>
    </row>
    <row r="234" spans="1:15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613</v>
      </c>
      <c r="G234" s="21">
        <v>638</v>
      </c>
      <c r="H234" s="9">
        <f t="shared" si="7"/>
        <v>3.9184952978056486</v>
      </c>
      <c r="I234" s="23">
        <v>2019</v>
      </c>
      <c r="J234" s="22" t="s">
        <v>14</v>
      </c>
      <c r="K234" s="12" t="s">
        <v>45</v>
      </c>
      <c r="L234" s="22">
        <v>521</v>
      </c>
      <c r="M234" s="22">
        <v>563</v>
      </c>
      <c r="N234" s="9">
        <f t="shared" si="8"/>
        <v>7.4600355239786751</v>
      </c>
      <c r="O234" s="29"/>
    </row>
    <row r="235" spans="1:15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568</v>
      </c>
      <c r="G235" s="21">
        <v>589</v>
      </c>
      <c r="H235" s="9">
        <f t="shared" si="7"/>
        <v>3.5653650254668889</v>
      </c>
      <c r="I235" s="23">
        <v>2019</v>
      </c>
      <c r="J235" s="22" t="s">
        <v>14</v>
      </c>
      <c r="K235" s="12" t="s">
        <v>92</v>
      </c>
      <c r="L235" s="22">
        <v>535</v>
      </c>
      <c r="M235" s="22">
        <v>574</v>
      </c>
      <c r="N235" s="9">
        <f t="shared" si="8"/>
        <v>6.7944250871080101</v>
      </c>
      <c r="O235" s="29"/>
    </row>
    <row r="236" spans="1:15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63</v>
      </c>
      <c r="G236" s="21">
        <v>66</v>
      </c>
      <c r="H236" s="9">
        <f t="shared" si="7"/>
        <v>4.5454545454545467</v>
      </c>
      <c r="I236" s="23">
        <v>2019</v>
      </c>
      <c r="J236" s="22" t="s">
        <v>14</v>
      </c>
      <c r="K236" s="12" t="s">
        <v>93</v>
      </c>
      <c r="L236" s="22">
        <v>29</v>
      </c>
      <c r="M236" s="22">
        <v>32</v>
      </c>
      <c r="N236" s="9">
        <f t="shared" si="8"/>
        <v>9.375</v>
      </c>
      <c r="O236" s="29"/>
    </row>
    <row r="237" spans="1:15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1403</v>
      </c>
      <c r="G237" s="21">
        <v>1434</v>
      </c>
      <c r="H237" s="9">
        <f t="shared" si="7"/>
        <v>2.1617852161785294</v>
      </c>
      <c r="I237" s="23">
        <v>2019</v>
      </c>
      <c r="J237" s="22" t="s">
        <v>14</v>
      </c>
      <c r="K237" s="12" t="s">
        <v>46</v>
      </c>
      <c r="L237" s="22">
        <v>1878</v>
      </c>
      <c r="M237" s="22">
        <v>1952</v>
      </c>
      <c r="N237" s="9">
        <f t="shared" si="8"/>
        <v>3.7909836065573757</v>
      </c>
      <c r="O237" s="29"/>
    </row>
    <row r="238" spans="1:15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1341</v>
      </c>
      <c r="G238" s="21">
        <v>1419</v>
      </c>
      <c r="H238" s="9">
        <f t="shared" si="7"/>
        <v>5.4968287526426991</v>
      </c>
      <c r="I238" s="23">
        <v>2019</v>
      </c>
      <c r="J238" s="22" t="s">
        <v>14</v>
      </c>
      <c r="K238" s="12" t="s">
        <v>47</v>
      </c>
      <c r="L238" s="22">
        <v>2079</v>
      </c>
      <c r="M238" s="22">
        <v>2198</v>
      </c>
      <c r="N238" s="9">
        <f t="shared" si="8"/>
        <v>5.4140127388535007</v>
      </c>
      <c r="O238" s="29"/>
    </row>
    <row r="239" spans="1:15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560</v>
      </c>
      <c r="G239" s="21">
        <v>582</v>
      </c>
      <c r="H239" s="9">
        <f t="shared" si="7"/>
        <v>3.7800687285223376</v>
      </c>
      <c r="I239" s="23">
        <v>2019</v>
      </c>
      <c r="J239" s="22" t="s">
        <v>14</v>
      </c>
      <c r="K239" s="12" t="s">
        <v>56</v>
      </c>
      <c r="L239" s="22">
        <v>556</v>
      </c>
      <c r="M239" s="22">
        <v>600</v>
      </c>
      <c r="N239" s="9">
        <f t="shared" si="8"/>
        <v>7.3333333333333428</v>
      </c>
      <c r="O239" s="29"/>
    </row>
    <row r="240" spans="1:15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1945</v>
      </c>
      <c r="G240" s="21">
        <v>2057</v>
      </c>
      <c r="H240" s="9">
        <f t="shared" si="7"/>
        <v>5.4448225571220235</v>
      </c>
      <c r="I240" s="23">
        <v>2019</v>
      </c>
      <c r="J240" s="22" t="s">
        <v>14</v>
      </c>
      <c r="K240" s="12" t="s">
        <v>48</v>
      </c>
      <c r="L240" s="22">
        <v>3121</v>
      </c>
      <c r="M240" s="22">
        <v>3297</v>
      </c>
      <c r="N240" s="9">
        <f t="shared" si="8"/>
        <v>5.3381862299059719</v>
      </c>
      <c r="O240" s="29"/>
    </row>
    <row r="241" spans="1:15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644</v>
      </c>
      <c r="G241" s="21">
        <v>656</v>
      </c>
      <c r="H241" s="9">
        <f t="shared" si="7"/>
        <v>1.8292682926829258</v>
      </c>
      <c r="I241" s="23">
        <v>2019</v>
      </c>
      <c r="J241" s="22" t="s">
        <v>14</v>
      </c>
      <c r="K241" s="12" t="s">
        <v>49</v>
      </c>
      <c r="L241" s="22">
        <v>772</v>
      </c>
      <c r="M241" s="22">
        <v>800</v>
      </c>
      <c r="N241" s="9">
        <f t="shared" si="8"/>
        <v>3.5</v>
      </c>
      <c r="O241" s="29"/>
    </row>
    <row r="242" spans="1:15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2074</v>
      </c>
      <c r="G242" s="21">
        <v>2137</v>
      </c>
      <c r="H242" s="9">
        <f t="shared" si="7"/>
        <v>2.9480580252690771</v>
      </c>
      <c r="I242" s="23">
        <v>2019</v>
      </c>
      <c r="J242" s="22" t="s">
        <v>14</v>
      </c>
      <c r="K242" s="12" t="s">
        <v>94</v>
      </c>
      <c r="L242" s="22">
        <v>1897</v>
      </c>
      <c r="M242" s="22">
        <v>1967</v>
      </c>
      <c r="N242" s="9">
        <f t="shared" si="8"/>
        <v>3.5587188612099681</v>
      </c>
      <c r="O242" s="29"/>
    </row>
    <row r="243" spans="1:15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118</v>
      </c>
      <c r="H243" s="9">
        <f t="shared" si="7"/>
        <v>5.9322033898305051</v>
      </c>
      <c r="I243" s="23">
        <v>2019</v>
      </c>
      <c r="J243" s="22" t="s">
        <v>14</v>
      </c>
      <c r="K243" s="12" t="s">
        <v>95</v>
      </c>
      <c r="L243" s="22">
        <v>75</v>
      </c>
      <c r="M243" s="22">
        <v>82</v>
      </c>
      <c r="N243" s="9">
        <f t="shared" si="8"/>
        <v>8.5365853658536537</v>
      </c>
      <c r="O243" s="29"/>
    </row>
    <row r="244" spans="1:15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60880</v>
      </c>
      <c r="G244" s="21">
        <f>SUM(G165:G243)</f>
        <v>63704</v>
      </c>
      <c r="H244" s="9">
        <f t="shared" si="7"/>
        <v>4.4330026371970348</v>
      </c>
      <c r="I244" s="23">
        <v>2019</v>
      </c>
      <c r="J244" s="22"/>
      <c r="K244" s="14" t="s">
        <v>109</v>
      </c>
      <c r="L244" s="22">
        <f>SUM(L165:L243)</f>
        <v>69693</v>
      </c>
      <c r="M244" s="22">
        <f>SUM(M165:M243)</f>
        <v>73200</v>
      </c>
      <c r="N244" s="9">
        <f t="shared" si="8"/>
        <v>4.7909836065573757</v>
      </c>
      <c r="O244" s="29"/>
    </row>
    <row r="245" spans="1:15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125</v>
      </c>
      <c r="G245" s="21">
        <v>133</v>
      </c>
      <c r="H245" s="9">
        <f t="shared" si="7"/>
        <v>6.0150375939849567</v>
      </c>
      <c r="I245" s="23">
        <v>2019</v>
      </c>
      <c r="J245" s="22" t="s">
        <v>15</v>
      </c>
      <c r="K245" s="12" t="s">
        <v>57</v>
      </c>
      <c r="L245" s="22">
        <v>103</v>
      </c>
      <c r="M245" s="22">
        <v>106</v>
      </c>
      <c r="N245" s="9">
        <f t="shared" si="8"/>
        <v>2.8301886792452819</v>
      </c>
      <c r="O245" s="29"/>
    </row>
    <row r="246" spans="1:15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156</v>
      </c>
      <c r="G246" s="21">
        <v>170</v>
      </c>
      <c r="H246" s="9">
        <f t="shared" si="7"/>
        <v>8.235294117647058</v>
      </c>
      <c r="I246" s="23">
        <v>2019</v>
      </c>
      <c r="J246" s="22" t="s">
        <v>15</v>
      </c>
      <c r="K246" s="12" t="s">
        <v>50</v>
      </c>
      <c r="L246" s="22">
        <v>119</v>
      </c>
      <c r="M246" s="22">
        <v>130</v>
      </c>
      <c r="N246" s="9">
        <f t="shared" si="8"/>
        <v>8.461538461538467</v>
      </c>
      <c r="O246" s="29"/>
    </row>
    <row r="247" spans="1:15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1516</v>
      </c>
      <c r="G247" s="21">
        <v>1600</v>
      </c>
      <c r="H247" s="9">
        <f t="shared" si="7"/>
        <v>5.25</v>
      </c>
      <c r="I247" s="23">
        <v>2019</v>
      </c>
      <c r="J247" s="22" t="s">
        <v>15</v>
      </c>
      <c r="K247" s="12" t="s">
        <v>18</v>
      </c>
      <c r="L247" s="22">
        <v>1399</v>
      </c>
      <c r="M247" s="22">
        <v>1531</v>
      </c>
      <c r="N247" s="9">
        <f t="shared" si="8"/>
        <v>8.6218158066623118</v>
      </c>
      <c r="O247" s="29"/>
    </row>
    <row r="248" spans="1:15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1831</v>
      </c>
      <c r="G248" s="21">
        <v>1949</v>
      </c>
      <c r="H248" s="9">
        <f t="shared" si="7"/>
        <v>6.0543868650590014</v>
      </c>
      <c r="I248" s="23">
        <v>2019</v>
      </c>
      <c r="J248" s="22" t="s">
        <v>15</v>
      </c>
      <c r="K248" s="12" t="s">
        <v>19</v>
      </c>
      <c r="L248" s="22">
        <v>1746</v>
      </c>
      <c r="M248" s="22">
        <v>1862</v>
      </c>
      <c r="N248" s="9">
        <f t="shared" si="8"/>
        <v>6.2298603651987179</v>
      </c>
      <c r="O248" s="29"/>
    </row>
    <row r="249" spans="1:15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259</v>
      </c>
      <c r="G249" s="21">
        <v>273</v>
      </c>
      <c r="H249" s="9">
        <f t="shared" si="7"/>
        <v>5.1282051282051384</v>
      </c>
      <c r="I249" s="23">
        <v>2019</v>
      </c>
      <c r="J249" s="22" t="s">
        <v>15</v>
      </c>
      <c r="K249" s="12" t="s">
        <v>58</v>
      </c>
      <c r="L249" s="22">
        <v>262</v>
      </c>
      <c r="M249" s="22">
        <v>289</v>
      </c>
      <c r="N249" s="9">
        <f t="shared" si="8"/>
        <v>9.3425605536332199</v>
      </c>
      <c r="O249" s="29"/>
    </row>
    <row r="250" spans="1:15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776</v>
      </c>
      <c r="G250" s="21">
        <v>815</v>
      </c>
      <c r="H250" s="9">
        <f t="shared" si="7"/>
        <v>4.7852760736196274</v>
      </c>
      <c r="I250" s="23">
        <v>2019</v>
      </c>
      <c r="J250" s="22" t="s">
        <v>15</v>
      </c>
      <c r="K250" s="12" t="s">
        <v>59</v>
      </c>
      <c r="L250" s="22">
        <v>635</v>
      </c>
      <c r="M250" s="22">
        <v>707</v>
      </c>
      <c r="N250" s="9">
        <f t="shared" si="8"/>
        <v>10.183875530410177</v>
      </c>
      <c r="O250" s="29"/>
    </row>
    <row r="251" spans="1:15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975</v>
      </c>
      <c r="G251" s="21">
        <v>1020</v>
      </c>
      <c r="H251" s="9">
        <f t="shared" si="7"/>
        <v>4.4117647058823479</v>
      </c>
      <c r="I251" s="23">
        <v>2019</v>
      </c>
      <c r="J251" s="22" t="s">
        <v>15</v>
      </c>
      <c r="K251" s="12" t="s">
        <v>20</v>
      </c>
      <c r="L251" s="22">
        <v>1117</v>
      </c>
      <c r="M251" s="22">
        <v>1158</v>
      </c>
      <c r="N251" s="9">
        <f t="shared" si="8"/>
        <v>3.540587219343692</v>
      </c>
      <c r="O251" s="29"/>
    </row>
    <row r="252" spans="1:15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184</v>
      </c>
      <c r="G252" s="21">
        <v>191</v>
      </c>
      <c r="H252" s="9">
        <f t="shared" si="7"/>
        <v>3.6649214659685896</v>
      </c>
      <c r="I252" s="23">
        <v>2019</v>
      </c>
      <c r="J252" s="22" t="s">
        <v>15</v>
      </c>
      <c r="K252" s="12" t="s">
        <v>51</v>
      </c>
      <c r="L252" s="22">
        <v>90</v>
      </c>
      <c r="M252" s="22">
        <v>107</v>
      </c>
      <c r="N252" s="9">
        <f t="shared" si="8"/>
        <v>15.887850467289724</v>
      </c>
      <c r="O252" s="29"/>
    </row>
    <row r="253" spans="1:15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2614</v>
      </c>
      <c r="G253" s="21">
        <v>2656</v>
      </c>
      <c r="H253" s="9">
        <f t="shared" si="7"/>
        <v>1.5813253012048136</v>
      </c>
      <c r="I253" s="23">
        <v>2019</v>
      </c>
      <c r="J253" s="22" t="s">
        <v>15</v>
      </c>
      <c r="K253" s="12" t="s">
        <v>21</v>
      </c>
      <c r="L253" s="22">
        <v>2633</v>
      </c>
      <c r="M253" s="22">
        <v>2685</v>
      </c>
      <c r="N253" s="9">
        <f t="shared" si="8"/>
        <v>1.9366852886405894</v>
      </c>
      <c r="O253" s="29"/>
    </row>
    <row r="254" spans="1:15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1813</v>
      </c>
      <c r="G254" s="21">
        <v>1994</v>
      </c>
      <c r="H254" s="9">
        <f t="shared" si="7"/>
        <v>9.0772316950852598</v>
      </c>
      <c r="I254" s="23">
        <v>2019</v>
      </c>
      <c r="J254" s="22" t="s">
        <v>15</v>
      </c>
      <c r="K254" s="12" t="s">
        <v>22</v>
      </c>
      <c r="L254" s="22">
        <v>1796</v>
      </c>
      <c r="M254" s="22">
        <v>2009</v>
      </c>
      <c r="N254" s="9">
        <f t="shared" si="8"/>
        <v>10.602289696366356</v>
      </c>
      <c r="O254" s="29"/>
    </row>
    <row r="255" spans="1:15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96</v>
      </c>
      <c r="G255" s="21">
        <v>101</v>
      </c>
      <c r="H255" s="9">
        <f t="shared" si="7"/>
        <v>4.9504950495049513</v>
      </c>
      <c r="I255" s="23">
        <v>2019</v>
      </c>
      <c r="J255" s="22" t="s">
        <v>15</v>
      </c>
      <c r="K255" s="12" t="s">
        <v>60</v>
      </c>
      <c r="L255" s="22">
        <v>63</v>
      </c>
      <c r="M255" s="22">
        <v>65</v>
      </c>
      <c r="N255" s="9">
        <f t="shared" si="8"/>
        <v>3.0769230769230802</v>
      </c>
      <c r="O255" s="29"/>
    </row>
    <row r="256" spans="1:15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543</v>
      </c>
      <c r="G256" s="21">
        <v>585</v>
      </c>
      <c r="H256" s="9">
        <f t="shared" si="7"/>
        <v>7.1794871794871824</v>
      </c>
      <c r="I256" s="23">
        <v>2019</v>
      </c>
      <c r="J256" s="22" t="s">
        <v>15</v>
      </c>
      <c r="K256" s="12" t="s">
        <v>61</v>
      </c>
      <c r="L256" s="22">
        <v>411</v>
      </c>
      <c r="M256" s="22">
        <v>495</v>
      </c>
      <c r="N256" s="9">
        <f t="shared" si="8"/>
        <v>16.969696969696969</v>
      </c>
      <c r="O256" s="29"/>
    </row>
    <row r="257" spans="1:15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654</v>
      </c>
      <c r="G257" s="21">
        <v>700</v>
      </c>
      <c r="H257" s="9">
        <f t="shared" si="7"/>
        <v>6.5714285714285694</v>
      </c>
      <c r="I257" s="23">
        <v>2019</v>
      </c>
      <c r="J257" s="22" t="s">
        <v>15</v>
      </c>
      <c r="K257" s="12" t="s">
        <v>62</v>
      </c>
      <c r="L257" s="22">
        <v>940</v>
      </c>
      <c r="M257" s="22">
        <v>1051</v>
      </c>
      <c r="N257" s="9">
        <f t="shared" si="8"/>
        <v>10.561370123691731</v>
      </c>
      <c r="O257" s="29"/>
    </row>
    <row r="258" spans="1:15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2696</v>
      </c>
      <c r="G258" s="21">
        <v>2904</v>
      </c>
      <c r="H258" s="9">
        <f t="shared" si="7"/>
        <v>7.1625344352617049</v>
      </c>
      <c r="I258" s="23">
        <v>2019</v>
      </c>
      <c r="J258" s="22" t="s">
        <v>15</v>
      </c>
      <c r="K258" s="12" t="s">
        <v>23</v>
      </c>
      <c r="L258" s="22">
        <v>3145</v>
      </c>
      <c r="M258" s="22">
        <v>3495</v>
      </c>
      <c r="N258" s="9">
        <f t="shared" si="8"/>
        <v>10.014306151645201</v>
      </c>
      <c r="O258" s="29"/>
    </row>
    <row r="259" spans="1:15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216</v>
      </c>
      <c r="H259" s="9">
        <f t="shared" si="7"/>
        <v>5.0925925925925952</v>
      </c>
      <c r="I259" s="23">
        <v>2019</v>
      </c>
      <c r="J259" s="22" t="s">
        <v>15</v>
      </c>
      <c r="K259" s="12" t="s">
        <v>63</v>
      </c>
      <c r="L259" s="22">
        <v>128</v>
      </c>
      <c r="M259" s="22">
        <v>162</v>
      </c>
      <c r="N259" s="9">
        <f t="shared" si="8"/>
        <v>20.987654320987659</v>
      </c>
      <c r="O259" s="29"/>
    </row>
    <row r="260" spans="1:15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273</v>
      </c>
      <c r="G260" s="21">
        <v>294</v>
      </c>
      <c r="H260" s="9">
        <f t="shared" si="7"/>
        <v>7.1428571428571388</v>
      </c>
      <c r="I260" s="23">
        <v>2019</v>
      </c>
      <c r="J260" s="22" t="s">
        <v>15</v>
      </c>
      <c r="K260" s="12" t="s">
        <v>64</v>
      </c>
      <c r="L260" s="22">
        <v>196</v>
      </c>
      <c r="M260" s="22">
        <v>222</v>
      </c>
      <c r="N260" s="9">
        <f t="shared" si="8"/>
        <v>11.711711711711715</v>
      </c>
      <c r="O260" s="29"/>
    </row>
    <row r="261" spans="1:15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254</v>
      </c>
      <c r="G261" s="21">
        <v>276</v>
      </c>
      <c r="H261" s="9">
        <f t="shared" si="7"/>
        <v>7.9710144927536248</v>
      </c>
      <c r="I261" s="23">
        <v>2019</v>
      </c>
      <c r="J261" s="22" t="s">
        <v>15</v>
      </c>
      <c r="K261" s="12" t="s">
        <v>65</v>
      </c>
      <c r="L261" s="22">
        <v>171</v>
      </c>
      <c r="M261" s="22">
        <v>191</v>
      </c>
      <c r="N261" s="9">
        <f t="shared" si="8"/>
        <v>10.471204188481678</v>
      </c>
      <c r="O261" s="29"/>
    </row>
    <row r="262" spans="1:15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808</v>
      </c>
      <c r="G262" s="21">
        <v>910</v>
      </c>
      <c r="H262" s="9">
        <f t="shared" ref="H262:H324" si="9">100-(F262/G262*100)</f>
        <v>11.208791208791212</v>
      </c>
      <c r="I262" s="23">
        <v>2019</v>
      </c>
      <c r="J262" s="22" t="s">
        <v>15</v>
      </c>
      <c r="K262" s="12" t="s">
        <v>24</v>
      </c>
      <c r="L262" s="22">
        <v>928</v>
      </c>
      <c r="M262" s="22">
        <v>984</v>
      </c>
      <c r="N262" s="9">
        <f t="shared" ref="N262:N324" si="10">100-(L262/M262*100)</f>
        <v>5.6910569105691025</v>
      </c>
      <c r="O262" s="29"/>
    </row>
    <row r="263" spans="1:15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508</v>
      </c>
      <c r="G263" s="21">
        <v>542</v>
      </c>
      <c r="H263" s="9">
        <f t="shared" si="9"/>
        <v>6.2730627306273163</v>
      </c>
      <c r="I263" s="23">
        <v>2019</v>
      </c>
      <c r="J263" s="22" t="s">
        <v>15</v>
      </c>
      <c r="K263" s="12" t="s">
        <v>66</v>
      </c>
      <c r="L263" s="22">
        <v>444</v>
      </c>
      <c r="M263" s="22">
        <v>499</v>
      </c>
      <c r="N263" s="9">
        <f t="shared" si="10"/>
        <v>11.022044088176358</v>
      </c>
      <c r="O263" s="29"/>
    </row>
    <row r="264" spans="1:15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1555</v>
      </c>
      <c r="G264" s="21">
        <v>1702</v>
      </c>
      <c r="H264" s="9">
        <f t="shared" si="9"/>
        <v>8.636897767332556</v>
      </c>
      <c r="I264" s="23">
        <v>2019</v>
      </c>
      <c r="J264" s="22" t="s">
        <v>15</v>
      </c>
      <c r="K264" s="12" t="s">
        <v>25</v>
      </c>
      <c r="L264" s="22">
        <v>1398</v>
      </c>
      <c r="M264" s="22">
        <v>1541</v>
      </c>
      <c r="N264" s="9">
        <f t="shared" si="10"/>
        <v>9.2796885139519816</v>
      </c>
      <c r="O264" s="29"/>
    </row>
    <row r="265" spans="1:15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117</v>
      </c>
      <c r="G265" s="21">
        <v>122</v>
      </c>
      <c r="H265" s="9">
        <f t="shared" si="9"/>
        <v>4.0983606557377072</v>
      </c>
      <c r="I265" s="23">
        <v>2019</v>
      </c>
      <c r="J265" s="22" t="s">
        <v>15</v>
      </c>
      <c r="K265" s="12" t="s">
        <v>67</v>
      </c>
      <c r="L265" s="22">
        <v>61</v>
      </c>
      <c r="M265" s="22">
        <v>67</v>
      </c>
      <c r="N265" s="9">
        <f t="shared" si="10"/>
        <v>8.9552238805970177</v>
      </c>
      <c r="O265" s="29"/>
    </row>
    <row r="266" spans="1:15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1099</v>
      </c>
      <c r="G266" s="21">
        <v>1126</v>
      </c>
      <c r="H266" s="9">
        <f t="shared" si="9"/>
        <v>2.3978685612788553</v>
      </c>
      <c r="I266" s="23">
        <v>2019</v>
      </c>
      <c r="J266" s="22" t="s">
        <v>15</v>
      </c>
      <c r="K266" s="12" t="s">
        <v>26</v>
      </c>
      <c r="L266" s="22">
        <v>1329</v>
      </c>
      <c r="M266" s="22">
        <v>1380</v>
      </c>
      <c r="N266" s="9">
        <f t="shared" si="10"/>
        <v>3.6956521739130466</v>
      </c>
      <c r="O266" s="29"/>
    </row>
    <row r="267" spans="1:15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209</v>
      </c>
      <c r="G267" s="21">
        <v>233</v>
      </c>
      <c r="H267" s="9">
        <f t="shared" si="9"/>
        <v>10.300429184549358</v>
      </c>
      <c r="I267" s="23">
        <v>2019</v>
      </c>
      <c r="J267" s="22" t="s">
        <v>15</v>
      </c>
      <c r="K267" s="12" t="s">
        <v>68</v>
      </c>
      <c r="L267" s="22">
        <v>142</v>
      </c>
      <c r="M267" s="22">
        <v>168</v>
      </c>
      <c r="N267" s="9">
        <f t="shared" si="10"/>
        <v>15.476190476190482</v>
      </c>
      <c r="O267" s="29"/>
    </row>
    <row r="268" spans="1:15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44</v>
      </c>
      <c r="M268" s="22">
        <v>51</v>
      </c>
      <c r="N268" s="9">
        <v>8</v>
      </c>
      <c r="O268" s="29"/>
    </row>
    <row r="269" spans="1:15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1241</v>
      </c>
      <c r="G269" s="21">
        <v>1324</v>
      </c>
      <c r="H269" s="9">
        <f t="shared" si="9"/>
        <v>6.2688821752265937</v>
      </c>
      <c r="I269" s="23">
        <v>2019</v>
      </c>
      <c r="J269" s="22" t="s">
        <v>15</v>
      </c>
      <c r="K269" s="12" t="s">
        <v>27</v>
      </c>
      <c r="L269" s="22">
        <v>1117</v>
      </c>
      <c r="M269" s="22">
        <v>1285</v>
      </c>
      <c r="N269" s="9">
        <f t="shared" si="10"/>
        <v>13.07392996108949</v>
      </c>
      <c r="O269" s="29"/>
    </row>
    <row r="270" spans="1:15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1758</v>
      </c>
      <c r="G270" s="21">
        <v>1993</v>
      </c>
      <c r="H270" s="9">
        <f t="shared" si="9"/>
        <v>11.79126944305068</v>
      </c>
      <c r="I270" s="23">
        <v>2019</v>
      </c>
      <c r="J270" s="22" t="s">
        <v>15</v>
      </c>
      <c r="K270" s="12" t="s">
        <v>28</v>
      </c>
      <c r="L270" s="22">
        <v>1518</v>
      </c>
      <c r="M270" s="22">
        <v>1761</v>
      </c>
      <c r="N270" s="9">
        <f t="shared" si="10"/>
        <v>13.798977853492332</v>
      </c>
      <c r="O270" s="29"/>
    </row>
    <row r="271" spans="1:15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2733</v>
      </c>
      <c r="G271" s="21">
        <v>2865</v>
      </c>
      <c r="H271" s="9">
        <f t="shared" si="9"/>
        <v>4.6073298429319465</v>
      </c>
      <c r="I271" s="23">
        <v>2019</v>
      </c>
      <c r="J271" s="22" t="s">
        <v>15</v>
      </c>
      <c r="K271" s="12" t="s">
        <v>29</v>
      </c>
      <c r="L271" s="22">
        <v>2664</v>
      </c>
      <c r="M271" s="22">
        <v>2878</v>
      </c>
      <c r="N271" s="9">
        <f t="shared" si="10"/>
        <v>7.4357192494787938</v>
      </c>
      <c r="O271" s="29"/>
    </row>
    <row r="272" spans="1:15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810</v>
      </c>
      <c r="G272" s="21">
        <v>894</v>
      </c>
      <c r="H272" s="9">
        <f t="shared" si="9"/>
        <v>9.3959731543624088</v>
      </c>
      <c r="I272" s="23">
        <v>2019</v>
      </c>
      <c r="J272" s="22" t="s">
        <v>15</v>
      </c>
      <c r="K272" s="12" t="s">
        <v>30</v>
      </c>
      <c r="L272" s="22">
        <v>609</v>
      </c>
      <c r="M272" s="22">
        <v>728</v>
      </c>
      <c r="N272" s="9">
        <f t="shared" si="10"/>
        <v>16.34615384615384</v>
      </c>
      <c r="O272" s="29"/>
    </row>
    <row r="273" spans="1:15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82</v>
      </c>
      <c r="G273" s="21">
        <v>85</v>
      </c>
      <c r="H273" s="9">
        <f t="shared" si="9"/>
        <v>3.529411764705884</v>
      </c>
      <c r="I273" s="23">
        <v>2019</v>
      </c>
      <c r="J273" s="22" t="s">
        <v>15</v>
      </c>
      <c r="K273" s="12" t="s">
        <v>70</v>
      </c>
      <c r="L273" s="22">
        <v>57</v>
      </c>
      <c r="M273" s="22">
        <v>63</v>
      </c>
      <c r="N273" s="9">
        <f t="shared" si="10"/>
        <v>9.5238095238095184</v>
      </c>
      <c r="O273" s="29"/>
    </row>
    <row r="274" spans="1:15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68</v>
      </c>
      <c r="G274" s="21">
        <v>73</v>
      </c>
      <c r="H274" s="9">
        <f t="shared" si="9"/>
        <v>6.849315068493155</v>
      </c>
      <c r="I274" s="23">
        <v>2019</v>
      </c>
      <c r="J274" s="22" t="s">
        <v>15</v>
      </c>
      <c r="K274" s="12" t="s">
        <v>71</v>
      </c>
      <c r="L274" s="22">
        <v>46</v>
      </c>
      <c r="M274" s="22">
        <v>51</v>
      </c>
      <c r="N274" s="9">
        <f t="shared" si="10"/>
        <v>9.8039215686274446</v>
      </c>
      <c r="O274" s="29"/>
    </row>
    <row r="275" spans="1:15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856</v>
      </c>
      <c r="G275" s="21">
        <v>896</v>
      </c>
      <c r="H275" s="9">
        <f t="shared" si="9"/>
        <v>4.4642857142857082</v>
      </c>
      <c r="I275" s="23">
        <v>2019</v>
      </c>
      <c r="J275" s="22" t="s">
        <v>15</v>
      </c>
      <c r="K275" s="12" t="s">
        <v>31</v>
      </c>
      <c r="L275" s="22">
        <v>684</v>
      </c>
      <c r="M275" s="22">
        <v>720</v>
      </c>
      <c r="N275" s="9">
        <f t="shared" si="10"/>
        <v>5</v>
      </c>
      <c r="O275" s="29"/>
    </row>
    <row r="276" spans="1:15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223</v>
      </c>
      <c r="G276" s="21">
        <v>239</v>
      </c>
      <c r="H276" s="9">
        <f t="shared" si="9"/>
        <v>6.6945606694560666</v>
      </c>
      <c r="I276" s="23">
        <v>2019</v>
      </c>
      <c r="J276" s="22" t="s">
        <v>15</v>
      </c>
      <c r="K276" s="12" t="s">
        <v>52</v>
      </c>
      <c r="L276" s="22">
        <v>194</v>
      </c>
      <c r="M276" s="22">
        <v>224</v>
      </c>
      <c r="N276" s="9">
        <f t="shared" si="10"/>
        <v>13.392857142857139</v>
      </c>
      <c r="O276" s="29"/>
    </row>
    <row r="277" spans="1:15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1815</v>
      </c>
      <c r="G277" s="21">
        <v>2009</v>
      </c>
      <c r="H277" s="9">
        <f t="shared" si="9"/>
        <v>9.6565455450472939</v>
      </c>
      <c r="I277" s="23">
        <v>2019</v>
      </c>
      <c r="J277" s="22" t="s">
        <v>15</v>
      </c>
      <c r="K277" s="12" t="s">
        <v>32</v>
      </c>
      <c r="L277" s="22">
        <v>2187</v>
      </c>
      <c r="M277" s="22">
        <v>2585</v>
      </c>
      <c r="N277" s="9">
        <f t="shared" si="10"/>
        <v>15.396518375241769</v>
      </c>
      <c r="O277" s="29"/>
    </row>
    <row r="278" spans="1:15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106</v>
      </c>
      <c r="H278" s="9">
        <f t="shared" si="9"/>
        <v>2.8301886792452819</v>
      </c>
      <c r="I278" s="23">
        <v>2019</v>
      </c>
      <c r="J278" s="22" t="s">
        <v>15</v>
      </c>
      <c r="K278" s="12" t="s">
        <v>72</v>
      </c>
      <c r="L278" s="22">
        <v>79</v>
      </c>
      <c r="M278" s="22">
        <v>90</v>
      </c>
      <c r="N278" s="9">
        <f t="shared" si="10"/>
        <v>12.222222222222229</v>
      </c>
      <c r="O278" s="29"/>
    </row>
    <row r="279" spans="1:15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1322</v>
      </c>
      <c r="G279" s="21">
        <v>1381</v>
      </c>
      <c r="H279" s="9">
        <f t="shared" si="9"/>
        <v>4.2722664735698714</v>
      </c>
      <c r="I279" s="23">
        <v>2019</v>
      </c>
      <c r="J279" s="22" t="s">
        <v>15</v>
      </c>
      <c r="K279" s="12" t="s">
        <v>33</v>
      </c>
      <c r="L279" s="22">
        <v>1478</v>
      </c>
      <c r="M279" s="22">
        <v>1576</v>
      </c>
      <c r="N279" s="9">
        <f t="shared" si="10"/>
        <v>6.2182741116751288</v>
      </c>
      <c r="O279" s="29"/>
    </row>
    <row r="280" spans="1:15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1124</v>
      </c>
      <c r="G280" s="21">
        <v>1176</v>
      </c>
      <c r="H280" s="9">
        <f t="shared" si="9"/>
        <v>4.4217687074829968</v>
      </c>
      <c r="I280" s="23">
        <v>2019</v>
      </c>
      <c r="J280" s="22" t="s">
        <v>15</v>
      </c>
      <c r="K280" s="12" t="s">
        <v>34</v>
      </c>
      <c r="L280" s="22">
        <v>948</v>
      </c>
      <c r="M280" s="22">
        <v>1020</v>
      </c>
      <c r="N280" s="9">
        <f t="shared" si="10"/>
        <v>7.058823529411768</v>
      </c>
      <c r="O280" s="29"/>
    </row>
    <row r="281" spans="1:15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777</v>
      </c>
      <c r="G281" s="21">
        <v>846</v>
      </c>
      <c r="H281" s="9">
        <f t="shared" si="9"/>
        <v>8.156028368794324</v>
      </c>
      <c r="I281" s="23">
        <v>2019</v>
      </c>
      <c r="J281" s="22" t="s">
        <v>15</v>
      </c>
      <c r="K281" s="12" t="s">
        <v>35</v>
      </c>
      <c r="L281" s="22">
        <v>573</v>
      </c>
      <c r="M281" s="22">
        <v>656</v>
      </c>
      <c r="N281" s="9">
        <f t="shared" si="10"/>
        <v>12.652439024390233</v>
      </c>
      <c r="O281" s="29"/>
    </row>
    <row r="282" spans="1:15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72</v>
      </c>
      <c r="G282" s="21">
        <v>75</v>
      </c>
      <c r="H282" s="9">
        <f t="shared" si="9"/>
        <v>4</v>
      </c>
      <c r="I282" s="23">
        <v>2019</v>
      </c>
      <c r="J282" s="22" t="s">
        <v>15</v>
      </c>
      <c r="K282" s="12" t="s">
        <v>73</v>
      </c>
      <c r="L282" s="22">
        <v>56</v>
      </c>
      <c r="M282" s="22">
        <v>63</v>
      </c>
      <c r="N282" s="9">
        <f t="shared" si="10"/>
        <v>11.111111111111114</v>
      </c>
      <c r="O282" s="29"/>
    </row>
    <row r="283" spans="1:15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546</v>
      </c>
      <c r="G283" s="21">
        <v>565</v>
      </c>
      <c r="H283" s="9">
        <f t="shared" si="9"/>
        <v>3.3628318584070769</v>
      </c>
      <c r="I283" s="23">
        <v>2019</v>
      </c>
      <c r="J283" s="22" t="s">
        <v>15</v>
      </c>
      <c r="K283" s="12" t="s">
        <v>74</v>
      </c>
      <c r="L283" s="22">
        <v>451</v>
      </c>
      <c r="M283" s="22">
        <v>511</v>
      </c>
      <c r="N283" s="9">
        <f t="shared" si="10"/>
        <v>11.74168297455968</v>
      </c>
      <c r="O283" s="29"/>
    </row>
    <row r="284" spans="1:15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1023</v>
      </c>
      <c r="G284" s="21">
        <v>1104</v>
      </c>
      <c r="H284" s="9">
        <f t="shared" si="9"/>
        <v>7.3369565217391397</v>
      </c>
      <c r="I284" s="23">
        <v>2019</v>
      </c>
      <c r="J284" s="22" t="s">
        <v>15</v>
      </c>
      <c r="K284" s="12" t="s">
        <v>36</v>
      </c>
      <c r="L284" s="22">
        <v>1136</v>
      </c>
      <c r="M284" s="22">
        <v>1258</v>
      </c>
      <c r="N284" s="9">
        <f t="shared" si="10"/>
        <v>9.6979332273449899</v>
      </c>
      <c r="O284" s="29"/>
    </row>
    <row r="285" spans="1:15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379</v>
      </c>
      <c r="G285" s="22">
        <v>382</v>
      </c>
      <c r="H285" s="9">
        <f t="shared" si="9"/>
        <v>0.78534031413613548</v>
      </c>
      <c r="I285" s="23">
        <v>2019</v>
      </c>
      <c r="J285" s="22" t="s">
        <v>15</v>
      </c>
      <c r="K285" s="12" t="s">
        <v>75</v>
      </c>
      <c r="L285" s="22">
        <v>397</v>
      </c>
      <c r="M285" s="22">
        <v>403</v>
      </c>
      <c r="N285" s="9">
        <f t="shared" si="10"/>
        <v>1.4888337468982655</v>
      </c>
      <c r="O285" s="29"/>
    </row>
    <row r="286" spans="1:15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613</v>
      </c>
      <c r="G286" s="22">
        <v>668</v>
      </c>
      <c r="H286" s="9">
        <f t="shared" si="9"/>
        <v>8.2335329341317447</v>
      </c>
      <c r="I286" s="23">
        <v>2019</v>
      </c>
      <c r="J286" s="22" t="s">
        <v>15</v>
      </c>
      <c r="K286" s="12" t="s">
        <v>37</v>
      </c>
      <c r="L286" s="22">
        <v>743</v>
      </c>
      <c r="M286" s="22">
        <v>814</v>
      </c>
      <c r="N286" s="9">
        <f t="shared" si="10"/>
        <v>8.7223587223587202</v>
      </c>
      <c r="O286" s="29"/>
    </row>
    <row r="287" spans="1:15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1445</v>
      </c>
      <c r="G287" s="22">
        <v>1506</v>
      </c>
      <c r="H287" s="9">
        <f t="shared" si="9"/>
        <v>4.0504648074369101</v>
      </c>
      <c r="I287" s="23">
        <v>2019</v>
      </c>
      <c r="J287" s="22" t="s">
        <v>15</v>
      </c>
      <c r="K287" s="12" t="s">
        <v>38</v>
      </c>
      <c r="L287" s="22">
        <v>1260</v>
      </c>
      <c r="M287" s="22">
        <v>1353</v>
      </c>
      <c r="N287" s="9">
        <f t="shared" si="10"/>
        <v>6.8736141906873627</v>
      </c>
      <c r="O287" s="29"/>
    </row>
    <row r="288" spans="1:15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827</v>
      </c>
      <c r="G288" s="22">
        <v>849</v>
      </c>
      <c r="H288" s="9">
        <f t="shared" si="9"/>
        <v>2.591283863368659</v>
      </c>
      <c r="I288" s="23">
        <v>2019</v>
      </c>
      <c r="J288" s="22" t="s">
        <v>15</v>
      </c>
      <c r="K288" s="12" t="s">
        <v>39</v>
      </c>
      <c r="L288" s="22">
        <v>910</v>
      </c>
      <c r="M288" s="22">
        <v>953</v>
      </c>
      <c r="N288" s="9">
        <f t="shared" si="10"/>
        <v>4.5120671563483796</v>
      </c>
      <c r="O288" s="29"/>
    </row>
    <row r="289" spans="1:15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951</v>
      </c>
      <c r="G289" s="22">
        <v>1023</v>
      </c>
      <c r="H289" s="9">
        <f t="shared" si="9"/>
        <v>7.0381231671554332</v>
      </c>
      <c r="I289" s="23">
        <v>2019</v>
      </c>
      <c r="J289" s="22" t="s">
        <v>15</v>
      </c>
      <c r="K289" s="12" t="s">
        <v>76</v>
      </c>
      <c r="L289" s="22">
        <v>1298</v>
      </c>
      <c r="M289" s="22">
        <v>1456</v>
      </c>
      <c r="N289" s="9">
        <f t="shared" si="10"/>
        <v>10.85164835164835</v>
      </c>
      <c r="O289" s="29"/>
    </row>
    <row r="290" spans="1:15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709</v>
      </c>
      <c r="G290" s="22">
        <v>768</v>
      </c>
      <c r="H290" s="9">
        <f t="shared" si="9"/>
        <v>7.6822916666666572</v>
      </c>
      <c r="I290" s="23">
        <v>2019</v>
      </c>
      <c r="J290" s="22" t="s">
        <v>15</v>
      </c>
      <c r="K290" s="12" t="s">
        <v>53</v>
      </c>
      <c r="L290" s="22">
        <v>510</v>
      </c>
      <c r="M290" s="22">
        <v>588</v>
      </c>
      <c r="N290" s="9">
        <f t="shared" si="10"/>
        <v>13.265306122448976</v>
      </c>
      <c r="O290" s="29"/>
    </row>
    <row r="291" spans="1:15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508</v>
      </c>
      <c r="G291" s="22">
        <v>549</v>
      </c>
      <c r="H291" s="9">
        <f t="shared" si="9"/>
        <v>7.4681238615664824</v>
      </c>
      <c r="I291" s="23">
        <v>2019</v>
      </c>
      <c r="J291" s="22" t="s">
        <v>15</v>
      </c>
      <c r="K291" s="12" t="s">
        <v>77</v>
      </c>
      <c r="L291" s="22">
        <v>448</v>
      </c>
      <c r="M291" s="22">
        <v>495</v>
      </c>
      <c r="N291" s="9">
        <f t="shared" si="10"/>
        <v>9.4949494949494948</v>
      </c>
      <c r="O291" s="29"/>
    </row>
    <row r="292" spans="1:15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334</v>
      </c>
      <c r="G292" s="22">
        <v>364</v>
      </c>
      <c r="H292" s="9">
        <f t="shared" si="9"/>
        <v>8.241758241758248</v>
      </c>
      <c r="I292" s="23">
        <v>2019</v>
      </c>
      <c r="J292" s="22" t="s">
        <v>15</v>
      </c>
      <c r="K292" s="12" t="s">
        <v>78</v>
      </c>
      <c r="L292" s="22">
        <v>293</v>
      </c>
      <c r="M292" s="22">
        <v>333</v>
      </c>
      <c r="N292" s="9">
        <f t="shared" si="10"/>
        <v>12.012012012012008</v>
      </c>
      <c r="O292" s="29"/>
    </row>
    <row r="293" spans="1:15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2476</v>
      </c>
      <c r="G293" s="22">
        <v>2571</v>
      </c>
      <c r="H293" s="9">
        <f t="shared" si="9"/>
        <v>3.6950602878257399</v>
      </c>
      <c r="I293" s="23">
        <v>2019</v>
      </c>
      <c r="J293" s="22" t="s">
        <v>15</v>
      </c>
      <c r="K293" s="12" t="s">
        <v>40</v>
      </c>
      <c r="L293" s="22">
        <v>2665</v>
      </c>
      <c r="M293" s="22">
        <v>2797</v>
      </c>
      <c r="N293" s="9">
        <f t="shared" si="10"/>
        <v>4.7193421523060408</v>
      </c>
      <c r="O293" s="29"/>
    </row>
    <row r="294" spans="1:15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1634</v>
      </c>
      <c r="G294" s="22">
        <v>1692</v>
      </c>
      <c r="H294" s="9">
        <f t="shared" si="9"/>
        <v>3.4278959810874738</v>
      </c>
      <c r="I294" s="23">
        <v>2019</v>
      </c>
      <c r="J294" s="22" t="s">
        <v>15</v>
      </c>
      <c r="K294" s="12" t="s">
        <v>41</v>
      </c>
      <c r="L294" s="22">
        <v>1566</v>
      </c>
      <c r="M294" s="22">
        <v>1652</v>
      </c>
      <c r="N294" s="9">
        <f t="shared" si="10"/>
        <v>5.2058111380145249</v>
      </c>
      <c r="O294" s="29"/>
    </row>
    <row r="295" spans="1:15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240</v>
      </c>
      <c r="G295" s="22">
        <v>256</v>
      </c>
      <c r="H295" s="9">
        <f t="shared" si="9"/>
        <v>6.25</v>
      </c>
      <c r="I295" s="23">
        <v>2019</v>
      </c>
      <c r="J295" s="22" t="s">
        <v>15</v>
      </c>
      <c r="K295" s="12" t="s">
        <v>79</v>
      </c>
      <c r="L295" s="22">
        <v>289</v>
      </c>
      <c r="M295" s="22">
        <v>300</v>
      </c>
      <c r="N295" s="9">
        <f t="shared" si="10"/>
        <v>3.6666666666666572</v>
      </c>
      <c r="O295" s="29"/>
    </row>
    <row r="296" spans="1:15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853</v>
      </c>
      <c r="G296" s="22">
        <v>923</v>
      </c>
      <c r="H296" s="9">
        <f t="shared" si="9"/>
        <v>7.5839653304442152</v>
      </c>
      <c r="I296" s="23">
        <v>2019</v>
      </c>
      <c r="J296" s="22" t="s">
        <v>15</v>
      </c>
      <c r="K296" s="12" t="s">
        <v>42</v>
      </c>
      <c r="L296" s="22">
        <v>805</v>
      </c>
      <c r="M296" s="22">
        <v>922</v>
      </c>
      <c r="N296" s="9">
        <f t="shared" si="10"/>
        <v>12.689804772234268</v>
      </c>
      <c r="O296" s="29"/>
    </row>
    <row r="297" spans="1:15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1542</v>
      </c>
      <c r="G297" s="22">
        <v>1626</v>
      </c>
      <c r="H297" s="9">
        <f t="shared" si="9"/>
        <v>5.1660516605166009</v>
      </c>
      <c r="I297" s="23">
        <v>2019</v>
      </c>
      <c r="J297" s="22" t="s">
        <v>15</v>
      </c>
      <c r="K297" s="12" t="s">
        <v>80</v>
      </c>
      <c r="L297" s="22">
        <v>1489</v>
      </c>
      <c r="M297" s="22">
        <v>1598</v>
      </c>
      <c r="N297" s="9">
        <f t="shared" si="10"/>
        <v>6.8210262828535662</v>
      </c>
      <c r="O297" s="29"/>
    </row>
    <row r="298" spans="1:15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145</v>
      </c>
      <c r="G298" s="22">
        <v>157</v>
      </c>
      <c r="H298" s="9">
        <f t="shared" si="9"/>
        <v>7.6433121019108228</v>
      </c>
      <c r="I298" s="23">
        <v>2019</v>
      </c>
      <c r="J298" s="22" t="s">
        <v>15</v>
      </c>
      <c r="K298" s="12" t="s">
        <v>81</v>
      </c>
      <c r="L298" s="22">
        <v>93</v>
      </c>
      <c r="M298" s="22">
        <v>103</v>
      </c>
      <c r="N298" s="9">
        <f t="shared" si="10"/>
        <v>9.708737864077662</v>
      </c>
      <c r="O298" s="29"/>
    </row>
    <row r="299" spans="1:15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44</v>
      </c>
      <c r="G299" s="22">
        <v>46</v>
      </c>
      <c r="H299" s="9">
        <f t="shared" si="9"/>
        <v>4.3478260869565162</v>
      </c>
      <c r="I299" s="23">
        <v>2019</v>
      </c>
      <c r="J299" s="22" t="s">
        <v>15</v>
      </c>
      <c r="K299" s="12" t="s">
        <v>82</v>
      </c>
      <c r="L299" s="22">
        <v>34</v>
      </c>
      <c r="M299" s="22">
        <v>38</v>
      </c>
      <c r="N299" s="9">
        <f t="shared" si="10"/>
        <v>10.526315789473685</v>
      </c>
      <c r="O299" s="29"/>
    </row>
    <row r="300" spans="1:15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101</v>
      </c>
      <c r="G300" s="22">
        <v>108</v>
      </c>
      <c r="H300" s="9">
        <f t="shared" si="9"/>
        <v>6.481481481481481</v>
      </c>
      <c r="I300" s="23">
        <v>2019</v>
      </c>
      <c r="J300" s="22" t="s">
        <v>15</v>
      </c>
      <c r="K300" s="12" t="s">
        <v>83</v>
      </c>
      <c r="L300" s="22">
        <v>89</v>
      </c>
      <c r="M300" s="22">
        <v>100</v>
      </c>
      <c r="N300" s="9">
        <f t="shared" si="10"/>
        <v>11</v>
      </c>
      <c r="O300" s="29"/>
    </row>
    <row r="301" spans="1:15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527</v>
      </c>
      <c r="H301" s="9">
        <f t="shared" si="9"/>
        <v>4.7438330170778045</v>
      </c>
      <c r="I301" s="23">
        <v>2019</v>
      </c>
      <c r="J301" s="22" t="s">
        <v>15</v>
      </c>
      <c r="K301" s="12" t="s">
        <v>84</v>
      </c>
      <c r="L301" s="22">
        <v>431</v>
      </c>
      <c r="M301" s="22">
        <v>463</v>
      </c>
      <c r="N301" s="9">
        <f t="shared" si="10"/>
        <v>6.9114470842332594</v>
      </c>
      <c r="O301" s="29"/>
    </row>
    <row r="302" spans="1:15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131</v>
      </c>
      <c r="G302" s="22">
        <v>137</v>
      </c>
      <c r="H302" s="9">
        <f t="shared" si="9"/>
        <v>4.379562043795616</v>
      </c>
      <c r="I302" s="23">
        <v>2019</v>
      </c>
      <c r="J302" s="22" t="s">
        <v>15</v>
      </c>
      <c r="K302" s="12" t="s">
        <v>85</v>
      </c>
      <c r="L302" s="22">
        <v>73</v>
      </c>
      <c r="M302" s="22">
        <v>86</v>
      </c>
      <c r="N302" s="9">
        <f t="shared" si="10"/>
        <v>15.116279069767444</v>
      </c>
      <c r="O302" s="29"/>
    </row>
    <row r="303" spans="1:15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520</v>
      </c>
      <c r="G303" s="22">
        <v>544</v>
      </c>
      <c r="H303" s="9">
        <f t="shared" si="9"/>
        <v>4.4117647058823479</v>
      </c>
      <c r="I303" s="23">
        <v>2019</v>
      </c>
      <c r="J303" s="22" t="s">
        <v>15</v>
      </c>
      <c r="K303" s="12" t="s">
        <v>43</v>
      </c>
      <c r="L303" s="22">
        <v>748</v>
      </c>
      <c r="M303" s="22">
        <v>765</v>
      </c>
      <c r="N303" s="9">
        <f t="shared" si="10"/>
        <v>2.2222222222222285</v>
      </c>
      <c r="O303" s="29"/>
    </row>
    <row r="304" spans="1:15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31</v>
      </c>
      <c r="G304" s="22">
        <v>32</v>
      </c>
      <c r="H304" s="9">
        <f t="shared" si="9"/>
        <v>3.125</v>
      </c>
      <c r="I304" s="23">
        <v>2019</v>
      </c>
      <c r="J304" s="22" t="s">
        <v>15</v>
      </c>
      <c r="K304" s="12" t="s">
        <v>86</v>
      </c>
      <c r="L304" s="22">
        <v>16</v>
      </c>
      <c r="M304" s="22">
        <v>16</v>
      </c>
      <c r="N304" s="9">
        <f t="shared" si="10"/>
        <v>0</v>
      </c>
      <c r="O304" s="29"/>
    </row>
    <row r="305" spans="1:15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8</v>
      </c>
      <c r="O305" s="29"/>
    </row>
    <row r="306" spans="1:15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368</v>
      </c>
      <c r="G306" s="22">
        <v>384</v>
      </c>
      <c r="H306" s="9">
        <f t="shared" si="9"/>
        <v>4.1666666666666572</v>
      </c>
      <c r="I306" s="23">
        <v>2019</v>
      </c>
      <c r="J306" s="22" t="s">
        <v>15</v>
      </c>
      <c r="K306" s="12" t="s">
        <v>87</v>
      </c>
      <c r="L306" s="22">
        <v>305</v>
      </c>
      <c r="M306" s="22">
        <v>343</v>
      </c>
      <c r="N306" s="9">
        <f t="shared" si="10"/>
        <v>11.078717201166171</v>
      </c>
      <c r="O306" s="29"/>
    </row>
    <row r="307" spans="1:15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283</v>
      </c>
      <c r="G307" s="22">
        <v>298</v>
      </c>
      <c r="H307" s="9">
        <f t="shared" si="9"/>
        <v>5.0335570469798654</v>
      </c>
      <c r="I307" s="23">
        <v>2019</v>
      </c>
      <c r="J307" s="22" t="s">
        <v>15</v>
      </c>
      <c r="K307" s="12" t="s">
        <v>88</v>
      </c>
      <c r="L307" s="22">
        <v>195</v>
      </c>
      <c r="M307" s="22">
        <v>202</v>
      </c>
      <c r="N307" s="9">
        <f t="shared" si="10"/>
        <v>3.4653465346534631</v>
      </c>
      <c r="O307" s="29"/>
    </row>
    <row r="308" spans="1:15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986</v>
      </c>
      <c r="G308" s="22">
        <v>995</v>
      </c>
      <c r="H308" s="9">
        <f t="shared" si="9"/>
        <v>0.90452261306532478</v>
      </c>
      <c r="I308" s="23">
        <v>2019</v>
      </c>
      <c r="J308" s="22" t="s">
        <v>15</v>
      </c>
      <c r="K308" s="12" t="s">
        <v>44</v>
      </c>
      <c r="L308" s="22">
        <v>931</v>
      </c>
      <c r="M308" s="22">
        <v>947</v>
      </c>
      <c r="N308" s="9">
        <f t="shared" si="10"/>
        <v>1.6895459345300878</v>
      </c>
      <c r="O308" s="29"/>
    </row>
    <row r="309" spans="1:15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42</v>
      </c>
      <c r="G309" s="22">
        <v>47</v>
      </c>
      <c r="H309" s="9">
        <f t="shared" si="9"/>
        <v>10.638297872340431</v>
      </c>
      <c r="I309" s="23">
        <v>2019</v>
      </c>
      <c r="J309" s="22" t="s">
        <v>15</v>
      </c>
      <c r="K309" s="12" t="s">
        <v>89</v>
      </c>
      <c r="L309" s="22">
        <v>34</v>
      </c>
      <c r="M309" s="22">
        <v>45</v>
      </c>
      <c r="N309" s="9">
        <f t="shared" si="10"/>
        <v>24.444444444444443</v>
      </c>
      <c r="O309" s="29"/>
    </row>
    <row r="310" spans="1:15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16</v>
      </c>
      <c r="G310" s="22">
        <v>17</v>
      </c>
      <c r="H310" s="9">
        <f t="shared" si="9"/>
        <v>5.8823529411764781</v>
      </c>
      <c r="I310" s="23">
        <v>2019</v>
      </c>
      <c r="J310" s="22" t="s">
        <v>15</v>
      </c>
      <c r="K310" s="12" t="s">
        <v>90</v>
      </c>
      <c r="L310" s="22">
        <v>139</v>
      </c>
      <c r="M310" s="22">
        <v>144</v>
      </c>
      <c r="N310" s="9">
        <f t="shared" si="10"/>
        <v>3.4722222222222143</v>
      </c>
      <c r="O310" s="29"/>
    </row>
    <row r="311" spans="1:15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296</v>
      </c>
      <c r="G311" s="22">
        <v>339</v>
      </c>
      <c r="H311" s="9">
        <f t="shared" si="9"/>
        <v>12.684365781710909</v>
      </c>
      <c r="I311" s="23">
        <v>2019</v>
      </c>
      <c r="J311" s="22" t="s">
        <v>15</v>
      </c>
      <c r="K311" s="12" t="s">
        <v>54</v>
      </c>
      <c r="L311" s="22">
        <v>195</v>
      </c>
      <c r="M311" s="22">
        <v>229</v>
      </c>
      <c r="N311" s="9">
        <f t="shared" si="10"/>
        <v>14.8471615720524</v>
      </c>
      <c r="O311" s="29"/>
    </row>
    <row r="312" spans="1:15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102</v>
      </c>
      <c r="G312" s="22">
        <v>104</v>
      </c>
      <c r="H312" s="9">
        <f t="shared" si="9"/>
        <v>1.923076923076934</v>
      </c>
      <c r="I312" s="23">
        <v>2019</v>
      </c>
      <c r="J312" s="22" t="s">
        <v>15</v>
      </c>
      <c r="K312" s="12" t="s">
        <v>91</v>
      </c>
      <c r="L312" s="22">
        <v>82</v>
      </c>
      <c r="M312" s="22">
        <v>91</v>
      </c>
      <c r="N312" s="9">
        <f t="shared" si="10"/>
        <v>9.8901098901098834</v>
      </c>
      <c r="O312" s="29"/>
    </row>
    <row r="313" spans="1:15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357</v>
      </c>
      <c r="G313" s="22">
        <v>384</v>
      </c>
      <c r="H313" s="9">
        <f t="shared" si="9"/>
        <v>7.03125</v>
      </c>
      <c r="I313" s="23">
        <v>2019</v>
      </c>
      <c r="J313" s="22" t="s">
        <v>15</v>
      </c>
      <c r="K313" s="12" t="s">
        <v>55</v>
      </c>
      <c r="L313" s="22">
        <v>340</v>
      </c>
      <c r="M313" s="22">
        <v>384</v>
      </c>
      <c r="N313" s="9">
        <f t="shared" si="10"/>
        <v>11.458333333333343</v>
      </c>
      <c r="O313" s="29"/>
    </row>
    <row r="314" spans="1:15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529</v>
      </c>
      <c r="G314" s="22">
        <v>576</v>
      </c>
      <c r="H314" s="9">
        <f t="shared" si="9"/>
        <v>8.1597222222222143</v>
      </c>
      <c r="I314" s="23">
        <v>2019</v>
      </c>
      <c r="J314" s="22" t="s">
        <v>15</v>
      </c>
      <c r="K314" s="12" t="s">
        <v>45</v>
      </c>
      <c r="L314" s="22">
        <v>443</v>
      </c>
      <c r="M314" s="22">
        <v>493</v>
      </c>
      <c r="N314" s="9">
        <f t="shared" si="10"/>
        <v>10.141987829614607</v>
      </c>
      <c r="O314" s="29"/>
    </row>
    <row r="315" spans="1:15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570</v>
      </c>
      <c r="G315" s="22">
        <v>601</v>
      </c>
      <c r="H315" s="9">
        <f t="shared" si="9"/>
        <v>5.1580698835274461</v>
      </c>
      <c r="I315" s="23">
        <v>2019</v>
      </c>
      <c r="J315" s="22" t="s">
        <v>15</v>
      </c>
      <c r="K315" s="12" t="s">
        <v>92</v>
      </c>
      <c r="L315" s="22">
        <v>409</v>
      </c>
      <c r="M315" s="22">
        <v>456</v>
      </c>
      <c r="N315" s="9">
        <f t="shared" si="10"/>
        <v>10.307017543859658</v>
      </c>
      <c r="O315" s="29"/>
    </row>
    <row r="316" spans="1:15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54</v>
      </c>
      <c r="G316" s="22">
        <v>58</v>
      </c>
      <c r="H316" s="9">
        <f t="shared" si="9"/>
        <v>6.8965517241379359</v>
      </c>
      <c r="I316" s="23">
        <v>2019</v>
      </c>
      <c r="J316" s="22" t="s">
        <v>15</v>
      </c>
      <c r="K316" s="12" t="s">
        <v>93</v>
      </c>
      <c r="L316" s="22">
        <v>32</v>
      </c>
      <c r="M316" s="22">
        <v>35</v>
      </c>
      <c r="N316" s="9">
        <f t="shared" si="10"/>
        <v>8.5714285714285694</v>
      </c>
      <c r="O316" s="29"/>
    </row>
    <row r="317" spans="1:15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1444</v>
      </c>
      <c r="G317" s="22">
        <v>1492</v>
      </c>
      <c r="H317" s="9">
        <f t="shared" si="9"/>
        <v>3.2171581769436983</v>
      </c>
      <c r="I317" s="23">
        <v>2019</v>
      </c>
      <c r="J317" s="22" t="s">
        <v>15</v>
      </c>
      <c r="K317" s="12" t="s">
        <v>46</v>
      </c>
      <c r="L317" s="22">
        <v>1721</v>
      </c>
      <c r="M317" s="22">
        <v>1822</v>
      </c>
      <c r="N317" s="9">
        <f t="shared" si="10"/>
        <v>5.5433589462129476</v>
      </c>
      <c r="O317" s="29"/>
    </row>
    <row r="318" spans="1:15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1313</v>
      </c>
      <c r="G318" s="22">
        <v>1409</v>
      </c>
      <c r="H318" s="9">
        <f t="shared" si="9"/>
        <v>6.813342796309442</v>
      </c>
      <c r="I318" s="23">
        <v>2019</v>
      </c>
      <c r="J318" s="22" t="s">
        <v>15</v>
      </c>
      <c r="K318" s="12" t="s">
        <v>47</v>
      </c>
      <c r="L318" s="22">
        <v>1641</v>
      </c>
      <c r="M318" s="22">
        <v>1856</v>
      </c>
      <c r="N318" s="9">
        <f t="shared" si="10"/>
        <v>11.584051724137936</v>
      </c>
      <c r="O318" s="29"/>
    </row>
    <row r="319" spans="1:15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500</v>
      </c>
      <c r="G319" s="22">
        <v>525</v>
      </c>
      <c r="H319" s="9">
        <f t="shared" si="9"/>
        <v>4.7619047619047734</v>
      </c>
      <c r="I319" s="23">
        <v>2019</v>
      </c>
      <c r="J319" s="22" t="s">
        <v>15</v>
      </c>
      <c r="K319" s="12" t="s">
        <v>56</v>
      </c>
      <c r="L319" s="22">
        <v>416</v>
      </c>
      <c r="M319" s="22">
        <v>507</v>
      </c>
      <c r="N319" s="9">
        <f t="shared" si="10"/>
        <v>17.948717948717956</v>
      </c>
      <c r="O319" s="29"/>
    </row>
    <row r="320" spans="1:15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1575</v>
      </c>
      <c r="G320" s="22">
        <v>1720</v>
      </c>
      <c r="H320" s="9">
        <f t="shared" si="9"/>
        <v>8.4302325581395365</v>
      </c>
      <c r="I320" s="23">
        <v>2019</v>
      </c>
      <c r="J320" s="22" t="s">
        <v>15</v>
      </c>
      <c r="K320" s="12" t="s">
        <v>48</v>
      </c>
      <c r="L320" s="22">
        <v>2656</v>
      </c>
      <c r="M320" s="22">
        <v>2946</v>
      </c>
      <c r="N320" s="9">
        <f t="shared" si="10"/>
        <v>9.8438560760353084</v>
      </c>
      <c r="O320" s="29"/>
    </row>
    <row r="321" spans="1:15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845</v>
      </c>
      <c r="G321" s="22">
        <v>868</v>
      </c>
      <c r="H321" s="9">
        <f t="shared" si="9"/>
        <v>2.649769585253452</v>
      </c>
      <c r="I321" s="23">
        <v>2019</v>
      </c>
      <c r="J321" s="22" t="s">
        <v>15</v>
      </c>
      <c r="K321" s="12" t="s">
        <v>49</v>
      </c>
      <c r="L321" s="22">
        <v>889</v>
      </c>
      <c r="M321" s="22">
        <v>924</v>
      </c>
      <c r="N321" s="9">
        <f t="shared" si="10"/>
        <v>3.7878787878787818</v>
      </c>
      <c r="O321" s="29"/>
    </row>
    <row r="322" spans="1:15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1942</v>
      </c>
      <c r="G322" s="22">
        <v>2042</v>
      </c>
      <c r="H322" s="9">
        <f t="shared" si="9"/>
        <v>4.8971596474045072</v>
      </c>
      <c r="I322" s="23">
        <v>2019</v>
      </c>
      <c r="J322" s="22" t="s">
        <v>15</v>
      </c>
      <c r="K322" s="12" t="s">
        <v>94</v>
      </c>
      <c r="L322" s="22">
        <v>1528</v>
      </c>
      <c r="M322" s="22">
        <v>1677</v>
      </c>
      <c r="N322" s="9">
        <f t="shared" si="10"/>
        <v>8.8849135360763256</v>
      </c>
      <c r="O322" s="29"/>
    </row>
    <row r="323" spans="1:15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112</v>
      </c>
      <c r="H323" s="9">
        <f t="shared" si="9"/>
        <v>8.9285714285714306</v>
      </c>
      <c r="I323" s="23">
        <v>2019</v>
      </c>
      <c r="J323" s="22" t="s">
        <v>15</v>
      </c>
      <c r="K323" s="12" t="s">
        <v>95</v>
      </c>
      <c r="L323" s="22">
        <v>60</v>
      </c>
      <c r="M323" s="22">
        <v>67</v>
      </c>
      <c r="N323" s="9">
        <f t="shared" si="10"/>
        <v>10.447761194029852</v>
      </c>
      <c r="O323" s="29"/>
    </row>
    <row r="324" spans="1:15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59128</v>
      </c>
      <c r="G324" s="22">
        <f>SUM(G245:G323)</f>
        <v>62842</v>
      </c>
      <c r="H324" s="9">
        <f t="shared" si="9"/>
        <v>5.9100601508545196</v>
      </c>
      <c r="I324" s="23">
        <v>2019</v>
      </c>
      <c r="J324" s="22" t="s">
        <v>15</v>
      </c>
      <c r="K324" s="14" t="s">
        <v>109</v>
      </c>
      <c r="L324" s="22">
        <f>SUM(L245:L323)</f>
        <v>59270</v>
      </c>
      <c r="M324" s="22">
        <f>SUM(M245:M323)</f>
        <v>64827</v>
      </c>
      <c r="N324" s="9">
        <f t="shared" si="10"/>
        <v>8.5720455982846602</v>
      </c>
      <c r="O324" s="29"/>
    </row>
    <row r="325" spans="1:15" x14ac:dyDescent="0.45">
      <c r="B325" s="3"/>
      <c r="C325" s="5"/>
      <c r="F325" s="20"/>
      <c r="G325" s="20"/>
      <c r="H325" s="20"/>
      <c r="I325" s="24"/>
      <c r="J325" s="20"/>
      <c r="K325" s="20"/>
      <c r="L325" s="20"/>
      <c r="M325" s="20"/>
      <c r="O325" s="29"/>
    </row>
    <row r="326" spans="1:15" x14ac:dyDescent="0.45">
      <c r="B326" s="3"/>
      <c r="C326" s="5"/>
    </row>
    <row r="327" spans="1:15" x14ac:dyDescent="0.45">
      <c r="B327" s="3"/>
      <c r="C327" s="5"/>
    </row>
    <row r="328" spans="1:15" x14ac:dyDescent="0.45">
      <c r="B328" s="3"/>
      <c r="C328" s="5"/>
    </row>
    <row r="329" spans="1:15" x14ac:dyDescent="0.45">
      <c r="B329" s="3"/>
      <c r="C329" s="5"/>
    </row>
    <row r="330" spans="1:15" x14ac:dyDescent="0.45">
      <c r="B330" s="3"/>
      <c r="C330" s="5"/>
    </row>
    <row r="331" spans="1:15" x14ac:dyDescent="0.45">
      <c r="B331" s="3"/>
      <c r="C331" s="5"/>
    </row>
    <row r="332" spans="1:15" x14ac:dyDescent="0.45">
      <c r="B332" s="3"/>
      <c r="C332" s="5"/>
    </row>
    <row r="333" spans="1:15" x14ac:dyDescent="0.45">
      <c r="B333" s="3"/>
      <c r="C333" s="5"/>
    </row>
    <row r="334" spans="1:15" x14ac:dyDescent="0.45">
      <c r="B334" s="3"/>
      <c r="C334" s="5"/>
    </row>
    <row r="335" spans="1:15" x14ac:dyDescent="0.45">
      <c r="B335" s="3"/>
      <c r="C335" s="5"/>
    </row>
    <row r="336" spans="1:15" x14ac:dyDescent="0.45">
      <c r="B336" s="3"/>
      <c r="C336" s="5"/>
    </row>
    <row r="337" spans="2:3" x14ac:dyDescent="0.45">
      <c r="B337" s="3"/>
      <c r="C337" s="5"/>
    </row>
    <row r="338" spans="2:3" x14ac:dyDescent="0.45">
      <c r="B338" s="3"/>
      <c r="C338" s="5"/>
    </row>
    <row r="339" spans="2:3" x14ac:dyDescent="0.45">
      <c r="B339" s="3"/>
      <c r="C339" s="5"/>
    </row>
    <row r="340" spans="2:3" x14ac:dyDescent="0.45">
      <c r="B340" s="3"/>
      <c r="C340" s="5"/>
    </row>
    <row r="341" spans="2:3" x14ac:dyDescent="0.45">
      <c r="B341" s="3"/>
      <c r="C341" s="5"/>
    </row>
    <row r="342" spans="2:3" x14ac:dyDescent="0.45">
      <c r="B342" s="3"/>
      <c r="C342" s="5"/>
    </row>
    <row r="343" spans="2:3" x14ac:dyDescent="0.45">
      <c r="B343" s="3"/>
      <c r="C343" s="5"/>
    </row>
    <row r="344" spans="2:3" x14ac:dyDescent="0.45">
      <c r="B344" s="3"/>
      <c r="C344" s="5"/>
    </row>
    <row r="345" spans="2:3" x14ac:dyDescent="0.45">
      <c r="B345" s="3"/>
      <c r="C345" s="5"/>
    </row>
    <row r="346" spans="2:3" x14ac:dyDescent="0.45">
      <c r="B346" s="3"/>
      <c r="C346" s="5"/>
    </row>
    <row r="347" spans="2:3" x14ac:dyDescent="0.45">
      <c r="B347" s="3"/>
      <c r="C347" s="5"/>
    </row>
    <row r="348" spans="2:3" x14ac:dyDescent="0.45">
      <c r="B348" s="3"/>
      <c r="C348" s="5"/>
    </row>
    <row r="349" spans="2:3" x14ac:dyDescent="0.45">
      <c r="B349" s="3"/>
      <c r="C349" s="5"/>
    </row>
    <row r="350" spans="2:3" x14ac:dyDescent="0.45">
      <c r="B350" s="3"/>
      <c r="C350" s="5"/>
    </row>
    <row r="351" spans="2:3" x14ac:dyDescent="0.45">
      <c r="B351" s="3"/>
      <c r="C351" s="5"/>
    </row>
    <row r="352" spans="2:3" x14ac:dyDescent="0.45">
      <c r="B352" s="3"/>
      <c r="C352" s="5"/>
    </row>
    <row r="353" spans="2:3" x14ac:dyDescent="0.45">
      <c r="B353" s="3"/>
      <c r="C353" s="5"/>
    </row>
    <row r="354" spans="2:3" x14ac:dyDescent="0.45">
      <c r="B354" s="3"/>
      <c r="C354" s="5"/>
    </row>
    <row r="355" spans="2:3" x14ac:dyDescent="0.45">
      <c r="B355" s="3"/>
      <c r="C355" s="5"/>
    </row>
    <row r="356" spans="2:3" x14ac:dyDescent="0.45">
      <c r="B356" s="3"/>
      <c r="C356" s="5"/>
    </row>
    <row r="357" spans="2:3" x14ac:dyDescent="0.45">
      <c r="B357" s="3"/>
      <c r="C357" s="5"/>
    </row>
    <row r="358" spans="2:3" x14ac:dyDescent="0.45">
      <c r="B358" s="3"/>
      <c r="C358" s="5"/>
    </row>
    <row r="359" spans="2:3" x14ac:dyDescent="0.45">
      <c r="B359" s="3"/>
      <c r="C359" s="5"/>
    </row>
    <row r="360" spans="2:3" x14ac:dyDescent="0.45">
      <c r="B360" s="3"/>
      <c r="C360" s="5"/>
    </row>
    <row r="361" spans="2:3" x14ac:dyDescent="0.45">
      <c r="B361" s="3"/>
      <c r="C361" s="5"/>
    </row>
    <row r="362" spans="2:3" x14ac:dyDescent="0.45">
      <c r="B362" s="3"/>
      <c r="C362" s="5"/>
    </row>
    <row r="363" spans="2:3" x14ac:dyDescent="0.45">
      <c r="B363" s="3"/>
      <c r="C363" s="5"/>
    </row>
    <row r="364" spans="2:3" x14ac:dyDescent="0.45">
      <c r="B364" s="3"/>
      <c r="C364" s="5"/>
    </row>
    <row r="365" spans="2:3" x14ac:dyDescent="0.45">
      <c r="B365" s="3"/>
      <c r="C365" s="5"/>
    </row>
    <row r="366" spans="2:3" x14ac:dyDescent="0.45">
      <c r="B366" s="3"/>
      <c r="C366" s="5"/>
    </row>
    <row r="367" spans="2:3" x14ac:dyDescent="0.45">
      <c r="B367" s="3"/>
      <c r="C367" s="5"/>
    </row>
    <row r="368" spans="2:3" x14ac:dyDescent="0.45">
      <c r="B368" s="3"/>
      <c r="C368" s="5"/>
    </row>
    <row r="369" spans="2:3" x14ac:dyDescent="0.45">
      <c r="B369" s="3"/>
      <c r="C369" s="5"/>
    </row>
    <row r="370" spans="2:3" x14ac:dyDescent="0.45">
      <c r="B370" s="3"/>
      <c r="C370" s="5"/>
    </row>
    <row r="371" spans="2:3" x14ac:dyDescent="0.45">
      <c r="B371" s="3"/>
      <c r="C371" s="5"/>
    </row>
    <row r="372" spans="2:3" x14ac:dyDescent="0.45">
      <c r="B372" s="3"/>
      <c r="C372" s="5"/>
    </row>
    <row r="373" spans="2:3" x14ac:dyDescent="0.45">
      <c r="B373" s="3"/>
      <c r="C373" s="5"/>
    </row>
    <row r="374" spans="2:3" x14ac:dyDescent="0.45">
      <c r="B374" s="3"/>
      <c r="C374" s="5"/>
    </row>
    <row r="375" spans="2:3" x14ac:dyDescent="0.45">
      <c r="B375" s="3"/>
      <c r="C375" s="5"/>
    </row>
    <row r="376" spans="2:3" x14ac:dyDescent="0.45">
      <c r="B376" s="3"/>
      <c r="C376" s="5"/>
    </row>
    <row r="377" spans="2:3" x14ac:dyDescent="0.45">
      <c r="B377" s="3"/>
      <c r="C377" s="5"/>
    </row>
    <row r="378" spans="2:3" x14ac:dyDescent="0.45">
      <c r="B378" s="3"/>
      <c r="C378" s="5"/>
    </row>
    <row r="379" spans="2:3" x14ac:dyDescent="0.45">
      <c r="B379" s="3"/>
      <c r="C379" s="5"/>
    </row>
    <row r="380" spans="2:3" x14ac:dyDescent="0.45">
      <c r="B380" s="3"/>
      <c r="C380" s="5"/>
    </row>
    <row r="381" spans="2:3" x14ac:dyDescent="0.45">
      <c r="B381" s="3"/>
      <c r="C381" s="5"/>
    </row>
    <row r="382" spans="2:3" x14ac:dyDescent="0.45">
      <c r="B382" s="3"/>
      <c r="C382" s="5"/>
    </row>
    <row r="383" spans="2:3" x14ac:dyDescent="0.45">
      <c r="B383" s="3"/>
      <c r="C383" s="5"/>
    </row>
    <row r="384" spans="2:3" x14ac:dyDescent="0.45">
      <c r="B384" s="3"/>
      <c r="C384" s="5"/>
    </row>
    <row r="385" spans="2:3" x14ac:dyDescent="0.45">
      <c r="B385" s="3"/>
      <c r="C385" s="5"/>
    </row>
    <row r="386" spans="2:3" x14ac:dyDescent="0.45">
      <c r="B386" s="3"/>
      <c r="C386" s="5"/>
    </row>
    <row r="387" spans="2:3" x14ac:dyDescent="0.45">
      <c r="B387" s="3"/>
      <c r="C387" s="5"/>
    </row>
    <row r="388" spans="2:3" x14ac:dyDescent="0.45">
      <c r="B388" s="3"/>
      <c r="C388" s="5"/>
    </row>
    <row r="389" spans="2:3" x14ac:dyDescent="0.45">
      <c r="B389" s="3"/>
      <c r="C389" s="5"/>
    </row>
    <row r="390" spans="2:3" x14ac:dyDescent="0.45">
      <c r="B390" s="3"/>
      <c r="C390" s="5"/>
    </row>
    <row r="391" spans="2:3" x14ac:dyDescent="0.45">
      <c r="B391" s="3"/>
      <c r="C391" s="5"/>
    </row>
    <row r="392" spans="2:3" x14ac:dyDescent="0.45">
      <c r="B392" s="3"/>
      <c r="C392" s="5"/>
    </row>
    <row r="393" spans="2:3" x14ac:dyDescent="0.45">
      <c r="B393" s="3"/>
      <c r="C393" s="5"/>
    </row>
    <row r="394" spans="2:3" x14ac:dyDescent="0.45">
      <c r="B394" s="3"/>
      <c r="C394" s="5"/>
    </row>
    <row r="395" spans="2:3" x14ac:dyDescent="0.45">
      <c r="B395" s="3"/>
      <c r="C395" s="5"/>
    </row>
    <row r="396" spans="2:3" x14ac:dyDescent="0.45">
      <c r="B396" s="3"/>
      <c r="C396" s="5"/>
    </row>
    <row r="397" spans="2:3" x14ac:dyDescent="0.45">
      <c r="B397" s="3"/>
      <c r="C397" s="5"/>
    </row>
    <row r="398" spans="2:3" x14ac:dyDescent="0.45">
      <c r="B398" s="3"/>
      <c r="C398" s="5"/>
    </row>
    <row r="399" spans="2:3" x14ac:dyDescent="0.45">
      <c r="B399" s="3"/>
      <c r="C399" s="5"/>
    </row>
    <row r="400" spans="2:3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C514" s="5"/>
    </row>
    <row r="515" spans="2:3" x14ac:dyDescent="0.45"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  <row r="2538" spans="3:3" x14ac:dyDescent="0.45">
      <c r="C2538" s="5"/>
    </row>
    <row r="2539" spans="3:3" x14ac:dyDescent="0.45">
      <c r="C2539" s="5"/>
    </row>
    <row r="2540" spans="3:3" x14ac:dyDescent="0.45">
      <c r="C2540" s="5"/>
    </row>
    <row r="2541" spans="3:3" x14ac:dyDescent="0.45">
      <c r="C2541" s="5"/>
    </row>
  </sheetData>
  <sheetProtection sheet="1" objects="1" scenarios="1"/>
  <mergeCells count="8">
    <mergeCell ref="P1:V1"/>
    <mergeCell ref="H3:H4"/>
    <mergeCell ref="N3:N4"/>
    <mergeCell ref="P34:V36"/>
    <mergeCell ref="P2:V3"/>
    <mergeCell ref="R9:R10"/>
    <mergeCell ref="S9:S10"/>
    <mergeCell ref="T9:T10"/>
  </mergeCells>
  <conditionalFormatting sqref="F2542:G1048576 L4:M323 F1:G323">
    <cfRule type="cellIs" dxfId="3" priority="4" operator="between">
      <formula>1</formula>
      <formula>4</formula>
    </cfRule>
  </conditionalFormatting>
  <conditionalFormatting sqref="F324:G324 L324:M324">
    <cfRule type="cellIs" dxfId="2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295275</xdr:colOff>
                    <xdr:row>5</xdr:row>
                    <xdr:rowOff>9525</xdr:rowOff>
                  </from>
                  <to>
                    <xdr:col>17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15</xdr:col>
                    <xdr:colOff>561975</xdr:colOff>
                    <xdr:row>6</xdr:row>
                    <xdr:rowOff>180975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92"/>
  <sheetViews>
    <sheetView showGridLines="0" showRowColHeaders="0" workbookViewId="0">
      <pane xSplit="11" ySplit="5" topLeftCell="L6" activePane="bottomRight" state="frozen"/>
      <selection activeCell="M1" sqref="M1"/>
      <selection pane="topRight" activeCell="M1" sqref="M1"/>
      <selection pane="bottomLeft" activeCell="M1" sqref="M1"/>
      <selection pane="bottomRight" activeCell="M36" sqref="M36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51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51"/>
      <c r="K6" s="51"/>
      <c r="T6" s="32"/>
      <c r="U6" s="28" t="s">
        <v>15</v>
      </c>
      <c r="V6" s="32"/>
    </row>
    <row r="7" spans="1:22" x14ac:dyDescent="0.45">
      <c r="A7" s="51"/>
      <c r="B7" s="37">
        <v>1</v>
      </c>
      <c r="C7" s="27" t="s">
        <v>57</v>
      </c>
      <c r="D7" s="38">
        <f>VLOOKUP($E$3*80-80+$B7,'Literacy Select LGA'!$A$5:$N$324,14)</f>
        <v>2.8301886792452819</v>
      </c>
      <c r="E7" s="38">
        <f>D7+0.0001*B7</f>
        <v>2.8302886792452822</v>
      </c>
      <c r="F7" s="39">
        <f>RANK(E7,E$7:E$85)</f>
        <v>74</v>
      </c>
      <c r="G7" s="40" t="str">
        <f>VLOOKUP(MATCH(B7,F$7:F$85,0),$B$7:$F$85,2)</f>
        <v>Strathbogie</v>
      </c>
      <c r="H7" s="41">
        <f>VLOOKUP(MATCH(B7,F$7:F$85,0),$B$7:$F$85,3)</f>
        <v>24.444444444444443</v>
      </c>
      <c r="I7" s="32"/>
      <c r="J7" s="51"/>
      <c r="K7" s="51"/>
      <c r="T7" s="32"/>
      <c r="U7" s="32"/>
      <c r="V7" s="32"/>
    </row>
    <row r="8" spans="1:22" x14ac:dyDescent="0.45">
      <c r="A8" s="51"/>
      <c r="B8" s="37">
        <v>2</v>
      </c>
      <c r="C8" s="27" t="s">
        <v>50</v>
      </c>
      <c r="D8" s="38">
        <f>VLOOKUP($E$3*80-80+$B8,'Literacy Select LGA'!$A$5:$N$324,14)</f>
        <v>8.461538461538467</v>
      </c>
      <c r="E8" s="38">
        <f t="shared" ref="E8:E71" si="0">D8+0.0001*B8</f>
        <v>8.4617384615384665</v>
      </c>
      <c r="F8" s="39">
        <f t="shared" ref="F8:F71" si="1">RANK(E8,E$7:E$85)</f>
        <v>51</v>
      </c>
      <c r="G8" s="40" t="str">
        <f t="shared" ref="G8:G71" si="2">VLOOKUP(MATCH(B8,F$7:F$85,0),$B$7:$F$85,2)</f>
        <v>Central Goldfields</v>
      </c>
      <c r="H8" s="41">
        <f t="shared" ref="H8:H71" si="3">VLOOKUP(MATCH(B8,F$7:F$85,0),$B$7:$F$85,3)</f>
        <v>20.987654320987659</v>
      </c>
      <c r="I8" s="32"/>
      <c r="J8" s="51"/>
      <c r="K8" s="51"/>
      <c r="T8" s="32"/>
      <c r="U8" s="32"/>
      <c r="V8" s="32"/>
    </row>
    <row r="9" spans="1:22" x14ac:dyDescent="0.45">
      <c r="A9" s="51"/>
      <c r="B9" s="37">
        <v>3</v>
      </c>
      <c r="C9" s="27" t="s">
        <v>18</v>
      </c>
      <c r="D9" s="38">
        <f>VLOOKUP($E$3*80-80+$B9,'Literacy Select LGA'!$A$5:$N$324,14)</f>
        <v>8.6218158066623118</v>
      </c>
      <c r="E9" s="38">
        <f t="shared" si="0"/>
        <v>8.6221158066623111</v>
      </c>
      <c r="F9" s="39">
        <f t="shared" si="1"/>
        <v>49</v>
      </c>
      <c r="G9" s="40" t="str">
        <f t="shared" si="2"/>
        <v>Wodonga</v>
      </c>
      <c r="H9" s="41">
        <f t="shared" si="3"/>
        <v>17.948717948717956</v>
      </c>
      <c r="I9" s="32"/>
      <c r="J9" s="51"/>
      <c r="K9" s="51"/>
      <c r="T9" s="32"/>
      <c r="U9" s="32"/>
      <c r="V9" s="32"/>
    </row>
    <row r="10" spans="1:22" x14ac:dyDescent="0.45">
      <c r="A10" s="51"/>
      <c r="B10" s="37">
        <v>4</v>
      </c>
      <c r="C10" s="27" t="s">
        <v>19</v>
      </c>
      <c r="D10" s="38">
        <f>VLOOKUP($E$3*80-80+$B10,'Literacy Select LGA'!$A$5:$N$324,14)</f>
        <v>6.2298603651987179</v>
      </c>
      <c r="E10" s="38">
        <f t="shared" si="0"/>
        <v>6.2302603651987178</v>
      </c>
      <c r="F10" s="39">
        <f t="shared" si="1"/>
        <v>59</v>
      </c>
      <c r="G10" s="40" t="str">
        <f t="shared" si="2"/>
        <v>Campaspe</v>
      </c>
      <c r="H10" s="41">
        <f t="shared" si="3"/>
        <v>16.969696969696969</v>
      </c>
      <c r="I10" s="32"/>
      <c r="J10" s="51"/>
      <c r="K10" s="51"/>
    </row>
    <row r="11" spans="1:22" x14ac:dyDescent="0.45">
      <c r="A11" s="51"/>
      <c r="B11" s="37">
        <v>5</v>
      </c>
      <c r="C11" s="27" t="s">
        <v>58</v>
      </c>
      <c r="D11" s="38">
        <f>VLOOKUP($E$3*80-80+$B11,'Literacy Select LGA'!$A$5:$N$324,14)</f>
        <v>9.3425605536332199</v>
      </c>
      <c r="E11" s="38">
        <f t="shared" si="0"/>
        <v>9.3430605536332205</v>
      </c>
      <c r="F11" s="39">
        <f t="shared" si="1"/>
        <v>44</v>
      </c>
      <c r="G11" s="40" t="str">
        <f t="shared" si="2"/>
        <v>Greater Shepparton</v>
      </c>
      <c r="H11" s="41">
        <f t="shared" si="3"/>
        <v>16.34615384615384</v>
      </c>
      <c r="I11" s="32"/>
      <c r="J11" s="51"/>
      <c r="K11" s="51"/>
    </row>
    <row r="12" spans="1:22" x14ac:dyDescent="0.45">
      <c r="A12" s="51"/>
      <c r="B12" s="37">
        <v>6</v>
      </c>
      <c r="C12" s="27" t="s">
        <v>59</v>
      </c>
      <c r="D12" s="38">
        <f>VLOOKUP($E$3*80-80+$B12,'Literacy Select LGA'!$A$5:$N$324,14)</f>
        <v>10.183875530410177</v>
      </c>
      <c r="E12" s="38">
        <f t="shared" si="0"/>
        <v>10.184475530410177</v>
      </c>
      <c r="F12" s="39">
        <f t="shared" si="1"/>
        <v>34</v>
      </c>
      <c r="G12" s="40" t="str">
        <f t="shared" si="2"/>
        <v>Benalla</v>
      </c>
      <c r="H12" s="41">
        <f t="shared" si="3"/>
        <v>15.887850467289724</v>
      </c>
      <c r="I12" s="32"/>
      <c r="J12" s="51"/>
      <c r="K12" s="51"/>
    </row>
    <row r="13" spans="1:22" x14ac:dyDescent="0.45">
      <c r="A13" s="51"/>
      <c r="B13" s="37">
        <v>7</v>
      </c>
      <c r="C13" s="27" t="s">
        <v>20</v>
      </c>
      <c r="D13" s="38">
        <f>VLOOKUP($E$3*80-80+$B13,'Literacy Select LGA'!$A$5:$N$324,14)</f>
        <v>3.540587219343692</v>
      </c>
      <c r="E13" s="38">
        <f t="shared" si="0"/>
        <v>3.5412872193436922</v>
      </c>
      <c r="F13" s="39">
        <f t="shared" si="1"/>
        <v>70</v>
      </c>
      <c r="G13" s="40" t="str">
        <f t="shared" si="2"/>
        <v>Glenelg</v>
      </c>
      <c r="H13" s="41">
        <f t="shared" si="3"/>
        <v>15.476190476190482</v>
      </c>
      <c r="I13" s="32"/>
      <c r="J13" s="51"/>
      <c r="K13" s="51"/>
    </row>
    <row r="14" spans="1:22" x14ac:dyDescent="0.45">
      <c r="A14" s="51"/>
      <c r="B14" s="37">
        <v>8</v>
      </c>
      <c r="C14" s="27" t="s">
        <v>51</v>
      </c>
      <c r="D14" s="38">
        <f>VLOOKUP($E$3*80-80+$B14,'Literacy Select LGA'!$A$5:$N$324,14)</f>
        <v>15.887850467289724</v>
      </c>
      <c r="E14" s="38">
        <f t="shared" si="0"/>
        <v>15.888650467289724</v>
      </c>
      <c r="F14" s="39">
        <f t="shared" si="1"/>
        <v>6</v>
      </c>
      <c r="G14" s="40" t="str">
        <f t="shared" si="2"/>
        <v>Hume</v>
      </c>
      <c r="H14" s="41">
        <f t="shared" si="3"/>
        <v>15.396518375241769</v>
      </c>
      <c r="I14" s="32"/>
      <c r="J14" s="51"/>
      <c r="K14" s="51"/>
    </row>
    <row r="15" spans="1:22" x14ac:dyDescent="0.45">
      <c r="A15" s="51"/>
      <c r="B15" s="37">
        <v>9</v>
      </c>
      <c r="C15" s="27" t="s">
        <v>21</v>
      </c>
      <c r="D15" s="38">
        <f>VLOOKUP($E$3*80-80+$B15,'Literacy Select LGA'!$A$5:$N$324,14)</f>
        <v>1.9366852886405894</v>
      </c>
      <c r="E15" s="38">
        <f t="shared" si="0"/>
        <v>1.9375852886405893</v>
      </c>
      <c r="F15" s="39">
        <f t="shared" si="1"/>
        <v>76</v>
      </c>
      <c r="G15" s="40" t="str">
        <f t="shared" si="2"/>
        <v>Northern Grampians</v>
      </c>
      <c r="H15" s="41">
        <f t="shared" si="3"/>
        <v>15.116279069767444</v>
      </c>
      <c r="I15" s="32"/>
      <c r="J15" s="51"/>
      <c r="K15" s="51"/>
    </row>
    <row r="16" spans="1:22" x14ac:dyDescent="0.45">
      <c r="A16" s="51"/>
      <c r="B16" s="37">
        <v>10</v>
      </c>
      <c r="C16" s="27" t="s">
        <v>22</v>
      </c>
      <c r="D16" s="38">
        <f>VLOOKUP($E$3*80-80+$B16,'Literacy Select LGA'!$A$5:$N$324,14)</f>
        <v>10.602289696366356</v>
      </c>
      <c r="E16" s="38">
        <f t="shared" si="0"/>
        <v>10.603289696366355</v>
      </c>
      <c r="F16" s="39">
        <f t="shared" si="1"/>
        <v>28</v>
      </c>
      <c r="G16" s="40" t="str">
        <f t="shared" si="2"/>
        <v>Swan Hill</v>
      </c>
      <c r="H16" s="41">
        <f t="shared" si="3"/>
        <v>14.8471615720524</v>
      </c>
      <c r="I16" s="32"/>
      <c r="J16" s="51"/>
      <c r="K16" s="51"/>
    </row>
    <row r="17" spans="1:11" x14ac:dyDescent="0.45">
      <c r="A17" s="51"/>
      <c r="B17" s="37">
        <v>11</v>
      </c>
      <c r="C17" s="27" t="s">
        <v>60</v>
      </c>
      <c r="D17" s="38">
        <f>VLOOKUP($E$3*80-80+$B17,'Literacy Select LGA'!$A$5:$N$324,14)</f>
        <v>3.0769230769230802</v>
      </c>
      <c r="E17" s="38">
        <f t="shared" si="0"/>
        <v>3.0780230769230803</v>
      </c>
      <c r="F17" s="39">
        <f t="shared" si="1"/>
        <v>73</v>
      </c>
      <c r="G17" s="40" t="str">
        <f t="shared" si="2"/>
        <v>Greater Dandenong</v>
      </c>
      <c r="H17" s="41">
        <f t="shared" si="3"/>
        <v>13.798977853492332</v>
      </c>
      <c r="I17" s="32"/>
      <c r="J17" s="51"/>
      <c r="K17" s="51"/>
    </row>
    <row r="18" spans="1:11" x14ac:dyDescent="0.45">
      <c r="A18" s="51"/>
      <c r="B18" s="37">
        <v>12</v>
      </c>
      <c r="C18" s="27" t="s">
        <v>61</v>
      </c>
      <c r="D18" s="38">
        <f>VLOOKUP($E$3*80-80+$B18,'Literacy Select LGA'!$A$5:$N$324,14)</f>
        <v>16.969696969696969</v>
      </c>
      <c r="E18" s="38">
        <f t="shared" si="0"/>
        <v>16.97089696969697</v>
      </c>
      <c r="F18" s="39">
        <f t="shared" si="1"/>
        <v>4</v>
      </c>
      <c r="G18" s="40" t="str">
        <f t="shared" si="2"/>
        <v>Horsham</v>
      </c>
      <c r="H18" s="41">
        <f t="shared" si="3"/>
        <v>13.392857142857139</v>
      </c>
      <c r="I18" s="32"/>
      <c r="J18" s="51"/>
      <c r="K18" s="51"/>
    </row>
    <row r="19" spans="1:11" x14ac:dyDescent="0.45">
      <c r="A19" s="51"/>
      <c r="B19" s="37">
        <v>13</v>
      </c>
      <c r="C19" s="27" t="s">
        <v>62</v>
      </c>
      <c r="D19" s="38">
        <f>VLOOKUP($E$3*80-80+$B19,'Literacy Select LGA'!$A$5:$N$324,14)</f>
        <v>10.561370123691731</v>
      </c>
      <c r="E19" s="38">
        <f t="shared" si="0"/>
        <v>10.562670123691731</v>
      </c>
      <c r="F19" s="39">
        <f t="shared" si="1"/>
        <v>29</v>
      </c>
      <c r="G19" s="40" t="str">
        <f t="shared" si="2"/>
        <v>Mildura</v>
      </c>
      <c r="H19" s="41">
        <f t="shared" si="3"/>
        <v>13.265306122448976</v>
      </c>
      <c r="I19" s="32"/>
      <c r="J19" s="51"/>
      <c r="K19" s="51"/>
    </row>
    <row r="20" spans="1:11" x14ac:dyDescent="0.45">
      <c r="A20" s="51"/>
      <c r="B20" s="37">
        <v>14</v>
      </c>
      <c r="C20" s="27" t="s">
        <v>23</v>
      </c>
      <c r="D20" s="38">
        <f>VLOOKUP($E$3*80-80+$B20,'Literacy Select LGA'!$A$5:$N$324,14)</f>
        <v>10.014306151645201</v>
      </c>
      <c r="E20" s="38">
        <f t="shared" si="0"/>
        <v>10.015706151645201</v>
      </c>
      <c r="F20" s="39">
        <f t="shared" si="1"/>
        <v>36</v>
      </c>
      <c r="G20" s="40" t="str">
        <f t="shared" si="2"/>
        <v>Greater Bendigo</v>
      </c>
      <c r="H20" s="41">
        <f t="shared" si="3"/>
        <v>13.07392996108949</v>
      </c>
      <c r="I20" s="32"/>
      <c r="J20" s="51"/>
      <c r="K20" s="51"/>
    </row>
    <row r="21" spans="1:11" x14ac:dyDescent="0.45">
      <c r="A21" s="51"/>
      <c r="B21" s="37">
        <v>15</v>
      </c>
      <c r="C21" s="27" t="s">
        <v>63</v>
      </c>
      <c r="D21" s="38">
        <f>VLOOKUP($E$3*80-80+$B21,'Literacy Select LGA'!$A$5:$N$324,14)</f>
        <v>20.987654320987659</v>
      </c>
      <c r="E21" s="38">
        <f t="shared" si="0"/>
        <v>20.989154320987659</v>
      </c>
      <c r="F21" s="39">
        <f t="shared" si="1"/>
        <v>2</v>
      </c>
      <c r="G21" s="40" t="str">
        <f t="shared" si="2"/>
        <v>Moreland</v>
      </c>
      <c r="H21" s="41">
        <f t="shared" si="3"/>
        <v>12.689804772234268</v>
      </c>
      <c r="I21" s="32"/>
      <c r="J21" s="51"/>
      <c r="K21" s="51"/>
    </row>
    <row r="22" spans="1:11" x14ac:dyDescent="0.45">
      <c r="A22" s="51"/>
      <c r="B22" s="37">
        <v>16</v>
      </c>
      <c r="C22" s="27" t="s">
        <v>64</v>
      </c>
      <c r="D22" s="38">
        <f>VLOOKUP($E$3*80-80+$B22,'Literacy Select LGA'!$A$5:$N$324,14)</f>
        <v>11.711711711711715</v>
      </c>
      <c r="E22" s="38">
        <f t="shared" si="0"/>
        <v>11.713311711711714</v>
      </c>
      <c r="F22" s="39">
        <f t="shared" si="1"/>
        <v>20</v>
      </c>
      <c r="G22" s="40" t="str">
        <f t="shared" si="2"/>
        <v>Latrobe</v>
      </c>
      <c r="H22" s="41">
        <f t="shared" si="3"/>
        <v>12.652439024390233</v>
      </c>
      <c r="I22" s="32"/>
      <c r="J22" s="51"/>
      <c r="K22" s="51"/>
    </row>
    <row r="23" spans="1:11" x14ac:dyDescent="0.45">
      <c r="A23" s="51"/>
      <c r="B23" s="37">
        <v>17</v>
      </c>
      <c r="C23" s="27" t="s">
        <v>65</v>
      </c>
      <c r="D23" s="38">
        <f>VLOOKUP($E$3*80-80+$B23,'Literacy Select LGA'!$A$5:$N$324,14)</f>
        <v>10.471204188481678</v>
      </c>
      <c r="E23" s="38">
        <f t="shared" si="0"/>
        <v>10.472904188481678</v>
      </c>
      <c r="F23" s="39">
        <f t="shared" si="1"/>
        <v>31</v>
      </c>
      <c r="G23" s="40" t="str">
        <f t="shared" si="2"/>
        <v>Indigo</v>
      </c>
      <c r="H23" s="41">
        <f t="shared" si="3"/>
        <v>12.222222222222229</v>
      </c>
      <c r="I23" s="32"/>
      <c r="J23" s="51"/>
      <c r="K23" s="51"/>
    </row>
    <row r="24" spans="1:11" x14ac:dyDescent="0.45">
      <c r="A24" s="51"/>
      <c r="B24" s="37">
        <v>18</v>
      </c>
      <c r="C24" s="27" t="s">
        <v>24</v>
      </c>
      <c r="D24" s="38">
        <f>VLOOKUP($E$3*80-80+$B24,'Literacy Select LGA'!$A$5:$N$324,14)</f>
        <v>5.6910569105691025</v>
      </c>
      <c r="E24" s="38">
        <f t="shared" si="0"/>
        <v>5.6928569105691027</v>
      </c>
      <c r="F24" s="39">
        <f t="shared" si="1"/>
        <v>61</v>
      </c>
      <c r="G24" s="40" t="str">
        <f t="shared" si="2"/>
        <v>Moira</v>
      </c>
      <c r="H24" s="41">
        <f t="shared" si="3"/>
        <v>12.012012012012008</v>
      </c>
      <c r="I24" s="32"/>
      <c r="J24" s="51"/>
      <c r="K24" s="51"/>
    </row>
    <row r="25" spans="1:11" x14ac:dyDescent="0.45">
      <c r="A25" s="51"/>
      <c r="B25" s="37">
        <v>19</v>
      </c>
      <c r="C25" s="27" t="s">
        <v>66</v>
      </c>
      <c r="D25" s="38">
        <f>VLOOKUP($E$3*80-80+$B25,'Literacy Select LGA'!$A$5:$N$324,14)</f>
        <v>11.022044088176358</v>
      </c>
      <c r="E25" s="38">
        <f t="shared" si="0"/>
        <v>11.023944088176357</v>
      </c>
      <c r="F25" s="39">
        <f t="shared" si="1"/>
        <v>25</v>
      </c>
      <c r="G25" s="40" t="str">
        <f t="shared" si="2"/>
        <v>Macedon Ranges</v>
      </c>
      <c r="H25" s="41">
        <f t="shared" si="3"/>
        <v>11.74168297455968</v>
      </c>
      <c r="I25" s="32"/>
      <c r="J25" s="51"/>
      <c r="K25" s="51"/>
    </row>
    <row r="26" spans="1:11" x14ac:dyDescent="0.45">
      <c r="A26" s="51"/>
      <c r="B26" s="37">
        <v>20</v>
      </c>
      <c r="C26" s="27" t="s">
        <v>25</v>
      </c>
      <c r="D26" s="38">
        <f>VLOOKUP($E$3*80-80+$B26,'Literacy Select LGA'!$A$5:$N$324,14)</f>
        <v>9.2796885139519816</v>
      </c>
      <c r="E26" s="38">
        <f t="shared" si="0"/>
        <v>9.2816885139519822</v>
      </c>
      <c r="F26" s="39">
        <f t="shared" si="1"/>
        <v>45</v>
      </c>
      <c r="G26" s="40" t="str">
        <f t="shared" si="2"/>
        <v>Colac-Otway</v>
      </c>
      <c r="H26" s="41">
        <f t="shared" si="3"/>
        <v>11.711711711711715</v>
      </c>
      <c r="I26" s="32"/>
      <c r="J26" s="51"/>
      <c r="K26" s="51"/>
    </row>
    <row r="27" spans="1:11" x14ac:dyDescent="0.45">
      <c r="A27" s="51"/>
      <c r="B27" s="37">
        <v>21</v>
      </c>
      <c r="C27" s="27" t="s">
        <v>67</v>
      </c>
      <c r="D27" s="38">
        <f>VLOOKUP($E$3*80-80+$B27,'Literacy Select LGA'!$A$5:$N$324,14)</f>
        <v>8.9552238805970177</v>
      </c>
      <c r="E27" s="38">
        <f t="shared" si="0"/>
        <v>8.9573238805970181</v>
      </c>
      <c r="F27" s="39">
        <f t="shared" si="1"/>
        <v>46</v>
      </c>
      <c r="G27" s="40" t="str">
        <f t="shared" si="2"/>
        <v>Whittlesea</v>
      </c>
      <c r="H27" s="41">
        <f t="shared" si="3"/>
        <v>11.584051724137936</v>
      </c>
      <c r="I27" s="32"/>
      <c r="J27" s="51"/>
      <c r="K27" s="51"/>
    </row>
    <row r="28" spans="1:11" x14ac:dyDescent="0.45">
      <c r="A28" s="51"/>
      <c r="B28" s="37">
        <v>22</v>
      </c>
      <c r="C28" s="27" t="s">
        <v>26</v>
      </c>
      <c r="D28" s="38">
        <f>VLOOKUP($E$3*80-80+$B28,'Literacy Select LGA'!$A$5:$N$324,14)</f>
        <v>3.6956521739130466</v>
      </c>
      <c r="E28" s="38">
        <f t="shared" si="0"/>
        <v>3.6978521739130468</v>
      </c>
      <c r="F28" s="39">
        <f t="shared" si="1"/>
        <v>68</v>
      </c>
      <c r="G28" s="40" t="str">
        <f t="shared" si="2"/>
        <v>Wangaratta</v>
      </c>
      <c r="H28" s="41">
        <f t="shared" si="3"/>
        <v>11.458333333333343</v>
      </c>
      <c r="I28" s="32"/>
      <c r="J28" s="51"/>
      <c r="K28" s="51"/>
    </row>
    <row r="29" spans="1:11" x14ac:dyDescent="0.45">
      <c r="A29" s="51"/>
      <c r="B29" s="37">
        <v>23</v>
      </c>
      <c r="C29" s="27" t="s">
        <v>68</v>
      </c>
      <c r="D29" s="38">
        <f>VLOOKUP($E$3*80-80+$B29,'Literacy Select LGA'!$A$5:$N$324,14)</f>
        <v>15.476190476190482</v>
      </c>
      <c r="E29" s="38">
        <f t="shared" si="0"/>
        <v>15.478490476190482</v>
      </c>
      <c r="F29" s="39">
        <f t="shared" si="1"/>
        <v>7</v>
      </c>
      <c r="G29" s="40" t="str">
        <f t="shared" si="2"/>
        <v>Loddon</v>
      </c>
      <c r="H29" s="41">
        <f t="shared" si="3"/>
        <v>11.111111111111114</v>
      </c>
      <c r="I29" s="32"/>
      <c r="J29" s="51"/>
      <c r="K29" s="51"/>
    </row>
    <row r="30" spans="1:11" x14ac:dyDescent="0.45">
      <c r="A30" s="51"/>
      <c r="B30" s="37">
        <v>24</v>
      </c>
      <c r="C30" s="27" t="s">
        <v>69</v>
      </c>
      <c r="D30" s="38">
        <f>VLOOKUP($E$3*80-80+$B30,'Literacy Select LGA'!$A$5:$N$324,14)</f>
        <v>8</v>
      </c>
      <c r="E30" s="38">
        <f t="shared" si="0"/>
        <v>8.0023999999999997</v>
      </c>
      <c r="F30" s="39">
        <f t="shared" si="1"/>
        <v>53</v>
      </c>
      <c r="G30" s="40" t="str">
        <f t="shared" si="2"/>
        <v>South Gippsland</v>
      </c>
      <c r="H30" s="41">
        <f t="shared" si="3"/>
        <v>11.078717201166171</v>
      </c>
      <c r="I30" s="32"/>
      <c r="J30" s="51"/>
      <c r="K30" s="51"/>
    </row>
    <row r="31" spans="1:11" x14ac:dyDescent="0.45">
      <c r="A31" s="51"/>
      <c r="B31" s="37">
        <v>25</v>
      </c>
      <c r="C31" s="27" t="s">
        <v>27</v>
      </c>
      <c r="D31" s="38">
        <f>VLOOKUP($E$3*80-80+$B31,'Literacy Select LGA'!$A$5:$N$324,14)</f>
        <v>13.07392996108949</v>
      </c>
      <c r="E31" s="38">
        <f t="shared" si="0"/>
        <v>13.07642996108949</v>
      </c>
      <c r="F31" s="39">
        <f t="shared" si="1"/>
        <v>14</v>
      </c>
      <c r="G31" s="40" t="str">
        <f t="shared" si="2"/>
        <v>East Gippsland</v>
      </c>
      <c r="H31" s="41">
        <f t="shared" si="3"/>
        <v>11.022044088176358</v>
      </c>
      <c r="I31" s="32"/>
      <c r="J31" s="51"/>
      <c r="K31" s="51"/>
    </row>
    <row r="32" spans="1:11" x14ac:dyDescent="0.45">
      <c r="A32" s="51"/>
      <c r="B32" s="37">
        <v>26</v>
      </c>
      <c r="C32" s="27" t="s">
        <v>28</v>
      </c>
      <c r="D32" s="38">
        <f>VLOOKUP($E$3*80-80+$B32,'Literacy Select LGA'!$A$5:$N$324,14)</f>
        <v>13.798977853492332</v>
      </c>
      <c r="E32" s="38">
        <f t="shared" si="0"/>
        <v>13.801577853492331</v>
      </c>
      <c r="F32" s="39">
        <f t="shared" si="1"/>
        <v>11</v>
      </c>
      <c r="G32" s="40" t="str">
        <f t="shared" si="2"/>
        <v>Murrindindi</v>
      </c>
      <c r="H32" s="41">
        <f t="shared" si="3"/>
        <v>11</v>
      </c>
      <c r="I32" s="32"/>
      <c r="J32" s="51"/>
      <c r="K32" s="51"/>
    </row>
    <row r="33" spans="1:11" x14ac:dyDescent="0.45">
      <c r="A33" s="51"/>
      <c r="B33" s="37">
        <v>27</v>
      </c>
      <c r="C33" s="27" t="s">
        <v>29</v>
      </c>
      <c r="D33" s="38">
        <f>VLOOKUP($E$3*80-80+$B33,'Literacy Select LGA'!$A$5:$N$324,14)</f>
        <v>7.4357192494787938</v>
      </c>
      <c r="E33" s="38">
        <f t="shared" si="0"/>
        <v>7.4384192494787937</v>
      </c>
      <c r="F33" s="39">
        <f t="shared" si="1"/>
        <v>54</v>
      </c>
      <c r="G33" s="40" t="str">
        <f t="shared" si="2"/>
        <v>Melton</v>
      </c>
      <c r="H33" s="41">
        <f t="shared" si="3"/>
        <v>10.85164835164835</v>
      </c>
      <c r="I33" s="32"/>
      <c r="J33" s="51"/>
      <c r="K33" s="51"/>
    </row>
    <row r="34" spans="1:11" x14ac:dyDescent="0.45">
      <c r="A34" s="51"/>
      <c r="B34" s="37">
        <v>28</v>
      </c>
      <c r="C34" s="27" t="s">
        <v>30</v>
      </c>
      <c r="D34" s="38">
        <f>VLOOKUP($E$3*80-80+$B34,'Literacy Select LGA'!$A$5:$N$324,14)</f>
        <v>16.34615384615384</v>
      </c>
      <c r="E34" s="38">
        <f t="shared" si="0"/>
        <v>16.34895384615384</v>
      </c>
      <c r="F34" s="39">
        <f t="shared" si="1"/>
        <v>5</v>
      </c>
      <c r="G34" s="40" t="str">
        <f t="shared" si="2"/>
        <v>Brimbank</v>
      </c>
      <c r="H34" s="41">
        <f t="shared" si="3"/>
        <v>10.602289696366356</v>
      </c>
      <c r="I34" s="32"/>
      <c r="J34" s="51"/>
      <c r="K34" s="51"/>
    </row>
    <row r="35" spans="1:11" x14ac:dyDescent="0.45">
      <c r="A35" s="51"/>
      <c r="B35" s="37">
        <v>29</v>
      </c>
      <c r="C35" s="27" t="s">
        <v>70</v>
      </c>
      <c r="D35" s="38">
        <f>VLOOKUP($E$3*80-80+$B35,'Literacy Select LGA'!$A$5:$N$324,14)</f>
        <v>9.5238095238095184</v>
      </c>
      <c r="E35" s="38">
        <f t="shared" si="0"/>
        <v>9.5267095238095187</v>
      </c>
      <c r="F35" s="39">
        <f t="shared" si="1"/>
        <v>42</v>
      </c>
      <c r="G35" s="40" t="str">
        <f t="shared" si="2"/>
        <v>Cardinia</v>
      </c>
      <c r="H35" s="41">
        <f t="shared" si="3"/>
        <v>10.561370123691731</v>
      </c>
      <c r="I35" s="32"/>
      <c r="J35" s="51"/>
      <c r="K35" s="51"/>
    </row>
    <row r="36" spans="1:11" x14ac:dyDescent="0.45">
      <c r="A36" s="51"/>
      <c r="B36" s="37">
        <v>30</v>
      </c>
      <c r="C36" s="27" t="s">
        <v>71</v>
      </c>
      <c r="D36" s="38">
        <f>VLOOKUP($E$3*80-80+$B36,'Literacy Select LGA'!$A$5:$N$324,14)</f>
        <v>9.8039215686274446</v>
      </c>
      <c r="E36" s="38">
        <f t="shared" si="0"/>
        <v>9.8069215686274447</v>
      </c>
      <c r="F36" s="39">
        <f t="shared" si="1"/>
        <v>39</v>
      </c>
      <c r="G36" s="40" t="str">
        <f t="shared" si="2"/>
        <v>Moyne</v>
      </c>
      <c r="H36" s="41">
        <f t="shared" si="3"/>
        <v>10.526315789473685</v>
      </c>
      <c r="I36" s="32"/>
      <c r="J36" s="51"/>
      <c r="K36" s="51"/>
    </row>
    <row r="37" spans="1:11" x14ac:dyDescent="0.45">
      <c r="A37" s="51"/>
      <c r="B37" s="37">
        <v>31</v>
      </c>
      <c r="C37" s="27" t="s">
        <v>31</v>
      </c>
      <c r="D37" s="38">
        <f>VLOOKUP($E$3*80-80+$B37,'Literacy Select LGA'!$A$5:$N$324,14)</f>
        <v>5</v>
      </c>
      <c r="E37" s="38">
        <f t="shared" si="0"/>
        <v>5.0030999999999999</v>
      </c>
      <c r="F37" s="39">
        <f t="shared" si="1"/>
        <v>64</v>
      </c>
      <c r="G37" s="40" t="str">
        <f t="shared" si="2"/>
        <v>Corangamite</v>
      </c>
      <c r="H37" s="41">
        <f t="shared" si="3"/>
        <v>10.471204188481678</v>
      </c>
      <c r="I37" s="32"/>
      <c r="J37" s="51"/>
      <c r="K37" s="51"/>
    </row>
    <row r="38" spans="1:11" x14ac:dyDescent="0.45">
      <c r="A38" s="51"/>
      <c r="B38" s="37">
        <v>32</v>
      </c>
      <c r="C38" s="27" t="s">
        <v>52</v>
      </c>
      <c r="D38" s="38">
        <f>VLOOKUP($E$3*80-80+$B38,'Literacy Select LGA'!$A$5:$N$324,14)</f>
        <v>13.392857142857139</v>
      </c>
      <c r="E38" s="38">
        <f t="shared" si="0"/>
        <v>13.396057142857138</v>
      </c>
      <c r="F38" s="39">
        <f t="shared" si="1"/>
        <v>12</v>
      </c>
      <c r="G38" s="40" t="str">
        <f t="shared" si="2"/>
        <v>Yarriambiack</v>
      </c>
      <c r="H38" s="41">
        <f t="shared" si="3"/>
        <v>10.447761194029852</v>
      </c>
      <c r="I38" s="32"/>
      <c r="J38" s="51"/>
      <c r="K38" s="51"/>
    </row>
    <row r="39" spans="1:11" x14ac:dyDescent="0.45">
      <c r="A39" s="51"/>
      <c r="B39" s="37">
        <v>33</v>
      </c>
      <c r="C39" s="27" t="s">
        <v>32</v>
      </c>
      <c r="D39" s="38">
        <f>VLOOKUP($E$3*80-80+$B39,'Literacy Select LGA'!$A$5:$N$324,14)</f>
        <v>15.396518375241769</v>
      </c>
      <c r="E39" s="38">
        <f t="shared" si="0"/>
        <v>15.399818375241768</v>
      </c>
      <c r="F39" s="39">
        <f t="shared" si="1"/>
        <v>8</v>
      </c>
      <c r="G39" s="40" t="str">
        <f t="shared" si="2"/>
        <v>Wellington</v>
      </c>
      <c r="H39" s="41">
        <f t="shared" si="3"/>
        <v>10.307017543859658</v>
      </c>
      <c r="I39" s="32"/>
      <c r="J39" s="51"/>
      <c r="K39" s="51"/>
    </row>
    <row r="40" spans="1:11" x14ac:dyDescent="0.45">
      <c r="A40" s="51"/>
      <c r="B40" s="37">
        <v>34</v>
      </c>
      <c r="C40" s="27" t="s">
        <v>72</v>
      </c>
      <c r="D40" s="38">
        <f>VLOOKUP($E$3*80-80+$B40,'Literacy Select LGA'!$A$5:$N$324,14)</f>
        <v>12.222222222222229</v>
      </c>
      <c r="E40" s="38">
        <f t="shared" si="0"/>
        <v>12.225622222222228</v>
      </c>
      <c r="F40" s="39">
        <f t="shared" si="1"/>
        <v>17</v>
      </c>
      <c r="G40" s="40" t="str">
        <f t="shared" si="2"/>
        <v>Baw Baw</v>
      </c>
      <c r="H40" s="41">
        <f t="shared" si="3"/>
        <v>10.183875530410177</v>
      </c>
      <c r="I40" s="32"/>
      <c r="J40" s="51"/>
      <c r="K40" s="51"/>
    </row>
    <row r="41" spans="1:11" x14ac:dyDescent="0.45">
      <c r="A41" s="51"/>
      <c r="B41" s="37">
        <v>35</v>
      </c>
      <c r="C41" s="27" t="s">
        <v>33</v>
      </c>
      <c r="D41" s="38">
        <f>VLOOKUP($E$3*80-80+$B41,'Literacy Select LGA'!$A$5:$N$324,14)</f>
        <v>6.2182741116751288</v>
      </c>
      <c r="E41" s="38">
        <f t="shared" si="0"/>
        <v>6.2217741116751286</v>
      </c>
      <c r="F41" s="39">
        <f t="shared" si="1"/>
        <v>60</v>
      </c>
      <c r="G41" s="40" t="str">
        <f t="shared" si="2"/>
        <v>Warrnambool</v>
      </c>
      <c r="H41" s="41">
        <f t="shared" si="3"/>
        <v>10.141987829614607</v>
      </c>
      <c r="I41" s="32"/>
      <c r="J41" s="51"/>
      <c r="K41" s="51"/>
    </row>
    <row r="42" spans="1:11" x14ac:dyDescent="0.45">
      <c r="A42" s="51"/>
      <c r="B42" s="37">
        <v>36</v>
      </c>
      <c r="C42" s="27" t="s">
        <v>34</v>
      </c>
      <c r="D42" s="38">
        <f>VLOOKUP($E$3*80-80+$B42,'Literacy Select LGA'!$A$5:$N$324,14)</f>
        <v>7.058823529411768</v>
      </c>
      <c r="E42" s="38">
        <f t="shared" si="0"/>
        <v>7.0624235294117677</v>
      </c>
      <c r="F42" s="39">
        <f t="shared" si="1"/>
        <v>55</v>
      </c>
      <c r="G42" s="40" t="str">
        <f t="shared" si="2"/>
        <v>Casey</v>
      </c>
      <c r="H42" s="41">
        <f t="shared" si="3"/>
        <v>10.014306151645201</v>
      </c>
      <c r="I42" s="32"/>
      <c r="J42" s="51"/>
      <c r="K42" s="51"/>
    </row>
    <row r="43" spans="1:11" x14ac:dyDescent="0.45">
      <c r="A43" s="51"/>
      <c r="B43" s="37">
        <v>37</v>
      </c>
      <c r="C43" s="27" t="s">
        <v>35</v>
      </c>
      <c r="D43" s="38">
        <f>VLOOKUP($E$3*80-80+$B43,'Literacy Select LGA'!$A$5:$N$324,14)</f>
        <v>12.652439024390233</v>
      </c>
      <c r="E43" s="38">
        <f t="shared" si="0"/>
        <v>12.656139024390233</v>
      </c>
      <c r="F43" s="39">
        <f t="shared" si="1"/>
        <v>16</v>
      </c>
      <c r="G43" s="40" t="str">
        <f t="shared" si="2"/>
        <v>Towong</v>
      </c>
      <c r="H43" s="41">
        <f t="shared" si="3"/>
        <v>9.8901098901098834</v>
      </c>
      <c r="I43" s="32"/>
      <c r="J43" s="51"/>
      <c r="K43" s="51"/>
    </row>
    <row r="44" spans="1:11" x14ac:dyDescent="0.45">
      <c r="A44" s="51"/>
      <c r="B44" s="37">
        <v>38</v>
      </c>
      <c r="C44" s="27" t="s">
        <v>73</v>
      </c>
      <c r="D44" s="38">
        <f>VLOOKUP($E$3*80-80+$B44,'Literacy Select LGA'!$A$5:$N$324,14)</f>
        <v>11.111111111111114</v>
      </c>
      <c r="E44" s="38">
        <f t="shared" si="0"/>
        <v>11.114911111111114</v>
      </c>
      <c r="F44" s="39">
        <f t="shared" si="1"/>
        <v>23</v>
      </c>
      <c r="G44" s="40" t="str">
        <f t="shared" si="2"/>
        <v>Wyndham</v>
      </c>
      <c r="H44" s="41">
        <f t="shared" si="3"/>
        <v>9.8438560760353084</v>
      </c>
      <c r="I44" s="32"/>
      <c r="J44" s="51"/>
      <c r="K44" s="51"/>
    </row>
    <row r="45" spans="1:11" x14ac:dyDescent="0.45">
      <c r="A45" s="51"/>
      <c r="B45" s="37">
        <v>39</v>
      </c>
      <c r="C45" s="27" t="s">
        <v>74</v>
      </c>
      <c r="D45" s="38">
        <f>VLOOKUP($E$3*80-80+$B45,'Literacy Select LGA'!$A$5:$N$324,14)</f>
        <v>11.74168297455968</v>
      </c>
      <c r="E45" s="38">
        <f t="shared" si="0"/>
        <v>11.74558297455968</v>
      </c>
      <c r="F45" s="39">
        <f t="shared" si="1"/>
        <v>19</v>
      </c>
      <c r="G45" s="40" t="str">
        <f t="shared" si="2"/>
        <v>Hindmarsh</v>
      </c>
      <c r="H45" s="41">
        <f t="shared" si="3"/>
        <v>9.8039215686274446</v>
      </c>
      <c r="I45" s="32"/>
      <c r="J45" s="51"/>
      <c r="K45" s="51"/>
    </row>
    <row r="46" spans="1:11" x14ac:dyDescent="0.45">
      <c r="A46" s="51"/>
      <c r="B46" s="37">
        <v>40</v>
      </c>
      <c r="C46" s="27" t="s">
        <v>36</v>
      </c>
      <c r="D46" s="38">
        <f>VLOOKUP($E$3*80-80+$B46,'Literacy Select LGA'!$A$5:$N$324,14)</f>
        <v>9.6979332273449899</v>
      </c>
      <c r="E46" s="38">
        <f t="shared" si="0"/>
        <v>9.7019332273449894</v>
      </c>
      <c r="F46" s="39">
        <f t="shared" si="1"/>
        <v>41</v>
      </c>
      <c r="G46" s="40" t="str">
        <f t="shared" si="2"/>
        <v>Mount Alexander</v>
      </c>
      <c r="H46" s="41">
        <f t="shared" si="3"/>
        <v>9.708737864077662</v>
      </c>
      <c r="I46" s="32"/>
      <c r="J46" s="51"/>
      <c r="K46" s="51"/>
    </row>
    <row r="47" spans="1:11" x14ac:dyDescent="0.45">
      <c r="A47" s="51"/>
      <c r="B47" s="37">
        <v>41</v>
      </c>
      <c r="C47" s="27" t="s">
        <v>75</v>
      </c>
      <c r="D47" s="38">
        <f>VLOOKUP($E$3*80-80+$B47,'Literacy Select LGA'!$A$5:$N$324,14)</f>
        <v>1.4888337468982655</v>
      </c>
      <c r="E47" s="38">
        <f t="shared" si="0"/>
        <v>1.4929337468982655</v>
      </c>
      <c r="F47" s="39">
        <f t="shared" si="1"/>
        <v>78</v>
      </c>
      <c r="G47" s="40" t="str">
        <f t="shared" si="2"/>
        <v>Manningham</v>
      </c>
      <c r="H47" s="41">
        <f t="shared" si="3"/>
        <v>9.6979332273449899</v>
      </c>
      <c r="I47" s="32"/>
      <c r="J47" s="51"/>
      <c r="K47" s="51"/>
    </row>
    <row r="48" spans="1:11" x14ac:dyDescent="0.45">
      <c r="A48" s="51"/>
      <c r="B48" s="37">
        <v>42</v>
      </c>
      <c r="C48" s="27" t="s">
        <v>37</v>
      </c>
      <c r="D48" s="38">
        <f>VLOOKUP($E$3*80-80+$B48,'Literacy Select LGA'!$A$5:$N$324,14)</f>
        <v>8.7223587223587202</v>
      </c>
      <c r="E48" s="38">
        <f t="shared" si="0"/>
        <v>8.7265587223587211</v>
      </c>
      <c r="F48" s="39">
        <f t="shared" si="1"/>
        <v>48</v>
      </c>
      <c r="G48" s="40" t="str">
        <f t="shared" si="2"/>
        <v>Hepburn</v>
      </c>
      <c r="H48" s="41">
        <f t="shared" si="3"/>
        <v>9.5238095238095184</v>
      </c>
      <c r="I48" s="32"/>
      <c r="J48" s="51"/>
      <c r="K48" s="51"/>
    </row>
    <row r="49" spans="1:11" x14ac:dyDescent="0.45">
      <c r="A49" s="51"/>
      <c r="B49" s="37">
        <v>43</v>
      </c>
      <c r="C49" s="27" t="s">
        <v>38</v>
      </c>
      <c r="D49" s="38">
        <f>VLOOKUP($E$3*80-80+$B49,'Literacy Select LGA'!$A$5:$N$324,14)</f>
        <v>6.8736141906873627</v>
      </c>
      <c r="E49" s="38">
        <f t="shared" si="0"/>
        <v>6.8779141906873624</v>
      </c>
      <c r="F49" s="39">
        <f t="shared" si="1"/>
        <v>57</v>
      </c>
      <c r="G49" s="40" t="str">
        <f t="shared" si="2"/>
        <v>Mitchell</v>
      </c>
      <c r="H49" s="41">
        <f t="shared" si="3"/>
        <v>9.4949494949494948</v>
      </c>
      <c r="I49" s="32"/>
      <c r="J49" s="51"/>
      <c r="K49" s="51"/>
    </row>
    <row r="50" spans="1:11" x14ac:dyDescent="0.45">
      <c r="A50" s="51"/>
      <c r="B50" s="37">
        <v>44</v>
      </c>
      <c r="C50" s="27" t="s">
        <v>39</v>
      </c>
      <c r="D50" s="38">
        <f>VLOOKUP($E$3*80-80+$B50,'Literacy Select LGA'!$A$5:$N$324,14)</f>
        <v>4.5120671563483796</v>
      </c>
      <c r="E50" s="38">
        <f t="shared" si="0"/>
        <v>4.51646715634838</v>
      </c>
      <c r="F50" s="39">
        <f t="shared" si="1"/>
        <v>66</v>
      </c>
      <c r="G50" s="40" t="str">
        <f t="shared" si="2"/>
        <v>Bass Coast</v>
      </c>
      <c r="H50" s="41">
        <f t="shared" si="3"/>
        <v>9.3425605536332199</v>
      </c>
      <c r="I50" s="32"/>
      <c r="J50" s="51"/>
      <c r="K50" s="51"/>
    </row>
    <row r="51" spans="1:11" x14ac:dyDescent="0.45">
      <c r="A51" s="51"/>
      <c r="B51" s="37">
        <v>45</v>
      </c>
      <c r="C51" s="27" t="s">
        <v>76</v>
      </c>
      <c r="D51" s="38">
        <f>VLOOKUP($E$3*80-80+$B51,'Literacy Select LGA'!$A$5:$N$324,14)</f>
        <v>10.85164835164835</v>
      </c>
      <c r="E51" s="38">
        <f t="shared" si="0"/>
        <v>10.856148351648351</v>
      </c>
      <c r="F51" s="39">
        <f t="shared" si="1"/>
        <v>27</v>
      </c>
      <c r="G51" s="40" t="str">
        <f t="shared" si="2"/>
        <v>Frankston</v>
      </c>
      <c r="H51" s="41">
        <f t="shared" si="3"/>
        <v>9.2796885139519816</v>
      </c>
      <c r="I51" s="32"/>
      <c r="J51" s="51"/>
      <c r="K51" s="51"/>
    </row>
    <row r="52" spans="1:11" x14ac:dyDescent="0.45">
      <c r="A52" s="51"/>
      <c r="B52" s="37">
        <v>46</v>
      </c>
      <c r="C52" s="27" t="s">
        <v>53</v>
      </c>
      <c r="D52" s="38">
        <f>VLOOKUP($E$3*80-80+$B52,'Literacy Select LGA'!$A$5:$N$324,14)</f>
        <v>13.265306122448976</v>
      </c>
      <c r="E52" s="38">
        <f t="shared" si="0"/>
        <v>13.269906122448976</v>
      </c>
      <c r="F52" s="39">
        <f t="shared" si="1"/>
        <v>13</v>
      </c>
      <c r="G52" s="40" t="str">
        <f t="shared" si="2"/>
        <v>Gannawarra</v>
      </c>
      <c r="H52" s="41">
        <f t="shared" si="3"/>
        <v>8.9552238805970177</v>
      </c>
      <c r="I52" s="32"/>
      <c r="J52" s="51"/>
      <c r="K52" s="51"/>
    </row>
    <row r="53" spans="1:11" x14ac:dyDescent="0.45">
      <c r="A53" s="51"/>
      <c r="B53" s="37">
        <v>47</v>
      </c>
      <c r="C53" s="27" t="s">
        <v>77</v>
      </c>
      <c r="D53" s="38">
        <f>VLOOKUP($E$3*80-80+$B53,'Literacy Select LGA'!$A$5:$N$324,14)</f>
        <v>9.4949494949494948</v>
      </c>
      <c r="E53" s="38">
        <f t="shared" si="0"/>
        <v>9.4996494949494945</v>
      </c>
      <c r="F53" s="39">
        <f t="shared" si="1"/>
        <v>43</v>
      </c>
      <c r="G53" s="40" t="str">
        <f t="shared" si="2"/>
        <v>Yarra Ranges</v>
      </c>
      <c r="H53" s="41">
        <f t="shared" si="3"/>
        <v>8.8849135360763256</v>
      </c>
      <c r="I53" s="32"/>
      <c r="J53" s="51"/>
      <c r="K53" s="51"/>
    </row>
    <row r="54" spans="1:11" x14ac:dyDescent="0.45">
      <c r="A54" s="51"/>
      <c r="B54" s="37">
        <v>48</v>
      </c>
      <c r="C54" s="27" t="s">
        <v>78</v>
      </c>
      <c r="D54" s="38">
        <f>VLOOKUP($E$3*80-80+$B54,'Literacy Select LGA'!$A$5:$N$324,14)</f>
        <v>12.012012012012008</v>
      </c>
      <c r="E54" s="38">
        <f t="shared" si="0"/>
        <v>12.016812012012007</v>
      </c>
      <c r="F54" s="39">
        <f t="shared" si="1"/>
        <v>18</v>
      </c>
      <c r="G54" s="40" t="str">
        <f t="shared" si="2"/>
        <v>Maribyrnong</v>
      </c>
      <c r="H54" s="41">
        <f t="shared" si="3"/>
        <v>8.7223587223587202</v>
      </c>
      <c r="I54" s="32"/>
      <c r="J54" s="51"/>
      <c r="K54" s="51"/>
    </row>
    <row r="55" spans="1:11" x14ac:dyDescent="0.45">
      <c r="A55" s="51"/>
      <c r="B55" s="37">
        <v>49</v>
      </c>
      <c r="C55" s="27" t="s">
        <v>40</v>
      </c>
      <c r="D55" s="38">
        <f>VLOOKUP($E$3*80-80+$B55,'Literacy Select LGA'!$A$5:$N$324,14)</f>
        <v>4.7193421523060408</v>
      </c>
      <c r="E55" s="38">
        <f t="shared" si="0"/>
        <v>4.7242421523060409</v>
      </c>
      <c r="F55" s="39">
        <f t="shared" si="1"/>
        <v>65</v>
      </c>
      <c r="G55" s="40" t="str">
        <f t="shared" si="2"/>
        <v>Ballarat</v>
      </c>
      <c r="H55" s="41">
        <f t="shared" si="3"/>
        <v>8.6218158066623118</v>
      </c>
      <c r="I55" s="32"/>
      <c r="J55" s="51"/>
      <c r="K55" s="51"/>
    </row>
    <row r="56" spans="1:11" x14ac:dyDescent="0.45">
      <c r="A56" s="51"/>
      <c r="B56" s="37">
        <v>50</v>
      </c>
      <c r="C56" s="27" t="s">
        <v>41</v>
      </c>
      <c r="D56" s="38">
        <f>VLOOKUP($E$3*80-80+$B56,'Literacy Select LGA'!$A$5:$N$324,14)</f>
        <v>5.2058111380145249</v>
      </c>
      <c r="E56" s="38">
        <f t="shared" si="0"/>
        <v>5.2108111380145248</v>
      </c>
      <c r="F56" s="39">
        <f t="shared" si="1"/>
        <v>63</v>
      </c>
      <c r="G56" s="40" t="str">
        <f t="shared" si="2"/>
        <v>West Wimmera</v>
      </c>
      <c r="H56" s="41">
        <f t="shared" si="3"/>
        <v>8.5714285714285694</v>
      </c>
      <c r="I56" s="32"/>
      <c r="J56" s="51"/>
      <c r="K56" s="51"/>
    </row>
    <row r="57" spans="1:11" x14ac:dyDescent="0.45">
      <c r="A57" s="51"/>
      <c r="B57" s="37">
        <v>51</v>
      </c>
      <c r="C57" s="27" t="s">
        <v>79</v>
      </c>
      <c r="D57" s="38">
        <f>VLOOKUP($E$3*80-80+$B57,'Literacy Select LGA'!$A$5:$N$324,14)</f>
        <v>3.6666666666666572</v>
      </c>
      <c r="E57" s="38">
        <f t="shared" si="0"/>
        <v>3.6717666666666573</v>
      </c>
      <c r="F57" s="39">
        <f t="shared" si="1"/>
        <v>69</v>
      </c>
      <c r="G57" s="40" t="str">
        <f t="shared" si="2"/>
        <v>Ararat</v>
      </c>
      <c r="H57" s="41">
        <f t="shared" si="3"/>
        <v>8.461538461538467</v>
      </c>
      <c r="I57" s="32"/>
      <c r="J57" s="51"/>
      <c r="K57" s="51"/>
    </row>
    <row r="58" spans="1:11" x14ac:dyDescent="0.45">
      <c r="A58" s="51"/>
      <c r="B58" s="37">
        <v>52</v>
      </c>
      <c r="C58" s="27" t="s">
        <v>42</v>
      </c>
      <c r="D58" s="38">
        <f>VLOOKUP($E$3*80-80+$B58,'Literacy Select LGA'!$A$5:$N$324,14)</f>
        <v>12.689804772234268</v>
      </c>
      <c r="E58" s="38">
        <f t="shared" si="0"/>
        <v>12.695004772234268</v>
      </c>
      <c r="F58" s="39">
        <f t="shared" si="1"/>
        <v>15</v>
      </c>
      <c r="G58" s="40" t="str">
        <f t="shared" si="2"/>
        <v>Queenscliffe (B)</v>
      </c>
      <c r="H58" s="41">
        <f t="shared" si="3"/>
        <v>8</v>
      </c>
      <c r="I58" s="32"/>
      <c r="J58" s="51"/>
      <c r="K58" s="51"/>
    </row>
    <row r="59" spans="1:11" x14ac:dyDescent="0.45">
      <c r="A59" s="51"/>
      <c r="B59" s="37">
        <v>53</v>
      </c>
      <c r="C59" s="27" t="s">
        <v>80</v>
      </c>
      <c r="D59" s="38">
        <f>VLOOKUP($E$3*80-80+$B59,'Literacy Select LGA'!$A$5:$N$324,14)</f>
        <v>6.8210262828535662</v>
      </c>
      <c r="E59" s="38">
        <f t="shared" si="0"/>
        <v>6.8263262828535662</v>
      </c>
      <c r="F59" s="39">
        <f t="shared" si="1"/>
        <v>58</v>
      </c>
      <c r="G59" s="40" t="str">
        <f t="shared" si="2"/>
        <v>Golden Plains</v>
      </c>
      <c r="H59" s="41">
        <f t="shared" si="3"/>
        <v>8</v>
      </c>
      <c r="I59" s="32"/>
      <c r="J59" s="51"/>
      <c r="K59" s="51"/>
    </row>
    <row r="60" spans="1:11" x14ac:dyDescent="0.45">
      <c r="A60" s="51"/>
      <c r="B60" s="37">
        <v>54</v>
      </c>
      <c r="C60" s="27" t="s">
        <v>81</v>
      </c>
      <c r="D60" s="38">
        <f>VLOOKUP($E$3*80-80+$B60,'Literacy Select LGA'!$A$5:$N$324,14)</f>
        <v>9.708737864077662</v>
      </c>
      <c r="E60" s="38">
        <f t="shared" si="0"/>
        <v>9.7141378640776619</v>
      </c>
      <c r="F60" s="39">
        <f t="shared" si="1"/>
        <v>40</v>
      </c>
      <c r="G60" s="40" t="str">
        <f t="shared" si="2"/>
        <v>Greater Geelong</v>
      </c>
      <c r="H60" s="41">
        <f t="shared" si="3"/>
        <v>7.4357192494787938</v>
      </c>
      <c r="I60" s="32"/>
      <c r="J60" s="51"/>
      <c r="K60" s="51"/>
    </row>
    <row r="61" spans="1:11" x14ac:dyDescent="0.45">
      <c r="A61" s="51"/>
      <c r="B61" s="37">
        <v>55</v>
      </c>
      <c r="C61" s="27" t="s">
        <v>82</v>
      </c>
      <c r="D61" s="38">
        <f>VLOOKUP($E$3*80-80+$B61,'Literacy Select LGA'!$A$5:$N$324,14)</f>
        <v>10.526315789473685</v>
      </c>
      <c r="E61" s="38">
        <f t="shared" si="0"/>
        <v>10.531815789473685</v>
      </c>
      <c r="F61" s="39">
        <f t="shared" si="1"/>
        <v>30</v>
      </c>
      <c r="G61" s="40" t="str">
        <f t="shared" si="2"/>
        <v>Knox</v>
      </c>
      <c r="H61" s="41">
        <f t="shared" si="3"/>
        <v>7.058823529411768</v>
      </c>
      <c r="I61" s="32"/>
      <c r="J61" s="51"/>
      <c r="K61" s="51"/>
    </row>
    <row r="62" spans="1:11" x14ac:dyDescent="0.45">
      <c r="A62" s="51"/>
      <c r="B62" s="37">
        <v>56</v>
      </c>
      <c r="C62" s="27" t="s">
        <v>83</v>
      </c>
      <c r="D62" s="38">
        <f>VLOOKUP($E$3*80-80+$B62,'Literacy Select LGA'!$A$5:$N$324,14)</f>
        <v>11</v>
      </c>
      <c r="E62" s="38">
        <f t="shared" si="0"/>
        <v>11.005599999999999</v>
      </c>
      <c r="F62" s="39">
        <f t="shared" si="1"/>
        <v>26</v>
      </c>
      <c r="G62" s="40" t="str">
        <f t="shared" si="2"/>
        <v>Nillumbik</v>
      </c>
      <c r="H62" s="41">
        <f t="shared" si="3"/>
        <v>6.9114470842332594</v>
      </c>
      <c r="I62" s="32"/>
      <c r="J62" s="51"/>
      <c r="K62" s="51"/>
    </row>
    <row r="63" spans="1:11" x14ac:dyDescent="0.45">
      <c r="A63" s="51"/>
      <c r="B63" s="37">
        <v>57</v>
      </c>
      <c r="C63" s="27" t="s">
        <v>84</v>
      </c>
      <c r="D63" s="38">
        <f>VLOOKUP($E$3*80-80+$B63,'Literacy Select LGA'!$A$5:$N$324,14)</f>
        <v>6.9114470842332594</v>
      </c>
      <c r="E63" s="38">
        <f t="shared" si="0"/>
        <v>6.9171470842332594</v>
      </c>
      <c r="F63" s="39">
        <f t="shared" si="1"/>
        <v>56</v>
      </c>
      <c r="G63" s="40" t="str">
        <f t="shared" si="2"/>
        <v>Maroondah</v>
      </c>
      <c r="H63" s="41">
        <f t="shared" si="3"/>
        <v>6.8736141906873627</v>
      </c>
      <c r="I63" s="32"/>
      <c r="J63" s="51"/>
      <c r="K63" s="51"/>
    </row>
    <row r="64" spans="1:11" x14ac:dyDescent="0.45">
      <c r="A64" s="51"/>
      <c r="B64" s="37">
        <v>58</v>
      </c>
      <c r="C64" s="27" t="s">
        <v>85</v>
      </c>
      <c r="D64" s="38">
        <f>VLOOKUP($E$3*80-80+$B64,'Literacy Select LGA'!$A$5:$N$324,14)</f>
        <v>15.116279069767444</v>
      </c>
      <c r="E64" s="38">
        <f t="shared" si="0"/>
        <v>15.122079069767445</v>
      </c>
      <c r="F64" s="39">
        <f t="shared" si="1"/>
        <v>9</v>
      </c>
      <c r="G64" s="40" t="str">
        <f t="shared" si="2"/>
        <v>Mornington Peninsula</v>
      </c>
      <c r="H64" s="41">
        <f t="shared" si="3"/>
        <v>6.8210262828535662</v>
      </c>
      <c r="I64" s="32"/>
      <c r="J64" s="51"/>
      <c r="K64" s="51"/>
    </row>
    <row r="65" spans="1:11" x14ac:dyDescent="0.45">
      <c r="A65" s="51"/>
      <c r="B65" s="37">
        <v>59</v>
      </c>
      <c r="C65" s="27" t="s">
        <v>43</v>
      </c>
      <c r="D65" s="38">
        <f>VLOOKUP($E$3*80-80+$B65,'Literacy Select LGA'!$A$5:$N$324,14)</f>
        <v>2.2222222222222285</v>
      </c>
      <c r="E65" s="38">
        <f t="shared" si="0"/>
        <v>2.2281222222222286</v>
      </c>
      <c r="F65" s="39">
        <f t="shared" si="1"/>
        <v>75</v>
      </c>
      <c r="G65" s="40" t="str">
        <f t="shared" si="2"/>
        <v>Banyule</v>
      </c>
      <c r="H65" s="41">
        <f t="shared" si="3"/>
        <v>6.2298603651987179</v>
      </c>
      <c r="I65" s="32"/>
      <c r="J65" s="51"/>
      <c r="K65" s="51"/>
    </row>
    <row r="66" spans="1:11" x14ac:dyDescent="0.45">
      <c r="A66" s="51"/>
      <c r="B66" s="37">
        <v>60</v>
      </c>
      <c r="C66" s="27" t="s">
        <v>86</v>
      </c>
      <c r="D66" s="38">
        <f>VLOOKUP($E$3*80-80+$B66,'Literacy Select LGA'!$A$5:$N$324,14)</f>
        <v>0</v>
      </c>
      <c r="E66" s="38">
        <f t="shared" si="0"/>
        <v>6.0000000000000001E-3</v>
      </c>
      <c r="F66" s="39">
        <f t="shared" si="1"/>
        <v>79</v>
      </c>
      <c r="G66" s="40" t="str">
        <f t="shared" si="2"/>
        <v>Kingston</v>
      </c>
      <c r="H66" s="41">
        <f t="shared" si="3"/>
        <v>6.2182741116751288</v>
      </c>
      <c r="I66" s="32"/>
      <c r="J66" s="51"/>
      <c r="K66" s="51"/>
    </row>
    <row r="67" spans="1:11" x14ac:dyDescent="0.45">
      <c r="A67" s="51"/>
      <c r="B67" s="37">
        <v>61</v>
      </c>
      <c r="C67" s="27" t="s">
        <v>16</v>
      </c>
      <c r="D67" s="38">
        <f>VLOOKUP($E$3*80-80+$B67,'Literacy Select LGA'!$A$5:$N$324,14)</f>
        <v>8</v>
      </c>
      <c r="E67" s="38">
        <f t="shared" si="0"/>
        <v>8.0061</v>
      </c>
      <c r="F67" s="39">
        <f t="shared" si="1"/>
        <v>52</v>
      </c>
      <c r="G67" s="40" t="str">
        <f t="shared" si="2"/>
        <v>Darebin</v>
      </c>
      <c r="H67" s="41">
        <f t="shared" si="3"/>
        <v>5.6910569105691025</v>
      </c>
      <c r="I67" s="32"/>
      <c r="J67" s="51"/>
      <c r="K67" s="51"/>
    </row>
    <row r="68" spans="1:11" x14ac:dyDescent="0.45">
      <c r="A68" s="51"/>
      <c r="B68" s="37">
        <v>62</v>
      </c>
      <c r="C68" s="27" t="s">
        <v>87</v>
      </c>
      <c r="D68" s="38">
        <f>VLOOKUP($E$3*80-80+$B68,'Literacy Select LGA'!$A$5:$N$324,14)</f>
        <v>11.078717201166171</v>
      </c>
      <c r="E68" s="38">
        <f t="shared" si="0"/>
        <v>11.084917201166171</v>
      </c>
      <c r="F68" s="39">
        <f t="shared" si="1"/>
        <v>24</v>
      </c>
      <c r="G68" s="40" t="str">
        <f t="shared" si="2"/>
        <v>Whitehorse</v>
      </c>
      <c r="H68" s="41">
        <f t="shared" si="3"/>
        <v>5.5433589462129476</v>
      </c>
      <c r="I68" s="32"/>
      <c r="J68" s="51"/>
      <c r="K68" s="51"/>
    </row>
    <row r="69" spans="1:11" x14ac:dyDescent="0.45">
      <c r="A69" s="51"/>
      <c r="B69" s="37">
        <v>63</v>
      </c>
      <c r="C69" s="27" t="s">
        <v>88</v>
      </c>
      <c r="D69" s="38">
        <f>VLOOKUP($E$3*80-80+$B69,'Literacy Select LGA'!$A$5:$N$324,14)</f>
        <v>3.4653465346534631</v>
      </c>
      <c r="E69" s="38">
        <f t="shared" si="0"/>
        <v>3.4716465346534631</v>
      </c>
      <c r="F69" s="39">
        <f t="shared" si="1"/>
        <v>72</v>
      </c>
      <c r="G69" s="40" t="str">
        <f t="shared" si="2"/>
        <v>Moonee Valley</v>
      </c>
      <c r="H69" s="41">
        <f t="shared" si="3"/>
        <v>5.2058111380145249</v>
      </c>
      <c r="I69" s="32"/>
      <c r="J69" s="51"/>
      <c r="K69" s="51"/>
    </row>
    <row r="70" spans="1:11" x14ac:dyDescent="0.45">
      <c r="A70" s="51"/>
      <c r="B70" s="37">
        <v>64</v>
      </c>
      <c r="C70" s="27" t="s">
        <v>44</v>
      </c>
      <c r="D70" s="38">
        <f>VLOOKUP($E$3*80-80+$B70,'Literacy Select LGA'!$A$5:$N$324,14)</f>
        <v>1.6895459345300878</v>
      </c>
      <c r="E70" s="38">
        <f t="shared" si="0"/>
        <v>1.6959459345300878</v>
      </c>
      <c r="F70" s="39">
        <f t="shared" si="1"/>
        <v>77</v>
      </c>
      <c r="G70" s="40" t="str">
        <f t="shared" si="2"/>
        <v>Hobsons Bay</v>
      </c>
      <c r="H70" s="41">
        <f t="shared" si="3"/>
        <v>5</v>
      </c>
      <c r="I70" s="32"/>
      <c r="J70" s="51"/>
      <c r="K70" s="51"/>
    </row>
    <row r="71" spans="1:11" x14ac:dyDescent="0.45">
      <c r="A71" s="51"/>
      <c r="B71" s="37">
        <v>65</v>
      </c>
      <c r="C71" s="27" t="s">
        <v>89</v>
      </c>
      <c r="D71" s="38">
        <f>VLOOKUP($E$3*80-80+$B71,'Literacy Select LGA'!$A$5:$N$324,14)</f>
        <v>24.444444444444443</v>
      </c>
      <c r="E71" s="38">
        <f t="shared" si="0"/>
        <v>24.450944444444442</v>
      </c>
      <c r="F71" s="39">
        <f t="shared" si="1"/>
        <v>1</v>
      </c>
      <c r="G71" s="40" t="str">
        <f t="shared" si="2"/>
        <v>Monash</v>
      </c>
      <c r="H71" s="41">
        <f t="shared" si="3"/>
        <v>4.7193421523060408</v>
      </c>
      <c r="I71" s="32"/>
      <c r="J71" s="51"/>
      <c r="K71" s="51"/>
    </row>
    <row r="72" spans="1:11" x14ac:dyDescent="0.45">
      <c r="A72" s="51"/>
      <c r="B72" s="37">
        <v>66</v>
      </c>
      <c r="C72" s="27" t="s">
        <v>90</v>
      </c>
      <c r="D72" s="38">
        <f>VLOOKUP($E$3*80-80+$B72,'Literacy Select LGA'!$A$5:$N$324,14)</f>
        <v>3.4722222222222143</v>
      </c>
      <c r="E72" s="38">
        <f t="shared" ref="E72:E85" si="4">D72+0.0001*B72</f>
        <v>3.4788222222222145</v>
      </c>
      <c r="F72" s="39">
        <f t="shared" ref="F72:F85" si="5">RANK(E72,E$7:E$85)</f>
        <v>71</v>
      </c>
      <c r="G72" s="40" t="str">
        <f t="shared" ref="G72:G85" si="6">VLOOKUP(MATCH(B72,F$7:F$85,0),$B$7:$F$85,2)</f>
        <v>Melbourne</v>
      </c>
      <c r="H72" s="41">
        <f t="shared" ref="H72:H85" si="7">VLOOKUP(MATCH(B72,F$7:F$85,0),$B$7:$F$85,3)</f>
        <v>4.5120671563483796</v>
      </c>
      <c r="I72" s="32"/>
      <c r="J72" s="51"/>
      <c r="K72" s="51"/>
    </row>
    <row r="73" spans="1:11" x14ac:dyDescent="0.45">
      <c r="A73" s="51"/>
      <c r="B73" s="37">
        <v>67</v>
      </c>
      <c r="C73" s="27" t="s">
        <v>54</v>
      </c>
      <c r="D73" s="38">
        <f>VLOOKUP($E$3*80-80+$B73,'Literacy Select LGA'!$A$5:$N$324,14)</f>
        <v>14.8471615720524</v>
      </c>
      <c r="E73" s="38">
        <f t="shared" si="4"/>
        <v>14.8538615720524</v>
      </c>
      <c r="F73" s="39">
        <f t="shared" si="5"/>
        <v>10</v>
      </c>
      <c r="G73" s="40" t="str">
        <f t="shared" si="6"/>
        <v>Yarra</v>
      </c>
      <c r="H73" s="41">
        <f t="shared" si="7"/>
        <v>3.7878787878787818</v>
      </c>
      <c r="I73" s="32"/>
      <c r="J73" s="51"/>
      <c r="K73" s="51"/>
    </row>
    <row r="74" spans="1:11" x14ac:dyDescent="0.45">
      <c r="A74" s="51"/>
      <c r="B74" s="37">
        <v>68</v>
      </c>
      <c r="C74" s="27" t="s">
        <v>91</v>
      </c>
      <c r="D74" s="38">
        <f>VLOOKUP($E$3*80-80+$B74,'Literacy Select LGA'!$A$5:$N$324,14)</f>
        <v>9.8901098901098834</v>
      </c>
      <c r="E74" s="38">
        <f t="shared" si="4"/>
        <v>9.8969098901098835</v>
      </c>
      <c r="F74" s="39">
        <f t="shared" si="5"/>
        <v>37</v>
      </c>
      <c r="G74" s="40" t="str">
        <f t="shared" si="6"/>
        <v>Glen Eira</v>
      </c>
      <c r="H74" s="41">
        <f t="shared" si="7"/>
        <v>3.6956521739130466</v>
      </c>
      <c r="I74" s="32"/>
      <c r="J74" s="51"/>
      <c r="K74" s="51"/>
    </row>
    <row r="75" spans="1:11" x14ac:dyDescent="0.45">
      <c r="A75" s="51"/>
      <c r="B75" s="37">
        <v>69</v>
      </c>
      <c r="C75" s="27" t="s">
        <v>55</v>
      </c>
      <c r="D75" s="38">
        <f>VLOOKUP($E$3*80-80+$B75,'Literacy Select LGA'!$A$5:$N$324,14)</f>
        <v>11.458333333333343</v>
      </c>
      <c r="E75" s="38">
        <f t="shared" si="4"/>
        <v>11.465233333333343</v>
      </c>
      <c r="F75" s="39">
        <f t="shared" si="5"/>
        <v>22</v>
      </c>
      <c r="G75" s="40" t="str">
        <f t="shared" si="6"/>
        <v>Moorabool</v>
      </c>
      <c r="H75" s="41">
        <f t="shared" si="7"/>
        <v>3.6666666666666572</v>
      </c>
      <c r="I75" s="32"/>
      <c r="J75" s="51"/>
      <c r="K75" s="51"/>
    </row>
    <row r="76" spans="1:11" x14ac:dyDescent="0.45">
      <c r="A76" s="51"/>
      <c r="B76" s="37">
        <v>70</v>
      </c>
      <c r="C76" s="27" t="s">
        <v>45</v>
      </c>
      <c r="D76" s="38">
        <f>VLOOKUP($E$3*80-80+$B76,'Literacy Select LGA'!$A$5:$N$324,14)</f>
        <v>10.141987829614607</v>
      </c>
      <c r="E76" s="38">
        <f t="shared" si="4"/>
        <v>10.148987829614606</v>
      </c>
      <c r="F76" s="39">
        <f t="shared" si="5"/>
        <v>35</v>
      </c>
      <c r="G76" s="40" t="str">
        <f t="shared" si="6"/>
        <v>Bayside</v>
      </c>
      <c r="H76" s="41">
        <f t="shared" si="7"/>
        <v>3.540587219343692</v>
      </c>
      <c r="I76" s="32"/>
      <c r="J76" s="51"/>
      <c r="K76" s="51"/>
    </row>
    <row r="77" spans="1:11" x14ac:dyDescent="0.45">
      <c r="A77" s="51"/>
      <c r="B77" s="37">
        <v>71</v>
      </c>
      <c r="C77" s="27" t="s">
        <v>92</v>
      </c>
      <c r="D77" s="38">
        <f>VLOOKUP($E$3*80-80+$B77,'Literacy Select LGA'!$A$5:$N$324,14)</f>
        <v>10.307017543859658</v>
      </c>
      <c r="E77" s="38">
        <f t="shared" si="4"/>
        <v>10.314117543859657</v>
      </c>
      <c r="F77" s="39">
        <f t="shared" si="5"/>
        <v>33</v>
      </c>
      <c r="G77" s="40" t="str">
        <f t="shared" si="6"/>
        <v>Surf Coast</v>
      </c>
      <c r="H77" s="41">
        <f t="shared" si="7"/>
        <v>3.4722222222222143</v>
      </c>
      <c r="I77" s="32"/>
      <c r="J77" s="51"/>
      <c r="K77" s="51"/>
    </row>
    <row r="78" spans="1:11" x14ac:dyDescent="0.45">
      <c r="A78" s="51"/>
      <c r="B78" s="37">
        <v>72</v>
      </c>
      <c r="C78" s="27" t="s">
        <v>93</v>
      </c>
      <c r="D78" s="38">
        <f>VLOOKUP($E$3*80-80+$B78,'Literacy Select LGA'!$A$5:$N$324,14)</f>
        <v>8.5714285714285694</v>
      </c>
      <c r="E78" s="38">
        <f t="shared" si="4"/>
        <v>8.5786285714285686</v>
      </c>
      <c r="F78" s="39">
        <f t="shared" si="5"/>
        <v>50</v>
      </c>
      <c r="G78" s="40" t="str">
        <f t="shared" si="6"/>
        <v>Southern Grampians</v>
      </c>
      <c r="H78" s="41">
        <f t="shared" si="7"/>
        <v>3.4653465346534631</v>
      </c>
      <c r="I78" s="32"/>
      <c r="J78" s="51"/>
      <c r="K78" s="51"/>
    </row>
    <row r="79" spans="1:11" x14ac:dyDescent="0.45">
      <c r="A79" s="51"/>
      <c r="B79" s="37">
        <v>73</v>
      </c>
      <c r="C79" s="27" t="s">
        <v>46</v>
      </c>
      <c r="D79" s="38">
        <f>VLOOKUP($E$3*80-80+$B79,'Literacy Select LGA'!$A$5:$N$324,14)</f>
        <v>5.5433589462129476</v>
      </c>
      <c r="E79" s="38">
        <f t="shared" si="4"/>
        <v>5.5506589462129474</v>
      </c>
      <c r="F79" s="39">
        <f t="shared" si="5"/>
        <v>62</v>
      </c>
      <c r="G79" s="40" t="str">
        <f t="shared" si="6"/>
        <v>Buloke</v>
      </c>
      <c r="H79" s="41">
        <f t="shared" si="7"/>
        <v>3.0769230769230802</v>
      </c>
      <c r="I79" s="32"/>
      <c r="J79" s="51"/>
      <c r="K79" s="51"/>
    </row>
    <row r="80" spans="1:11" x14ac:dyDescent="0.45">
      <c r="A80" s="51"/>
      <c r="B80" s="37">
        <v>74</v>
      </c>
      <c r="C80" s="27" t="s">
        <v>47</v>
      </c>
      <c r="D80" s="38">
        <f>VLOOKUP($E$3*80-80+$B80,'Literacy Select LGA'!$A$5:$N$324,14)</f>
        <v>11.584051724137936</v>
      </c>
      <c r="E80" s="38">
        <f t="shared" si="4"/>
        <v>11.591451724137936</v>
      </c>
      <c r="F80" s="39">
        <f t="shared" si="5"/>
        <v>21</v>
      </c>
      <c r="G80" s="40" t="str">
        <f t="shared" si="6"/>
        <v>Alpine</v>
      </c>
      <c r="H80" s="41">
        <f t="shared" si="7"/>
        <v>2.8301886792452819</v>
      </c>
      <c r="I80" s="32"/>
      <c r="J80" s="51"/>
      <c r="K80" s="51"/>
    </row>
    <row r="81" spans="1:11" x14ac:dyDescent="0.45">
      <c r="A81" s="51"/>
      <c r="B81" s="37">
        <v>75</v>
      </c>
      <c r="C81" s="27" t="s">
        <v>56</v>
      </c>
      <c r="D81" s="38">
        <f>VLOOKUP($E$3*80-80+$B81,'Literacy Select LGA'!$A$5:$N$324,14)</f>
        <v>17.948717948717956</v>
      </c>
      <c r="E81" s="38">
        <f t="shared" si="4"/>
        <v>17.956217948717956</v>
      </c>
      <c r="F81" s="39">
        <f t="shared" si="5"/>
        <v>3</v>
      </c>
      <c r="G81" s="40" t="str">
        <f t="shared" si="6"/>
        <v>Port Phillip</v>
      </c>
      <c r="H81" s="41">
        <f t="shared" si="7"/>
        <v>2.2222222222222285</v>
      </c>
      <c r="I81" s="32"/>
      <c r="J81" s="51"/>
      <c r="K81" s="51"/>
    </row>
    <row r="82" spans="1:11" x14ac:dyDescent="0.45">
      <c r="A82" s="51"/>
      <c r="B82" s="37">
        <v>76</v>
      </c>
      <c r="C82" s="27" t="s">
        <v>48</v>
      </c>
      <c r="D82" s="38">
        <f>VLOOKUP($E$3*80-80+$B82,'Literacy Select LGA'!$A$5:$N$324,14)</f>
        <v>9.8438560760353084</v>
      </c>
      <c r="E82" s="38">
        <f t="shared" si="4"/>
        <v>9.8514560760353085</v>
      </c>
      <c r="F82" s="39">
        <f t="shared" si="5"/>
        <v>38</v>
      </c>
      <c r="G82" s="40" t="str">
        <f t="shared" si="6"/>
        <v>Boroondara</v>
      </c>
      <c r="H82" s="41">
        <f t="shared" si="7"/>
        <v>1.9366852886405894</v>
      </c>
      <c r="I82" s="32"/>
      <c r="J82" s="51"/>
      <c r="K82" s="51"/>
    </row>
    <row r="83" spans="1:11" x14ac:dyDescent="0.45">
      <c r="A83" s="51"/>
      <c r="B83" s="37">
        <v>77</v>
      </c>
      <c r="C83" s="27" t="s">
        <v>49</v>
      </c>
      <c r="D83" s="38">
        <f>VLOOKUP($E$3*80-80+$B83,'Literacy Select LGA'!$A$5:$N$324,14)</f>
        <v>3.7878787878787818</v>
      </c>
      <c r="E83" s="38">
        <f t="shared" si="4"/>
        <v>3.7955787878787817</v>
      </c>
      <c r="F83" s="39">
        <f t="shared" si="5"/>
        <v>67</v>
      </c>
      <c r="G83" s="40" t="str">
        <f t="shared" si="6"/>
        <v>Stonnington</v>
      </c>
      <c r="H83" s="41">
        <f t="shared" si="7"/>
        <v>1.6895459345300878</v>
      </c>
      <c r="I83" s="32"/>
      <c r="J83" s="51"/>
      <c r="K83" s="51"/>
    </row>
    <row r="84" spans="1:11" x14ac:dyDescent="0.45">
      <c r="A84" s="51"/>
      <c r="B84" s="37">
        <v>78</v>
      </c>
      <c r="C84" s="27" t="s">
        <v>94</v>
      </c>
      <c r="D84" s="38">
        <f>VLOOKUP($E$3*80-80+$B84,'Literacy Select LGA'!$A$5:$N$324,14)</f>
        <v>8.8849135360763256</v>
      </c>
      <c r="E84" s="38">
        <f t="shared" si="4"/>
        <v>8.8927135360763252</v>
      </c>
      <c r="F84" s="39">
        <f t="shared" si="5"/>
        <v>47</v>
      </c>
      <c r="G84" s="40" t="str">
        <f t="shared" si="6"/>
        <v>Mansfield</v>
      </c>
      <c r="H84" s="41">
        <f t="shared" si="7"/>
        <v>1.4888337468982655</v>
      </c>
      <c r="I84" s="32"/>
      <c r="J84" s="51"/>
      <c r="K84" s="51"/>
    </row>
    <row r="85" spans="1:11" x14ac:dyDescent="0.45">
      <c r="A85" s="51"/>
      <c r="B85" s="37">
        <v>79</v>
      </c>
      <c r="C85" s="27" t="s">
        <v>95</v>
      </c>
      <c r="D85" s="38">
        <f>VLOOKUP($E$3*80-80+$B85,'Literacy Select LGA'!$A$5:$N$324,14)</f>
        <v>10.447761194029852</v>
      </c>
      <c r="E85" s="38">
        <f t="shared" si="4"/>
        <v>10.455661194029851</v>
      </c>
      <c r="F85" s="39">
        <f t="shared" si="5"/>
        <v>32</v>
      </c>
      <c r="G85" s="40" t="str">
        <f t="shared" si="6"/>
        <v>Pyrenees</v>
      </c>
      <c r="H85" s="41">
        <f t="shared" si="7"/>
        <v>0</v>
      </c>
      <c r="I85" s="32"/>
      <c r="J85" s="51"/>
      <c r="K85" s="51"/>
    </row>
    <row r="86" spans="1:11" x14ac:dyDescent="0.45">
      <c r="A86" s="49"/>
      <c r="B86" s="58"/>
      <c r="C86" s="59"/>
      <c r="D86" s="60"/>
      <c r="E86" s="60"/>
      <c r="F86" s="60"/>
      <c r="G86" s="60"/>
      <c r="H86" s="60"/>
      <c r="I86" s="60"/>
      <c r="J86" s="49"/>
      <c r="K86" s="49"/>
    </row>
    <row r="87" spans="1:11" x14ac:dyDescent="0.45">
      <c r="A87" s="49"/>
      <c r="B87" s="58"/>
      <c r="C87" s="59"/>
      <c r="D87" s="60"/>
      <c r="E87" s="60"/>
      <c r="F87" s="60"/>
      <c r="G87" s="60"/>
      <c r="H87" s="60"/>
      <c r="I87" s="60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  <row r="90" spans="1:11" x14ac:dyDescent="0.45">
      <c r="A90" s="49"/>
      <c r="B90" s="50"/>
      <c r="D90" s="49"/>
      <c r="E90" s="49"/>
      <c r="F90" s="49"/>
      <c r="G90" s="49"/>
      <c r="H90" s="49"/>
      <c r="I90" s="49"/>
      <c r="J90" s="49"/>
      <c r="K90" s="49"/>
    </row>
    <row r="91" spans="1:11" x14ac:dyDescent="0.45">
      <c r="A91" s="49"/>
      <c r="B91" s="50"/>
      <c r="D91" s="49"/>
      <c r="E91" s="49"/>
      <c r="F91" s="49"/>
      <c r="G91" s="49"/>
      <c r="H91" s="49"/>
      <c r="I91" s="49"/>
      <c r="J91" s="49"/>
      <c r="K91" s="49"/>
    </row>
    <row r="92" spans="1:11" x14ac:dyDescent="0.45">
      <c r="A92" s="49"/>
      <c r="B92" s="50"/>
      <c r="D92" s="49"/>
      <c r="E92" s="49"/>
      <c r="F92" s="49"/>
      <c r="G92" s="49"/>
      <c r="H92" s="49"/>
      <c r="I92" s="49"/>
      <c r="J92" s="49"/>
      <c r="K92" s="49"/>
    </row>
  </sheetData>
  <sheetProtection sheet="1" objects="1" scenarios="1"/>
  <mergeCells count="1">
    <mergeCell ref="A1:K1"/>
  </mergeCells>
  <pageMargins left="1.1811023622047245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428625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I35"/>
  <sheetViews>
    <sheetView showGridLines="0" showRowColHeaders="0" zoomScale="85" zoomScaleNormal="85" workbookViewId="0">
      <selection activeCell="G6" sqref="G6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1.1328125" customWidth="1"/>
  </cols>
  <sheetData>
    <row r="1" spans="1:9" ht="17.649999999999999" x14ac:dyDescent="0.45">
      <c r="A1" s="68" t="s">
        <v>104</v>
      </c>
      <c r="B1" s="68"/>
      <c r="C1" s="68"/>
      <c r="D1" s="68"/>
      <c r="E1" s="68"/>
      <c r="F1" s="68"/>
      <c r="G1" s="68"/>
      <c r="H1" s="68"/>
      <c r="I1" s="68"/>
    </row>
    <row r="2" spans="1:9" ht="25.5" customHeight="1" x14ac:dyDescent="0.45">
      <c r="I2" s="79" t="s">
        <v>194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44">
        <v>3.2000000000000028</v>
      </c>
      <c r="E5" s="42">
        <v>2019</v>
      </c>
      <c r="F5" s="42" t="s">
        <v>6</v>
      </c>
      <c r="G5" s="44">
        <v>2.2999999999999972</v>
      </c>
      <c r="I5" s="44">
        <f>G5-C5</f>
        <v>-0.90000000000000568</v>
      </c>
    </row>
    <row r="6" spans="1:9" x14ac:dyDescent="0.45">
      <c r="A6" s="2">
        <v>2008</v>
      </c>
      <c r="B6" s="2" t="s">
        <v>7</v>
      </c>
      <c r="C6" s="45">
        <v>6.2000000000000028</v>
      </c>
      <c r="E6" s="42">
        <v>2019</v>
      </c>
      <c r="F6" s="2" t="s">
        <v>7</v>
      </c>
      <c r="G6" s="45">
        <v>4.4000000000000057</v>
      </c>
      <c r="I6" s="44">
        <f t="shared" ref="I6:I35" si="0">G6-C6</f>
        <v>-1.7999999999999972</v>
      </c>
    </row>
    <row r="7" spans="1:9" x14ac:dyDescent="0.45">
      <c r="A7" s="2">
        <v>2008</v>
      </c>
      <c r="B7" s="2" t="s">
        <v>8</v>
      </c>
      <c r="C7" s="45">
        <v>11.900000000000006</v>
      </c>
      <c r="E7" s="42">
        <v>2019</v>
      </c>
      <c r="F7" s="2" t="s">
        <v>8</v>
      </c>
      <c r="G7" s="45">
        <v>11.400000000000006</v>
      </c>
      <c r="I7" s="44">
        <f t="shared" si="0"/>
        <v>-0.5</v>
      </c>
    </row>
    <row r="8" spans="1:9" x14ac:dyDescent="0.45">
      <c r="A8" s="2">
        <v>2008</v>
      </c>
      <c r="B8" s="2" t="s">
        <v>9</v>
      </c>
      <c r="C8" s="45">
        <v>4.4000000000000057</v>
      </c>
      <c r="E8" s="42">
        <v>2019</v>
      </c>
      <c r="F8" s="2" t="s">
        <v>9</v>
      </c>
      <c r="G8" s="45">
        <v>3.2000000000000028</v>
      </c>
      <c r="I8" s="44">
        <f t="shared" si="0"/>
        <v>-1.2000000000000028</v>
      </c>
    </row>
    <row r="9" spans="1:9" x14ac:dyDescent="0.45">
      <c r="A9" s="2">
        <v>2008</v>
      </c>
      <c r="B9" s="2" t="s">
        <v>10</v>
      </c>
      <c r="C9" s="45">
        <v>5.7999999999999972</v>
      </c>
      <c r="E9" s="42">
        <v>2019</v>
      </c>
      <c r="F9" s="2" t="s">
        <v>10</v>
      </c>
      <c r="G9" s="45">
        <v>4.0999999999999943</v>
      </c>
      <c r="I9" s="44">
        <f t="shared" si="0"/>
        <v>-1.7000000000000028</v>
      </c>
    </row>
    <row r="10" spans="1:9" x14ac:dyDescent="0.45">
      <c r="A10" s="2">
        <v>2008</v>
      </c>
      <c r="B10" s="2" t="s">
        <v>11</v>
      </c>
      <c r="C10" s="45">
        <v>4.4000000000000057</v>
      </c>
      <c r="E10" s="42">
        <v>2019</v>
      </c>
      <c r="F10" s="2" t="s">
        <v>11</v>
      </c>
      <c r="G10" s="45">
        <v>3</v>
      </c>
      <c r="I10" s="44">
        <f t="shared" si="0"/>
        <v>-1.4000000000000057</v>
      </c>
    </row>
    <row r="11" spans="1:9" x14ac:dyDescent="0.45">
      <c r="A11" s="43">
        <v>2008</v>
      </c>
      <c r="B11" s="43" t="s">
        <v>12</v>
      </c>
      <c r="C11" s="46">
        <v>4.7999999999999972</v>
      </c>
      <c r="E11" s="42">
        <v>2019</v>
      </c>
      <c r="F11" s="43" t="s">
        <v>12</v>
      </c>
      <c r="G11" s="46">
        <v>3.4000000000000057</v>
      </c>
      <c r="I11" s="44">
        <f t="shared" si="0"/>
        <v>-1.3999999999999915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44">
        <v>4.7999999999999972</v>
      </c>
      <c r="E13" s="42">
        <v>2019</v>
      </c>
      <c r="F13" s="42" t="s">
        <v>6</v>
      </c>
      <c r="G13" s="44">
        <v>2.7000000000000028</v>
      </c>
      <c r="I13" s="44">
        <f t="shared" si="0"/>
        <v>-2.0999999999999943</v>
      </c>
    </row>
    <row r="14" spans="1:9" x14ac:dyDescent="0.45">
      <c r="A14" s="2">
        <v>2008</v>
      </c>
      <c r="B14" s="2" t="s">
        <v>7</v>
      </c>
      <c r="C14" s="45">
        <v>7.7999999999999972</v>
      </c>
      <c r="E14" s="42">
        <v>2019</v>
      </c>
      <c r="F14" s="2" t="s">
        <v>7</v>
      </c>
      <c r="G14" s="45">
        <v>5.4000000000000057</v>
      </c>
      <c r="I14" s="44">
        <f t="shared" si="0"/>
        <v>-2.3999999999999915</v>
      </c>
    </row>
    <row r="15" spans="1:9" x14ac:dyDescent="0.45">
      <c r="A15" s="2">
        <v>2008</v>
      </c>
      <c r="B15" s="2" t="s">
        <v>8</v>
      </c>
      <c r="C15" s="47">
        <v>17</v>
      </c>
      <c r="E15" s="42">
        <v>2019</v>
      </c>
      <c r="F15" s="2" t="s">
        <v>8</v>
      </c>
      <c r="G15" s="47">
        <v>12.799999999999997</v>
      </c>
      <c r="I15" s="44">
        <f t="shared" si="0"/>
        <v>-4.2000000000000028</v>
      </c>
    </row>
    <row r="16" spans="1:9" x14ac:dyDescent="0.45">
      <c r="A16" s="2">
        <v>2008</v>
      </c>
      <c r="B16" s="2" t="s">
        <v>9</v>
      </c>
      <c r="C16" s="47">
        <v>6</v>
      </c>
      <c r="E16" s="42">
        <v>2019</v>
      </c>
      <c r="F16" s="2" t="s">
        <v>9</v>
      </c>
      <c r="G16" s="47">
        <v>3.9000000000000057</v>
      </c>
      <c r="I16" s="44">
        <f t="shared" si="0"/>
        <v>-2.0999999999999943</v>
      </c>
    </row>
    <row r="17" spans="1:9" x14ac:dyDescent="0.45">
      <c r="A17" s="2">
        <v>2008</v>
      </c>
      <c r="B17" s="2" t="s">
        <v>10</v>
      </c>
      <c r="C17" s="45">
        <v>8.0999999999999943</v>
      </c>
      <c r="E17" s="42">
        <v>2019</v>
      </c>
      <c r="F17" s="2" t="s">
        <v>10</v>
      </c>
      <c r="G17" s="45">
        <v>5.2000000000000028</v>
      </c>
      <c r="I17" s="44">
        <f t="shared" si="0"/>
        <v>-2.8999999999999915</v>
      </c>
    </row>
    <row r="18" spans="1:9" x14ac:dyDescent="0.45">
      <c r="A18" s="2">
        <v>2008</v>
      </c>
      <c r="B18" s="2" t="s">
        <v>11</v>
      </c>
      <c r="C18" s="45">
        <v>5.7000000000000028</v>
      </c>
      <c r="E18" s="42">
        <v>2019</v>
      </c>
      <c r="F18" s="2" t="s">
        <v>11</v>
      </c>
      <c r="G18" s="45">
        <v>3.5999999999999943</v>
      </c>
      <c r="I18" s="44">
        <f t="shared" si="0"/>
        <v>-2.1000000000000085</v>
      </c>
    </row>
    <row r="19" spans="1:9" x14ac:dyDescent="0.45">
      <c r="A19" s="43">
        <v>2008</v>
      </c>
      <c r="B19" s="43" t="s">
        <v>12</v>
      </c>
      <c r="C19" s="46">
        <v>6.2999999999999972</v>
      </c>
      <c r="E19" s="42">
        <v>2019</v>
      </c>
      <c r="F19" s="43" t="s">
        <v>12</v>
      </c>
      <c r="G19" s="46">
        <v>4.0999999999999943</v>
      </c>
      <c r="I19" s="44">
        <f t="shared" si="0"/>
        <v>-2.2000000000000028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48">
        <v>3</v>
      </c>
      <c r="E21" s="42">
        <v>2019</v>
      </c>
      <c r="F21" s="42" t="s">
        <v>6</v>
      </c>
      <c r="G21" s="48">
        <v>2.9000000000000057</v>
      </c>
      <c r="I21" s="44">
        <f t="shared" si="0"/>
        <v>-9.9999999999994316E-2</v>
      </c>
    </row>
    <row r="22" spans="1:9" x14ac:dyDescent="0.45">
      <c r="A22" s="2">
        <v>2008</v>
      </c>
      <c r="B22" s="2" t="s">
        <v>7</v>
      </c>
      <c r="C22" s="45">
        <v>5.2999999999999972</v>
      </c>
      <c r="E22" s="42">
        <v>2019</v>
      </c>
      <c r="F22" s="2" t="s">
        <v>7</v>
      </c>
      <c r="G22" s="45">
        <v>5.5999999999999943</v>
      </c>
      <c r="I22" s="44">
        <f t="shared" si="0"/>
        <v>0.29999999999999716</v>
      </c>
    </row>
    <row r="23" spans="1:9" x14ac:dyDescent="0.45">
      <c r="A23" s="2">
        <v>2008</v>
      </c>
      <c r="B23" s="2" t="s">
        <v>8</v>
      </c>
      <c r="C23" s="45">
        <v>14.5</v>
      </c>
      <c r="E23" s="42">
        <v>2019</v>
      </c>
      <c r="F23" s="2" t="s">
        <v>8</v>
      </c>
      <c r="G23" s="45">
        <v>15.400000000000006</v>
      </c>
      <c r="I23" s="44">
        <f t="shared" si="0"/>
        <v>0.90000000000000568</v>
      </c>
    </row>
    <row r="24" spans="1:9" x14ac:dyDescent="0.45">
      <c r="A24" s="2">
        <v>2008</v>
      </c>
      <c r="B24" s="2" t="s">
        <v>9</v>
      </c>
      <c r="C24" s="45">
        <v>3.9000000000000057</v>
      </c>
      <c r="E24" s="42">
        <v>2019</v>
      </c>
      <c r="F24" s="2" t="s">
        <v>9</v>
      </c>
      <c r="G24" s="45">
        <v>4</v>
      </c>
      <c r="I24" s="44">
        <f t="shared" si="0"/>
        <v>9.9999999999994316E-2</v>
      </c>
    </row>
    <row r="25" spans="1:9" x14ac:dyDescent="0.45">
      <c r="A25" s="2">
        <v>2008</v>
      </c>
      <c r="B25" s="2" t="s">
        <v>10</v>
      </c>
      <c r="C25" s="45">
        <v>5.9000000000000057</v>
      </c>
      <c r="E25" s="42">
        <v>2019</v>
      </c>
      <c r="F25" s="2" t="s">
        <v>10</v>
      </c>
      <c r="G25" s="45">
        <v>5.5</v>
      </c>
      <c r="I25" s="44">
        <f t="shared" si="0"/>
        <v>-0.40000000000000568</v>
      </c>
    </row>
    <row r="26" spans="1:9" x14ac:dyDescent="0.45">
      <c r="A26" s="2">
        <v>2008</v>
      </c>
      <c r="B26" s="2" t="s">
        <v>11</v>
      </c>
      <c r="C26" s="45">
        <v>3.7000000000000028</v>
      </c>
      <c r="E26" s="42">
        <v>2019</v>
      </c>
      <c r="F26" s="2" t="s">
        <v>11</v>
      </c>
      <c r="G26" s="45">
        <v>3.7999999999999972</v>
      </c>
      <c r="I26" s="44">
        <f t="shared" si="0"/>
        <v>9.9999999999994316E-2</v>
      </c>
    </row>
    <row r="27" spans="1:9" x14ac:dyDescent="0.45">
      <c r="A27" s="43">
        <v>2008</v>
      </c>
      <c r="B27" s="43" t="s">
        <v>12</v>
      </c>
      <c r="C27" s="46">
        <v>4.2000000000000028</v>
      </c>
      <c r="E27" s="42">
        <v>2019</v>
      </c>
      <c r="F27" s="43" t="s">
        <v>12</v>
      </c>
      <c r="G27" s="46">
        <v>4.2999999999999972</v>
      </c>
      <c r="I27" s="44">
        <f t="shared" si="0"/>
        <v>9.9999999999994316E-2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44">
        <v>4.2000000000000028</v>
      </c>
      <c r="E29" s="42">
        <v>2019</v>
      </c>
      <c r="F29" s="42" t="s">
        <v>6</v>
      </c>
      <c r="G29" s="44">
        <v>5.2000000000000028</v>
      </c>
      <c r="I29" s="44">
        <f t="shared" si="0"/>
        <v>1</v>
      </c>
    </row>
    <row r="30" spans="1:9" x14ac:dyDescent="0.45">
      <c r="A30" s="2">
        <v>2008</v>
      </c>
      <c r="B30" s="2" t="s">
        <v>7</v>
      </c>
      <c r="C30" s="45">
        <v>6.5</v>
      </c>
      <c r="E30" s="42">
        <v>2019</v>
      </c>
      <c r="F30" s="2" t="s">
        <v>7</v>
      </c>
      <c r="G30" s="45">
        <v>9.7999999999999972</v>
      </c>
      <c r="I30" s="44">
        <f t="shared" si="0"/>
        <v>3.2999999999999972</v>
      </c>
    </row>
    <row r="31" spans="1:9" x14ac:dyDescent="0.45">
      <c r="A31" s="2">
        <v>2008</v>
      </c>
      <c r="B31" s="2" t="s">
        <v>8</v>
      </c>
      <c r="C31" s="45">
        <v>20.099999999999994</v>
      </c>
      <c r="E31" s="42">
        <v>2019</v>
      </c>
      <c r="F31" s="2" t="s">
        <v>8</v>
      </c>
      <c r="G31" s="45">
        <v>21.200000000000003</v>
      </c>
      <c r="I31" s="44">
        <f t="shared" si="0"/>
        <v>1.1000000000000085</v>
      </c>
    </row>
    <row r="32" spans="1:9" x14ac:dyDescent="0.45">
      <c r="A32" s="2">
        <v>2008</v>
      </c>
      <c r="B32" s="2" t="s">
        <v>9</v>
      </c>
      <c r="C32" s="47">
        <v>5</v>
      </c>
      <c r="E32" s="42">
        <v>2019</v>
      </c>
      <c r="F32" s="2" t="s">
        <v>9</v>
      </c>
      <c r="G32" s="47">
        <v>7.2999999999999972</v>
      </c>
      <c r="I32" s="44">
        <f t="shared" si="0"/>
        <v>2.2999999999999972</v>
      </c>
    </row>
    <row r="33" spans="1:9" x14ac:dyDescent="0.45">
      <c r="A33" s="2">
        <v>2008</v>
      </c>
      <c r="B33" s="2" t="s">
        <v>10</v>
      </c>
      <c r="C33" s="45">
        <v>7.2000000000000028</v>
      </c>
      <c r="E33" s="42">
        <v>2019</v>
      </c>
      <c r="F33" s="2" t="s">
        <v>10</v>
      </c>
      <c r="G33" s="45">
        <v>9</v>
      </c>
      <c r="I33" s="44">
        <f t="shared" si="0"/>
        <v>1.7999999999999972</v>
      </c>
    </row>
    <row r="34" spans="1:9" x14ac:dyDescent="0.45">
      <c r="A34" s="2">
        <v>2008</v>
      </c>
      <c r="B34" s="2" t="s">
        <v>11</v>
      </c>
      <c r="C34" s="45">
        <v>4.7999999999999972</v>
      </c>
      <c r="E34" s="42">
        <v>2019</v>
      </c>
      <c r="F34" s="2" t="s">
        <v>11</v>
      </c>
      <c r="G34" s="45">
        <v>7</v>
      </c>
      <c r="I34" s="44">
        <f t="shared" si="0"/>
        <v>2.2000000000000028</v>
      </c>
    </row>
    <row r="35" spans="1:9" x14ac:dyDescent="0.45">
      <c r="A35" s="43">
        <v>2008</v>
      </c>
      <c r="B35" s="43" t="s">
        <v>12</v>
      </c>
      <c r="C35" s="46">
        <v>5.2999999999999972</v>
      </c>
      <c r="E35" s="42">
        <v>2019</v>
      </c>
      <c r="F35" s="42" t="s">
        <v>12</v>
      </c>
      <c r="G35" s="44">
        <v>7.5999999999999943</v>
      </c>
      <c r="I35" s="44">
        <f t="shared" si="0"/>
        <v>2.2999999999999972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autoPageBreaks="0"/>
  </sheetPr>
  <dimension ref="A1:V2537"/>
  <sheetViews>
    <sheetView showGridLines="0" showRowColHeaders="0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Y1" sqref="Y1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10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7.06640625" style="5" customWidth="1"/>
    <col min="16" max="16" width="14" style="5" customWidth="1"/>
    <col min="17" max="17" width="9.1328125" style="5" customWidth="1"/>
    <col min="18" max="20" width="16" style="5" customWidth="1"/>
    <col min="21" max="21" width="6.3984375" style="5" customWidth="1"/>
    <col min="22" max="22" width="7.265625" style="5" customWidth="1"/>
    <col min="23" max="16384" width="9.1328125" style="5"/>
  </cols>
  <sheetData>
    <row r="1" spans="1:22" ht="23.25" x14ac:dyDescent="0.45">
      <c r="B1" s="3"/>
      <c r="C1" s="4" t="s">
        <v>106</v>
      </c>
      <c r="O1" s="3">
        <v>2008</v>
      </c>
      <c r="P1" s="81" t="s">
        <v>105</v>
      </c>
      <c r="Q1" s="81"/>
      <c r="R1" s="81"/>
      <c r="S1" s="81"/>
      <c r="T1" s="81"/>
      <c r="U1" s="81"/>
      <c r="V1" s="81"/>
    </row>
    <row r="2" spans="1:22" x14ac:dyDescent="0.45">
      <c r="B2" s="3"/>
      <c r="C2" s="6" t="s">
        <v>189</v>
      </c>
      <c r="O2" s="3">
        <v>2019</v>
      </c>
      <c r="P2" s="71" t="s">
        <v>196</v>
      </c>
      <c r="Q2" s="71"/>
      <c r="R2" s="71"/>
      <c r="S2" s="71"/>
      <c r="T2" s="71"/>
      <c r="U2" s="71"/>
      <c r="V2" s="71"/>
    </row>
    <row r="3" spans="1:22" x14ac:dyDescent="0.45">
      <c r="H3" s="82" t="s">
        <v>99</v>
      </c>
      <c r="N3" s="69" t="s">
        <v>99</v>
      </c>
      <c r="O3" s="29"/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82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  <c r="O4" s="2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4" t="s">
        <v>57</v>
      </c>
      <c r="F5" s="19">
        <v>139</v>
      </c>
      <c r="G5" s="19">
        <v>143</v>
      </c>
      <c r="H5" s="9">
        <f>100-(F5/G5*100)</f>
        <v>2.7972027972028002</v>
      </c>
      <c r="I5" s="23">
        <v>2019</v>
      </c>
      <c r="J5" s="20" t="s">
        <v>5</v>
      </c>
      <c r="K5" s="20" t="s">
        <v>111</v>
      </c>
      <c r="L5" s="20">
        <v>137</v>
      </c>
      <c r="M5" s="20">
        <v>141</v>
      </c>
      <c r="N5" s="9">
        <f>100-(L5/M5*100)</f>
        <v>2.8368794326241158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55" t="s">
        <v>50</v>
      </c>
      <c r="F6" s="21">
        <v>130</v>
      </c>
      <c r="G6" s="21">
        <v>140</v>
      </c>
      <c r="H6" s="9">
        <f t="shared" ref="H6:H69" si="0">100-(F6/G6*100)</f>
        <v>7.1428571428571388</v>
      </c>
      <c r="I6" s="23">
        <v>2019</v>
      </c>
      <c r="J6" s="22" t="s">
        <v>5</v>
      </c>
      <c r="K6" s="22" t="s">
        <v>112</v>
      </c>
      <c r="L6" s="22">
        <v>110</v>
      </c>
      <c r="M6" s="22">
        <v>112</v>
      </c>
      <c r="N6" s="9">
        <f t="shared" ref="N6:N69" si="1">100-(L6/M6*100)</f>
        <v>1.7857142857142918</v>
      </c>
      <c r="O6" s="29"/>
      <c r="Q6" s="13">
        <v>37</v>
      </c>
      <c r="S6" s="13">
        <v>9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55" t="s">
        <v>18</v>
      </c>
      <c r="F7" s="21">
        <v>1108</v>
      </c>
      <c r="G7" s="21">
        <v>1183</v>
      </c>
      <c r="H7" s="9">
        <f t="shared" si="0"/>
        <v>6.3398140321217227</v>
      </c>
      <c r="I7" s="23">
        <v>2019</v>
      </c>
      <c r="J7" s="22" t="s">
        <v>5</v>
      </c>
      <c r="K7" s="22" t="s">
        <v>113</v>
      </c>
      <c r="L7" s="22">
        <v>1375</v>
      </c>
      <c r="M7" s="22">
        <v>1446</v>
      </c>
      <c r="N7" s="9">
        <f t="shared" si="1"/>
        <v>4.9100968188105156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55" t="s">
        <v>19</v>
      </c>
      <c r="F8" s="21">
        <v>1430</v>
      </c>
      <c r="G8" s="21">
        <v>1471</v>
      </c>
      <c r="H8" s="9">
        <f t="shared" si="0"/>
        <v>2.7872195785180196</v>
      </c>
      <c r="I8" s="23">
        <v>2019</v>
      </c>
      <c r="J8" s="22" t="s">
        <v>5</v>
      </c>
      <c r="K8" s="22" t="s">
        <v>114</v>
      </c>
      <c r="L8" s="22">
        <v>1526</v>
      </c>
      <c r="M8" s="22">
        <v>1562</v>
      </c>
      <c r="N8" s="9">
        <f t="shared" si="1"/>
        <v>2.3047375160051189</v>
      </c>
      <c r="O8" s="29"/>
      <c r="Q8" s="13">
        <v>2</v>
      </c>
      <c r="S8" s="61">
        <v>2</v>
      </c>
    </row>
    <row r="9" spans="1:22" ht="18" customHeight="1" x14ac:dyDescent="0.45">
      <c r="A9" s="18">
        <v>5</v>
      </c>
      <c r="B9" s="25">
        <v>5</v>
      </c>
      <c r="C9" s="11">
        <v>2008</v>
      </c>
      <c r="D9" s="12" t="s">
        <v>5</v>
      </c>
      <c r="E9" s="55" t="s">
        <v>58</v>
      </c>
      <c r="F9" s="21">
        <v>263</v>
      </c>
      <c r="G9" s="21">
        <v>276</v>
      </c>
      <c r="H9" s="9">
        <f t="shared" si="0"/>
        <v>4.7101449275362341</v>
      </c>
      <c r="I9" s="23">
        <v>2019</v>
      </c>
      <c r="J9" s="22" t="s">
        <v>5</v>
      </c>
      <c r="K9" s="22" t="s">
        <v>115</v>
      </c>
      <c r="L9" s="22">
        <v>368</v>
      </c>
      <c r="M9" s="22">
        <v>374</v>
      </c>
      <c r="N9" s="9">
        <f t="shared" si="1"/>
        <v>1.6042780748663006</v>
      </c>
      <c r="O9" s="29"/>
      <c r="R9" s="72" t="str">
        <f>CONCATENATE(INDEX(E5:E84,Q6),": ",INDEX(O1:O2,Q8))</f>
        <v>Latrobe: 2019</v>
      </c>
      <c r="S9" s="74" t="str">
        <f>CONCATENATE(INDEX(E5:E84,S6),": ",INDEX(O1:O2,S8))</f>
        <v>Boroondara: 2019</v>
      </c>
      <c r="T9" s="76" t="str">
        <f>CONCATENATE(INDEX(E5:E84,Q6),": per cent greater or less than ", INDEX(E5:E84,S6))</f>
        <v>Latrobe: per cent greater or less than Boroondara</v>
      </c>
    </row>
    <row r="10" spans="1:22" ht="18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55" t="s">
        <v>59</v>
      </c>
      <c r="F10" s="21">
        <v>512</v>
      </c>
      <c r="G10" s="21">
        <v>530</v>
      </c>
      <c r="H10" s="9">
        <f t="shared" si="0"/>
        <v>3.3962264150943327</v>
      </c>
      <c r="I10" s="23">
        <v>2019</v>
      </c>
      <c r="J10" s="22" t="s">
        <v>5</v>
      </c>
      <c r="K10" s="22" t="s">
        <v>116</v>
      </c>
      <c r="L10" s="22">
        <v>624</v>
      </c>
      <c r="M10" s="22">
        <v>642</v>
      </c>
      <c r="N10" s="9">
        <f t="shared" si="1"/>
        <v>2.8037383177570092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55" t="s">
        <v>20</v>
      </c>
      <c r="F11" s="21">
        <v>1321</v>
      </c>
      <c r="G11" s="21">
        <v>1332</v>
      </c>
      <c r="H11" s="9">
        <f t="shared" si="0"/>
        <v>0.82582582582581665</v>
      </c>
      <c r="I11" s="23">
        <v>2019</v>
      </c>
      <c r="J11" s="22" t="s">
        <v>5</v>
      </c>
      <c r="K11" s="22" t="s">
        <v>117</v>
      </c>
      <c r="L11" s="22">
        <v>1479</v>
      </c>
      <c r="M11" s="22">
        <v>1488</v>
      </c>
      <c r="N11" s="9">
        <f t="shared" si="1"/>
        <v>0.60483870967742348</v>
      </c>
      <c r="O11" s="29"/>
      <c r="Q11" s="14" t="s">
        <v>5</v>
      </c>
      <c r="R11" s="15">
        <f>VLOOKUP($Q$6,$B$5:$N$84,1+$Q$8*6)</f>
        <v>7.1657754010695243</v>
      </c>
      <c r="S11" s="16">
        <f>VLOOKUP($S$6,$B$5:$N$84,1+$S$8*6)</f>
        <v>1.0159010600706608</v>
      </c>
      <c r="T11" s="62">
        <f>(R11-S11)/S11*100</f>
        <v>605.36154382702478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55" t="s">
        <v>51</v>
      </c>
      <c r="F12" s="21">
        <v>139</v>
      </c>
      <c r="G12" s="21">
        <v>143</v>
      </c>
      <c r="H12" s="9">
        <f t="shared" si="0"/>
        <v>2.7972027972028002</v>
      </c>
      <c r="I12" s="23">
        <v>2019</v>
      </c>
      <c r="J12" s="22" t="s">
        <v>5</v>
      </c>
      <c r="K12" s="22" t="s">
        <v>118</v>
      </c>
      <c r="L12" s="22">
        <v>108</v>
      </c>
      <c r="M12" s="22">
        <v>112</v>
      </c>
      <c r="N12" s="9">
        <f t="shared" si="1"/>
        <v>3.5714285714285694</v>
      </c>
      <c r="O12" s="29"/>
      <c r="Q12" s="14" t="s">
        <v>13</v>
      </c>
      <c r="R12" s="15">
        <f>VLOOKUP($Q$6,$B$85:$N$164,1+$Q$8*6)</f>
        <v>6.8702290076335828</v>
      </c>
      <c r="S12" s="16">
        <f>VLOOKUP($S$6,$B$85:$N$164,1+$S$8*6)</f>
        <v>1.0254306808859752</v>
      </c>
      <c r="T12" s="62">
        <f t="shared" ref="T12:T14" si="2">(R12-S12)/S12*100</f>
        <v>569.98473282442501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55" t="s">
        <v>21</v>
      </c>
      <c r="F13" s="21">
        <v>2000</v>
      </c>
      <c r="G13" s="21">
        <v>2031</v>
      </c>
      <c r="H13" s="9">
        <f t="shared" si="0"/>
        <v>1.5263417035942979</v>
      </c>
      <c r="I13" s="23">
        <v>2019</v>
      </c>
      <c r="J13" s="22" t="s">
        <v>5</v>
      </c>
      <c r="K13" s="22" t="s">
        <v>119</v>
      </c>
      <c r="L13" s="22">
        <v>2241</v>
      </c>
      <c r="M13" s="22">
        <v>2264</v>
      </c>
      <c r="N13" s="9">
        <f t="shared" si="1"/>
        <v>1.0159010600706608</v>
      </c>
      <c r="O13" s="29"/>
      <c r="Q13" s="14" t="s">
        <v>14</v>
      </c>
      <c r="R13" s="15">
        <f>VLOOKUP($Q$6,$B$165:$N$244,1+$Q$8*6)</f>
        <v>8.7467362924282099</v>
      </c>
      <c r="S13" s="16">
        <f>VLOOKUP($S$6,$B$165:$N$244,1+$S$8*6)</f>
        <v>0.44781260764725062</v>
      </c>
      <c r="T13" s="62">
        <f t="shared" si="2"/>
        <v>1853.2134966861313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55" t="s">
        <v>22</v>
      </c>
      <c r="F14" s="21">
        <v>2202</v>
      </c>
      <c r="G14" s="21">
        <v>2358</v>
      </c>
      <c r="H14" s="9">
        <f t="shared" si="0"/>
        <v>6.61577608142494</v>
      </c>
      <c r="I14" s="23">
        <v>2019</v>
      </c>
      <c r="J14" s="22" t="s">
        <v>5</v>
      </c>
      <c r="K14" s="22" t="s">
        <v>120</v>
      </c>
      <c r="L14" s="22">
        <v>2289</v>
      </c>
      <c r="M14" s="22">
        <v>2438</v>
      </c>
      <c r="N14" s="9">
        <f t="shared" si="1"/>
        <v>6.1115668580803941</v>
      </c>
      <c r="O14" s="29"/>
      <c r="Q14" s="14" t="s">
        <v>15</v>
      </c>
      <c r="R14" s="15">
        <f>VLOOKUP($Q$6,$B$245:$N$324,1+$Q$8*6)</f>
        <v>6.7175572519084028</v>
      </c>
      <c r="S14" s="16">
        <f>VLOOKUP($S$6,$B$245:$N$324,1+$S$8*6)</f>
        <v>0.51741979993100529</v>
      </c>
      <c r="T14" s="62">
        <f t="shared" si="2"/>
        <v>1198.2798982188442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55" t="s">
        <v>60</v>
      </c>
      <c r="F15" s="21">
        <v>89</v>
      </c>
      <c r="G15" s="21">
        <v>93</v>
      </c>
      <c r="H15" s="9">
        <f t="shared" si="0"/>
        <v>4.3010752688172005</v>
      </c>
      <c r="I15" s="23">
        <v>2019</v>
      </c>
      <c r="J15" s="22" t="s">
        <v>5</v>
      </c>
      <c r="K15" s="22" t="s">
        <v>121</v>
      </c>
      <c r="L15" s="22">
        <v>59</v>
      </c>
      <c r="M15" s="22">
        <v>63</v>
      </c>
      <c r="N15" s="9">
        <f t="shared" si="1"/>
        <v>6.3492063492063551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55" t="s">
        <v>61</v>
      </c>
      <c r="F16" s="21">
        <v>543</v>
      </c>
      <c r="G16" s="21">
        <v>563</v>
      </c>
      <c r="H16" s="9">
        <f t="shared" si="0"/>
        <v>3.5523978685612718</v>
      </c>
      <c r="I16" s="23">
        <v>2019</v>
      </c>
      <c r="J16" s="22" t="s">
        <v>5</v>
      </c>
      <c r="K16" s="22" t="s">
        <v>122</v>
      </c>
      <c r="L16" s="22">
        <v>470</v>
      </c>
      <c r="M16" s="22">
        <v>494</v>
      </c>
      <c r="N16" s="9">
        <f t="shared" si="1"/>
        <v>4.8582995951417018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55" t="s">
        <v>62</v>
      </c>
      <c r="F17" s="21">
        <v>868</v>
      </c>
      <c r="G17" s="21">
        <v>887</v>
      </c>
      <c r="H17" s="9">
        <f t="shared" si="0"/>
        <v>2.1420518602029262</v>
      </c>
      <c r="I17" s="23">
        <v>2019</v>
      </c>
      <c r="J17" s="22" t="s">
        <v>5</v>
      </c>
      <c r="K17" s="22" t="s">
        <v>123</v>
      </c>
      <c r="L17" s="22">
        <v>1467</v>
      </c>
      <c r="M17" s="22">
        <v>1526</v>
      </c>
      <c r="N17" s="9">
        <f t="shared" si="1"/>
        <v>3.8663171690694611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55" t="s">
        <v>23</v>
      </c>
      <c r="F18" s="21">
        <v>3406</v>
      </c>
      <c r="G18" s="21">
        <v>3569</v>
      </c>
      <c r="H18" s="9">
        <f t="shared" si="0"/>
        <v>4.5671056318296479</v>
      </c>
      <c r="I18" s="23">
        <v>2019</v>
      </c>
      <c r="J18" s="22" t="s">
        <v>5</v>
      </c>
      <c r="K18" s="22" t="s">
        <v>124</v>
      </c>
      <c r="L18" s="22">
        <v>4504</v>
      </c>
      <c r="M18" s="22">
        <v>4687</v>
      </c>
      <c r="N18" s="9">
        <f t="shared" si="1"/>
        <v>3.9044164710902578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55" t="s">
        <v>63</v>
      </c>
      <c r="F19" s="21">
        <v>133</v>
      </c>
      <c r="G19" s="21">
        <v>143</v>
      </c>
      <c r="H19" s="9">
        <f t="shared" si="0"/>
        <v>6.9930069930069862</v>
      </c>
      <c r="I19" s="23">
        <v>2019</v>
      </c>
      <c r="J19" s="22" t="s">
        <v>5</v>
      </c>
      <c r="K19" s="22" t="s">
        <v>125</v>
      </c>
      <c r="L19" s="22">
        <v>136</v>
      </c>
      <c r="M19" s="22">
        <v>145</v>
      </c>
      <c r="N19" s="9">
        <f t="shared" si="1"/>
        <v>6.2068965517241423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55" t="s">
        <v>64</v>
      </c>
      <c r="F20" s="21">
        <v>240</v>
      </c>
      <c r="G20" s="21">
        <v>251</v>
      </c>
      <c r="H20" s="9">
        <f t="shared" si="0"/>
        <v>4.382470119521912</v>
      </c>
      <c r="I20" s="23">
        <v>2019</v>
      </c>
      <c r="J20" s="22" t="s">
        <v>5</v>
      </c>
      <c r="K20" s="22" t="s">
        <v>126</v>
      </c>
      <c r="L20" s="22">
        <v>229</v>
      </c>
      <c r="M20" s="22">
        <v>243</v>
      </c>
      <c r="N20" s="9">
        <f t="shared" si="1"/>
        <v>5.7613168724279831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55" t="s">
        <v>65</v>
      </c>
      <c r="F21" s="21">
        <v>233</v>
      </c>
      <c r="G21" s="21">
        <v>243</v>
      </c>
      <c r="H21" s="9">
        <f t="shared" si="0"/>
        <v>4.1152263374485614</v>
      </c>
      <c r="I21" s="23">
        <v>2019</v>
      </c>
      <c r="J21" s="22" t="s">
        <v>5</v>
      </c>
      <c r="K21" s="22" t="s">
        <v>127</v>
      </c>
      <c r="L21" s="22">
        <v>211</v>
      </c>
      <c r="M21" s="22">
        <v>220</v>
      </c>
      <c r="N21" s="9">
        <f t="shared" si="1"/>
        <v>4.0909090909090935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55" t="s">
        <v>24</v>
      </c>
      <c r="F22" s="21">
        <v>1069</v>
      </c>
      <c r="G22" s="21">
        <v>1131</v>
      </c>
      <c r="H22" s="9">
        <f t="shared" si="0"/>
        <v>5.4818744473916894</v>
      </c>
      <c r="I22" s="23">
        <v>2019</v>
      </c>
      <c r="J22" s="22" t="s">
        <v>5</v>
      </c>
      <c r="K22" s="22" t="s">
        <v>128</v>
      </c>
      <c r="L22" s="22">
        <v>1303</v>
      </c>
      <c r="M22" s="22">
        <v>1380</v>
      </c>
      <c r="N22" s="9">
        <f t="shared" si="1"/>
        <v>5.5797101449275459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55" t="s">
        <v>66</v>
      </c>
      <c r="F23" s="21">
        <v>457</v>
      </c>
      <c r="G23" s="21">
        <v>476</v>
      </c>
      <c r="H23" s="9">
        <f t="shared" si="0"/>
        <v>3.9915966386554658</v>
      </c>
      <c r="I23" s="23">
        <v>2019</v>
      </c>
      <c r="J23" s="22" t="s">
        <v>5</v>
      </c>
      <c r="K23" s="22" t="s">
        <v>129</v>
      </c>
      <c r="L23" s="22">
        <v>446</v>
      </c>
      <c r="M23" s="22">
        <v>475</v>
      </c>
      <c r="N23" s="9">
        <f t="shared" si="1"/>
        <v>6.1052631578947398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55" t="s">
        <v>25</v>
      </c>
      <c r="F24" s="21">
        <v>1464</v>
      </c>
      <c r="G24" s="21">
        <v>1536</v>
      </c>
      <c r="H24" s="9">
        <f t="shared" si="0"/>
        <v>4.6875</v>
      </c>
      <c r="I24" s="23">
        <v>2019</v>
      </c>
      <c r="J24" s="22" t="s">
        <v>5</v>
      </c>
      <c r="K24" s="22" t="s">
        <v>130</v>
      </c>
      <c r="L24" s="22">
        <v>1479</v>
      </c>
      <c r="M24" s="22">
        <v>1522</v>
      </c>
      <c r="N24" s="9">
        <f t="shared" si="1"/>
        <v>2.8252299605781843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55" t="s">
        <v>67</v>
      </c>
      <c r="F25" s="21">
        <v>130</v>
      </c>
      <c r="G25" s="21">
        <v>132</v>
      </c>
      <c r="H25" s="9">
        <f t="shared" si="0"/>
        <v>1.5151515151515156</v>
      </c>
      <c r="I25" s="23">
        <v>2019</v>
      </c>
      <c r="J25" s="22" t="s">
        <v>5</v>
      </c>
      <c r="K25" s="22" t="s">
        <v>131</v>
      </c>
      <c r="L25" s="22">
        <v>112</v>
      </c>
      <c r="M25" s="22">
        <v>114</v>
      </c>
      <c r="N25" s="9">
        <f t="shared" si="1"/>
        <v>1.7543859649122879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55" t="s">
        <v>26</v>
      </c>
      <c r="F26" s="21">
        <v>1329</v>
      </c>
      <c r="G26" s="21">
        <v>1384</v>
      </c>
      <c r="H26" s="9">
        <f t="shared" si="0"/>
        <v>3.9739884393063534</v>
      </c>
      <c r="I26" s="23">
        <v>2019</v>
      </c>
      <c r="J26" s="22" t="s">
        <v>5</v>
      </c>
      <c r="K26" s="22" t="s">
        <v>132</v>
      </c>
      <c r="L26" s="22">
        <v>1778</v>
      </c>
      <c r="M26" s="22">
        <v>1845</v>
      </c>
      <c r="N26" s="9">
        <f t="shared" si="1"/>
        <v>3.6314363143631425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55" t="s">
        <v>68</v>
      </c>
      <c r="F27" s="21">
        <v>252</v>
      </c>
      <c r="G27" s="21">
        <v>266</v>
      </c>
      <c r="H27" s="9">
        <f t="shared" si="0"/>
        <v>5.2631578947368496</v>
      </c>
      <c r="I27" s="23">
        <v>2019</v>
      </c>
      <c r="J27" s="22" t="s">
        <v>5</v>
      </c>
      <c r="K27" s="22" t="s">
        <v>133</v>
      </c>
      <c r="L27" s="22">
        <v>180</v>
      </c>
      <c r="M27" s="22">
        <v>192</v>
      </c>
      <c r="N27" s="9">
        <f t="shared" si="1"/>
        <v>6.25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55" t="s">
        <v>69</v>
      </c>
      <c r="F28" s="21">
        <v>206</v>
      </c>
      <c r="G28" s="21">
        <v>208</v>
      </c>
      <c r="H28" s="9">
        <f t="shared" si="0"/>
        <v>0.96153846153845279</v>
      </c>
      <c r="I28" s="23">
        <v>2019</v>
      </c>
      <c r="J28" s="22" t="s">
        <v>5</v>
      </c>
      <c r="K28" s="22" t="s">
        <v>134</v>
      </c>
      <c r="L28" s="22">
        <v>241</v>
      </c>
      <c r="M28" s="22">
        <v>252</v>
      </c>
      <c r="N28" s="9">
        <f t="shared" si="1"/>
        <v>4.3650793650793673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55" t="s">
        <v>27</v>
      </c>
      <c r="F29" s="21">
        <v>1183</v>
      </c>
      <c r="G29" s="21">
        <v>1236</v>
      </c>
      <c r="H29" s="9">
        <f t="shared" si="0"/>
        <v>4.288025889967642</v>
      </c>
      <c r="I29" s="23">
        <v>2019</v>
      </c>
      <c r="J29" s="22" t="s">
        <v>5</v>
      </c>
      <c r="K29" s="22" t="s">
        <v>135</v>
      </c>
      <c r="L29" s="22">
        <v>1376</v>
      </c>
      <c r="M29" s="22">
        <v>1462</v>
      </c>
      <c r="N29" s="9">
        <f t="shared" si="1"/>
        <v>5.8823529411764781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55" t="s">
        <v>28</v>
      </c>
      <c r="F30" s="21">
        <v>1457</v>
      </c>
      <c r="G30" s="21">
        <v>1573</v>
      </c>
      <c r="H30" s="9">
        <f t="shared" si="0"/>
        <v>7.3744437380801031</v>
      </c>
      <c r="I30" s="23">
        <v>2019</v>
      </c>
      <c r="J30" s="22" t="s">
        <v>5</v>
      </c>
      <c r="K30" s="22" t="s">
        <v>136</v>
      </c>
      <c r="L30" s="22">
        <v>1474</v>
      </c>
      <c r="M30" s="22">
        <v>1627</v>
      </c>
      <c r="N30" s="9">
        <f t="shared" si="1"/>
        <v>9.4038106945298097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55" t="s">
        <v>29</v>
      </c>
      <c r="F31" s="21">
        <v>2446</v>
      </c>
      <c r="G31" s="21">
        <v>2563</v>
      </c>
      <c r="H31" s="9">
        <f t="shared" si="0"/>
        <v>4.56496293406164</v>
      </c>
      <c r="I31" s="23">
        <v>2019</v>
      </c>
      <c r="J31" s="22" t="s">
        <v>5</v>
      </c>
      <c r="K31" s="22" t="s">
        <v>137</v>
      </c>
      <c r="L31" s="22">
        <v>2799</v>
      </c>
      <c r="M31" s="22">
        <v>2913</v>
      </c>
      <c r="N31" s="9">
        <f t="shared" si="1"/>
        <v>3.913491246137994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55" t="s">
        <v>30</v>
      </c>
      <c r="F32" s="21">
        <v>828</v>
      </c>
      <c r="G32" s="21">
        <v>879</v>
      </c>
      <c r="H32" s="9">
        <f t="shared" si="0"/>
        <v>5.8020477815699678</v>
      </c>
      <c r="I32" s="23">
        <v>2019</v>
      </c>
      <c r="J32" s="22" t="s">
        <v>5</v>
      </c>
      <c r="K32" s="22" t="s">
        <v>138</v>
      </c>
      <c r="L32" s="22">
        <v>790</v>
      </c>
      <c r="M32" s="22">
        <v>836</v>
      </c>
      <c r="N32" s="9">
        <f t="shared" si="1"/>
        <v>5.5023923444976077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55" t="s">
        <v>70</v>
      </c>
      <c r="F33" s="21">
        <v>149</v>
      </c>
      <c r="G33" s="21">
        <v>151</v>
      </c>
      <c r="H33" s="9">
        <f t="shared" si="0"/>
        <v>1.3245033112582689</v>
      </c>
      <c r="I33" s="23">
        <v>2019</v>
      </c>
      <c r="J33" s="22" t="s">
        <v>5</v>
      </c>
      <c r="K33" s="22" t="s">
        <v>139</v>
      </c>
      <c r="L33" s="22">
        <v>144</v>
      </c>
      <c r="M33" s="22">
        <v>148</v>
      </c>
      <c r="N33" s="9">
        <f t="shared" si="1"/>
        <v>2.7027027027026946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55" t="s">
        <v>71</v>
      </c>
      <c r="F34" s="21">
        <v>75</v>
      </c>
      <c r="G34" s="21">
        <v>77</v>
      </c>
      <c r="H34" s="9">
        <f t="shared" si="0"/>
        <v>2.5974025974025921</v>
      </c>
      <c r="I34" s="23">
        <v>2019</v>
      </c>
      <c r="J34" s="22" t="s">
        <v>5</v>
      </c>
      <c r="K34" s="22" t="s">
        <v>140</v>
      </c>
      <c r="L34" s="22">
        <v>49</v>
      </c>
      <c r="M34" s="22">
        <v>49</v>
      </c>
      <c r="N34" s="9">
        <f t="shared" si="1"/>
        <v>0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55" t="s">
        <v>31</v>
      </c>
      <c r="F35" s="21">
        <v>879</v>
      </c>
      <c r="G35" s="21">
        <v>929</v>
      </c>
      <c r="H35" s="9">
        <f t="shared" si="0"/>
        <v>5.3821313240043054</v>
      </c>
      <c r="I35" s="23">
        <v>2019</v>
      </c>
      <c r="J35" s="22" t="s">
        <v>5</v>
      </c>
      <c r="K35" s="22" t="s">
        <v>141</v>
      </c>
      <c r="L35" s="22">
        <v>1165</v>
      </c>
      <c r="M35" s="22">
        <v>1212</v>
      </c>
      <c r="N35" s="9">
        <f t="shared" si="1"/>
        <v>3.8778877887788781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55" t="s">
        <v>52</v>
      </c>
      <c r="F36" s="21">
        <v>244</v>
      </c>
      <c r="G36" s="21">
        <v>254</v>
      </c>
      <c r="H36" s="9">
        <f t="shared" si="0"/>
        <v>3.9370078740157481</v>
      </c>
      <c r="I36" s="23">
        <v>2019</v>
      </c>
      <c r="J36" s="22" t="s">
        <v>5</v>
      </c>
      <c r="K36" s="22" t="s">
        <v>142</v>
      </c>
      <c r="L36" s="22">
        <v>258</v>
      </c>
      <c r="M36" s="22">
        <v>265</v>
      </c>
      <c r="N36" s="9">
        <f t="shared" si="1"/>
        <v>2.6415094339622698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55" t="s">
        <v>32</v>
      </c>
      <c r="F37" s="21">
        <v>2108</v>
      </c>
      <c r="G37" s="21">
        <v>2270</v>
      </c>
      <c r="H37" s="9">
        <f t="shared" si="0"/>
        <v>7.1365638766519766</v>
      </c>
      <c r="I37" s="23">
        <v>2019</v>
      </c>
      <c r="J37" s="22" t="s">
        <v>5</v>
      </c>
      <c r="K37" s="22" t="s">
        <v>143</v>
      </c>
      <c r="L37" s="22">
        <v>2793</v>
      </c>
      <c r="M37" s="22">
        <v>3023</v>
      </c>
      <c r="N37" s="9">
        <f t="shared" si="1"/>
        <v>7.6083360899768451</v>
      </c>
      <c r="O37" s="29"/>
      <c r="P37" s="80" t="s">
        <v>108</v>
      </c>
      <c r="Q37" s="80"/>
      <c r="R37" s="80"/>
      <c r="S37" s="80"/>
      <c r="T37" s="80"/>
      <c r="U37" s="80"/>
      <c r="V37" s="80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55" t="s">
        <v>72</v>
      </c>
      <c r="F38" s="21">
        <v>163</v>
      </c>
      <c r="G38" s="21">
        <v>167</v>
      </c>
      <c r="H38" s="9">
        <f t="shared" si="0"/>
        <v>2.3952095808383262</v>
      </c>
      <c r="I38" s="23">
        <v>2019</v>
      </c>
      <c r="J38" s="22" t="s">
        <v>5</v>
      </c>
      <c r="K38" s="22" t="s">
        <v>144</v>
      </c>
      <c r="L38" s="22">
        <v>198</v>
      </c>
      <c r="M38" s="22">
        <v>202</v>
      </c>
      <c r="N38" s="9">
        <f t="shared" si="1"/>
        <v>1.9801980198019749</v>
      </c>
      <c r="O38" s="29"/>
      <c r="P38" s="80"/>
      <c r="Q38" s="80"/>
      <c r="R38" s="80"/>
      <c r="S38" s="80"/>
      <c r="T38" s="80"/>
      <c r="U38" s="80"/>
      <c r="V38" s="80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55" t="s">
        <v>33</v>
      </c>
      <c r="F39" s="21">
        <v>1377</v>
      </c>
      <c r="G39" s="21">
        <v>1414</v>
      </c>
      <c r="H39" s="9">
        <f t="shared" si="0"/>
        <v>2.6166902404526127</v>
      </c>
      <c r="I39" s="23">
        <v>2019</v>
      </c>
      <c r="J39" s="22" t="s">
        <v>5</v>
      </c>
      <c r="K39" s="22" t="s">
        <v>145</v>
      </c>
      <c r="L39" s="22">
        <v>1820</v>
      </c>
      <c r="M39" s="22">
        <v>1865</v>
      </c>
      <c r="N39" s="9">
        <f t="shared" si="1"/>
        <v>2.4128686327077702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55" t="s">
        <v>34</v>
      </c>
      <c r="F40" s="21">
        <v>1758</v>
      </c>
      <c r="G40" s="21">
        <v>1822</v>
      </c>
      <c r="H40" s="9">
        <f t="shared" si="0"/>
        <v>3.512623490669597</v>
      </c>
      <c r="I40" s="23">
        <v>2019</v>
      </c>
      <c r="J40" s="22" t="s">
        <v>5</v>
      </c>
      <c r="K40" s="22" t="s">
        <v>146</v>
      </c>
      <c r="L40" s="22">
        <v>1619</v>
      </c>
      <c r="M40" s="22">
        <v>1652</v>
      </c>
      <c r="N40" s="9">
        <f t="shared" si="1"/>
        <v>1.9975786924939456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55" t="s">
        <v>35</v>
      </c>
      <c r="F41" s="21">
        <v>915</v>
      </c>
      <c r="G41" s="21">
        <v>967</v>
      </c>
      <c r="H41" s="9">
        <f t="shared" si="0"/>
        <v>5.3774560496380559</v>
      </c>
      <c r="I41" s="23">
        <v>2019</v>
      </c>
      <c r="J41" s="22" t="s">
        <v>5</v>
      </c>
      <c r="K41" s="22" t="s">
        <v>147</v>
      </c>
      <c r="L41" s="22">
        <v>868</v>
      </c>
      <c r="M41" s="22">
        <v>935</v>
      </c>
      <c r="N41" s="9">
        <f t="shared" si="1"/>
        <v>7.1657754010695243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55" t="s">
        <v>73</v>
      </c>
      <c r="F42" s="21">
        <v>71</v>
      </c>
      <c r="G42" s="21">
        <v>74</v>
      </c>
      <c r="H42" s="9">
        <f t="shared" si="0"/>
        <v>4.0540540540540633</v>
      </c>
      <c r="I42" s="23">
        <v>2019</v>
      </c>
      <c r="J42" s="22" t="s">
        <v>5</v>
      </c>
      <c r="K42" s="22" t="s">
        <v>148</v>
      </c>
      <c r="L42" s="22">
        <v>73</v>
      </c>
      <c r="M42" s="22">
        <v>78</v>
      </c>
      <c r="N42" s="9">
        <f t="shared" si="1"/>
        <v>6.4102564102564088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55" t="s">
        <v>74</v>
      </c>
      <c r="F43" s="21">
        <v>574</v>
      </c>
      <c r="G43" s="21">
        <v>592</v>
      </c>
      <c r="H43" s="9">
        <f t="shared" si="0"/>
        <v>3.0405405405405332</v>
      </c>
      <c r="I43" s="23">
        <v>2019</v>
      </c>
      <c r="J43" s="22" t="s">
        <v>5</v>
      </c>
      <c r="K43" s="22" t="s">
        <v>149</v>
      </c>
      <c r="L43" s="22">
        <v>598</v>
      </c>
      <c r="M43" s="22">
        <v>619</v>
      </c>
      <c r="N43" s="9">
        <f t="shared" si="1"/>
        <v>3.392568659127619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55" t="s">
        <v>36</v>
      </c>
      <c r="F44" s="21">
        <v>1104</v>
      </c>
      <c r="G44" s="21">
        <v>1142</v>
      </c>
      <c r="H44" s="9">
        <f t="shared" si="0"/>
        <v>3.3274956217162952</v>
      </c>
      <c r="I44" s="23">
        <v>2019</v>
      </c>
      <c r="J44" s="22" t="s">
        <v>5</v>
      </c>
      <c r="K44" s="22" t="s">
        <v>150</v>
      </c>
      <c r="L44" s="22">
        <v>1403</v>
      </c>
      <c r="M44" s="22">
        <v>1450</v>
      </c>
      <c r="N44" s="9">
        <f t="shared" si="1"/>
        <v>3.2413793103448256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55" t="s">
        <v>75</v>
      </c>
      <c r="F45" s="21">
        <v>84</v>
      </c>
      <c r="G45" s="21">
        <v>86</v>
      </c>
      <c r="H45" s="9">
        <f t="shared" si="0"/>
        <v>2.3255813953488484</v>
      </c>
      <c r="I45" s="23">
        <v>2019</v>
      </c>
      <c r="J45" s="22" t="s">
        <v>5</v>
      </c>
      <c r="K45" s="22" t="s">
        <v>151</v>
      </c>
      <c r="L45" s="22">
        <v>100</v>
      </c>
      <c r="M45" s="22">
        <v>101</v>
      </c>
      <c r="N45" s="9">
        <f t="shared" si="1"/>
        <v>0.99009900990098743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55" t="s">
        <v>37</v>
      </c>
      <c r="F46" s="21">
        <v>525</v>
      </c>
      <c r="G46" s="21">
        <v>563</v>
      </c>
      <c r="H46" s="9">
        <f t="shared" si="0"/>
        <v>6.7495559502664264</v>
      </c>
      <c r="I46" s="23">
        <v>2019</v>
      </c>
      <c r="J46" s="22" t="s">
        <v>5</v>
      </c>
      <c r="K46" s="22" t="s">
        <v>152</v>
      </c>
      <c r="L46" s="22">
        <v>746</v>
      </c>
      <c r="M46" s="22">
        <v>784</v>
      </c>
      <c r="N46" s="9">
        <f t="shared" si="1"/>
        <v>4.8469387755101963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55" t="s">
        <v>38</v>
      </c>
      <c r="F47" s="21">
        <v>1131</v>
      </c>
      <c r="G47" s="21">
        <v>1156</v>
      </c>
      <c r="H47" s="9">
        <f t="shared" si="0"/>
        <v>2.1626297577854672</v>
      </c>
      <c r="I47" s="23">
        <v>2019</v>
      </c>
      <c r="J47" s="22" t="s">
        <v>5</v>
      </c>
      <c r="K47" s="22" t="s">
        <v>153</v>
      </c>
      <c r="L47" s="22">
        <v>1196</v>
      </c>
      <c r="M47" s="22">
        <v>1219</v>
      </c>
      <c r="N47" s="9">
        <f t="shared" si="1"/>
        <v>1.8867924528301927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55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22" t="s">
        <v>154</v>
      </c>
      <c r="L48" s="22">
        <v>336</v>
      </c>
      <c r="M48" s="22">
        <v>346</v>
      </c>
      <c r="N48" s="9">
        <f t="shared" si="1"/>
        <v>2.8901734104046284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55" t="s">
        <v>76</v>
      </c>
      <c r="F49" s="21">
        <v>1185</v>
      </c>
      <c r="G49" s="21">
        <v>1252</v>
      </c>
      <c r="H49" s="9">
        <f t="shared" si="0"/>
        <v>5.3514376996805026</v>
      </c>
      <c r="I49" s="23">
        <v>2019</v>
      </c>
      <c r="J49" s="22" t="s">
        <v>5</v>
      </c>
      <c r="K49" s="22" t="s">
        <v>155</v>
      </c>
      <c r="L49" s="22">
        <v>2195</v>
      </c>
      <c r="M49" s="22">
        <v>2311</v>
      </c>
      <c r="N49" s="9">
        <f t="shared" si="1"/>
        <v>5.0194720900043279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55" t="s">
        <v>53</v>
      </c>
      <c r="F50" s="21">
        <v>688</v>
      </c>
      <c r="G50" s="21">
        <v>725</v>
      </c>
      <c r="H50" s="9">
        <f t="shared" si="0"/>
        <v>5.1034482758620641</v>
      </c>
      <c r="I50" s="23">
        <v>2019</v>
      </c>
      <c r="J50" s="22" t="s">
        <v>5</v>
      </c>
      <c r="K50" s="22" t="s">
        <v>156</v>
      </c>
      <c r="L50" s="22">
        <v>670</v>
      </c>
      <c r="M50" s="22">
        <v>706</v>
      </c>
      <c r="N50" s="9">
        <f t="shared" si="1"/>
        <v>5.0991501416430651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55" t="s">
        <v>77</v>
      </c>
      <c r="F51" s="21">
        <v>470</v>
      </c>
      <c r="G51" s="21">
        <v>488</v>
      </c>
      <c r="H51" s="9">
        <f t="shared" si="0"/>
        <v>3.6885245901639365</v>
      </c>
      <c r="I51" s="23">
        <v>2019</v>
      </c>
      <c r="J51" s="22" t="s">
        <v>5</v>
      </c>
      <c r="K51" s="22" t="s">
        <v>157</v>
      </c>
      <c r="L51" s="22">
        <v>537</v>
      </c>
      <c r="M51" s="22">
        <v>569</v>
      </c>
      <c r="N51" s="9">
        <f t="shared" si="1"/>
        <v>5.6239015817223219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55" t="s">
        <v>78</v>
      </c>
      <c r="F52" s="21">
        <v>336</v>
      </c>
      <c r="G52" s="21">
        <v>351</v>
      </c>
      <c r="H52" s="9">
        <f t="shared" si="0"/>
        <v>4.2735042735042725</v>
      </c>
      <c r="I52" s="23">
        <v>2019</v>
      </c>
      <c r="J52" s="22" t="s">
        <v>5</v>
      </c>
      <c r="K52" s="22" t="s">
        <v>158</v>
      </c>
      <c r="L52" s="22">
        <v>333</v>
      </c>
      <c r="M52" s="22">
        <v>350</v>
      </c>
      <c r="N52" s="9">
        <f t="shared" si="1"/>
        <v>4.8571428571428612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55" t="s">
        <v>40</v>
      </c>
      <c r="F53" s="21">
        <v>1725</v>
      </c>
      <c r="G53" s="21">
        <v>1791</v>
      </c>
      <c r="H53" s="9">
        <f t="shared" si="0"/>
        <v>3.6850921273031787</v>
      </c>
      <c r="I53" s="23">
        <v>2019</v>
      </c>
      <c r="J53" s="22" t="s">
        <v>5</v>
      </c>
      <c r="K53" s="22" t="s">
        <v>159</v>
      </c>
      <c r="L53" s="22">
        <v>2352</v>
      </c>
      <c r="M53" s="22">
        <v>2410</v>
      </c>
      <c r="N53" s="9">
        <f t="shared" si="1"/>
        <v>2.4066390041493833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55" t="s">
        <v>41</v>
      </c>
      <c r="F54" s="21">
        <v>1376</v>
      </c>
      <c r="G54" s="21">
        <v>1451</v>
      </c>
      <c r="H54" s="9">
        <f t="shared" si="0"/>
        <v>5.1688490696071625</v>
      </c>
      <c r="I54" s="23">
        <v>2019</v>
      </c>
      <c r="J54" s="22" t="s">
        <v>5</v>
      </c>
      <c r="K54" s="22" t="s">
        <v>160</v>
      </c>
      <c r="L54" s="22">
        <v>1572</v>
      </c>
      <c r="M54" s="22">
        <v>1622</v>
      </c>
      <c r="N54" s="9">
        <f t="shared" si="1"/>
        <v>3.0826140567201037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55" t="s">
        <v>79</v>
      </c>
      <c r="F55" s="21">
        <v>353</v>
      </c>
      <c r="G55" s="21">
        <v>373</v>
      </c>
      <c r="H55" s="9">
        <f t="shared" si="0"/>
        <v>5.3619302949061733</v>
      </c>
      <c r="I55" s="23">
        <v>2019</v>
      </c>
      <c r="J55" s="22" t="s">
        <v>5</v>
      </c>
      <c r="K55" s="22" t="s">
        <v>161</v>
      </c>
      <c r="L55" s="22">
        <v>576</v>
      </c>
      <c r="M55" s="22">
        <v>592</v>
      </c>
      <c r="N55" s="9">
        <f t="shared" si="1"/>
        <v>2.7027027027026946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55" t="s">
        <v>42</v>
      </c>
      <c r="F56" s="21">
        <v>1243</v>
      </c>
      <c r="G56" s="21">
        <v>1310</v>
      </c>
      <c r="H56" s="9">
        <f t="shared" si="0"/>
        <v>5.114503816793885</v>
      </c>
      <c r="I56" s="23">
        <v>2019</v>
      </c>
      <c r="J56" s="22" t="s">
        <v>5</v>
      </c>
      <c r="K56" s="22" t="s">
        <v>162</v>
      </c>
      <c r="L56" s="22">
        <v>1666</v>
      </c>
      <c r="M56" s="22">
        <v>1754</v>
      </c>
      <c r="N56" s="9">
        <f t="shared" si="1"/>
        <v>5.0171037628278299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55" t="s">
        <v>80</v>
      </c>
      <c r="F57" s="21">
        <v>1726</v>
      </c>
      <c r="G57" s="21">
        <v>1774</v>
      </c>
      <c r="H57" s="9">
        <f t="shared" si="0"/>
        <v>2.7057497181510684</v>
      </c>
      <c r="I57" s="23">
        <v>2019</v>
      </c>
      <c r="J57" s="22" t="s">
        <v>5</v>
      </c>
      <c r="K57" s="22" t="s">
        <v>163</v>
      </c>
      <c r="L57" s="22">
        <v>1893</v>
      </c>
      <c r="M57" s="22">
        <v>1940</v>
      </c>
      <c r="N57" s="9">
        <f t="shared" si="1"/>
        <v>2.4226804123711361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55" t="s">
        <v>81</v>
      </c>
      <c r="F58" s="21">
        <v>176</v>
      </c>
      <c r="G58" s="21">
        <v>184</v>
      </c>
      <c r="H58" s="9">
        <f t="shared" si="0"/>
        <v>4.3478260869565162</v>
      </c>
      <c r="I58" s="23">
        <v>2019</v>
      </c>
      <c r="J58" s="22" t="s">
        <v>5</v>
      </c>
      <c r="K58" s="22" t="s">
        <v>164</v>
      </c>
      <c r="L58" s="22">
        <v>164</v>
      </c>
      <c r="M58" s="22">
        <v>169</v>
      </c>
      <c r="N58" s="9">
        <f t="shared" si="1"/>
        <v>2.958579881656803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55" t="s">
        <v>82</v>
      </c>
      <c r="F59" s="21">
        <v>162</v>
      </c>
      <c r="G59" s="21">
        <v>166</v>
      </c>
      <c r="H59" s="9">
        <f t="shared" si="0"/>
        <v>2.409638554216869</v>
      </c>
      <c r="I59" s="23">
        <v>2019</v>
      </c>
      <c r="J59" s="22" t="s">
        <v>5</v>
      </c>
      <c r="K59" s="22" t="s">
        <v>165</v>
      </c>
      <c r="L59" s="22">
        <v>157</v>
      </c>
      <c r="M59" s="22">
        <v>159</v>
      </c>
      <c r="N59" s="9">
        <f t="shared" si="1"/>
        <v>1.2578616352201237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55" t="s">
        <v>83</v>
      </c>
      <c r="F60" s="21">
        <v>142</v>
      </c>
      <c r="G60" s="21">
        <v>145</v>
      </c>
      <c r="H60" s="9">
        <f t="shared" si="0"/>
        <v>2.0689655172413808</v>
      </c>
      <c r="I60" s="23">
        <v>2019</v>
      </c>
      <c r="J60" s="22" t="s">
        <v>5</v>
      </c>
      <c r="K60" s="22" t="s">
        <v>166</v>
      </c>
      <c r="L60" s="22">
        <v>130</v>
      </c>
      <c r="M60" s="22">
        <v>136</v>
      </c>
      <c r="N60" s="9">
        <f t="shared" si="1"/>
        <v>4.4117647058823479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55" t="s">
        <v>84</v>
      </c>
      <c r="F61" s="21">
        <v>816</v>
      </c>
      <c r="G61" s="21">
        <v>846</v>
      </c>
      <c r="H61" s="9">
        <f t="shared" si="0"/>
        <v>3.5460992907801483</v>
      </c>
      <c r="I61" s="23">
        <v>2019</v>
      </c>
      <c r="J61" s="22" t="s">
        <v>5</v>
      </c>
      <c r="K61" s="22" t="s">
        <v>167</v>
      </c>
      <c r="L61" s="22">
        <v>860</v>
      </c>
      <c r="M61" s="22">
        <v>872</v>
      </c>
      <c r="N61" s="9">
        <f t="shared" si="1"/>
        <v>1.3761467889908232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55" t="s">
        <v>85</v>
      </c>
      <c r="F62" s="21">
        <v>134</v>
      </c>
      <c r="G62" s="21">
        <v>139</v>
      </c>
      <c r="H62" s="9">
        <f t="shared" si="0"/>
        <v>3.5971223021582688</v>
      </c>
      <c r="I62" s="23">
        <v>2019</v>
      </c>
      <c r="J62" s="22" t="s">
        <v>5</v>
      </c>
      <c r="K62" s="22" t="s">
        <v>168</v>
      </c>
      <c r="L62" s="22">
        <v>98</v>
      </c>
      <c r="M62" s="22">
        <v>107</v>
      </c>
      <c r="N62" s="9">
        <f t="shared" si="1"/>
        <v>8.4112149532710276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55" t="s">
        <v>43</v>
      </c>
      <c r="F63" s="21">
        <v>456</v>
      </c>
      <c r="G63" s="21">
        <v>479</v>
      </c>
      <c r="H63" s="9">
        <f t="shared" si="0"/>
        <v>4.8016701461377806</v>
      </c>
      <c r="I63" s="23">
        <v>2019</v>
      </c>
      <c r="J63" s="22" t="s">
        <v>5</v>
      </c>
      <c r="K63" s="22" t="s">
        <v>169</v>
      </c>
      <c r="L63" s="22">
        <v>790</v>
      </c>
      <c r="M63" s="22">
        <v>801</v>
      </c>
      <c r="N63" s="9">
        <f t="shared" si="1"/>
        <v>1.3732833957553083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55" t="s">
        <v>86</v>
      </c>
      <c r="F64" s="21">
        <v>64</v>
      </c>
      <c r="G64" s="21">
        <v>66</v>
      </c>
      <c r="H64" s="9">
        <f t="shared" si="0"/>
        <v>3.0303030303030312</v>
      </c>
      <c r="I64" s="23">
        <v>2019</v>
      </c>
      <c r="J64" s="22" t="s">
        <v>5</v>
      </c>
      <c r="K64" s="22" t="s">
        <v>170</v>
      </c>
      <c r="L64" s="22">
        <v>45</v>
      </c>
      <c r="M64" s="22">
        <v>47</v>
      </c>
      <c r="N64" s="9">
        <f t="shared" si="1"/>
        <v>4.2553191489361666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55" t="s">
        <v>16</v>
      </c>
      <c r="F65" s="21">
        <v>34</v>
      </c>
      <c r="G65" s="21">
        <v>35</v>
      </c>
      <c r="H65" s="9">
        <f t="shared" si="0"/>
        <v>2.8571428571428612</v>
      </c>
      <c r="I65" s="23">
        <v>2019</v>
      </c>
      <c r="J65" s="22" t="s">
        <v>5</v>
      </c>
      <c r="K65" s="22" t="s">
        <v>16</v>
      </c>
      <c r="L65" s="22">
        <v>51</v>
      </c>
      <c r="M65" s="22">
        <v>51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55" t="s">
        <v>87</v>
      </c>
      <c r="F66" s="21">
        <v>320</v>
      </c>
      <c r="G66" s="21">
        <v>334</v>
      </c>
      <c r="H66" s="9">
        <f t="shared" si="0"/>
        <v>4.1916167664670638</v>
      </c>
      <c r="I66" s="23">
        <v>2019</v>
      </c>
      <c r="J66" s="22" t="s">
        <v>5</v>
      </c>
      <c r="K66" s="22" t="s">
        <v>171</v>
      </c>
      <c r="L66" s="22">
        <v>346</v>
      </c>
      <c r="M66" s="22">
        <v>361</v>
      </c>
      <c r="N66" s="9">
        <f t="shared" si="1"/>
        <v>4.1551246537396196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55" t="s">
        <v>88</v>
      </c>
      <c r="F67" s="21">
        <v>181</v>
      </c>
      <c r="G67" s="21">
        <v>191</v>
      </c>
      <c r="H67" s="9">
        <f t="shared" si="0"/>
        <v>5.2356020942408463</v>
      </c>
      <c r="I67" s="23">
        <v>2019</v>
      </c>
      <c r="J67" s="22" t="s">
        <v>5</v>
      </c>
      <c r="K67" s="22" t="s">
        <v>172</v>
      </c>
      <c r="L67" s="22">
        <v>176</v>
      </c>
      <c r="M67" s="22">
        <v>184</v>
      </c>
      <c r="N67" s="9">
        <f t="shared" si="1"/>
        <v>4.3478260869565162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55" t="s">
        <v>44</v>
      </c>
      <c r="F68" s="21">
        <v>759</v>
      </c>
      <c r="G68" s="21">
        <v>772</v>
      </c>
      <c r="H68" s="9">
        <f t="shared" si="0"/>
        <v>1.6839378238341851</v>
      </c>
      <c r="I68" s="23">
        <v>2019</v>
      </c>
      <c r="J68" s="22" t="s">
        <v>5</v>
      </c>
      <c r="K68" s="22" t="s">
        <v>173</v>
      </c>
      <c r="L68" s="22">
        <v>868</v>
      </c>
      <c r="M68" s="22">
        <v>881</v>
      </c>
      <c r="N68" s="9">
        <f t="shared" si="1"/>
        <v>1.475595913734395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55" t="s">
        <v>89</v>
      </c>
      <c r="F69" s="21">
        <v>106</v>
      </c>
      <c r="G69" s="21">
        <v>110</v>
      </c>
      <c r="H69" s="9">
        <f t="shared" si="0"/>
        <v>3.6363636363636402</v>
      </c>
      <c r="I69" s="23">
        <v>2019</v>
      </c>
      <c r="J69" s="22" t="s">
        <v>5</v>
      </c>
      <c r="K69" s="22" t="s">
        <v>174</v>
      </c>
      <c r="L69" s="22">
        <v>88</v>
      </c>
      <c r="M69" s="22">
        <v>93</v>
      </c>
      <c r="N69" s="9">
        <f t="shared" si="1"/>
        <v>5.3763440860215042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55" t="s">
        <v>90</v>
      </c>
      <c r="F70" s="21">
        <v>289</v>
      </c>
      <c r="G70" s="21">
        <v>293</v>
      </c>
      <c r="H70" s="9">
        <f t="shared" ref="H70:H133" si="3">100-(F70/G70*100)</f>
        <v>1.3651877133105756</v>
      </c>
      <c r="I70" s="23">
        <v>2019</v>
      </c>
      <c r="J70" s="22" t="s">
        <v>5</v>
      </c>
      <c r="K70" s="22" t="s">
        <v>175</v>
      </c>
      <c r="L70" s="22">
        <v>383</v>
      </c>
      <c r="M70" s="22">
        <v>395</v>
      </c>
      <c r="N70" s="9">
        <f t="shared" ref="N70:N133" si="4">100-(L70/M70*100)</f>
        <v>3.0379746835443058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55" t="s">
        <v>54</v>
      </c>
      <c r="F71" s="21">
        <v>314</v>
      </c>
      <c r="G71" s="21">
        <v>336</v>
      </c>
      <c r="H71" s="9">
        <f t="shared" si="3"/>
        <v>6.547619047619051</v>
      </c>
      <c r="I71" s="23">
        <v>2019</v>
      </c>
      <c r="J71" s="22" t="s">
        <v>5</v>
      </c>
      <c r="K71" s="22" t="s">
        <v>176</v>
      </c>
      <c r="L71" s="22">
        <v>257</v>
      </c>
      <c r="M71" s="22">
        <v>272</v>
      </c>
      <c r="N71" s="9">
        <f t="shared" si="4"/>
        <v>5.514705882352942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55" t="s">
        <v>91</v>
      </c>
      <c r="F72" s="21">
        <v>73</v>
      </c>
      <c r="G72" s="21">
        <v>76</v>
      </c>
      <c r="H72" s="9">
        <f t="shared" si="3"/>
        <v>3.9473684210526301</v>
      </c>
      <c r="I72" s="23">
        <v>2019</v>
      </c>
      <c r="J72" s="22" t="s">
        <v>5</v>
      </c>
      <c r="K72" s="22" t="s">
        <v>177</v>
      </c>
      <c r="L72" s="22">
        <v>49</v>
      </c>
      <c r="M72" s="22">
        <v>56</v>
      </c>
      <c r="N72" s="9">
        <f t="shared" si="4"/>
        <v>12.5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55" t="s">
        <v>55</v>
      </c>
      <c r="F73" s="21">
        <v>302</v>
      </c>
      <c r="G73" s="21">
        <v>316</v>
      </c>
      <c r="H73" s="9">
        <f t="shared" si="3"/>
        <v>4.4303797468354418</v>
      </c>
      <c r="I73" s="23">
        <v>2019</v>
      </c>
      <c r="J73" s="22" t="s">
        <v>5</v>
      </c>
      <c r="K73" s="22" t="s">
        <v>178</v>
      </c>
      <c r="L73" s="22">
        <v>382</v>
      </c>
      <c r="M73" s="22">
        <v>398</v>
      </c>
      <c r="N73" s="9">
        <f t="shared" si="4"/>
        <v>4.0201005025125625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55" t="s">
        <v>45</v>
      </c>
      <c r="F74" s="21">
        <v>430</v>
      </c>
      <c r="G74" s="21">
        <v>445</v>
      </c>
      <c r="H74" s="9">
        <f t="shared" si="3"/>
        <v>3.3707865168539257</v>
      </c>
      <c r="I74" s="23">
        <v>2019</v>
      </c>
      <c r="J74" s="22" t="s">
        <v>5</v>
      </c>
      <c r="K74" s="22" t="s">
        <v>179</v>
      </c>
      <c r="L74" s="22">
        <v>400</v>
      </c>
      <c r="M74" s="22">
        <v>424</v>
      </c>
      <c r="N74" s="9">
        <f t="shared" si="4"/>
        <v>5.6603773584905639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55" t="s">
        <v>92</v>
      </c>
      <c r="F75" s="21">
        <v>478</v>
      </c>
      <c r="G75" s="21">
        <v>507</v>
      </c>
      <c r="H75" s="9">
        <f t="shared" si="3"/>
        <v>5.7199211045364819</v>
      </c>
      <c r="I75" s="23">
        <v>2019</v>
      </c>
      <c r="J75" s="22" t="s">
        <v>5</v>
      </c>
      <c r="K75" s="22" t="s">
        <v>180</v>
      </c>
      <c r="L75" s="22">
        <v>501</v>
      </c>
      <c r="M75" s="22">
        <v>524</v>
      </c>
      <c r="N75" s="9">
        <f t="shared" si="4"/>
        <v>4.3893129770992374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55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22" t="s">
        <v>181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55" t="s">
        <v>46</v>
      </c>
      <c r="F77" s="21">
        <v>1672</v>
      </c>
      <c r="G77" s="21">
        <v>1727</v>
      </c>
      <c r="H77" s="9">
        <f t="shared" si="3"/>
        <v>3.1847133757961785</v>
      </c>
      <c r="I77" s="23">
        <v>2019</v>
      </c>
      <c r="J77" s="22" t="s">
        <v>5</v>
      </c>
      <c r="K77" s="22" t="s">
        <v>182</v>
      </c>
      <c r="L77" s="22">
        <v>1863</v>
      </c>
      <c r="M77" s="22">
        <v>1929</v>
      </c>
      <c r="N77" s="9">
        <f t="shared" si="4"/>
        <v>3.4214618973561528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55" t="s">
        <v>47</v>
      </c>
      <c r="F78" s="21">
        <v>1514</v>
      </c>
      <c r="G78" s="21">
        <v>1576</v>
      </c>
      <c r="H78" s="9">
        <f t="shared" si="3"/>
        <v>3.9340101522842588</v>
      </c>
      <c r="I78" s="23">
        <v>2019</v>
      </c>
      <c r="J78" s="22" t="s">
        <v>5</v>
      </c>
      <c r="K78" s="22" t="s">
        <v>183</v>
      </c>
      <c r="L78" s="22">
        <v>2561</v>
      </c>
      <c r="M78" s="22">
        <v>2668</v>
      </c>
      <c r="N78" s="9">
        <f t="shared" si="4"/>
        <v>4.0104947526236856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55" t="s">
        <v>56</v>
      </c>
      <c r="F79" s="21">
        <v>497</v>
      </c>
      <c r="G79" s="21">
        <v>518</v>
      </c>
      <c r="H79" s="9">
        <f t="shared" si="3"/>
        <v>4.0540540540540633</v>
      </c>
      <c r="I79" s="23">
        <v>2019</v>
      </c>
      <c r="J79" s="22" t="s">
        <v>5</v>
      </c>
      <c r="K79" s="22" t="s">
        <v>184</v>
      </c>
      <c r="L79" s="22">
        <v>509</v>
      </c>
      <c r="M79" s="22">
        <v>544</v>
      </c>
      <c r="N79" s="9">
        <f t="shared" si="4"/>
        <v>6.433823529411768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55" t="s">
        <v>48</v>
      </c>
      <c r="F80" s="21">
        <v>1870</v>
      </c>
      <c r="G80" s="21">
        <v>1962</v>
      </c>
      <c r="H80" s="9">
        <f t="shared" si="3"/>
        <v>4.6890927624872631</v>
      </c>
      <c r="I80" s="23">
        <v>2019</v>
      </c>
      <c r="J80" s="22" t="s">
        <v>5</v>
      </c>
      <c r="K80" s="22" t="s">
        <v>185</v>
      </c>
      <c r="L80" s="22">
        <v>3956</v>
      </c>
      <c r="M80" s="22">
        <v>4138</v>
      </c>
      <c r="N80" s="9">
        <f t="shared" si="4"/>
        <v>4.3982600289995162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55" t="s">
        <v>49</v>
      </c>
      <c r="F81" s="21">
        <v>567</v>
      </c>
      <c r="G81" s="21">
        <v>582</v>
      </c>
      <c r="H81" s="9">
        <f t="shared" si="3"/>
        <v>2.5773195876288639</v>
      </c>
      <c r="I81" s="23">
        <v>2019</v>
      </c>
      <c r="J81" s="22" t="s">
        <v>5</v>
      </c>
      <c r="K81" s="22" t="s">
        <v>186</v>
      </c>
      <c r="L81" s="22">
        <v>707</v>
      </c>
      <c r="M81" s="22">
        <v>727</v>
      </c>
      <c r="N81" s="9">
        <f t="shared" si="4"/>
        <v>2.7510316368638144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55" t="s">
        <v>94</v>
      </c>
      <c r="F82" s="21">
        <v>1875</v>
      </c>
      <c r="G82" s="21">
        <v>1922</v>
      </c>
      <c r="H82" s="9">
        <f t="shared" si="3"/>
        <v>2.4453694068678544</v>
      </c>
      <c r="I82" s="23">
        <v>2019</v>
      </c>
      <c r="J82" s="22" t="s">
        <v>5</v>
      </c>
      <c r="K82" s="22" t="s">
        <v>187</v>
      </c>
      <c r="L82" s="22">
        <v>1775</v>
      </c>
      <c r="M82" s="22">
        <v>1821</v>
      </c>
      <c r="N82" s="9">
        <f t="shared" si="4"/>
        <v>2.5260845689181792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55" t="s">
        <v>95</v>
      </c>
      <c r="F83" s="21">
        <v>89</v>
      </c>
      <c r="G83" s="21">
        <v>97</v>
      </c>
      <c r="H83" s="9">
        <f t="shared" si="3"/>
        <v>8.2474226804123703</v>
      </c>
      <c r="I83" s="23">
        <v>2019</v>
      </c>
      <c r="J83" s="22" t="s">
        <v>5</v>
      </c>
      <c r="K83" s="22" t="s">
        <v>188</v>
      </c>
      <c r="L83" s="22">
        <v>64</v>
      </c>
      <c r="M83" s="22">
        <v>67</v>
      </c>
      <c r="N83" s="9">
        <f t="shared" si="4"/>
        <v>4.4776119402985159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57" t="s">
        <v>109</v>
      </c>
      <c r="F84" s="21">
        <f>SUM(F5:F83)</f>
        <v>59419</v>
      </c>
      <c r="G84" s="21">
        <f>SUM(G5:G83)</f>
        <v>62020</v>
      </c>
      <c r="H84" s="9">
        <f t="shared" si="3"/>
        <v>4.1938084488874665</v>
      </c>
      <c r="I84" s="23">
        <v>2019</v>
      </c>
      <c r="J84" s="22" t="s">
        <v>5</v>
      </c>
      <c r="K84" s="57" t="s">
        <v>109</v>
      </c>
      <c r="L84" s="22">
        <f>SUM(L5:L83)</f>
        <v>71683</v>
      </c>
      <c r="M84" s="22">
        <f>SUM(M5:M83)</f>
        <v>74636</v>
      </c>
      <c r="N84" s="9">
        <f t="shared" si="4"/>
        <v>3.9565357200278584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149</v>
      </c>
      <c r="G85" s="21">
        <v>161</v>
      </c>
      <c r="H85" s="9">
        <f t="shared" si="3"/>
        <v>7.4534161490683317</v>
      </c>
      <c r="I85" s="23">
        <v>2019</v>
      </c>
      <c r="J85" s="22" t="s">
        <v>13</v>
      </c>
      <c r="K85" s="22" t="s">
        <v>111</v>
      </c>
      <c r="L85" s="22">
        <v>143</v>
      </c>
      <c r="M85" s="22">
        <v>151</v>
      </c>
      <c r="N85" s="9">
        <f t="shared" si="4"/>
        <v>5.2980132450331183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141</v>
      </c>
      <c r="G86" s="21">
        <v>148</v>
      </c>
      <c r="H86" s="9">
        <f t="shared" si="3"/>
        <v>4.7297297297297263</v>
      </c>
      <c r="I86" s="23">
        <v>2019</v>
      </c>
      <c r="J86" s="22" t="s">
        <v>13</v>
      </c>
      <c r="K86" s="22" t="s">
        <v>112</v>
      </c>
      <c r="L86" s="22">
        <v>123</v>
      </c>
      <c r="M86" s="22">
        <v>127</v>
      </c>
      <c r="N86" s="9">
        <f t="shared" si="4"/>
        <v>3.149606299212607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1138</v>
      </c>
      <c r="G87" s="21">
        <v>1216</v>
      </c>
      <c r="H87" s="9">
        <f t="shared" si="3"/>
        <v>6.4144736842105345</v>
      </c>
      <c r="I87" s="23">
        <v>2019</v>
      </c>
      <c r="J87" s="22" t="s">
        <v>13</v>
      </c>
      <c r="K87" s="22" t="s">
        <v>113</v>
      </c>
      <c r="L87" s="22">
        <v>1518</v>
      </c>
      <c r="M87" s="22">
        <v>1585</v>
      </c>
      <c r="N87" s="9">
        <f t="shared" si="4"/>
        <v>4.2271293375394379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1349</v>
      </c>
      <c r="G88" s="21">
        <v>1415</v>
      </c>
      <c r="H88" s="9">
        <f t="shared" si="3"/>
        <v>4.6643109540635947</v>
      </c>
      <c r="I88" s="23">
        <v>2019</v>
      </c>
      <c r="J88" s="22" t="s">
        <v>13</v>
      </c>
      <c r="K88" s="22" t="s">
        <v>114</v>
      </c>
      <c r="L88" s="22">
        <v>1485</v>
      </c>
      <c r="M88" s="22">
        <v>1519</v>
      </c>
      <c r="N88" s="9">
        <f t="shared" si="4"/>
        <v>2.2383146807109995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264</v>
      </c>
      <c r="G89" s="21">
        <v>278</v>
      </c>
      <c r="H89" s="9">
        <f t="shared" si="3"/>
        <v>5.0359712230215905</v>
      </c>
      <c r="I89" s="23">
        <v>2019</v>
      </c>
      <c r="J89" s="22" t="s">
        <v>13</v>
      </c>
      <c r="K89" s="22" t="s">
        <v>115</v>
      </c>
      <c r="L89" s="22">
        <v>328</v>
      </c>
      <c r="M89" s="22">
        <v>336</v>
      </c>
      <c r="N89" s="9">
        <f t="shared" si="4"/>
        <v>2.3809523809523796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540</v>
      </c>
      <c r="G90" s="21">
        <v>562</v>
      </c>
      <c r="H90" s="9">
        <f t="shared" si="3"/>
        <v>3.914590747330962</v>
      </c>
      <c r="I90" s="23">
        <v>2019</v>
      </c>
      <c r="J90" s="22" t="s">
        <v>13</v>
      </c>
      <c r="K90" s="22" t="s">
        <v>116</v>
      </c>
      <c r="L90" s="22">
        <v>618</v>
      </c>
      <c r="M90" s="22">
        <v>648</v>
      </c>
      <c r="N90" s="9">
        <f t="shared" si="4"/>
        <v>4.6296296296296333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1191</v>
      </c>
      <c r="G91" s="21">
        <v>1211</v>
      </c>
      <c r="H91" s="9">
        <f t="shared" si="3"/>
        <v>1.6515276630883591</v>
      </c>
      <c r="I91" s="23">
        <v>2019</v>
      </c>
      <c r="J91" s="22" t="s">
        <v>13</v>
      </c>
      <c r="K91" s="22" t="s">
        <v>117</v>
      </c>
      <c r="L91" s="22">
        <v>1550</v>
      </c>
      <c r="M91" s="22">
        <v>1563</v>
      </c>
      <c r="N91" s="9">
        <f t="shared" si="4"/>
        <v>0.83173384516955196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149</v>
      </c>
      <c r="G92" s="21">
        <v>154</v>
      </c>
      <c r="H92" s="9">
        <f t="shared" si="3"/>
        <v>3.2467532467532436</v>
      </c>
      <c r="I92" s="23">
        <v>2019</v>
      </c>
      <c r="J92" s="22" t="s">
        <v>13</v>
      </c>
      <c r="K92" s="22" t="s">
        <v>118</v>
      </c>
      <c r="L92" s="22">
        <v>109</v>
      </c>
      <c r="M92" s="22">
        <v>111</v>
      </c>
      <c r="N92" s="9">
        <f t="shared" si="4"/>
        <v>1.8018018018018012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2099</v>
      </c>
      <c r="G93" s="21">
        <v>2134</v>
      </c>
      <c r="H93" s="9">
        <f t="shared" si="3"/>
        <v>1.6401124648547381</v>
      </c>
      <c r="I93" s="23">
        <v>2019</v>
      </c>
      <c r="J93" s="22" t="s">
        <v>13</v>
      </c>
      <c r="K93" s="22" t="s">
        <v>119</v>
      </c>
      <c r="L93" s="22">
        <v>2413</v>
      </c>
      <c r="M93" s="22">
        <v>2438</v>
      </c>
      <c r="N93" s="9">
        <f t="shared" si="4"/>
        <v>1.0254306808859752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2103</v>
      </c>
      <c r="G94" s="21">
        <v>2327</v>
      </c>
      <c r="H94" s="9">
        <f t="shared" si="3"/>
        <v>9.6261280618822553</v>
      </c>
      <c r="I94" s="23">
        <v>2019</v>
      </c>
      <c r="J94" s="22" t="s">
        <v>13</v>
      </c>
      <c r="K94" s="22" t="s">
        <v>120</v>
      </c>
      <c r="L94" s="22">
        <v>2283</v>
      </c>
      <c r="M94" s="22">
        <v>2423</v>
      </c>
      <c r="N94" s="9">
        <f t="shared" si="4"/>
        <v>5.7779612051176201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69</v>
      </c>
      <c r="G95" s="21">
        <v>74</v>
      </c>
      <c r="H95" s="9">
        <f t="shared" si="3"/>
        <v>6.7567567567567579</v>
      </c>
      <c r="I95" s="23">
        <v>2019</v>
      </c>
      <c r="J95" s="22" t="s">
        <v>13</v>
      </c>
      <c r="K95" s="22" t="s">
        <v>121</v>
      </c>
      <c r="L95" s="22">
        <v>61</v>
      </c>
      <c r="M95" s="22">
        <v>62</v>
      </c>
      <c r="N95" s="9">
        <f t="shared" si="4"/>
        <v>1.6129032258064484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554</v>
      </c>
      <c r="G96" s="21">
        <v>600</v>
      </c>
      <c r="H96" s="9">
        <f t="shared" si="3"/>
        <v>7.6666666666666714</v>
      </c>
      <c r="I96" s="23">
        <v>2019</v>
      </c>
      <c r="J96" s="22" t="s">
        <v>13</v>
      </c>
      <c r="K96" s="22" t="s">
        <v>122</v>
      </c>
      <c r="L96" s="22">
        <v>468</v>
      </c>
      <c r="M96" s="22">
        <v>494</v>
      </c>
      <c r="N96" s="9">
        <f t="shared" si="4"/>
        <v>5.2631578947368496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825</v>
      </c>
      <c r="G97" s="21">
        <v>861</v>
      </c>
      <c r="H97" s="9">
        <f t="shared" si="3"/>
        <v>4.1811846689895447</v>
      </c>
      <c r="I97" s="23">
        <v>2019</v>
      </c>
      <c r="J97" s="22" t="s">
        <v>13</v>
      </c>
      <c r="K97" s="22" t="s">
        <v>123</v>
      </c>
      <c r="L97" s="22">
        <v>1378</v>
      </c>
      <c r="M97" s="22">
        <v>1440</v>
      </c>
      <c r="N97" s="9">
        <f t="shared" si="4"/>
        <v>4.3055555555555571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3322</v>
      </c>
      <c r="G98" s="21">
        <v>3557</v>
      </c>
      <c r="H98" s="9">
        <f t="shared" si="3"/>
        <v>6.6066910317683352</v>
      </c>
      <c r="I98" s="23">
        <v>2019</v>
      </c>
      <c r="J98" s="22" t="s">
        <v>13</v>
      </c>
      <c r="K98" s="22" t="s">
        <v>124</v>
      </c>
      <c r="L98" s="22">
        <v>4307</v>
      </c>
      <c r="M98" s="22">
        <v>4483</v>
      </c>
      <c r="N98" s="9">
        <f t="shared" si="4"/>
        <v>3.9259424492527302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148</v>
      </c>
      <c r="G99" s="21">
        <v>158</v>
      </c>
      <c r="H99" s="9">
        <f t="shared" si="3"/>
        <v>6.3291139240506311</v>
      </c>
      <c r="I99" s="23">
        <v>2019</v>
      </c>
      <c r="J99" s="22" t="s">
        <v>13</v>
      </c>
      <c r="K99" s="22" t="s">
        <v>125</v>
      </c>
      <c r="L99" s="22">
        <v>143</v>
      </c>
      <c r="M99" s="22">
        <v>152</v>
      </c>
      <c r="N99" s="9">
        <f t="shared" si="4"/>
        <v>5.9210526315789451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238</v>
      </c>
      <c r="G100" s="21">
        <v>257</v>
      </c>
      <c r="H100" s="9">
        <f t="shared" si="3"/>
        <v>7.3929961089494185</v>
      </c>
      <c r="I100" s="23">
        <v>2019</v>
      </c>
      <c r="J100" s="22" t="s">
        <v>13</v>
      </c>
      <c r="K100" s="22" t="s">
        <v>126</v>
      </c>
      <c r="L100" s="22">
        <v>247</v>
      </c>
      <c r="M100" s="22">
        <v>257</v>
      </c>
      <c r="N100" s="9">
        <f t="shared" si="4"/>
        <v>3.8910505836575879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248</v>
      </c>
      <c r="G101" s="21">
        <v>265</v>
      </c>
      <c r="H101" s="9">
        <f t="shared" si="3"/>
        <v>6.415094339622641</v>
      </c>
      <c r="I101" s="23">
        <v>2019</v>
      </c>
      <c r="J101" s="22" t="s">
        <v>13</v>
      </c>
      <c r="K101" s="22" t="s">
        <v>127</v>
      </c>
      <c r="L101" s="22">
        <v>196</v>
      </c>
      <c r="M101" s="22">
        <v>208</v>
      </c>
      <c r="N101" s="9">
        <f t="shared" si="4"/>
        <v>5.7692307692307736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988</v>
      </c>
      <c r="G102" s="21">
        <v>1094</v>
      </c>
      <c r="H102" s="9">
        <f t="shared" si="3"/>
        <v>9.6892138939670929</v>
      </c>
      <c r="I102" s="23">
        <v>2019</v>
      </c>
      <c r="J102" s="22" t="s">
        <v>13</v>
      </c>
      <c r="K102" s="22" t="s">
        <v>128</v>
      </c>
      <c r="L102" s="22">
        <v>1240</v>
      </c>
      <c r="M102" s="22">
        <v>1304</v>
      </c>
      <c r="N102" s="9">
        <f t="shared" si="4"/>
        <v>4.9079754601226995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459</v>
      </c>
      <c r="G103" s="21">
        <v>489</v>
      </c>
      <c r="H103" s="9">
        <f t="shared" si="3"/>
        <v>6.1349693251533779</v>
      </c>
      <c r="I103" s="23">
        <v>2019</v>
      </c>
      <c r="J103" s="22" t="s">
        <v>13</v>
      </c>
      <c r="K103" s="22" t="s">
        <v>129</v>
      </c>
      <c r="L103" s="22">
        <v>473</v>
      </c>
      <c r="M103" s="22">
        <v>497</v>
      </c>
      <c r="N103" s="9">
        <f t="shared" si="4"/>
        <v>4.8289738430583498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1388</v>
      </c>
      <c r="G104" s="21">
        <v>1498</v>
      </c>
      <c r="H104" s="9">
        <f t="shared" si="3"/>
        <v>7.3431241655540731</v>
      </c>
      <c r="I104" s="23">
        <v>2019</v>
      </c>
      <c r="J104" s="22" t="s">
        <v>13</v>
      </c>
      <c r="K104" s="22" t="s">
        <v>130</v>
      </c>
      <c r="L104" s="22">
        <v>1471</v>
      </c>
      <c r="M104" s="22">
        <v>1531</v>
      </c>
      <c r="N104" s="9">
        <f t="shared" si="4"/>
        <v>3.9190071848465067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153</v>
      </c>
      <c r="G105" s="21">
        <v>159</v>
      </c>
      <c r="H105" s="9">
        <f t="shared" si="3"/>
        <v>3.7735849056603712</v>
      </c>
      <c r="I105" s="23">
        <v>2019</v>
      </c>
      <c r="J105" s="22" t="s">
        <v>13</v>
      </c>
      <c r="K105" s="22" t="s">
        <v>131</v>
      </c>
      <c r="L105" s="22">
        <v>95</v>
      </c>
      <c r="M105" s="22">
        <v>96</v>
      </c>
      <c r="N105" s="9">
        <f t="shared" si="4"/>
        <v>1.0416666666666572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1259</v>
      </c>
      <c r="G106" s="21">
        <v>1309</v>
      </c>
      <c r="H106" s="9">
        <f t="shared" si="3"/>
        <v>3.8197097020626529</v>
      </c>
      <c r="I106" s="23">
        <v>2019</v>
      </c>
      <c r="J106" s="22" t="s">
        <v>13</v>
      </c>
      <c r="K106" s="22" t="s">
        <v>132</v>
      </c>
      <c r="L106" s="22">
        <v>1643</v>
      </c>
      <c r="M106" s="22">
        <v>1700</v>
      </c>
      <c r="N106" s="9">
        <f t="shared" si="4"/>
        <v>3.3529411764705941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256</v>
      </c>
      <c r="G107" s="21">
        <v>273</v>
      </c>
      <c r="H107" s="9">
        <f t="shared" si="3"/>
        <v>6.2271062271062334</v>
      </c>
      <c r="I107" s="23">
        <v>2019</v>
      </c>
      <c r="J107" s="22" t="s">
        <v>13</v>
      </c>
      <c r="K107" s="22" t="s">
        <v>133</v>
      </c>
      <c r="L107" s="22">
        <v>183</v>
      </c>
      <c r="M107" s="22">
        <v>188</v>
      </c>
      <c r="N107" s="9">
        <f t="shared" si="4"/>
        <v>2.659574468085097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213</v>
      </c>
      <c r="G108" s="21">
        <v>217</v>
      </c>
      <c r="H108" s="9">
        <f t="shared" si="3"/>
        <v>1.8433179723502349</v>
      </c>
      <c r="I108" s="23">
        <v>2019</v>
      </c>
      <c r="J108" s="22" t="s">
        <v>13</v>
      </c>
      <c r="K108" s="22" t="s">
        <v>134</v>
      </c>
      <c r="L108" s="22">
        <v>269</v>
      </c>
      <c r="M108" s="22">
        <v>275</v>
      </c>
      <c r="N108" s="9">
        <f t="shared" si="4"/>
        <v>2.181818181818187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1205</v>
      </c>
      <c r="G109" s="21">
        <v>1303</v>
      </c>
      <c r="H109" s="9">
        <f t="shared" si="3"/>
        <v>7.5211051419800441</v>
      </c>
      <c r="I109" s="23">
        <v>2019</v>
      </c>
      <c r="J109" s="22" t="s">
        <v>13</v>
      </c>
      <c r="K109" s="22" t="s">
        <v>135</v>
      </c>
      <c r="L109" s="22">
        <v>1415</v>
      </c>
      <c r="M109" s="22">
        <v>1501</v>
      </c>
      <c r="N109" s="9">
        <f t="shared" si="4"/>
        <v>5.7295136575616255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1508</v>
      </c>
      <c r="G110" s="21">
        <v>1657</v>
      </c>
      <c r="H110" s="9">
        <f t="shared" si="3"/>
        <v>8.9921544960772479</v>
      </c>
      <c r="I110" s="23">
        <v>2019</v>
      </c>
      <c r="J110" s="22" t="s">
        <v>13</v>
      </c>
      <c r="K110" s="22" t="s">
        <v>136</v>
      </c>
      <c r="L110" s="22">
        <v>1640</v>
      </c>
      <c r="M110" s="22">
        <v>1779</v>
      </c>
      <c r="N110" s="9">
        <f t="shared" si="4"/>
        <v>7.8133783024170782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2453</v>
      </c>
      <c r="G111" s="21">
        <v>2618</v>
      </c>
      <c r="H111" s="9">
        <f t="shared" si="3"/>
        <v>6.3025210084033603</v>
      </c>
      <c r="I111" s="23">
        <v>2019</v>
      </c>
      <c r="J111" s="22" t="s">
        <v>13</v>
      </c>
      <c r="K111" s="22" t="s">
        <v>137</v>
      </c>
      <c r="L111" s="22">
        <v>2911</v>
      </c>
      <c r="M111" s="22">
        <v>3013</v>
      </c>
      <c r="N111" s="9">
        <f t="shared" si="4"/>
        <v>3.3853302356455401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811</v>
      </c>
      <c r="G112" s="21">
        <v>881</v>
      </c>
      <c r="H112" s="9">
        <f t="shared" si="3"/>
        <v>7.9455164585698128</v>
      </c>
      <c r="I112" s="23">
        <v>2019</v>
      </c>
      <c r="J112" s="22" t="s">
        <v>13</v>
      </c>
      <c r="K112" s="22" t="s">
        <v>138</v>
      </c>
      <c r="L112" s="22">
        <v>882</v>
      </c>
      <c r="M112" s="22">
        <v>951</v>
      </c>
      <c r="N112" s="9">
        <f t="shared" si="4"/>
        <v>7.2555205047318623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128</v>
      </c>
      <c r="G113" s="21">
        <v>132</v>
      </c>
      <c r="H113" s="9">
        <f t="shared" si="3"/>
        <v>3.0303030303030312</v>
      </c>
      <c r="I113" s="23">
        <v>2019</v>
      </c>
      <c r="J113" s="22" t="s">
        <v>13</v>
      </c>
      <c r="K113" s="22" t="s">
        <v>139</v>
      </c>
      <c r="L113" s="22">
        <v>160</v>
      </c>
      <c r="M113" s="22">
        <v>163</v>
      </c>
      <c r="N113" s="9">
        <f t="shared" si="4"/>
        <v>1.8404907975460105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67</v>
      </c>
      <c r="G114" s="21">
        <v>71</v>
      </c>
      <c r="H114" s="9">
        <f t="shared" si="3"/>
        <v>5.6338028169014081</v>
      </c>
      <c r="I114" s="23">
        <v>2019</v>
      </c>
      <c r="J114" s="22" t="s">
        <v>13</v>
      </c>
      <c r="K114" s="22" t="s">
        <v>140</v>
      </c>
      <c r="L114" s="22">
        <v>57</v>
      </c>
      <c r="M114" s="22">
        <v>58</v>
      </c>
      <c r="N114" s="9">
        <f t="shared" si="4"/>
        <v>1.7241379310344911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863</v>
      </c>
      <c r="G115" s="21">
        <v>914</v>
      </c>
      <c r="H115" s="9">
        <f t="shared" si="3"/>
        <v>5.57986870897156</v>
      </c>
      <c r="I115" s="23">
        <v>2019</v>
      </c>
      <c r="J115" s="22" t="s">
        <v>13</v>
      </c>
      <c r="K115" s="22" t="s">
        <v>141</v>
      </c>
      <c r="L115" s="22">
        <v>1066</v>
      </c>
      <c r="M115" s="22">
        <v>1101</v>
      </c>
      <c r="N115" s="9">
        <f t="shared" si="4"/>
        <v>3.1789282470481339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248</v>
      </c>
      <c r="G116" s="21">
        <v>258</v>
      </c>
      <c r="H116" s="9">
        <f t="shared" si="3"/>
        <v>3.8759689922480618</v>
      </c>
      <c r="I116" s="23">
        <v>2019</v>
      </c>
      <c r="J116" s="22" t="s">
        <v>13</v>
      </c>
      <c r="K116" s="22" t="s">
        <v>142</v>
      </c>
      <c r="L116" s="22">
        <v>230</v>
      </c>
      <c r="M116" s="22">
        <v>253</v>
      </c>
      <c r="N116" s="9">
        <f t="shared" si="4"/>
        <v>9.0909090909090935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2176</v>
      </c>
      <c r="G117" s="21">
        <v>2397</v>
      </c>
      <c r="H117" s="9">
        <f t="shared" si="3"/>
        <v>9.2198581560283657</v>
      </c>
      <c r="I117" s="23">
        <v>2019</v>
      </c>
      <c r="J117" s="22" t="s">
        <v>13</v>
      </c>
      <c r="K117" s="22" t="s">
        <v>143</v>
      </c>
      <c r="L117" s="22">
        <v>2651</v>
      </c>
      <c r="M117" s="22">
        <v>2878</v>
      </c>
      <c r="N117" s="9">
        <f t="shared" si="4"/>
        <v>7.8874218207088234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165</v>
      </c>
      <c r="G118" s="21">
        <v>173</v>
      </c>
      <c r="H118" s="9">
        <f t="shared" si="3"/>
        <v>4.6242774566473912</v>
      </c>
      <c r="I118" s="23">
        <v>2019</v>
      </c>
      <c r="J118" s="22" t="s">
        <v>13</v>
      </c>
      <c r="K118" s="22" t="s">
        <v>144</v>
      </c>
      <c r="L118" s="22">
        <v>193</v>
      </c>
      <c r="M118" s="22">
        <v>201</v>
      </c>
      <c r="N118" s="9">
        <f t="shared" si="4"/>
        <v>3.9800995024875618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1433</v>
      </c>
      <c r="G119" s="21">
        <v>1495</v>
      </c>
      <c r="H119" s="9">
        <f t="shared" si="3"/>
        <v>4.1471571906354541</v>
      </c>
      <c r="I119" s="23">
        <v>2019</v>
      </c>
      <c r="J119" s="22" t="s">
        <v>13</v>
      </c>
      <c r="K119" s="22" t="s">
        <v>145</v>
      </c>
      <c r="L119" s="22">
        <v>1761</v>
      </c>
      <c r="M119" s="22">
        <v>1803</v>
      </c>
      <c r="N119" s="9">
        <f t="shared" si="4"/>
        <v>2.3294509151414218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1806</v>
      </c>
      <c r="G120" s="21">
        <v>1892</v>
      </c>
      <c r="H120" s="9">
        <f t="shared" si="3"/>
        <v>4.5454545454545467</v>
      </c>
      <c r="I120" s="23">
        <v>2019</v>
      </c>
      <c r="J120" s="22" t="s">
        <v>13</v>
      </c>
      <c r="K120" s="22" t="s">
        <v>146</v>
      </c>
      <c r="L120" s="22">
        <v>1602</v>
      </c>
      <c r="M120" s="22">
        <v>1628</v>
      </c>
      <c r="N120" s="9">
        <f t="shared" si="4"/>
        <v>1.5970515970516033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881</v>
      </c>
      <c r="G121" s="21">
        <v>947</v>
      </c>
      <c r="H121" s="9">
        <f t="shared" si="3"/>
        <v>6.9693769799366407</v>
      </c>
      <c r="I121" s="23">
        <v>2019</v>
      </c>
      <c r="J121" s="22" t="s">
        <v>13</v>
      </c>
      <c r="K121" s="22" t="s">
        <v>147</v>
      </c>
      <c r="L121" s="22">
        <v>854</v>
      </c>
      <c r="M121" s="22">
        <v>917</v>
      </c>
      <c r="N121" s="9">
        <f t="shared" si="4"/>
        <v>6.8702290076335828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90</v>
      </c>
      <c r="G122" s="21">
        <v>94</v>
      </c>
      <c r="H122" s="9">
        <f t="shared" si="3"/>
        <v>4.2553191489361666</v>
      </c>
      <c r="I122" s="23">
        <v>2019</v>
      </c>
      <c r="J122" s="22" t="s">
        <v>13</v>
      </c>
      <c r="K122" s="22" t="s">
        <v>148</v>
      </c>
      <c r="L122" s="22">
        <v>70</v>
      </c>
      <c r="M122" s="22">
        <v>70</v>
      </c>
      <c r="N122" s="9">
        <f t="shared" si="4"/>
        <v>0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556</v>
      </c>
      <c r="G123" s="21">
        <v>594</v>
      </c>
      <c r="H123" s="9">
        <f t="shared" si="3"/>
        <v>6.3973063973064086</v>
      </c>
      <c r="I123" s="23">
        <v>2019</v>
      </c>
      <c r="J123" s="22" t="s">
        <v>13</v>
      </c>
      <c r="K123" s="22" t="s">
        <v>149</v>
      </c>
      <c r="L123" s="21">
        <v>623</v>
      </c>
      <c r="M123" s="21">
        <v>634</v>
      </c>
      <c r="N123" s="9">
        <f t="shared" si="4"/>
        <v>1.7350157728706677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1205</v>
      </c>
      <c r="G124" s="21">
        <v>1260</v>
      </c>
      <c r="H124" s="9">
        <f t="shared" si="3"/>
        <v>4.3650793650793673</v>
      </c>
      <c r="I124" s="23">
        <v>2019</v>
      </c>
      <c r="J124" s="22" t="s">
        <v>13</v>
      </c>
      <c r="K124" s="22" t="s">
        <v>150</v>
      </c>
      <c r="L124" s="21">
        <v>1377</v>
      </c>
      <c r="M124" s="21">
        <v>1427</v>
      </c>
      <c r="N124" s="9">
        <f t="shared" si="4"/>
        <v>3.5038542396636245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75</v>
      </c>
      <c r="G125" s="21">
        <v>79</v>
      </c>
      <c r="H125" s="9">
        <f t="shared" si="3"/>
        <v>5.0632911392405049</v>
      </c>
      <c r="I125" s="23">
        <v>2019</v>
      </c>
      <c r="J125" s="22" t="s">
        <v>13</v>
      </c>
      <c r="K125" s="22" t="s">
        <v>151</v>
      </c>
      <c r="L125" s="21">
        <v>107</v>
      </c>
      <c r="M125" s="21">
        <v>107</v>
      </c>
      <c r="N125" s="9">
        <f t="shared" si="4"/>
        <v>0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486</v>
      </c>
      <c r="G126" s="21">
        <v>532</v>
      </c>
      <c r="H126" s="9">
        <f t="shared" si="3"/>
        <v>8.6466165413533815</v>
      </c>
      <c r="I126" s="23">
        <v>2019</v>
      </c>
      <c r="J126" s="22" t="s">
        <v>13</v>
      </c>
      <c r="K126" s="22" t="s">
        <v>152</v>
      </c>
      <c r="L126" s="21">
        <v>686</v>
      </c>
      <c r="M126" s="21">
        <v>710</v>
      </c>
      <c r="N126" s="9">
        <f t="shared" si="4"/>
        <v>3.3802816901408335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1202</v>
      </c>
      <c r="G127" s="21">
        <v>1261</v>
      </c>
      <c r="H127" s="9">
        <f t="shared" si="3"/>
        <v>4.678826328310862</v>
      </c>
      <c r="I127" s="23">
        <v>2019</v>
      </c>
      <c r="J127" s="22" t="s">
        <v>13</v>
      </c>
      <c r="K127" s="22" t="s">
        <v>153</v>
      </c>
      <c r="L127" s="21">
        <v>1247</v>
      </c>
      <c r="M127" s="21">
        <v>1272</v>
      </c>
      <c r="N127" s="9">
        <f t="shared" si="4"/>
        <v>1.9654088050314442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257</v>
      </c>
      <c r="G128" s="21">
        <v>268</v>
      </c>
      <c r="H128" s="9">
        <f t="shared" si="3"/>
        <v>4.1044776119402968</v>
      </c>
      <c r="I128" s="23">
        <v>2019</v>
      </c>
      <c r="J128" s="22" t="s">
        <v>13</v>
      </c>
      <c r="K128" s="22" t="s">
        <v>154</v>
      </c>
      <c r="L128" s="21">
        <v>483</v>
      </c>
      <c r="M128" s="21">
        <v>488</v>
      </c>
      <c r="N128" s="9">
        <f t="shared" si="4"/>
        <v>1.0245901639344197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978</v>
      </c>
      <c r="G129" s="21">
        <v>1071</v>
      </c>
      <c r="H129" s="9">
        <f t="shared" si="3"/>
        <v>8.6834733893557399</v>
      </c>
      <c r="I129" s="23">
        <v>2019</v>
      </c>
      <c r="J129" s="22" t="s">
        <v>13</v>
      </c>
      <c r="K129" s="22" t="s">
        <v>155</v>
      </c>
      <c r="L129" s="21">
        <v>2104</v>
      </c>
      <c r="M129" s="21">
        <v>2221</v>
      </c>
      <c r="N129" s="9">
        <f t="shared" si="4"/>
        <v>5.267897343538948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778</v>
      </c>
      <c r="G130" s="21">
        <v>860</v>
      </c>
      <c r="H130" s="9">
        <f t="shared" si="3"/>
        <v>9.5348837209302246</v>
      </c>
      <c r="I130" s="23">
        <v>2019</v>
      </c>
      <c r="J130" s="22" t="s">
        <v>13</v>
      </c>
      <c r="K130" s="22" t="s">
        <v>156</v>
      </c>
      <c r="L130" s="21">
        <v>691</v>
      </c>
      <c r="M130" s="21">
        <v>730</v>
      </c>
      <c r="N130" s="9">
        <f t="shared" si="4"/>
        <v>5.3424657534246478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427</v>
      </c>
      <c r="G131" s="21">
        <v>462</v>
      </c>
      <c r="H131" s="9">
        <f t="shared" si="3"/>
        <v>7.5757575757575779</v>
      </c>
      <c r="I131" s="23">
        <v>2019</v>
      </c>
      <c r="J131" s="22" t="s">
        <v>13</v>
      </c>
      <c r="K131" s="22" t="s">
        <v>157</v>
      </c>
      <c r="L131" s="21">
        <v>521</v>
      </c>
      <c r="M131" s="21">
        <v>545</v>
      </c>
      <c r="N131" s="9">
        <f t="shared" si="4"/>
        <v>4.4036697247706371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401</v>
      </c>
      <c r="G132" s="21">
        <v>420</v>
      </c>
      <c r="H132" s="9">
        <f t="shared" si="3"/>
        <v>4.5238095238095184</v>
      </c>
      <c r="I132" s="23">
        <v>2019</v>
      </c>
      <c r="J132" s="22" t="s">
        <v>13</v>
      </c>
      <c r="K132" s="22" t="s">
        <v>158</v>
      </c>
      <c r="L132" s="21">
        <v>369</v>
      </c>
      <c r="M132" s="21">
        <v>384</v>
      </c>
      <c r="N132" s="9">
        <f t="shared" si="4"/>
        <v>3.90625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1793</v>
      </c>
      <c r="G133" s="21">
        <v>1879</v>
      </c>
      <c r="H133" s="9">
        <f t="shared" si="3"/>
        <v>4.5769026077700943</v>
      </c>
      <c r="I133" s="23">
        <v>2019</v>
      </c>
      <c r="J133" s="22" t="s">
        <v>13</v>
      </c>
      <c r="K133" s="22" t="s">
        <v>159</v>
      </c>
      <c r="L133" s="21">
        <v>2288</v>
      </c>
      <c r="M133" s="21">
        <v>2349</v>
      </c>
      <c r="N133" s="9">
        <f t="shared" si="4"/>
        <v>2.5968497232865104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1357</v>
      </c>
      <c r="G134" s="21">
        <v>1414</v>
      </c>
      <c r="H134" s="9">
        <f t="shared" ref="H134:H197" si="5">100-(F134/G134*100)</f>
        <v>4.0311173974540253</v>
      </c>
      <c r="I134" s="23">
        <v>2019</v>
      </c>
      <c r="J134" s="22" t="s">
        <v>13</v>
      </c>
      <c r="K134" s="22" t="s">
        <v>160</v>
      </c>
      <c r="L134" s="21">
        <v>1618</v>
      </c>
      <c r="M134" s="21">
        <v>1647</v>
      </c>
      <c r="N134" s="9">
        <f t="shared" ref="N134:N197" si="6">100-(L134/M134*100)</f>
        <v>1.7607771706132382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369</v>
      </c>
      <c r="G135" s="21">
        <v>384</v>
      </c>
      <c r="H135" s="9">
        <f t="shared" si="5"/>
        <v>3.90625</v>
      </c>
      <c r="I135" s="23">
        <v>2019</v>
      </c>
      <c r="J135" s="22" t="s">
        <v>13</v>
      </c>
      <c r="K135" s="22" t="s">
        <v>161</v>
      </c>
      <c r="L135" s="21">
        <v>577</v>
      </c>
      <c r="M135" s="21">
        <v>594</v>
      </c>
      <c r="N135" s="9">
        <f t="shared" si="6"/>
        <v>2.8619528619528722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1224</v>
      </c>
      <c r="G136" s="21">
        <v>1335</v>
      </c>
      <c r="H136" s="9">
        <f t="shared" si="5"/>
        <v>8.3146067415730442</v>
      </c>
      <c r="I136" s="23">
        <v>2019</v>
      </c>
      <c r="J136" s="22" t="s">
        <v>13</v>
      </c>
      <c r="K136" s="22" t="s">
        <v>162</v>
      </c>
      <c r="L136" s="21">
        <v>1634</v>
      </c>
      <c r="M136" s="21">
        <v>1691</v>
      </c>
      <c r="N136" s="9">
        <f t="shared" si="6"/>
        <v>3.3707865168539257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1728</v>
      </c>
      <c r="G137" s="21">
        <v>1801</v>
      </c>
      <c r="H137" s="9">
        <f t="shared" si="5"/>
        <v>4.0533037201554691</v>
      </c>
      <c r="I137" s="23">
        <v>2019</v>
      </c>
      <c r="J137" s="22" t="s">
        <v>13</v>
      </c>
      <c r="K137" s="22" t="s">
        <v>163</v>
      </c>
      <c r="L137" s="21">
        <v>1973</v>
      </c>
      <c r="M137" s="21">
        <v>2004</v>
      </c>
      <c r="N137" s="9">
        <f t="shared" si="6"/>
        <v>1.5469061876247565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177</v>
      </c>
      <c r="G138" s="21">
        <v>192</v>
      </c>
      <c r="H138" s="9">
        <f t="shared" si="5"/>
        <v>7.8125</v>
      </c>
      <c r="I138" s="23">
        <v>2019</v>
      </c>
      <c r="J138" s="22" t="s">
        <v>13</v>
      </c>
      <c r="K138" s="22" t="s">
        <v>164</v>
      </c>
      <c r="L138" s="21">
        <v>166</v>
      </c>
      <c r="M138" s="21">
        <v>169</v>
      </c>
      <c r="N138" s="9">
        <f t="shared" si="6"/>
        <v>1.7751479289940875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157</v>
      </c>
      <c r="G139" s="21">
        <v>164</v>
      </c>
      <c r="H139" s="9">
        <f t="shared" si="5"/>
        <v>4.2682926829268268</v>
      </c>
      <c r="I139" s="23">
        <v>2019</v>
      </c>
      <c r="J139" s="22" t="s">
        <v>13</v>
      </c>
      <c r="K139" s="22" t="s">
        <v>165</v>
      </c>
      <c r="L139" s="21">
        <v>190</v>
      </c>
      <c r="M139" s="21">
        <v>194</v>
      </c>
      <c r="N139" s="9">
        <f t="shared" si="6"/>
        <v>2.0618556701030997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148</v>
      </c>
      <c r="G140" s="21">
        <v>160</v>
      </c>
      <c r="H140" s="9">
        <f t="shared" si="5"/>
        <v>7.5</v>
      </c>
      <c r="I140" s="23">
        <v>2019</v>
      </c>
      <c r="J140" s="22" t="s">
        <v>13</v>
      </c>
      <c r="K140" s="22" t="s">
        <v>166</v>
      </c>
      <c r="L140" s="21">
        <v>134</v>
      </c>
      <c r="M140" s="21">
        <v>137</v>
      </c>
      <c r="N140" s="9">
        <f t="shared" si="6"/>
        <v>2.1897810218978009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846</v>
      </c>
      <c r="G141" s="21">
        <v>871</v>
      </c>
      <c r="H141" s="9">
        <f t="shared" si="5"/>
        <v>2.8702640642939201</v>
      </c>
      <c r="I141" s="23">
        <v>2019</v>
      </c>
      <c r="J141" s="22" t="s">
        <v>13</v>
      </c>
      <c r="K141" s="22" t="s">
        <v>167</v>
      </c>
      <c r="L141" s="21">
        <v>872</v>
      </c>
      <c r="M141" s="21">
        <v>888</v>
      </c>
      <c r="N141" s="9">
        <f t="shared" si="6"/>
        <v>1.8018018018018012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130</v>
      </c>
      <c r="G142" s="21">
        <v>141</v>
      </c>
      <c r="H142" s="9">
        <f t="shared" si="5"/>
        <v>7.8014184397163149</v>
      </c>
      <c r="I142" s="23">
        <v>2019</v>
      </c>
      <c r="J142" s="22" t="s">
        <v>13</v>
      </c>
      <c r="K142" s="22" t="s">
        <v>168</v>
      </c>
      <c r="L142" s="21">
        <v>120</v>
      </c>
      <c r="M142" s="21">
        <v>128</v>
      </c>
      <c r="N142" s="9">
        <f t="shared" si="6"/>
        <v>6.25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372</v>
      </c>
      <c r="G143" s="21">
        <v>392</v>
      </c>
      <c r="H143" s="9">
        <f t="shared" si="5"/>
        <v>5.1020408163265216</v>
      </c>
      <c r="I143" s="23">
        <v>2019</v>
      </c>
      <c r="J143" s="22" t="s">
        <v>13</v>
      </c>
      <c r="K143" s="22" t="s">
        <v>169</v>
      </c>
      <c r="L143" s="21">
        <v>701</v>
      </c>
      <c r="M143" s="21">
        <v>716</v>
      </c>
      <c r="N143" s="9">
        <f t="shared" si="6"/>
        <v>2.0949720670391088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70</v>
      </c>
      <c r="G144" s="21">
        <v>75</v>
      </c>
      <c r="H144" s="9">
        <f t="shared" si="5"/>
        <v>6.6666666666666714</v>
      </c>
      <c r="I144" s="23">
        <v>2019</v>
      </c>
      <c r="J144" s="22" t="s">
        <v>13</v>
      </c>
      <c r="K144" s="22" t="s">
        <v>170</v>
      </c>
      <c r="L144" s="21">
        <v>59</v>
      </c>
      <c r="M144" s="21">
        <v>63</v>
      </c>
      <c r="N144" s="9">
        <f t="shared" si="6"/>
        <v>6.3492063492063551</v>
      </c>
      <c r="O144" s="29"/>
    </row>
    <row r="145" spans="1:16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22" t="s">
        <v>16</v>
      </c>
      <c r="L145" s="21">
        <v>49</v>
      </c>
      <c r="M145" s="21">
        <v>49</v>
      </c>
      <c r="N145" s="9">
        <f t="shared" si="6"/>
        <v>0</v>
      </c>
      <c r="O145" s="29"/>
    </row>
    <row r="146" spans="1:16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346</v>
      </c>
      <c r="G146" s="21">
        <v>370</v>
      </c>
      <c r="H146" s="9">
        <f t="shared" si="5"/>
        <v>6.4864864864864842</v>
      </c>
      <c r="I146" s="23">
        <v>2019</v>
      </c>
      <c r="J146" s="22" t="s">
        <v>13</v>
      </c>
      <c r="K146" s="22" t="s">
        <v>171</v>
      </c>
      <c r="L146" s="21">
        <v>357</v>
      </c>
      <c r="M146" s="21">
        <v>376</v>
      </c>
      <c r="N146" s="9">
        <f t="shared" si="6"/>
        <v>5.0531914893616943</v>
      </c>
      <c r="O146" s="29"/>
    </row>
    <row r="147" spans="1:16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221</v>
      </c>
      <c r="G147" s="21">
        <v>234</v>
      </c>
      <c r="H147" s="9">
        <f t="shared" si="5"/>
        <v>5.5555555555555571</v>
      </c>
      <c r="I147" s="23">
        <v>2019</v>
      </c>
      <c r="J147" s="22" t="s">
        <v>13</v>
      </c>
      <c r="K147" s="22" t="s">
        <v>172</v>
      </c>
      <c r="L147" s="21">
        <v>187</v>
      </c>
      <c r="M147" s="21">
        <v>193</v>
      </c>
      <c r="N147" s="9">
        <f t="shared" si="6"/>
        <v>3.1088082901554372</v>
      </c>
      <c r="O147" s="29"/>
    </row>
    <row r="148" spans="1:16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866</v>
      </c>
      <c r="G148" s="21">
        <v>877</v>
      </c>
      <c r="H148" s="9">
        <f t="shared" si="5"/>
        <v>1.2542759407069468</v>
      </c>
      <c r="I148" s="23">
        <v>2019</v>
      </c>
      <c r="J148" s="22" t="s">
        <v>13</v>
      </c>
      <c r="K148" s="22" t="s">
        <v>173</v>
      </c>
      <c r="L148" s="21">
        <v>960</v>
      </c>
      <c r="M148" s="21">
        <v>971</v>
      </c>
      <c r="N148" s="9">
        <f t="shared" si="6"/>
        <v>1.1328527291452133</v>
      </c>
      <c r="O148" s="29"/>
    </row>
    <row r="149" spans="1:16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75</v>
      </c>
      <c r="G149" s="21">
        <v>78</v>
      </c>
      <c r="H149" s="9">
        <f t="shared" si="5"/>
        <v>3.8461538461538396</v>
      </c>
      <c r="I149" s="23">
        <v>2019</v>
      </c>
      <c r="J149" s="22" t="s">
        <v>13</v>
      </c>
      <c r="K149" s="22" t="s">
        <v>174</v>
      </c>
      <c r="L149" s="21">
        <v>87</v>
      </c>
      <c r="M149" s="21">
        <v>93</v>
      </c>
      <c r="N149" s="9">
        <f t="shared" si="6"/>
        <v>6.4516129032258078</v>
      </c>
      <c r="O149" s="29"/>
    </row>
    <row r="150" spans="1:16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242</v>
      </c>
      <c r="G150" s="21">
        <v>255</v>
      </c>
      <c r="H150" s="9">
        <f t="shared" si="5"/>
        <v>5.0980392156862848</v>
      </c>
      <c r="I150" s="23">
        <v>2019</v>
      </c>
      <c r="J150" s="22" t="s">
        <v>13</v>
      </c>
      <c r="K150" s="22" t="s">
        <v>175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6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262</v>
      </c>
      <c r="G151" s="21">
        <v>291</v>
      </c>
      <c r="H151" s="9">
        <f t="shared" si="5"/>
        <v>9.9656357388316081</v>
      </c>
      <c r="I151" s="23">
        <v>2019</v>
      </c>
      <c r="J151" s="22" t="s">
        <v>13</v>
      </c>
      <c r="K151" s="22" t="s">
        <v>176</v>
      </c>
      <c r="L151" s="21">
        <v>266</v>
      </c>
      <c r="M151" s="21">
        <v>284</v>
      </c>
      <c r="N151" s="9">
        <f t="shared" si="6"/>
        <v>6.3380281690140805</v>
      </c>
      <c r="O151" s="29"/>
    </row>
    <row r="152" spans="1:16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85</v>
      </c>
      <c r="G152" s="21">
        <v>87</v>
      </c>
      <c r="H152" s="9">
        <f t="shared" si="5"/>
        <v>2.2988505747126453</v>
      </c>
      <c r="I152" s="23">
        <v>2019</v>
      </c>
      <c r="J152" s="22" t="s">
        <v>13</v>
      </c>
      <c r="K152" s="22" t="s">
        <v>177</v>
      </c>
      <c r="L152" s="21">
        <v>63</v>
      </c>
      <c r="M152" s="21">
        <v>66</v>
      </c>
      <c r="N152" s="9">
        <f t="shared" si="6"/>
        <v>4.5454545454545467</v>
      </c>
      <c r="O152" s="29"/>
    </row>
    <row r="153" spans="1:16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309</v>
      </c>
      <c r="G153" s="21">
        <v>325</v>
      </c>
      <c r="H153" s="9">
        <f t="shared" si="5"/>
        <v>4.9230769230769198</v>
      </c>
      <c r="I153" s="23">
        <v>2019</v>
      </c>
      <c r="J153" s="22" t="s">
        <v>13</v>
      </c>
      <c r="K153" s="22" t="s">
        <v>178</v>
      </c>
      <c r="L153" s="21">
        <v>364</v>
      </c>
      <c r="M153" s="21">
        <v>387</v>
      </c>
      <c r="N153" s="9">
        <f t="shared" si="6"/>
        <v>5.9431524547803605</v>
      </c>
      <c r="O153" s="29"/>
    </row>
    <row r="154" spans="1:16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482</v>
      </c>
      <c r="G154" s="21">
        <v>511</v>
      </c>
      <c r="H154" s="9">
        <f t="shared" si="5"/>
        <v>5.6751467710371912</v>
      </c>
      <c r="I154" s="23">
        <v>2019</v>
      </c>
      <c r="J154" s="22" t="s">
        <v>13</v>
      </c>
      <c r="K154" s="22" t="s">
        <v>179</v>
      </c>
      <c r="L154" s="21">
        <v>478</v>
      </c>
      <c r="M154" s="21">
        <v>518</v>
      </c>
      <c r="N154" s="9">
        <f t="shared" si="6"/>
        <v>7.7220077220077172</v>
      </c>
      <c r="O154" s="29"/>
    </row>
    <row r="155" spans="1:16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489</v>
      </c>
      <c r="G155" s="21">
        <v>532</v>
      </c>
      <c r="H155" s="9">
        <f t="shared" si="5"/>
        <v>8.0827067669172976</v>
      </c>
      <c r="I155" s="23">
        <v>2019</v>
      </c>
      <c r="J155" s="22" t="s">
        <v>13</v>
      </c>
      <c r="K155" s="22" t="s">
        <v>180</v>
      </c>
      <c r="L155" s="21">
        <v>474</v>
      </c>
      <c r="M155" s="21">
        <v>496</v>
      </c>
      <c r="N155" s="9">
        <f t="shared" si="6"/>
        <v>4.4354838709677438</v>
      </c>
      <c r="O155" s="29"/>
    </row>
    <row r="156" spans="1:16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62</v>
      </c>
      <c r="G156" s="21">
        <v>66</v>
      </c>
      <c r="H156" s="9">
        <f t="shared" si="5"/>
        <v>6.0606060606060623</v>
      </c>
      <c r="I156" s="23">
        <v>2019</v>
      </c>
      <c r="J156" s="22" t="s">
        <v>13</v>
      </c>
      <c r="K156" s="22" t="s">
        <v>181</v>
      </c>
      <c r="L156" s="21">
        <v>38</v>
      </c>
      <c r="M156" s="21">
        <v>41</v>
      </c>
      <c r="N156" s="9">
        <f t="shared" si="6"/>
        <v>7.3170731707317032</v>
      </c>
      <c r="O156" s="29"/>
    </row>
    <row r="157" spans="1:16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1660</v>
      </c>
      <c r="G157" s="21">
        <v>1727</v>
      </c>
      <c r="H157" s="9">
        <f t="shared" si="5"/>
        <v>3.8795599305153416</v>
      </c>
      <c r="I157" s="23">
        <v>2019</v>
      </c>
      <c r="J157" s="22" t="s">
        <v>13</v>
      </c>
      <c r="K157" s="22" t="s">
        <v>182</v>
      </c>
      <c r="L157" s="21">
        <v>2023</v>
      </c>
      <c r="M157" s="21">
        <v>2103</v>
      </c>
      <c r="N157" s="9">
        <f t="shared" si="6"/>
        <v>3.8040893961008067</v>
      </c>
      <c r="O157" s="29"/>
      <c r="P157" s="29"/>
    </row>
    <row r="158" spans="1:16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1537</v>
      </c>
      <c r="G158" s="21">
        <v>1650</v>
      </c>
      <c r="H158" s="9">
        <f t="shared" si="5"/>
        <v>6.8484848484848442</v>
      </c>
      <c r="I158" s="23">
        <v>2019</v>
      </c>
      <c r="J158" s="22" t="s">
        <v>13</v>
      </c>
      <c r="K158" s="22" t="s">
        <v>183</v>
      </c>
      <c r="L158" s="21">
        <v>2486</v>
      </c>
      <c r="M158" s="21">
        <v>2579</v>
      </c>
      <c r="N158" s="9">
        <f t="shared" si="6"/>
        <v>3.6060488561457902</v>
      </c>
      <c r="O158" s="29"/>
      <c r="P158" s="29"/>
    </row>
    <row r="159" spans="1:16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480</v>
      </c>
      <c r="G159" s="21">
        <v>522</v>
      </c>
      <c r="H159" s="9">
        <f t="shared" si="5"/>
        <v>8.0459770114942586</v>
      </c>
      <c r="I159" s="23">
        <v>2019</v>
      </c>
      <c r="J159" s="22" t="s">
        <v>13</v>
      </c>
      <c r="K159" s="22" t="s">
        <v>184</v>
      </c>
      <c r="L159" s="21">
        <v>557</v>
      </c>
      <c r="M159" s="21">
        <v>600</v>
      </c>
      <c r="N159" s="9">
        <f t="shared" si="6"/>
        <v>7.1666666666666714</v>
      </c>
      <c r="O159" s="29"/>
      <c r="P159" s="29"/>
    </row>
    <row r="160" spans="1:16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1701</v>
      </c>
      <c r="G160" s="21">
        <v>1871</v>
      </c>
      <c r="H160" s="9">
        <f t="shared" si="5"/>
        <v>9.0860502405131029</v>
      </c>
      <c r="I160" s="23">
        <v>2019</v>
      </c>
      <c r="J160" s="22" t="s">
        <v>13</v>
      </c>
      <c r="K160" s="22" t="s">
        <v>185</v>
      </c>
      <c r="L160" s="21">
        <v>3512</v>
      </c>
      <c r="M160" s="21">
        <v>3699</v>
      </c>
      <c r="N160" s="9">
        <f t="shared" si="6"/>
        <v>5.0554203838875367</v>
      </c>
      <c r="O160" s="29"/>
      <c r="P160" s="29"/>
    </row>
    <row r="161" spans="1:16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510</v>
      </c>
      <c r="G161" s="21">
        <v>528</v>
      </c>
      <c r="H161" s="9">
        <f t="shared" si="5"/>
        <v>3.4090909090909065</v>
      </c>
      <c r="I161" s="23">
        <v>2019</v>
      </c>
      <c r="J161" s="22" t="s">
        <v>13</v>
      </c>
      <c r="K161" s="22" t="s">
        <v>186</v>
      </c>
      <c r="L161" s="21">
        <v>684</v>
      </c>
      <c r="M161" s="21">
        <v>710</v>
      </c>
      <c r="N161" s="9">
        <f t="shared" si="6"/>
        <v>3.6619718309859053</v>
      </c>
      <c r="O161" s="29"/>
      <c r="P161" s="29"/>
    </row>
    <row r="162" spans="1:16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1915</v>
      </c>
      <c r="G162" s="22">
        <v>1986</v>
      </c>
      <c r="H162" s="9">
        <f t="shared" si="5"/>
        <v>3.5750251762336376</v>
      </c>
      <c r="I162" s="23">
        <v>2019</v>
      </c>
      <c r="J162" s="22" t="s">
        <v>13</v>
      </c>
      <c r="K162" s="22" t="s">
        <v>187</v>
      </c>
      <c r="L162" s="21">
        <v>1772</v>
      </c>
      <c r="M162" s="21">
        <v>1805</v>
      </c>
      <c r="N162" s="9">
        <f t="shared" si="6"/>
        <v>1.8282548476454252</v>
      </c>
      <c r="O162" s="29"/>
      <c r="P162" s="29"/>
    </row>
    <row r="163" spans="1:16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83</v>
      </c>
      <c r="G163" s="22">
        <v>86</v>
      </c>
      <c r="H163" s="9">
        <f t="shared" si="5"/>
        <v>3.4883720930232442</v>
      </c>
      <c r="I163" s="23">
        <v>2019</v>
      </c>
      <c r="J163" s="22" t="s">
        <v>13</v>
      </c>
      <c r="K163" s="22" t="s">
        <v>188</v>
      </c>
      <c r="L163" s="21">
        <v>70</v>
      </c>
      <c r="M163" s="21">
        <v>73</v>
      </c>
      <c r="N163" s="9">
        <f t="shared" si="6"/>
        <v>4.1095890410959015</v>
      </c>
      <c r="O163" s="29"/>
      <c r="P163" s="29"/>
    </row>
    <row r="164" spans="1:16" x14ac:dyDescent="0.45">
      <c r="A164" s="18">
        <v>160</v>
      </c>
      <c r="B164" s="25">
        <v>80</v>
      </c>
      <c r="C164" s="11">
        <v>2008</v>
      </c>
      <c r="D164" s="12" t="s">
        <v>13</v>
      </c>
      <c r="E164" s="14" t="s">
        <v>109</v>
      </c>
      <c r="F164" s="22">
        <f>SUM(F85:F163)</f>
        <v>59172</v>
      </c>
      <c r="G164" s="22">
        <f>SUM(G85:G163)</f>
        <v>62894</v>
      </c>
      <c r="H164" s="9">
        <f t="shared" si="5"/>
        <v>5.9178935987534516</v>
      </c>
      <c r="I164" s="23">
        <v>2019</v>
      </c>
      <c r="J164" s="22" t="s">
        <v>13</v>
      </c>
      <c r="K164" s="57" t="s">
        <v>109</v>
      </c>
      <c r="L164" s="21">
        <f>SUM(L85:L163)</f>
        <v>71575</v>
      </c>
      <c r="M164" s="21">
        <f>SUM(M85:M163)</f>
        <v>74423</v>
      </c>
      <c r="N164" s="9">
        <f t="shared" si="6"/>
        <v>3.8267739811617361</v>
      </c>
      <c r="O164" s="29"/>
      <c r="P164" s="29"/>
    </row>
    <row r="165" spans="1:16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22" t="s">
        <v>111</v>
      </c>
      <c r="L165" s="22">
        <v>131</v>
      </c>
      <c r="M165" s="22">
        <v>133</v>
      </c>
      <c r="N165" s="9">
        <f t="shared" si="6"/>
        <v>1.5037593984962427</v>
      </c>
      <c r="O165" s="29"/>
      <c r="P165" s="29"/>
    </row>
    <row r="166" spans="1:16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174</v>
      </c>
      <c r="G166" s="21">
        <v>181</v>
      </c>
      <c r="H166" s="9">
        <f t="shared" si="5"/>
        <v>3.8674033149171265</v>
      </c>
      <c r="I166" s="23">
        <v>2019</v>
      </c>
      <c r="J166" s="22" t="s">
        <v>14</v>
      </c>
      <c r="K166" s="22" t="s">
        <v>112</v>
      </c>
      <c r="L166" s="22">
        <v>139</v>
      </c>
      <c r="M166" s="22">
        <v>149</v>
      </c>
      <c r="N166" s="9">
        <f t="shared" si="6"/>
        <v>6.7114093959731491</v>
      </c>
      <c r="O166" s="29"/>
      <c r="P166" s="29"/>
    </row>
    <row r="167" spans="1:16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1535</v>
      </c>
      <c r="G167" s="21">
        <v>1597</v>
      </c>
      <c r="H167" s="9">
        <f t="shared" si="5"/>
        <v>3.882279273638062</v>
      </c>
      <c r="I167" s="23">
        <v>2019</v>
      </c>
      <c r="J167" s="22" t="s">
        <v>14</v>
      </c>
      <c r="K167" s="22" t="s">
        <v>113</v>
      </c>
      <c r="L167" s="22">
        <v>1687</v>
      </c>
      <c r="M167" s="22">
        <v>1778</v>
      </c>
      <c r="N167" s="9">
        <f t="shared" si="6"/>
        <v>5.118110236220474</v>
      </c>
      <c r="O167" s="29"/>
      <c r="P167" s="29"/>
    </row>
    <row r="168" spans="1:16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1906</v>
      </c>
      <c r="G168" s="21">
        <v>1958</v>
      </c>
      <c r="H168" s="9">
        <f t="shared" si="5"/>
        <v>2.6557711950970315</v>
      </c>
      <c r="I168" s="23">
        <v>2019</v>
      </c>
      <c r="J168" s="22" t="s">
        <v>14</v>
      </c>
      <c r="K168" s="22" t="s">
        <v>114</v>
      </c>
      <c r="L168" s="22">
        <v>1965</v>
      </c>
      <c r="M168" s="22">
        <v>2032</v>
      </c>
      <c r="N168" s="9">
        <f t="shared" si="6"/>
        <v>3.2972440944881924</v>
      </c>
      <c r="O168" s="29"/>
      <c r="P168" s="29"/>
    </row>
    <row r="169" spans="1:16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269</v>
      </c>
      <c r="G169" s="21">
        <v>273</v>
      </c>
      <c r="H169" s="9">
        <f t="shared" si="5"/>
        <v>1.46520146520146</v>
      </c>
      <c r="I169" s="23">
        <v>2019</v>
      </c>
      <c r="J169" s="22" t="s">
        <v>14</v>
      </c>
      <c r="K169" s="22" t="s">
        <v>115</v>
      </c>
      <c r="L169" s="22">
        <v>330</v>
      </c>
      <c r="M169" s="22">
        <v>353</v>
      </c>
      <c r="N169" s="9">
        <f t="shared" si="6"/>
        <v>6.5155807365439102</v>
      </c>
      <c r="O169" s="29"/>
      <c r="P169" s="29"/>
    </row>
    <row r="170" spans="1:16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766</v>
      </c>
      <c r="G170" s="21">
        <v>781</v>
      </c>
      <c r="H170" s="9">
        <f t="shared" si="5"/>
        <v>1.92061459667093</v>
      </c>
      <c r="I170" s="23">
        <v>2019</v>
      </c>
      <c r="J170" s="22" t="s">
        <v>14</v>
      </c>
      <c r="K170" s="22" t="s">
        <v>116</v>
      </c>
      <c r="L170" s="22">
        <v>838</v>
      </c>
      <c r="M170" s="22">
        <v>872</v>
      </c>
      <c r="N170" s="9">
        <f t="shared" si="6"/>
        <v>3.8990825688073443</v>
      </c>
      <c r="O170" s="29"/>
      <c r="P170" s="29"/>
    </row>
    <row r="171" spans="1:16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1061</v>
      </c>
      <c r="G171" s="21">
        <v>1071</v>
      </c>
      <c r="H171" s="9">
        <f t="shared" si="5"/>
        <v>0.93370681605975392</v>
      </c>
      <c r="I171" s="23">
        <v>2019</v>
      </c>
      <c r="J171" s="22" t="s">
        <v>14</v>
      </c>
      <c r="K171" s="22" t="s">
        <v>117</v>
      </c>
      <c r="L171" s="22">
        <v>1414</v>
      </c>
      <c r="M171" s="22">
        <v>1430</v>
      </c>
      <c r="N171" s="9">
        <f t="shared" si="6"/>
        <v>1.1188811188811201</v>
      </c>
      <c r="O171" s="29"/>
      <c r="P171" s="29"/>
    </row>
    <row r="172" spans="1:16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186</v>
      </c>
      <c r="G172" s="21">
        <v>191</v>
      </c>
      <c r="H172" s="9">
        <f t="shared" si="5"/>
        <v>2.6178010471204232</v>
      </c>
      <c r="I172" s="23">
        <v>2019</v>
      </c>
      <c r="J172" s="22" t="s">
        <v>14</v>
      </c>
      <c r="K172" s="22" t="s">
        <v>118</v>
      </c>
      <c r="L172" s="22">
        <v>149</v>
      </c>
      <c r="M172" s="22">
        <v>156</v>
      </c>
      <c r="N172" s="9">
        <f t="shared" si="6"/>
        <v>4.487179487179489</v>
      </c>
      <c r="O172" s="29"/>
      <c r="P172" s="29"/>
    </row>
    <row r="173" spans="1:16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2684</v>
      </c>
      <c r="G173" s="21">
        <v>2698</v>
      </c>
      <c r="H173" s="9">
        <f t="shared" si="5"/>
        <v>0.51890289103039322</v>
      </c>
      <c r="I173" s="23">
        <v>2019</v>
      </c>
      <c r="J173" s="22" t="s">
        <v>14</v>
      </c>
      <c r="K173" s="22" t="s">
        <v>119</v>
      </c>
      <c r="L173" s="22">
        <v>2890</v>
      </c>
      <c r="M173" s="22">
        <v>2903</v>
      </c>
      <c r="N173" s="9">
        <f t="shared" si="6"/>
        <v>0.44781260764725062</v>
      </c>
      <c r="O173" s="29"/>
      <c r="P173" s="29"/>
    </row>
    <row r="174" spans="1:16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1735</v>
      </c>
      <c r="G174" s="21">
        <v>1860</v>
      </c>
      <c r="H174" s="9">
        <f t="shared" si="5"/>
        <v>6.7204301075268802</v>
      </c>
      <c r="I174" s="23">
        <v>2019</v>
      </c>
      <c r="J174" s="22" t="s">
        <v>14</v>
      </c>
      <c r="K174" s="22" t="s">
        <v>120</v>
      </c>
      <c r="L174" s="22">
        <v>2044</v>
      </c>
      <c r="M174" s="22">
        <v>2184</v>
      </c>
      <c r="N174" s="9">
        <f t="shared" si="6"/>
        <v>6.4102564102564088</v>
      </c>
      <c r="O174" s="29"/>
      <c r="P174" s="29"/>
    </row>
    <row r="175" spans="1:16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96</v>
      </c>
      <c r="G175" s="21">
        <v>98</v>
      </c>
      <c r="H175" s="9">
        <f t="shared" si="5"/>
        <v>2.0408163265306172</v>
      </c>
      <c r="I175" s="23">
        <v>2019</v>
      </c>
      <c r="J175" s="22" t="s">
        <v>14</v>
      </c>
      <c r="K175" s="22" t="s">
        <v>121</v>
      </c>
      <c r="L175" s="22">
        <v>96</v>
      </c>
      <c r="M175" s="22">
        <v>97</v>
      </c>
      <c r="N175" s="9">
        <f t="shared" si="6"/>
        <v>1.0309278350515427</v>
      </c>
      <c r="O175" s="29"/>
      <c r="P175" s="29"/>
    </row>
    <row r="176" spans="1:16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550</v>
      </c>
      <c r="G176" s="21">
        <v>580</v>
      </c>
      <c r="H176" s="9">
        <f t="shared" si="5"/>
        <v>5.1724137931034448</v>
      </c>
      <c r="I176" s="23">
        <v>2019</v>
      </c>
      <c r="J176" s="22" t="s">
        <v>14</v>
      </c>
      <c r="K176" s="22" t="s">
        <v>122</v>
      </c>
      <c r="L176" s="22">
        <v>489</v>
      </c>
      <c r="M176" s="22">
        <v>526</v>
      </c>
      <c r="N176" s="9">
        <f t="shared" si="6"/>
        <v>7.0342205323193951</v>
      </c>
      <c r="O176" s="29"/>
      <c r="P176" s="29"/>
    </row>
    <row r="177" spans="1:16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689</v>
      </c>
      <c r="G177" s="21">
        <v>707</v>
      </c>
      <c r="H177" s="9">
        <f t="shared" si="5"/>
        <v>2.5459688826025513</v>
      </c>
      <c r="I177" s="23">
        <v>2019</v>
      </c>
      <c r="J177" s="22" t="s">
        <v>14</v>
      </c>
      <c r="K177" s="22" t="s">
        <v>123</v>
      </c>
      <c r="L177" s="22">
        <v>1218</v>
      </c>
      <c r="M177" s="22">
        <v>1288</v>
      </c>
      <c r="N177" s="9">
        <f t="shared" si="6"/>
        <v>5.4347826086956559</v>
      </c>
      <c r="O177" s="29"/>
      <c r="P177" s="29"/>
    </row>
    <row r="178" spans="1:16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2940</v>
      </c>
      <c r="G178" s="21">
        <v>3055</v>
      </c>
      <c r="H178" s="9">
        <f t="shared" si="5"/>
        <v>3.7643207855973913</v>
      </c>
      <c r="I178" s="23">
        <v>2019</v>
      </c>
      <c r="J178" s="22" t="s">
        <v>14</v>
      </c>
      <c r="K178" s="22" t="s">
        <v>124</v>
      </c>
      <c r="L178" s="22">
        <v>3823</v>
      </c>
      <c r="M178" s="22">
        <v>4014</v>
      </c>
      <c r="N178" s="9">
        <f t="shared" si="6"/>
        <v>4.7583457897359267</v>
      </c>
      <c r="O178" s="29"/>
      <c r="P178" s="29"/>
    </row>
    <row r="179" spans="1:16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198</v>
      </c>
      <c r="G179" s="21">
        <v>209</v>
      </c>
      <c r="H179" s="9">
        <f t="shared" si="5"/>
        <v>5.2631578947368496</v>
      </c>
      <c r="I179" s="23">
        <v>2019</v>
      </c>
      <c r="J179" s="22" t="s">
        <v>14</v>
      </c>
      <c r="K179" s="22" t="s">
        <v>125</v>
      </c>
      <c r="L179" s="22">
        <v>176</v>
      </c>
      <c r="M179" s="22">
        <v>195</v>
      </c>
      <c r="N179" s="9">
        <f t="shared" si="6"/>
        <v>9.7435897435897374</v>
      </c>
      <c r="O179" s="29"/>
      <c r="P179" s="29"/>
    </row>
    <row r="180" spans="1:16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273</v>
      </c>
      <c r="G180" s="21">
        <v>283</v>
      </c>
      <c r="H180" s="9">
        <f t="shared" si="5"/>
        <v>3.5335689045936363</v>
      </c>
      <c r="I180" s="23">
        <v>2019</v>
      </c>
      <c r="J180" s="22" t="s">
        <v>14</v>
      </c>
      <c r="K180" s="22" t="s">
        <v>126</v>
      </c>
      <c r="L180" s="22">
        <v>250</v>
      </c>
      <c r="M180" s="22">
        <v>264</v>
      </c>
      <c r="N180" s="9">
        <f t="shared" si="6"/>
        <v>5.3030303030302974</v>
      </c>
      <c r="O180" s="29"/>
      <c r="P180" s="29"/>
    </row>
    <row r="181" spans="1:16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257</v>
      </c>
      <c r="G181" s="21">
        <v>269</v>
      </c>
      <c r="H181" s="9">
        <f t="shared" si="5"/>
        <v>4.4609665427509384</v>
      </c>
      <c r="I181" s="23">
        <v>2019</v>
      </c>
      <c r="J181" s="22" t="s">
        <v>14</v>
      </c>
      <c r="K181" s="22" t="s">
        <v>127</v>
      </c>
      <c r="L181" s="22">
        <v>190</v>
      </c>
      <c r="M181" s="22">
        <v>202</v>
      </c>
      <c r="N181" s="9">
        <f t="shared" si="6"/>
        <v>5.940594059405953</v>
      </c>
      <c r="O181" s="29"/>
      <c r="P181" s="29"/>
    </row>
    <row r="182" spans="1:16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855</v>
      </c>
      <c r="G182" s="21">
        <v>898</v>
      </c>
      <c r="H182" s="9">
        <f t="shared" si="5"/>
        <v>4.7884187082405418</v>
      </c>
      <c r="I182" s="23">
        <v>2019</v>
      </c>
      <c r="J182" s="22" t="s">
        <v>14</v>
      </c>
      <c r="K182" s="22" t="s">
        <v>128</v>
      </c>
      <c r="L182" s="22">
        <v>1121</v>
      </c>
      <c r="M182" s="22">
        <v>1197</v>
      </c>
      <c r="N182" s="9">
        <f t="shared" si="6"/>
        <v>6.3492063492063551</v>
      </c>
      <c r="O182" s="29"/>
      <c r="P182" s="29"/>
    </row>
    <row r="183" spans="1:16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475</v>
      </c>
      <c r="G183" s="21">
        <v>493</v>
      </c>
      <c r="H183" s="9">
        <f t="shared" si="5"/>
        <v>3.6511156186612652</v>
      </c>
      <c r="I183" s="23">
        <v>2019</v>
      </c>
      <c r="J183" s="22" t="s">
        <v>14</v>
      </c>
      <c r="K183" s="22" t="s">
        <v>129</v>
      </c>
      <c r="L183" s="22">
        <v>451</v>
      </c>
      <c r="M183" s="22">
        <v>482</v>
      </c>
      <c r="N183" s="9">
        <f t="shared" si="6"/>
        <v>6.431535269709542</v>
      </c>
      <c r="O183" s="29"/>
      <c r="P183" s="29"/>
    </row>
    <row r="184" spans="1:16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1673</v>
      </c>
      <c r="G184" s="21">
        <v>1732</v>
      </c>
      <c r="H184" s="9">
        <f t="shared" si="5"/>
        <v>3.4064665127020817</v>
      </c>
      <c r="I184" s="23">
        <v>2019</v>
      </c>
      <c r="J184" s="22" t="s">
        <v>14</v>
      </c>
      <c r="K184" s="22" t="s">
        <v>130</v>
      </c>
      <c r="L184" s="22">
        <v>1798</v>
      </c>
      <c r="M184" s="22">
        <v>1889</v>
      </c>
      <c r="N184" s="9">
        <f t="shared" si="6"/>
        <v>4.8173636844891519</v>
      </c>
      <c r="O184" s="29"/>
      <c r="P184" s="29"/>
    </row>
    <row r="185" spans="1:16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117</v>
      </c>
      <c r="G185" s="21">
        <v>119</v>
      </c>
      <c r="H185" s="9">
        <f t="shared" si="5"/>
        <v>1.6806722689075713</v>
      </c>
      <c r="I185" s="23">
        <v>2019</v>
      </c>
      <c r="J185" s="22" t="s">
        <v>14</v>
      </c>
      <c r="K185" s="22" t="s">
        <v>131</v>
      </c>
      <c r="L185" s="22">
        <v>81</v>
      </c>
      <c r="M185" s="22">
        <v>82</v>
      </c>
      <c r="N185" s="9">
        <f t="shared" si="6"/>
        <v>1.2195121951219505</v>
      </c>
      <c r="O185" s="29"/>
      <c r="P185" s="29"/>
    </row>
    <row r="186" spans="1:16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1111</v>
      </c>
      <c r="G186" s="21">
        <v>1127</v>
      </c>
      <c r="H186" s="9">
        <f t="shared" si="5"/>
        <v>1.4196983141082598</v>
      </c>
      <c r="I186" s="23">
        <v>2019</v>
      </c>
      <c r="J186" s="22" t="s">
        <v>14</v>
      </c>
      <c r="K186" s="22" t="s">
        <v>132</v>
      </c>
      <c r="L186" s="22">
        <v>1469</v>
      </c>
      <c r="M186" s="22">
        <v>1514</v>
      </c>
      <c r="N186" s="9">
        <f t="shared" si="6"/>
        <v>2.9722589167767524</v>
      </c>
      <c r="O186" s="29"/>
      <c r="P186" s="29"/>
    </row>
    <row r="187" spans="1:16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273</v>
      </c>
      <c r="G187" s="21">
        <v>282</v>
      </c>
      <c r="H187" s="9">
        <f t="shared" si="5"/>
        <v>3.1914893617021249</v>
      </c>
      <c r="I187" s="23">
        <v>2019</v>
      </c>
      <c r="J187" s="22" t="s">
        <v>14</v>
      </c>
      <c r="K187" s="22" t="s">
        <v>133</v>
      </c>
      <c r="L187" s="22">
        <v>168</v>
      </c>
      <c r="M187" s="22">
        <v>182</v>
      </c>
      <c r="N187" s="9">
        <f t="shared" si="6"/>
        <v>7.6923076923076934</v>
      </c>
      <c r="O187" s="29"/>
      <c r="P187" s="29"/>
    </row>
    <row r="188" spans="1:16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112</v>
      </c>
      <c r="M188" s="22">
        <v>114</v>
      </c>
      <c r="N188" s="9">
        <v>4</v>
      </c>
      <c r="O188" s="29"/>
      <c r="P188" s="29"/>
    </row>
    <row r="189" spans="1:16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1293</v>
      </c>
      <c r="G189" s="21">
        <v>1345</v>
      </c>
      <c r="H189" s="9">
        <f t="shared" si="5"/>
        <v>3.8661710037174686</v>
      </c>
      <c r="I189" s="23">
        <v>2019</v>
      </c>
      <c r="J189" s="22" t="s">
        <v>14</v>
      </c>
      <c r="K189" s="22" t="s">
        <v>135</v>
      </c>
      <c r="L189" s="22">
        <v>1404</v>
      </c>
      <c r="M189" s="22">
        <v>1500</v>
      </c>
      <c r="N189" s="9">
        <f t="shared" si="6"/>
        <v>6.3999999999999915</v>
      </c>
      <c r="O189" s="29"/>
      <c r="P189" s="29"/>
    </row>
    <row r="190" spans="1:16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1784</v>
      </c>
      <c r="G190" s="21">
        <v>1911</v>
      </c>
      <c r="H190" s="9">
        <f t="shared" si="5"/>
        <v>6.6457352171637893</v>
      </c>
      <c r="I190" s="23">
        <v>2019</v>
      </c>
      <c r="J190" s="22" t="s">
        <v>14</v>
      </c>
      <c r="K190" s="22" t="s">
        <v>136</v>
      </c>
      <c r="L190" s="22">
        <v>1596</v>
      </c>
      <c r="M190" s="22">
        <v>1736</v>
      </c>
      <c r="N190" s="9">
        <f t="shared" si="6"/>
        <v>8.0645161290322562</v>
      </c>
      <c r="O190" s="29"/>
      <c r="P190" s="29"/>
    </row>
    <row r="191" spans="1:16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2981</v>
      </c>
      <c r="G191" s="21">
        <v>3072</v>
      </c>
      <c r="H191" s="9">
        <f t="shared" si="5"/>
        <v>2.9622395833333428</v>
      </c>
      <c r="I191" s="23">
        <v>2019</v>
      </c>
      <c r="J191" s="22" t="s">
        <v>14</v>
      </c>
      <c r="K191" s="22" t="s">
        <v>137</v>
      </c>
      <c r="L191" s="22">
        <v>3143</v>
      </c>
      <c r="M191" s="22">
        <v>3213</v>
      </c>
      <c r="N191" s="9">
        <f t="shared" si="6"/>
        <v>2.1786492374727686</v>
      </c>
      <c r="O191" s="29"/>
      <c r="P191" s="29"/>
    </row>
    <row r="192" spans="1:16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897</v>
      </c>
      <c r="G192" s="21">
        <v>948</v>
      </c>
      <c r="H192" s="9">
        <f t="shared" si="5"/>
        <v>5.3797468354430293</v>
      </c>
      <c r="I192" s="23">
        <v>2019</v>
      </c>
      <c r="J192" s="22" t="s">
        <v>14</v>
      </c>
      <c r="K192" s="22" t="s">
        <v>138</v>
      </c>
      <c r="L192" s="22">
        <v>854</v>
      </c>
      <c r="M192" s="22">
        <v>917</v>
      </c>
      <c r="N192" s="9">
        <f t="shared" si="6"/>
        <v>6.8702290076335828</v>
      </c>
      <c r="O192" s="29"/>
      <c r="P192" s="29"/>
    </row>
    <row r="193" spans="1:16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67</v>
      </c>
      <c r="G193" s="21">
        <v>68</v>
      </c>
      <c r="H193" s="9">
        <f t="shared" si="5"/>
        <v>1.470588235294116</v>
      </c>
      <c r="I193" s="23">
        <v>2019</v>
      </c>
      <c r="J193" s="22" t="s">
        <v>14</v>
      </c>
      <c r="K193" s="22" t="s">
        <v>139</v>
      </c>
      <c r="L193" s="22">
        <v>98</v>
      </c>
      <c r="M193" s="22">
        <v>102</v>
      </c>
      <c r="N193" s="9">
        <f t="shared" si="6"/>
        <v>3.9215686274509807</v>
      </c>
      <c r="O193" s="29"/>
      <c r="P193" s="29"/>
    </row>
    <row r="194" spans="1:16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90</v>
      </c>
      <c r="H194" s="9">
        <f t="shared" si="5"/>
        <v>4.4444444444444429</v>
      </c>
      <c r="I194" s="23">
        <v>2019</v>
      </c>
      <c r="J194" s="22" t="s">
        <v>14</v>
      </c>
      <c r="K194" s="22" t="s">
        <v>140</v>
      </c>
      <c r="L194" s="22">
        <v>51</v>
      </c>
      <c r="M194" s="22">
        <v>52</v>
      </c>
      <c r="N194" s="9">
        <f t="shared" si="6"/>
        <v>1.923076923076934</v>
      </c>
      <c r="O194" s="29"/>
      <c r="P194" s="29"/>
    </row>
    <row r="195" spans="1:16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817</v>
      </c>
      <c r="G195" s="21">
        <v>852</v>
      </c>
      <c r="H195" s="9">
        <f t="shared" si="5"/>
        <v>4.1079812206572797</v>
      </c>
      <c r="I195" s="23">
        <v>2019</v>
      </c>
      <c r="J195" s="22" t="s">
        <v>14</v>
      </c>
      <c r="K195" s="22" t="s">
        <v>141</v>
      </c>
      <c r="L195" s="22">
        <v>849</v>
      </c>
      <c r="M195" s="22">
        <v>895</v>
      </c>
      <c r="N195" s="9">
        <f t="shared" si="6"/>
        <v>5.1396648044692625</v>
      </c>
      <c r="O195" s="29"/>
      <c r="P195" s="29"/>
    </row>
    <row r="196" spans="1:16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236</v>
      </c>
      <c r="G196" s="21">
        <v>249</v>
      </c>
      <c r="H196" s="9">
        <f t="shared" si="5"/>
        <v>5.2208835341365472</v>
      </c>
      <c r="I196" s="23">
        <v>2019</v>
      </c>
      <c r="J196" s="22" t="s">
        <v>14</v>
      </c>
      <c r="K196" s="22" t="s">
        <v>142</v>
      </c>
      <c r="L196" s="22">
        <v>228</v>
      </c>
      <c r="M196" s="22">
        <v>237</v>
      </c>
      <c r="N196" s="9">
        <f t="shared" si="6"/>
        <v>3.7974683544303787</v>
      </c>
      <c r="O196" s="29"/>
      <c r="P196" s="29"/>
    </row>
    <row r="197" spans="1:16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1782</v>
      </c>
      <c r="G197" s="21">
        <v>1903</v>
      </c>
      <c r="H197" s="9">
        <f t="shared" si="5"/>
        <v>6.3583815028901824</v>
      </c>
      <c r="I197" s="23">
        <v>2019</v>
      </c>
      <c r="J197" s="22" t="s">
        <v>14</v>
      </c>
      <c r="K197" s="22" t="s">
        <v>143</v>
      </c>
      <c r="L197" s="22">
        <v>2373</v>
      </c>
      <c r="M197" s="22">
        <v>2589</v>
      </c>
      <c r="N197" s="9">
        <f t="shared" si="6"/>
        <v>8.3429895712630326</v>
      </c>
      <c r="O197" s="29"/>
      <c r="P197" s="29"/>
    </row>
    <row r="198" spans="1:16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119</v>
      </c>
      <c r="G198" s="21">
        <v>121</v>
      </c>
      <c r="H198" s="9">
        <f t="shared" ref="H198:H261" si="7">100-(F198/G198*100)</f>
        <v>1.6528925619834638</v>
      </c>
      <c r="I198" s="23">
        <v>2019</v>
      </c>
      <c r="J198" s="22" t="s">
        <v>14</v>
      </c>
      <c r="K198" s="22" t="s">
        <v>144</v>
      </c>
      <c r="L198" s="22">
        <v>102</v>
      </c>
      <c r="M198" s="22">
        <v>110</v>
      </c>
      <c r="N198" s="9">
        <f t="shared" ref="N198:N261" si="8">100-(L198/M198*100)</f>
        <v>7.2727272727272805</v>
      </c>
      <c r="O198" s="29"/>
      <c r="P198" s="29"/>
    </row>
    <row r="199" spans="1:16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1352</v>
      </c>
      <c r="G199" s="21">
        <v>1368</v>
      </c>
      <c r="H199" s="9">
        <f t="shared" si="7"/>
        <v>1.1695906432748586</v>
      </c>
      <c r="I199" s="23">
        <v>2019</v>
      </c>
      <c r="J199" s="22" t="s">
        <v>14</v>
      </c>
      <c r="K199" s="22" t="s">
        <v>145</v>
      </c>
      <c r="L199" s="22">
        <v>1558</v>
      </c>
      <c r="M199" s="22">
        <v>1603</v>
      </c>
      <c r="N199" s="9">
        <f t="shared" si="8"/>
        <v>2.8072364316905833</v>
      </c>
      <c r="O199" s="29"/>
      <c r="P199" s="29"/>
    </row>
    <row r="200" spans="1:16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1120</v>
      </c>
      <c r="G200" s="21">
        <v>1144</v>
      </c>
      <c r="H200" s="9">
        <f t="shared" si="7"/>
        <v>2.097902097902093</v>
      </c>
      <c r="I200" s="23">
        <v>2019</v>
      </c>
      <c r="J200" s="22" t="s">
        <v>14</v>
      </c>
      <c r="K200" s="22" t="s">
        <v>146</v>
      </c>
      <c r="L200" s="22">
        <v>1141</v>
      </c>
      <c r="M200" s="22">
        <v>1171</v>
      </c>
      <c r="N200" s="9">
        <f t="shared" si="8"/>
        <v>2.5619128949615657</v>
      </c>
      <c r="O200" s="29"/>
      <c r="P200" s="29"/>
    </row>
    <row r="201" spans="1:16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883</v>
      </c>
      <c r="G201" s="21">
        <v>913</v>
      </c>
      <c r="H201" s="9">
        <f t="shared" si="7"/>
        <v>3.2858707557502811</v>
      </c>
      <c r="I201" s="23">
        <v>2019</v>
      </c>
      <c r="J201" s="22" t="s">
        <v>14</v>
      </c>
      <c r="K201" s="22" t="s">
        <v>147</v>
      </c>
      <c r="L201" s="22">
        <v>699</v>
      </c>
      <c r="M201" s="22">
        <v>766</v>
      </c>
      <c r="N201" s="9">
        <f t="shared" si="8"/>
        <v>8.7467362924282099</v>
      </c>
      <c r="O201" s="29"/>
      <c r="P201" s="29"/>
    </row>
    <row r="202" spans="1:16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57</v>
      </c>
      <c r="G202" s="21">
        <v>60</v>
      </c>
      <c r="H202" s="9">
        <f t="shared" si="7"/>
        <v>5</v>
      </c>
      <c r="I202" s="23">
        <v>2019</v>
      </c>
      <c r="J202" s="22" t="s">
        <v>14</v>
      </c>
      <c r="K202" s="22" t="s">
        <v>148</v>
      </c>
      <c r="L202" s="22">
        <v>60</v>
      </c>
      <c r="M202" s="22">
        <v>61</v>
      </c>
      <c r="N202" s="9">
        <f t="shared" si="8"/>
        <v>1.6393442622950829</v>
      </c>
      <c r="O202" s="29"/>
      <c r="P202" s="29"/>
    </row>
    <row r="203" spans="1:16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599</v>
      </c>
      <c r="G203" s="21">
        <v>607</v>
      </c>
      <c r="H203" s="9">
        <f t="shared" si="7"/>
        <v>1.317957166392091</v>
      </c>
      <c r="I203" s="23">
        <v>2019</v>
      </c>
      <c r="J203" s="22" t="s">
        <v>14</v>
      </c>
      <c r="K203" s="22" t="s">
        <v>149</v>
      </c>
      <c r="L203" s="22">
        <v>608</v>
      </c>
      <c r="M203" s="22">
        <v>640</v>
      </c>
      <c r="N203" s="9">
        <f t="shared" si="8"/>
        <v>5</v>
      </c>
      <c r="O203" s="29"/>
      <c r="P203" s="29"/>
    </row>
    <row r="204" spans="1:16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1125</v>
      </c>
      <c r="G204" s="21">
        <v>1159</v>
      </c>
      <c r="H204" s="9">
        <f t="shared" si="7"/>
        <v>2.9335634167385649</v>
      </c>
      <c r="I204" s="23">
        <v>2019</v>
      </c>
      <c r="J204" s="22" t="s">
        <v>14</v>
      </c>
      <c r="K204" s="22" t="s">
        <v>150</v>
      </c>
      <c r="L204" s="22">
        <v>1265</v>
      </c>
      <c r="M204" s="22">
        <v>1318</v>
      </c>
      <c r="N204" s="9">
        <f t="shared" si="8"/>
        <v>4.0212443095599326</v>
      </c>
      <c r="O204" s="29"/>
      <c r="P204" s="29"/>
    </row>
    <row r="205" spans="1:16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80</v>
      </c>
      <c r="G205" s="21">
        <v>85</v>
      </c>
      <c r="H205" s="9">
        <f t="shared" si="7"/>
        <v>5.8823529411764781</v>
      </c>
      <c r="I205" s="23">
        <v>2019</v>
      </c>
      <c r="J205" s="22" t="s">
        <v>14</v>
      </c>
      <c r="K205" s="22" t="s">
        <v>151</v>
      </c>
      <c r="L205" s="22">
        <v>84</v>
      </c>
      <c r="M205" s="22">
        <v>90</v>
      </c>
      <c r="N205" s="9">
        <f t="shared" si="8"/>
        <v>6.6666666666666714</v>
      </c>
      <c r="O205" s="29"/>
      <c r="P205" s="29"/>
    </row>
    <row r="206" spans="1:16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671</v>
      </c>
      <c r="G206" s="21">
        <v>720</v>
      </c>
      <c r="H206" s="9">
        <f t="shared" si="7"/>
        <v>6.8055555555555571</v>
      </c>
      <c r="I206" s="23">
        <v>2019</v>
      </c>
      <c r="J206" s="22" t="s">
        <v>14</v>
      </c>
      <c r="K206" s="22" t="s">
        <v>152</v>
      </c>
      <c r="L206" s="22">
        <v>893</v>
      </c>
      <c r="M206" s="22">
        <v>929</v>
      </c>
      <c r="N206" s="9">
        <f t="shared" si="8"/>
        <v>3.8751345532831039</v>
      </c>
      <c r="O206" s="29"/>
      <c r="P206" s="29"/>
    </row>
    <row r="207" spans="1:16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1489</v>
      </c>
      <c r="G207" s="21">
        <v>1515</v>
      </c>
      <c r="H207" s="9">
        <f t="shared" si="7"/>
        <v>1.7161716171617201</v>
      </c>
      <c r="I207" s="23">
        <v>2019</v>
      </c>
      <c r="J207" s="22" t="s">
        <v>14</v>
      </c>
      <c r="K207" s="22" t="s">
        <v>153</v>
      </c>
      <c r="L207" s="22">
        <v>1417</v>
      </c>
      <c r="M207" s="22">
        <v>1436</v>
      </c>
      <c r="N207" s="9">
        <f t="shared" si="8"/>
        <v>1.3231197771587802</v>
      </c>
      <c r="O207" s="29"/>
      <c r="P207" s="29"/>
    </row>
    <row r="208" spans="1:16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697</v>
      </c>
      <c r="G208" s="21">
        <v>704</v>
      </c>
      <c r="H208" s="9">
        <f t="shared" si="7"/>
        <v>0.99431818181817277</v>
      </c>
      <c r="I208" s="23">
        <v>2019</v>
      </c>
      <c r="J208" s="22" t="s">
        <v>14</v>
      </c>
      <c r="K208" s="22" t="s">
        <v>154</v>
      </c>
      <c r="L208" s="22">
        <v>914</v>
      </c>
      <c r="M208" s="22">
        <v>938</v>
      </c>
      <c r="N208" s="9">
        <f t="shared" si="8"/>
        <v>2.5586353944562887</v>
      </c>
      <c r="O208" s="29"/>
      <c r="P208" s="29"/>
    </row>
    <row r="209" spans="1:16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1172</v>
      </c>
      <c r="G209" s="21">
        <v>1215</v>
      </c>
      <c r="H209" s="9">
        <f t="shared" si="7"/>
        <v>3.5390946502057687</v>
      </c>
      <c r="I209" s="23">
        <v>2019</v>
      </c>
      <c r="J209" s="22" t="s">
        <v>14</v>
      </c>
      <c r="K209" s="22" t="s">
        <v>155</v>
      </c>
      <c r="L209" s="22">
        <v>1673</v>
      </c>
      <c r="M209" s="22">
        <v>1779</v>
      </c>
      <c r="N209" s="9">
        <f t="shared" si="8"/>
        <v>5.9584035975266971</v>
      </c>
      <c r="O209" s="29"/>
      <c r="P209" s="29"/>
    </row>
    <row r="210" spans="1:16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747</v>
      </c>
      <c r="G210" s="21">
        <v>813</v>
      </c>
      <c r="H210" s="9">
        <f t="shared" si="7"/>
        <v>8.1180811808118136</v>
      </c>
      <c r="I210" s="23">
        <v>2019</v>
      </c>
      <c r="J210" s="22" t="s">
        <v>14</v>
      </c>
      <c r="K210" s="22" t="s">
        <v>156</v>
      </c>
      <c r="L210" s="22">
        <v>694</v>
      </c>
      <c r="M210" s="22">
        <v>736</v>
      </c>
      <c r="N210" s="9">
        <f t="shared" si="8"/>
        <v>5.7065217391304373</v>
      </c>
      <c r="O210" s="29"/>
      <c r="P210" s="29"/>
    </row>
    <row r="211" spans="1:16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550</v>
      </c>
      <c r="G211" s="21">
        <v>572</v>
      </c>
      <c r="H211" s="9">
        <f t="shared" si="7"/>
        <v>3.8461538461538396</v>
      </c>
      <c r="I211" s="23">
        <v>2019</v>
      </c>
      <c r="J211" s="22" t="s">
        <v>14</v>
      </c>
      <c r="K211" s="22" t="s">
        <v>157</v>
      </c>
      <c r="L211" s="22">
        <v>572</v>
      </c>
      <c r="M211" s="22">
        <v>612</v>
      </c>
      <c r="N211" s="9">
        <f t="shared" si="8"/>
        <v>6.5359477124183059</v>
      </c>
      <c r="O211" s="29"/>
      <c r="P211" s="29"/>
    </row>
    <row r="212" spans="1:16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402</v>
      </c>
      <c r="G212" s="21">
        <v>412</v>
      </c>
      <c r="H212" s="9">
        <f t="shared" si="7"/>
        <v>2.427184466019412</v>
      </c>
      <c r="I212" s="23">
        <v>2019</v>
      </c>
      <c r="J212" s="22" t="s">
        <v>14</v>
      </c>
      <c r="K212" s="22" t="s">
        <v>158</v>
      </c>
      <c r="L212" s="22">
        <v>411</v>
      </c>
      <c r="M212" s="22">
        <v>423</v>
      </c>
      <c r="N212" s="9">
        <f t="shared" si="8"/>
        <v>2.8368794326241158</v>
      </c>
      <c r="O212" s="29"/>
      <c r="P212" s="29"/>
    </row>
    <row r="213" spans="1:16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2632</v>
      </c>
      <c r="G213" s="21">
        <v>2680</v>
      </c>
      <c r="H213" s="9">
        <f t="shared" si="7"/>
        <v>1.7910447761194064</v>
      </c>
      <c r="I213" s="23">
        <v>2019</v>
      </c>
      <c r="J213" s="22" t="s">
        <v>14</v>
      </c>
      <c r="K213" s="22" t="s">
        <v>159</v>
      </c>
      <c r="L213" s="22">
        <v>2931</v>
      </c>
      <c r="M213" s="22">
        <v>2989</v>
      </c>
      <c r="N213" s="9">
        <f t="shared" si="8"/>
        <v>1.9404483104717372</v>
      </c>
      <c r="O213" s="29"/>
      <c r="P213" s="29"/>
    </row>
    <row r="214" spans="1:16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1609</v>
      </c>
      <c r="G214" s="21">
        <v>1635</v>
      </c>
      <c r="H214" s="9">
        <f t="shared" si="7"/>
        <v>1.5902140672782821</v>
      </c>
      <c r="I214" s="23">
        <v>2019</v>
      </c>
      <c r="J214" s="22" t="s">
        <v>14</v>
      </c>
      <c r="K214" s="22" t="s">
        <v>160</v>
      </c>
      <c r="L214" s="22">
        <v>1829</v>
      </c>
      <c r="M214" s="22">
        <v>1872</v>
      </c>
      <c r="N214" s="9">
        <f t="shared" si="8"/>
        <v>2.2970085470085451</v>
      </c>
      <c r="O214" s="29"/>
      <c r="P214" s="29"/>
    </row>
    <row r="215" spans="1:16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239</v>
      </c>
      <c r="G215" s="21">
        <v>245</v>
      </c>
      <c r="H215" s="9">
        <f t="shared" si="7"/>
        <v>2.4489795918367321</v>
      </c>
      <c r="I215" s="23">
        <v>2019</v>
      </c>
      <c r="J215" s="22" t="s">
        <v>14</v>
      </c>
      <c r="K215" s="22" t="s">
        <v>161</v>
      </c>
      <c r="L215" s="22">
        <v>399</v>
      </c>
      <c r="M215" s="22">
        <v>407</v>
      </c>
      <c r="N215" s="9">
        <f t="shared" si="8"/>
        <v>1.9656019656019765</v>
      </c>
      <c r="O215" s="29"/>
      <c r="P215" s="29"/>
    </row>
    <row r="216" spans="1:16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1201</v>
      </c>
      <c r="G216" s="21">
        <v>1277</v>
      </c>
      <c r="H216" s="9">
        <f t="shared" si="7"/>
        <v>5.9514487079091509</v>
      </c>
      <c r="I216" s="23">
        <v>2019</v>
      </c>
      <c r="J216" s="22" t="s">
        <v>14</v>
      </c>
      <c r="K216" s="22" t="s">
        <v>162</v>
      </c>
      <c r="L216" s="22">
        <v>1238</v>
      </c>
      <c r="M216" s="22">
        <v>1323</v>
      </c>
      <c r="N216" s="9">
        <f t="shared" si="8"/>
        <v>6.4247921390778515</v>
      </c>
      <c r="O216" s="29"/>
      <c r="P216" s="29"/>
    </row>
    <row r="217" spans="1:16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1635</v>
      </c>
      <c r="G217" s="21">
        <v>1657</v>
      </c>
      <c r="H217" s="9">
        <f t="shared" si="7"/>
        <v>1.3277006638503224</v>
      </c>
      <c r="I217" s="23">
        <v>2019</v>
      </c>
      <c r="J217" s="22" t="s">
        <v>14</v>
      </c>
      <c r="K217" s="22" t="s">
        <v>163</v>
      </c>
      <c r="L217" s="22">
        <v>1711</v>
      </c>
      <c r="M217" s="22">
        <v>1782</v>
      </c>
      <c r="N217" s="9">
        <f t="shared" si="8"/>
        <v>3.9842873176206552</v>
      </c>
      <c r="O217" s="29"/>
      <c r="P217" s="29"/>
    </row>
    <row r="218" spans="1:16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137</v>
      </c>
      <c r="G218" s="21">
        <v>143</v>
      </c>
      <c r="H218" s="9">
        <f t="shared" si="7"/>
        <v>4.1958041958042003</v>
      </c>
      <c r="I218" s="23">
        <v>2019</v>
      </c>
      <c r="J218" s="22" t="s">
        <v>14</v>
      </c>
      <c r="K218" s="22" t="s">
        <v>164</v>
      </c>
      <c r="L218" s="22">
        <v>101</v>
      </c>
      <c r="M218" s="22">
        <v>106</v>
      </c>
      <c r="N218" s="9">
        <f t="shared" si="8"/>
        <v>4.7169811320754746</v>
      </c>
      <c r="O218" s="29"/>
      <c r="P218" s="29"/>
    </row>
    <row r="219" spans="1:16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35</v>
      </c>
      <c r="G219" s="21">
        <v>37</v>
      </c>
      <c r="H219" s="9">
        <f t="shared" si="7"/>
        <v>5.4054054054054035</v>
      </c>
      <c r="I219" s="23">
        <v>2019</v>
      </c>
      <c r="J219" s="22" t="s">
        <v>14</v>
      </c>
      <c r="K219" s="22" t="s">
        <v>165</v>
      </c>
      <c r="L219" s="22">
        <v>42</v>
      </c>
      <c r="M219" s="22">
        <v>45</v>
      </c>
      <c r="N219" s="9">
        <f t="shared" si="8"/>
        <v>6.6666666666666714</v>
      </c>
      <c r="O219" s="29"/>
      <c r="P219" s="29"/>
    </row>
    <row r="220" spans="1:16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113</v>
      </c>
      <c r="G220" s="21">
        <v>115</v>
      </c>
      <c r="H220" s="9">
        <f t="shared" si="7"/>
        <v>1.7391304347826093</v>
      </c>
      <c r="I220" s="23">
        <v>2019</v>
      </c>
      <c r="J220" s="22" t="s">
        <v>14</v>
      </c>
      <c r="K220" s="22" t="s">
        <v>166</v>
      </c>
      <c r="L220" s="22">
        <v>81</v>
      </c>
      <c r="M220" s="22">
        <v>85</v>
      </c>
      <c r="N220" s="9">
        <f t="shared" si="8"/>
        <v>4.7058823529411882</v>
      </c>
      <c r="O220" s="29"/>
      <c r="P220" s="29"/>
    </row>
    <row r="221" spans="1:16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649</v>
      </c>
      <c r="G221" s="21">
        <v>664</v>
      </c>
      <c r="H221" s="9">
        <f t="shared" si="7"/>
        <v>2.2590361445783032</v>
      </c>
      <c r="I221" s="23">
        <v>2019</v>
      </c>
      <c r="J221" s="22" t="s">
        <v>14</v>
      </c>
      <c r="K221" s="22" t="s">
        <v>167</v>
      </c>
      <c r="L221" s="22">
        <v>644</v>
      </c>
      <c r="M221" s="22">
        <v>663</v>
      </c>
      <c r="N221" s="9">
        <f t="shared" si="8"/>
        <v>2.8657616892911051</v>
      </c>
      <c r="O221" s="29"/>
      <c r="P221" s="29"/>
    </row>
    <row r="222" spans="1:16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126</v>
      </c>
      <c r="G222" s="21">
        <v>128</v>
      </c>
      <c r="H222" s="9">
        <f t="shared" si="7"/>
        <v>1.5625</v>
      </c>
      <c r="I222" s="23">
        <v>2019</v>
      </c>
      <c r="J222" s="22" t="s">
        <v>14</v>
      </c>
      <c r="K222" s="22" t="s">
        <v>168</v>
      </c>
      <c r="L222" s="22">
        <v>92</v>
      </c>
      <c r="M222" s="22">
        <v>98</v>
      </c>
      <c r="N222" s="9">
        <f t="shared" si="8"/>
        <v>6.1224489795918373</v>
      </c>
      <c r="O222" s="29"/>
      <c r="P222" s="29"/>
    </row>
    <row r="223" spans="1:16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309</v>
      </c>
      <c r="G223" s="21">
        <v>323</v>
      </c>
      <c r="H223" s="9">
        <f t="shared" si="7"/>
        <v>4.3343653250773997</v>
      </c>
      <c r="I223" s="23">
        <v>2019</v>
      </c>
      <c r="J223" s="22" t="s">
        <v>14</v>
      </c>
      <c r="K223" s="22" t="s">
        <v>169</v>
      </c>
      <c r="L223" s="22">
        <v>597</v>
      </c>
      <c r="M223" s="22">
        <v>614</v>
      </c>
      <c r="N223" s="9">
        <f t="shared" si="8"/>
        <v>2.7687296416938096</v>
      </c>
      <c r="O223" s="29"/>
      <c r="P223" s="29"/>
    </row>
    <row r="224" spans="1:16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22" t="s">
        <v>170</v>
      </c>
      <c r="L224" s="22">
        <v>35</v>
      </c>
      <c r="M224" s="22">
        <v>37</v>
      </c>
      <c r="N224" s="9">
        <f t="shared" si="8"/>
        <v>5.4054054054054035</v>
      </c>
      <c r="O224" s="29"/>
      <c r="P224" s="29"/>
    </row>
    <row r="225" spans="1:16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4</v>
      </c>
      <c r="O225" s="29"/>
      <c r="P225" s="29"/>
    </row>
    <row r="226" spans="1:16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407</v>
      </c>
      <c r="G226" s="21">
        <v>421</v>
      </c>
      <c r="H226" s="9">
        <f t="shared" si="7"/>
        <v>3.3254156769596221</v>
      </c>
      <c r="I226" s="23">
        <v>2019</v>
      </c>
      <c r="J226" s="22" t="s">
        <v>14</v>
      </c>
      <c r="K226" s="22" t="s">
        <v>171</v>
      </c>
      <c r="L226" s="22">
        <v>387</v>
      </c>
      <c r="M226" s="22">
        <v>403</v>
      </c>
      <c r="N226" s="9">
        <f t="shared" si="8"/>
        <v>3.9702233250620367</v>
      </c>
      <c r="O226" s="29"/>
      <c r="P226" s="29"/>
    </row>
    <row r="227" spans="1:16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285</v>
      </c>
      <c r="G227" s="21">
        <v>290</v>
      </c>
      <c r="H227" s="9">
        <f t="shared" si="7"/>
        <v>1.7241379310344911</v>
      </c>
      <c r="I227" s="23">
        <v>2019</v>
      </c>
      <c r="J227" s="22" t="s">
        <v>14</v>
      </c>
      <c r="K227" s="22" t="s">
        <v>172</v>
      </c>
      <c r="L227" s="22">
        <v>242</v>
      </c>
      <c r="M227" s="22">
        <v>259</v>
      </c>
      <c r="N227" s="9">
        <f t="shared" si="8"/>
        <v>6.5637065637065604</v>
      </c>
      <c r="O227" s="29"/>
      <c r="P227" s="29"/>
    </row>
    <row r="228" spans="1:16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1052</v>
      </c>
      <c r="G228" s="21">
        <v>1061</v>
      </c>
      <c r="H228" s="9">
        <f t="shared" si="7"/>
        <v>0.84825636192272214</v>
      </c>
      <c r="I228" s="23">
        <v>2019</v>
      </c>
      <c r="J228" s="22" t="s">
        <v>14</v>
      </c>
      <c r="K228" s="22" t="s">
        <v>173</v>
      </c>
      <c r="L228" s="22">
        <v>1156</v>
      </c>
      <c r="M228" s="22">
        <v>1161</v>
      </c>
      <c r="N228" s="9">
        <f t="shared" si="8"/>
        <v>0.43066322136088786</v>
      </c>
      <c r="O228" s="29"/>
      <c r="P228" s="29"/>
    </row>
    <row r="229" spans="1:16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63</v>
      </c>
      <c r="G229" s="21">
        <v>63</v>
      </c>
      <c r="H229" s="9">
        <f t="shared" si="7"/>
        <v>0</v>
      </c>
      <c r="I229" s="23">
        <v>2019</v>
      </c>
      <c r="J229" s="22" t="s">
        <v>14</v>
      </c>
      <c r="K229" s="22" t="s">
        <v>174</v>
      </c>
      <c r="L229" s="22">
        <v>55</v>
      </c>
      <c r="M229" s="22">
        <v>57</v>
      </c>
      <c r="N229" s="9">
        <f t="shared" si="8"/>
        <v>3.5087719298245617</v>
      </c>
      <c r="O229" s="29"/>
      <c r="P229" s="29"/>
    </row>
    <row r="230" spans="1:16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15</v>
      </c>
      <c r="G230" s="21">
        <v>16</v>
      </c>
      <c r="H230" s="9">
        <f t="shared" si="7"/>
        <v>6.25</v>
      </c>
      <c r="I230" s="23">
        <v>2019</v>
      </c>
      <c r="J230" s="22" t="s">
        <v>14</v>
      </c>
      <c r="K230" s="22" t="s">
        <v>175</v>
      </c>
      <c r="L230" s="22">
        <v>196</v>
      </c>
      <c r="M230" s="22">
        <v>200</v>
      </c>
      <c r="N230" s="9">
        <f t="shared" si="8"/>
        <v>2</v>
      </c>
      <c r="O230" s="29"/>
      <c r="P230" s="29"/>
    </row>
    <row r="231" spans="1:16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369</v>
      </c>
      <c r="G231" s="21">
        <v>384</v>
      </c>
      <c r="H231" s="9">
        <f t="shared" si="7"/>
        <v>3.90625</v>
      </c>
      <c r="I231" s="23">
        <v>2019</v>
      </c>
      <c r="J231" s="22" t="s">
        <v>14</v>
      </c>
      <c r="K231" s="22" t="s">
        <v>176</v>
      </c>
      <c r="L231" s="22">
        <v>247</v>
      </c>
      <c r="M231" s="22">
        <v>264</v>
      </c>
      <c r="N231" s="9">
        <f t="shared" si="8"/>
        <v>6.4393939393939377</v>
      </c>
      <c r="O231" s="29"/>
      <c r="P231" s="29"/>
    </row>
    <row r="232" spans="1:16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104</v>
      </c>
      <c r="G232" s="21">
        <v>105</v>
      </c>
      <c r="H232" s="9">
        <f t="shared" si="7"/>
        <v>0.952380952380949</v>
      </c>
      <c r="I232" s="23">
        <v>2019</v>
      </c>
      <c r="J232" s="22" t="s">
        <v>14</v>
      </c>
      <c r="K232" s="22" t="s">
        <v>177</v>
      </c>
      <c r="L232" s="22">
        <v>97</v>
      </c>
      <c r="M232" s="22">
        <v>101</v>
      </c>
      <c r="N232" s="9">
        <f t="shared" si="8"/>
        <v>3.9603960396039639</v>
      </c>
      <c r="O232" s="29"/>
      <c r="P232" s="29"/>
    </row>
    <row r="233" spans="1:16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366</v>
      </c>
      <c r="G233" s="21">
        <v>382</v>
      </c>
      <c r="H233" s="9">
        <f t="shared" si="7"/>
        <v>4.1884816753926799</v>
      </c>
      <c r="I233" s="23">
        <v>2019</v>
      </c>
      <c r="J233" s="22" t="s">
        <v>14</v>
      </c>
      <c r="K233" s="22" t="s">
        <v>178</v>
      </c>
      <c r="L233" s="22">
        <v>387</v>
      </c>
      <c r="M233" s="22">
        <v>419</v>
      </c>
      <c r="N233" s="9">
        <f t="shared" si="8"/>
        <v>7.6372315035799545</v>
      </c>
      <c r="O233" s="29"/>
      <c r="P233" s="29"/>
    </row>
    <row r="234" spans="1:16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617</v>
      </c>
      <c r="G234" s="21">
        <v>637</v>
      </c>
      <c r="H234" s="9">
        <f t="shared" si="7"/>
        <v>3.1397174254317122</v>
      </c>
      <c r="I234" s="23">
        <v>2019</v>
      </c>
      <c r="J234" s="22" t="s">
        <v>14</v>
      </c>
      <c r="K234" s="22" t="s">
        <v>179</v>
      </c>
      <c r="L234" s="22">
        <v>526</v>
      </c>
      <c r="M234" s="22">
        <v>557</v>
      </c>
      <c r="N234" s="9">
        <f t="shared" si="8"/>
        <v>5.5655296229802502</v>
      </c>
      <c r="O234" s="29"/>
      <c r="P234" s="29"/>
    </row>
    <row r="235" spans="1:16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580</v>
      </c>
      <c r="G235" s="21">
        <v>594</v>
      </c>
      <c r="H235" s="9">
        <f t="shared" si="7"/>
        <v>2.3569023569023528</v>
      </c>
      <c r="I235" s="23">
        <v>2019</v>
      </c>
      <c r="J235" s="22" t="s">
        <v>14</v>
      </c>
      <c r="K235" s="22" t="s">
        <v>180</v>
      </c>
      <c r="L235" s="22">
        <v>531</v>
      </c>
      <c r="M235" s="22">
        <v>564</v>
      </c>
      <c r="N235" s="9">
        <f t="shared" si="8"/>
        <v>5.8510638297872219</v>
      </c>
      <c r="O235" s="29"/>
      <c r="P235" s="29"/>
    </row>
    <row r="236" spans="1:16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64</v>
      </c>
      <c r="G236" s="21">
        <v>66</v>
      </c>
      <c r="H236" s="9">
        <f t="shared" si="7"/>
        <v>3.0303030303030312</v>
      </c>
      <c r="I236" s="23">
        <v>2019</v>
      </c>
      <c r="J236" s="22" t="s">
        <v>14</v>
      </c>
      <c r="K236" s="22" t="s">
        <v>181</v>
      </c>
      <c r="L236" s="22">
        <v>28</v>
      </c>
      <c r="M236" s="22">
        <v>31</v>
      </c>
      <c r="N236" s="9">
        <f t="shared" si="8"/>
        <v>9.6774193548387188</v>
      </c>
      <c r="O236" s="29"/>
      <c r="P236" s="29"/>
    </row>
    <row r="237" spans="1:16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1411</v>
      </c>
      <c r="G237" s="21">
        <v>1439</v>
      </c>
      <c r="H237" s="9">
        <f t="shared" si="7"/>
        <v>1.9457956914524033</v>
      </c>
      <c r="I237" s="23">
        <v>2019</v>
      </c>
      <c r="J237" s="22" t="s">
        <v>14</v>
      </c>
      <c r="K237" s="22" t="s">
        <v>182</v>
      </c>
      <c r="L237" s="22">
        <v>1883</v>
      </c>
      <c r="M237" s="22">
        <v>1942</v>
      </c>
      <c r="N237" s="9">
        <f t="shared" si="8"/>
        <v>3.038105046343972</v>
      </c>
      <c r="O237" s="29"/>
      <c r="P237" s="29"/>
    </row>
    <row r="238" spans="1:16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1357</v>
      </c>
      <c r="G238" s="21">
        <v>1414</v>
      </c>
      <c r="H238" s="9">
        <f t="shared" si="7"/>
        <v>4.0311173974540253</v>
      </c>
      <c r="I238" s="23">
        <v>2019</v>
      </c>
      <c r="J238" s="22" t="s">
        <v>14</v>
      </c>
      <c r="K238" s="22" t="s">
        <v>183</v>
      </c>
      <c r="L238" s="22">
        <v>2055</v>
      </c>
      <c r="M238" s="22">
        <v>2187</v>
      </c>
      <c r="N238" s="9">
        <f t="shared" si="8"/>
        <v>6.0356652949245557</v>
      </c>
      <c r="O238" s="29"/>
      <c r="P238" s="29"/>
    </row>
    <row r="239" spans="1:16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573</v>
      </c>
      <c r="G239" s="21">
        <v>587</v>
      </c>
      <c r="H239" s="9">
        <f t="shared" si="7"/>
        <v>2.3850085178875702</v>
      </c>
      <c r="I239" s="23">
        <v>2019</v>
      </c>
      <c r="J239" s="22" t="s">
        <v>14</v>
      </c>
      <c r="K239" s="22" t="s">
        <v>184</v>
      </c>
      <c r="L239" s="22">
        <v>556</v>
      </c>
      <c r="M239" s="22">
        <v>600</v>
      </c>
      <c r="N239" s="9">
        <f t="shared" si="8"/>
        <v>7.3333333333333428</v>
      </c>
      <c r="O239" s="29"/>
      <c r="P239" s="29"/>
    </row>
    <row r="240" spans="1:16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1953</v>
      </c>
      <c r="G240" s="21">
        <v>2049</v>
      </c>
      <c r="H240" s="9">
        <f t="shared" si="7"/>
        <v>4.6852122986822877</v>
      </c>
      <c r="I240" s="23">
        <v>2019</v>
      </c>
      <c r="J240" s="22" t="s">
        <v>14</v>
      </c>
      <c r="K240" s="22" t="s">
        <v>185</v>
      </c>
      <c r="L240" s="22">
        <v>3084</v>
      </c>
      <c r="M240" s="22">
        <v>3248</v>
      </c>
      <c r="N240" s="9">
        <f t="shared" si="8"/>
        <v>5.0492610837438434</v>
      </c>
      <c r="O240" s="29"/>
      <c r="P240" s="29"/>
    </row>
    <row r="241" spans="1:16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652</v>
      </c>
      <c r="G241" s="21">
        <v>662</v>
      </c>
      <c r="H241" s="9">
        <f t="shared" si="7"/>
        <v>1.5105740181268885</v>
      </c>
      <c r="I241" s="23">
        <v>2019</v>
      </c>
      <c r="J241" s="22" t="s">
        <v>14</v>
      </c>
      <c r="K241" s="22" t="s">
        <v>186</v>
      </c>
      <c r="L241" s="22">
        <v>776</v>
      </c>
      <c r="M241" s="22">
        <v>801</v>
      </c>
      <c r="N241" s="9">
        <f t="shared" si="8"/>
        <v>3.1210986267166021</v>
      </c>
      <c r="O241" s="29"/>
      <c r="P241" s="29"/>
    </row>
    <row r="242" spans="1:16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2093</v>
      </c>
      <c r="G242" s="21">
        <v>2138</v>
      </c>
      <c r="H242" s="9">
        <f t="shared" si="7"/>
        <v>2.1047708138447092</v>
      </c>
      <c r="I242" s="23">
        <v>2019</v>
      </c>
      <c r="J242" s="22" t="s">
        <v>14</v>
      </c>
      <c r="K242" s="22" t="s">
        <v>187</v>
      </c>
      <c r="L242" s="22">
        <v>1897</v>
      </c>
      <c r="M242" s="22">
        <v>1952</v>
      </c>
      <c r="N242" s="9">
        <f t="shared" si="8"/>
        <v>2.8176229508196826</v>
      </c>
      <c r="O242" s="29"/>
      <c r="P242" s="29"/>
    </row>
    <row r="243" spans="1:16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119</v>
      </c>
      <c r="H243" s="9">
        <f t="shared" si="7"/>
        <v>6.7226890756302566</v>
      </c>
      <c r="I243" s="23">
        <v>2019</v>
      </c>
      <c r="J243" s="22" t="s">
        <v>14</v>
      </c>
      <c r="K243" s="22" t="s">
        <v>188</v>
      </c>
      <c r="L243" s="22">
        <v>74</v>
      </c>
      <c r="M243" s="22">
        <v>82</v>
      </c>
      <c r="N243" s="9">
        <f t="shared" si="8"/>
        <v>9.7560975609756042</v>
      </c>
      <c r="O243" s="29"/>
      <c r="P243" s="29"/>
    </row>
    <row r="244" spans="1:16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61759</v>
      </c>
      <c r="G244" s="21">
        <f>SUM(G165:G243)</f>
        <v>63815</v>
      </c>
      <c r="H244" s="9">
        <f t="shared" si="7"/>
        <v>3.2218130533573515</v>
      </c>
      <c r="I244" s="23">
        <v>2019</v>
      </c>
      <c r="J244" s="22" t="s">
        <v>14</v>
      </c>
      <c r="K244" s="57" t="s">
        <v>109</v>
      </c>
      <c r="L244" s="22">
        <f>SUM(L165:L243)</f>
        <v>69593</v>
      </c>
      <c r="M244" s="22">
        <f>SUM(M165:M243)</f>
        <v>72738</v>
      </c>
      <c r="N244" s="9">
        <f t="shared" si="8"/>
        <v>4.3237372487558048</v>
      </c>
      <c r="O244" s="29"/>
      <c r="P244" s="29"/>
    </row>
    <row r="245" spans="1:16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136</v>
      </c>
      <c r="G245" s="21">
        <v>136</v>
      </c>
      <c r="H245" s="9">
        <f t="shared" si="7"/>
        <v>0</v>
      </c>
      <c r="I245" s="23">
        <v>2019</v>
      </c>
      <c r="J245" s="22" t="s">
        <v>15</v>
      </c>
      <c r="K245" s="22" t="s">
        <v>111</v>
      </c>
      <c r="L245" s="22">
        <v>105</v>
      </c>
      <c r="M245" s="22">
        <v>106</v>
      </c>
      <c r="N245" s="9">
        <f t="shared" si="8"/>
        <v>0.94339622641508925</v>
      </c>
      <c r="O245" s="29"/>
      <c r="P245" s="29"/>
    </row>
    <row r="246" spans="1:16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169</v>
      </c>
      <c r="G246" s="21">
        <v>177</v>
      </c>
      <c r="H246" s="9">
        <f t="shared" si="7"/>
        <v>4.5197740112994325</v>
      </c>
      <c r="I246" s="23">
        <v>2019</v>
      </c>
      <c r="J246" s="22" t="s">
        <v>15</v>
      </c>
      <c r="K246" s="22" t="s">
        <v>112</v>
      </c>
      <c r="L246" s="22">
        <v>123</v>
      </c>
      <c r="M246" s="22">
        <v>124</v>
      </c>
      <c r="N246" s="9">
        <f t="shared" si="8"/>
        <v>0.80645161290323131</v>
      </c>
      <c r="O246" s="29"/>
      <c r="P246" s="29"/>
    </row>
    <row r="247" spans="1:16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1510</v>
      </c>
      <c r="G247" s="21">
        <v>1607</v>
      </c>
      <c r="H247" s="9">
        <f t="shared" si="7"/>
        <v>6.0360920970752971</v>
      </c>
      <c r="I247" s="23">
        <v>2019</v>
      </c>
      <c r="J247" s="22" t="s">
        <v>15</v>
      </c>
      <c r="K247" s="22" t="s">
        <v>113</v>
      </c>
      <c r="L247" s="22">
        <v>1446</v>
      </c>
      <c r="M247" s="22">
        <v>1507</v>
      </c>
      <c r="N247" s="9">
        <f t="shared" si="8"/>
        <v>4.0477770404777687</v>
      </c>
      <c r="O247" s="29"/>
      <c r="P247" s="29"/>
    </row>
    <row r="248" spans="1:16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1844</v>
      </c>
      <c r="G248" s="21">
        <v>1933</v>
      </c>
      <c r="H248" s="9">
        <f t="shared" si="7"/>
        <v>4.6042421107087392</v>
      </c>
      <c r="I248" s="23">
        <v>2019</v>
      </c>
      <c r="J248" s="22" t="s">
        <v>15</v>
      </c>
      <c r="K248" s="22" t="s">
        <v>114</v>
      </c>
      <c r="L248" s="22">
        <v>1760</v>
      </c>
      <c r="M248" s="22">
        <v>1833</v>
      </c>
      <c r="N248" s="9">
        <f t="shared" si="8"/>
        <v>3.98254228041462</v>
      </c>
      <c r="O248" s="29"/>
      <c r="P248" s="29"/>
    </row>
    <row r="249" spans="1:16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262</v>
      </c>
      <c r="G249" s="21">
        <v>271</v>
      </c>
      <c r="H249" s="9">
        <f t="shared" si="7"/>
        <v>3.3210332103321036</v>
      </c>
      <c r="I249" s="23">
        <v>2019</v>
      </c>
      <c r="J249" s="22" t="s">
        <v>15</v>
      </c>
      <c r="K249" s="22" t="s">
        <v>115</v>
      </c>
      <c r="L249" s="22">
        <v>275</v>
      </c>
      <c r="M249" s="22">
        <v>289</v>
      </c>
      <c r="N249" s="9">
        <f t="shared" si="8"/>
        <v>4.8442906574394442</v>
      </c>
      <c r="O249" s="29"/>
      <c r="P249" s="29"/>
    </row>
    <row r="250" spans="1:16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785</v>
      </c>
      <c r="G250" s="21">
        <v>818</v>
      </c>
      <c r="H250" s="9">
        <f t="shared" si="7"/>
        <v>4.0342298288508545</v>
      </c>
      <c r="I250" s="23">
        <v>2019</v>
      </c>
      <c r="J250" s="22" t="s">
        <v>15</v>
      </c>
      <c r="K250" s="22" t="s">
        <v>116</v>
      </c>
      <c r="L250" s="22">
        <v>670</v>
      </c>
      <c r="M250" s="22">
        <v>690</v>
      </c>
      <c r="N250" s="9">
        <f t="shared" si="8"/>
        <v>2.8985507246376869</v>
      </c>
      <c r="O250" s="29"/>
      <c r="P250" s="29"/>
    </row>
    <row r="251" spans="1:16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987</v>
      </c>
      <c r="G251" s="21">
        <v>1024</v>
      </c>
      <c r="H251" s="9">
        <f t="shared" si="7"/>
        <v>3.61328125</v>
      </c>
      <c r="I251" s="23">
        <v>2019</v>
      </c>
      <c r="J251" s="22" t="s">
        <v>15</v>
      </c>
      <c r="K251" s="22" t="s">
        <v>117</v>
      </c>
      <c r="L251" s="22">
        <v>1132</v>
      </c>
      <c r="M251" s="22">
        <v>1156</v>
      </c>
      <c r="N251" s="9">
        <f t="shared" si="8"/>
        <v>2.0761245674740536</v>
      </c>
      <c r="O251" s="29"/>
      <c r="P251" s="29"/>
    </row>
    <row r="252" spans="1:16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189</v>
      </c>
      <c r="G252" s="21">
        <v>194</v>
      </c>
      <c r="H252" s="9">
        <f t="shared" si="7"/>
        <v>2.5773195876288639</v>
      </c>
      <c r="I252" s="23">
        <v>2019</v>
      </c>
      <c r="J252" s="22" t="s">
        <v>15</v>
      </c>
      <c r="K252" s="22" t="s">
        <v>118</v>
      </c>
      <c r="L252" s="22">
        <v>96</v>
      </c>
      <c r="M252" s="22">
        <v>102</v>
      </c>
      <c r="N252" s="9">
        <f t="shared" si="8"/>
        <v>5.8823529411764781</v>
      </c>
      <c r="O252" s="29"/>
      <c r="P252" s="29"/>
    </row>
    <row r="253" spans="1:16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2623</v>
      </c>
      <c r="G253" s="21">
        <v>2652</v>
      </c>
      <c r="H253" s="9">
        <f t="shared" si="7"/>
        <v>1.093514328808439</v>
      </c>
      <c r="I253" s="23">
        <v>2019</v>
      </c>
      <c r="J253" s="22" t="s">
        <v>15</v>
      </c>
      <c r="K253" s="22" t="s">
        <v>119</v>
      </c>
      <c r="L253" s="22">
        <v>2884</v>
      </c>
      <c r="M253" s="22">
        <v>2899</v>
      </c>
      <c r="N253" s="9">
        <f t="shared" si="8"/>
        <v>0.51741979993100529</v>
      </c>
      <c r="O253" s="29"/>
      <c r="P253" s="29"/>
    </row>
    <row r="254" spans="1:16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1827</v>
      </c>
      <c r="G254" s="21">
        <v>1991</v>
      </c>
      <c r="H254" s="9">
        <f t="shared" si="7"/>
        <v>8.2370668006027046</v>
      </c>
      <c r="I254" s="23">
        <v>2019</v>
      </c>
      <c r="J254" s="22" t="s">
        <v>15</v>
      </c>
      <c r="K254" s="22" t="s">
        <v>120</v>
      </c>
      <c r="L254" s="22">
        <v>1895</v>
      </c>
      <c r="M254" s="22">
        <v>1980</v>
      </c>
      <c r="N254" s="9">
        <f t="shared" si="8"/>
        <v>4.292929292929287</v>
      </c>
      <c r="O254" s="29"/>
      <c r="P254" s="29"/>
    </row>
    <row r="255" spans="1:16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99</v>
      </c>
      <c r="G255" s="21">
        <v>100</v>
      </c>
      <c r="H255" s="9">
        <f t="shared" si="7"/>
        <v>1</v>
      </c>
      <c r="I255" s="23">
        <v>2019</v>
      </c>
      <c r="J255" s="22" t="s">
        <v>15</v>
      </c>
      <c r="K255" s="22" t="s">
        <v>121</v>
      </c>
      <c r="L255" s="22">
        <v>72</v>
      </c>
      <c r="M255" s="22">
        <v>72</v>
      </c>
      <c r="N255" s="9">
        <f t="shared" si="8"/>
        <v>0</v>
      </c>
      <c r="O255" s="29"/>
      <c r="P255" s="29"/>
    </row>
    <row r="256" spans="1:16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568</v>
      </c>
      <c r="G256" s="21">
        <v>598</v>
      </c>
      <c r="H256" s="9">
        <f t="shared" si="7"/>
        <v>5.0167224080267516</v>
      </c>
      <c r="I256" s="23">
        <v>2019</v>
      </c>
      <c r="J256" s="22" t="s">
        <v>15</v>
      </c>
      <c r="K256" s="22" t="s">
        <v>122</v>
      </c>
      <c r="L256" s="22">
        <v>464</v>
      </c>
      <c r="M256" s="22">
        <v>486</v>
      </c>
      <c r="N256" s="9">
        <f t="shared" si="8"/>
        <v>4.5267489711934132</v>
      </c>
      <c r="O256" s="29"/>
      <c r="P256" s="29"/>
    </row>
    <row r="257" spans="1:16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665</v>
      </c>
      <c r="G257" s="21">
        <v>702</v>
      </c>
      <c r="H257" s="9">
        <f t="shared" si="7"/>
        <v>5.2706552706552685</v>
      </c>
      <c r="I257" s="23">
        <v>2019</v>
      </c>
      <c r="J257" s="22" t="s">
        <v>15</v>
      </c>
      <c r="K257" s="22" t="s">
        <v>123</v>
      </c>
      <c r="L257" s="22">
        <v>1005</v>
      </c>
      <c r="M257" s="22">
        <v>1046</v>
      </c>
      <c r="N257" s="9">
        <f t="shared" si="8"/>
        <v>3.9196940726577481</v>
      </c>
      <c r="O257" s="29"/>
      <c r="P257" s="29"/>
    </row>
    <row r="258" spans="1:16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2758</v>
      </c>
      <c r="G258" s="21">
        <v>2935</v>
      </c>
      <c r="H258" s="9">
        <f t="shared" si="7"/>
        <v>6.0306643952299765</v>
      </c>
      <c r="I258" s="23">
        <v>2019</v>
      </c>
      <c r="J258" s="22" t="s">
        <v>15</v>
      </c>
      <c r="K258" s="22" t="s">
        <v>124</v>
      </c>
      <c r="L258" s="22">
        <v>3314</v>
      </c>
      <c r="M258" s="22">
        <v>3461</v>
      </c>
      <c r="N258" s="9">
        <f t="shared" si="8"/>
        <v>4.247327362034099</v>
      </c>
      <c r="O258" s="29"/>
      <c r="P258" s="29"/>
    </row>
    <row r="259" spans="1:16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214</v>
      </c>
      <c r="H259" s="9">
        <f t="shared" si="7"/>
        <v>4.2056074766355067</v>
      </c>
      <c r="I259" s="23">
        <v>2019</v>
      </c>
      <c r="J259" s="22" t="s">
        <v>15</v>
      </c>
      <c r="K259" s="22" t="s">
        <v>125</v>
      </c>
      <c r="L259" s="22">
        <v>139</v>
      </c>
      <c r="M259" s="22">
        <v>153</v>
      </c>
      <c r="N259" s="9">
        <f t="shared" si="8"/>
        <v>9.1503267973856168</v>
      </c>
      <c r="O259" s="29"/>
      <c r="P259" s="29"/>
    </row>
    <row r="260" spans="1:16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277</v>
      </c>
      <c r="G260" s="21">
        <v>290</v>
      </c>
      <c r="H260" s="9">
        <f t="shared" si="7"/>
        <v>4.4827586206896513</v>
      </c>
      <c r="I260" s="23">
        <v>2019</v>
      </c>
      <c r="J260" s="22" t="s">
        <v>15</v>
      </c>
      <c r="K260" s="22" t="s">
        <v>126</v>
      </c>
      <c r="L260" s="22">
        <v>206</v>
      </c>
      <c r="M260" s="22">
        <v>220</v>
      </c>
      <c r="N260" s="9">
        <f t="shared" si="8"/>
        <v>6.3636363636363598</v>
      </c>
      <c r="O260" s="29"/>
      <c r="P260" s="29"/>
    </row>
    <row r="261" spans="1:16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257</v>
      </c>
      <c r="G261" s="21">
        <v>276</v>
      </c>
      <c r="H261" s="9">
        <f t="shared" si="7"/>
        <v>6.8840579710144851</v>
      </c>
      <c r="I261" s="23">
        <v>2019</v>
      </c>
      <c r="J261" s="22" t="s">
        <v>15</v>
      </c>
      <c r="K261" s="22" t="s">
        <v>127</v>
      </c>
      <c r="L261" s="22">
        <v>177</v>
      </c>
      <c r="M261" s="22">
        <v>185</v>
      </c>
      <c r="N261" s="9">
        <f t="shared" si="8"/>
        <v>4.3243243243243228</v>
      </c>
      <c r="O261" s="29"/>
      <c r="P261" s="29"/>
    </row>
    <row r="262" spans="1:16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825</v>
      </c>
      <c r="G262" s="21">
        <v>921</v>
      </c>
      <c r="H262" s="9">
        <f t="shared" ref="H262:H324" si="9">100-(F262/G262*100)</f>
        <v>10.423452768729646</v>
      </c>
      <c r="I262" s="23">
        <v>2019</v>
      </c>
      <c r="J262" s="22" t="s">
        <v>15</v>
      </c>
      <c r="K262" s="22" t="s">
        <v>128</v>
      </c>
      <c r="L262" s="22">
        <v>949</v>
      </c>
      <c r="M262" s="22">
        <v>977</v>
      </c>
      <c r="N262" s="9">
        <f t="shared" ref="N262:N324" si="10">100-(L262/M262*100)</f>
        <v>2.8659160696008144</v>
      </c>
      <c r="O262" s="29"/>
      <c r="P262" s="29"/>
    </row>
    <row r="263" spans="1:16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517</v>
      </c>
      <c r="G263" s="21">
        <v>539</v>
      </c>
      <c r="H263" s="9">
        <f t="shared" si="9"/>
        <v>4.0816326530612344</v>
      </c>
      <c r="I263" s="23">
        <v>2019</v>
      </c>
      <c r="J263" s="22" t="s">
        <v>15</v>
      </c>
      <c r="K263" s="22" t="s">
        <v>129</v>
      </c>
      <c r="L263" s="22">
        <v>451</v>
      </c>
      <c r="M263" s="22">
        <v>479</v>
      </c>
      <c r="N263" s="9">
        <f t="shared" si="10"/>
        <v>5.8455114822546932</v>
      </c>
      <c r="O263" s="29"/>
      <c r="P263" s="29"/>
    </row>
    <row r="264" spans="1:16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1589</v>
      </c>
      <c r="G264" s="21">
        <v>1729</v>
      </c>
      <c r="H264" s="9">
        <f t="shared" si="9"/>
        <v>8.0971659919028269</v>
      </c>
      <c r="I264" s="23">
        <v>2019</v>
      </c>
      <c r="J264" s="22" t="s">
        <v>15</v>
      </c>
      <c r="K264" s="22" t="s">
        <v>130</v>
      </c>
      <c r="L264" s="22">
        <v>1453</v>
      </c>
      <c r="M264" s="22">
        <v>1513</v>
      </c>
      <c r="N264" s="9">
        <f t="shared" si="10"/>
        <v>3.9656311962987445</v>
      </c>
      <c r="O264" s="29"/>
      <c r="P264" s="29"/>
    </row>
    <row r="265" spans="1:16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124</v>
      </c>
      <c r="G265" s="21">
        <v>129</v>
      </c>
      <c r="H265" s="9">
        <f t="shared" si="9"/>
        <v>3.8759689922480618</v>
      </c>
      <c r="I265" s="23">
        <v>2019</v>
      </c>
      <c r="J265" s="22" t="s">
        <v>15</v>
      </c>
      <c r="K265" s="22" t="s">
        <v>131</v>
      </c>
      <c r="L265" s="22">
        <v>65</v>
      </c>
      <c r="M265" s="22">
        <v>66</v>
      </c>
      <c r="N265" s="9">
        <f t="shared" si="10"/>
        <v>1.5151515151515156</v>
      </c>
      <c r="O265" s="29"/>
      <c r="P265" s="29"/>
    </row>
    <row r="266" spans="1:16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1081</v>
      </c>
      <c r="G266" s="21">
        <v>1092</v>
      </c>
      <c r="H266" s="9">
        <f t="shared" si="9"/>
        <v>1.0073260073260002</v>
      </c>
      <c r="I266" s="23">
        <v>2019</v>
      </c>
      <c r="J266" s="22" t="s">
        <v>15</v>
      </c>
      <c r="K266" s="22" t="s">
        <v>132</v>
      </c>
      <c r="L266" s="22">
        <v>1375</v>
      </c>
      <c r="M266" s="22">
        <v>1399</v>
      </c>
      <c r="N266" s="9">
        <f t="shared" si="10"/>
        <v>1.7155110793423916</v>
      </c>
      <c r="O266" s="29"/>
      <c r="P266" s="29"/>
    </row>
    <row r="267" spans="1:16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217</v>
      </c>
      <c r="G267" s="21">
        <v>231</v>
      </c>
      <c r="H267" s="9">
        <f t="shared" si="9"/>
        <v>6.0606060606060623</v>
      </c>
      <c r="I267" s="23">
        <v>2019</v>
      </c>
      <c r="J267" s="22" t="s">
        <v>15</v>
      </c>
      <c r="K267" s="22" t="s">
        <v>133</v>
      </c>
      <c r="L267" s="22">
        <v>164</v>
      </c>
      <c r="M267" s="22">
        <v>172</v>
      </c>
      <c r="N267" s="9">
        <f t="shared" si="10"/>
        <v>4.6511627906976685</v>
      </c>
      <c r="O267" s="29"/>
      <c r="P267" s="29"/>
    </row>
    <row r="268" spans="1:16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45</v>
      </c>
      <c r="M268" s="22">
        <v>48</v>
      </c>
      <c r="N268" s="9">
        <v>4.5</v>
      </c>
      <c r="O268" s="29"/>
      <c r="P268" s="29"/>
    </row>
    <row r="269" spans="1:16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1243</v>
      </c>
      <c r="G269" s="21">
        <v>1323</v>
      </c>
      <c r="H269" s="9">
        <f t="shared" si="9"/>
        <v>6.0468631897203267</v>
      </c>
      <c r="I269" s="23">
        <v>2019</v>
      </c>
      <c r="J269" s="22" t="s">
        <v>15</v>
      </c>
      <c r="K269" s="22" t="s">
        <v>135</v>
      </c>
      <c r="L269" s="22">
        <v>1163</v>
      </c>
      <c r="M269" s="22">
        <v>1259</v>
      </c>
      <c r="N269" s="9">
        <f t="shared" si="10"/>
        <v>7.6250992851469448</v>
      </c>
      <c r="O269" s="29"/>
      <c r="P269" s="29"/>
    </row>
    <row r="270" spans="1:16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1798</v>
      </c>
      <c r="G270" s="21">
        <v>2005</v>
      </c>
      <c r="H270" s="9">
        <f t="shared" si="9"/>
        <v>10.32418952618454</v>
      </c>
      <c r="I270" s="23">
        <v>2019</v>
      </c>
      <c r="J270" s="22" t="s">
        <v>15</v>
      </c>
      <c r="K270" s="22" t="s">
        <v>136</v>
      </c>
      <c r="L270" s="22">
        <v>1619</v>
      </c>
      <c r="M270" s="22">
        <v>1760</v>
      </c>
      <c r="N270" s="9">
        <f t="shared" si="10"/>
        <v>8.011363636363626</v>
      </c>
      <c r="O270" s="29"/>
      <c r="P270" s="29"/>
    </row>
    <row r="271" spans="1:16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2775</v>
      </c>
      <c r="G271" s="21">
        <v>2908</v>
      </c>
      <c r="H271" s="9">
        <f t="shared" si="9"/>
        <v>4.5735900962861109</v>
      </c>
      <c r="I271" s="23">
        <v>2019</v>
      </c>
      <c r="J271" s="22" t="s">
        <v>15</v>
      </c>
      <c r="K271" s="22" t="s">
        <v>137</v>
      </c>
      <c r="L271" s="22">
        <v>2774</v>
      </c>
      <c r="M271" s="22">
        <v>2853</v>
      </c>
      <c r="N271" s="9">
        <f t="shared" si="10"/>
        <v>2.7690150718541844</v>
      </c>
      <c r="O271" s="29"/>
      <c r="P271" s="29"/>
    </row>
    <row r="272" spans="1:16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819</v>
      </c>
      <c r="G272" s="21">
        <v>902</v>
      </c>
      <c r="H272" s="9">
        <f t="shared" si="9"/>
        <v>9.2017738359201786</v>
      </c>
      <c r="I272" s="23">
        <v>2019</v>
      </c>
      <c r="J272" s="22" t="s">
        <v>15</v>
      </c>
      <c r="K272" s="22" t="s">
        <v>138</v>
      </c>
      <c r="L272" s="22">
        <v>686</v>
      </c>
      <c r="M272" s="22">
        <v>726</v>
      </c>
      <c r="N272" s="9">
        <f t="shared" si="10"/>
        <v>5.5096418732782411</v>
      </c>
      <c r="O272" s="29"/>
      <c r="P272" s="29"/>
    </row>
    <row r="273" spans="1:16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79</v>
      </c>
      <c r="G273" s="21">
        <v>84</v>
      </c>
      <c r="H273" s="9">
        <f t="shared" si="9"/>
        <v>5.952380952380949</v>
      </c>
      <c r="I273" s="23">
        <v>2019</v>
      </c>
      <c r="J273" s="22" t="s">
        <v>15</v>
      </c>
      <c r="K273" s="22" t="s">
        <v>139</v>
      </c>
      <c r="L273" s="22">
        <v>60</v>
      </c>
      <c r="M273" s="22">
        <v>60</v>
      </c>
      <c r="N273" s="9">
        <f t="shared" si="10"/>
        <v>0</v>
      </c>
      <c r="O273" s="29"/>
      <c r="P273" s="29"/>
    </row>
    <row r="274" spans="1:16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69</v>
      </c>
      <c r="G274" s="21">
        <v>76</v>
      </c>
      <c r="H274" s="9">
        <f t="shared" si="9"/>
        <v>9.2105263157894655</v>
      </c>
      <c r="I274" s="23">
        <v>2019</v>
      </c>
      <c r="J274" s="22" t="s">
        <v>15</v>
      </c>
      <c r="K274" s="22" t="s">
        <v>140</v>
      </c>
      <c r="L274" s="22">
        <v>49</v>
      </c>
      <c r="M274" s="22">
        <v>51</v>
      </c>
      <c r="N274" s="9">
        <f t="shared" si="10"/>
        <v>3.9215686274509807</v>
      </c>
      <c r="O274" s="29"/>
      <c r="P274" s="29"/>
    </row>
    <row r="275" spans="1:16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849</v>
      </c>
      <c r="G275" s="21">
        <v>891</v>
      </c>
      <c r="H275" s="9">
        <f t="shared" si="9"/>
        <v>4.7138047138047199</v>
      </c>
      <c r="I275" s="23">
        <v>2019</v>
      </c>
      <c r="J275" s="22" t="s">
        <v>15</v>
      </c>
      <c r="K275" s="22" t="s">
        <v>141</v>
      </c>
      <c r="L275" s="22">
        <v>692</v>
      </c>
      <c r="M275" s="22">
        <v>711</v>
      </c>
      <c r="N275" s="9">
        <f t="shared" si="10"/>
        <v>2.6722925457102633</v>
      </c>
      <c r="O275" s="29"/>
      <c r="P275" s="29"/>
    </row>
    <row r="276" spans="1:16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230</v>
      </c>
      <c r="G276" s="21">
        <v>240</v>
      </c>
      <c r="H276" s="9">
        <f t="shared" si="9"/>
        <v>4.1666666666666572</v>
      </c>
      <c r="I276" s="23">
        <v>2019</v>
      </c>
      <c r="J276" s="22" t="s">
        <v>15</v>
      </c>
      <c r="K276" s="22" t="s">
        <v>142</v>
      </c>
      <c r="L276" s="22">
        <v>212</v>
      </c>
      <c r="M276" s="22">
        <v>228</v>
      </c>
      <c r="N276" s="9">
        <f t="shared" si="10"/>
        <v>7.0175438596491233</v>
      </c>
      <c r="O276" s="29"/>
      <c r="P276" s="29"/>
    </row>
    <row r="277" spans="1:16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1853</v>
      </c>
      <c r="G277" s="21">
        <v>2020</v>
      </c>
      <c r="H277" s="9">
        <f t="shared" si="9"/>
        <v>8.2673267326732685</v>
      </c>
      <c r="I277" s="23">
        <v>2019</v>
      </c>
      <c r="J277" s="22" t="s">
        <v>15</v>
      </c>
      <c r="K277" s="22" t="s">
        <v>143</v>
      </c>
      <c r="L277" s="22">
        <v>2384</v>
      </c>
      <c r="M277" s="22">
        <v>2565</v>
      </c>
      <c r="N277" s="9">
        <f t="shared" si="10"/>
        <v>7.0565302144249529</v>
      </c>
      <c r="O277" s="29"/>
      <c r="P277" s="29"/>
    </row>
    <row r="278" spans="1:16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108</v>
      </c>
      <c r="H278" s="9">
        <f t="shared" si="9"/>
        <v>4.6296296296296333</v>
      </c>
      <c r="I278" s="23">
        <v>2019</v>
      </c>
      <c r="J278" s="22" t="s">
        <v>15</v>
      </c>
      <c r="K278" s="22" t="s">
        <v>144</v>
      </c>
      <c r="L278" s="22">
        <v>83</v>
      </c>
      <c r="M278" s="22">
        <v>87</v>
      </c>
      <c r="N278" s="9">
        <f t="shared" si="10"/>
        <v>4.5977011494252906</v>
      </c>
      <c r="O278" s="29"/>
      <c r="P278" s="29"/>
    </row>
    <row r="279" spans="1:16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1308</v>
      </c>
      <c r="G279" s="21">
        <v>1348</v>
      </c>
      <c r="H279" s="9">
        <f t="shared" si="9"/>
        <v>2.9673590504451113</v>
      </c>
      <c r="I279" s="23">
        <v>2019</v>
      </c>
      <c r="J279" s="22" t="s">
        <v>15</v>
      </c>
      <c r="K279" s="22" t="s">
        <v>145</v>
      </c>
      <c r="L279" s="22">
        <v>1496</v>
      </c>
      <c r="M279" s="22">
        <v>1551</v>
      </c>
      <c r="N279" s="9">
        <f t="shared" si="10"/>
        <v>3.5460992907801483</v>
      </c>
      <c r="O279" s="29"/>
      <c r="P279" s="29"/>
    </row>
    <row r="280" spans="1:16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1154</v>
      </c>
      <c r="G280" s="21">
        <v>1194</v>
      </c>
      <c r="H280" s="9">
        <f t="shared" si="9"/>
        <v>3.3500837520938092</v>
      </c>
      <c r="I280" s="23">
        <v>2019</v>
      </c>
      <c r="J280" s="22" t="s">
        <v>15</v>
      </c>
      <c r="K280" s="22" t="s">
        <v>146</v>
      </c>
      <c r="L280" s="22">
        <v>989</v>
      </c>
      <c r="M280" s="22">
        <v>1010</v>
      </c>
      <c r="N280" s="9">
        <f t="shared" si="10"/>
        <v>2.0792079207920864</v>
      </c>
      <c r="O280" s="29"/>
      <c r="P280" s="29"/>
    </row>
    <row r="281" spans="1:16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783</v>
      </c>
      <c r="G281" s="21">
        <v>863</v>
      </c>
      <c r="H281" s="9">
        <f t="shared" si="9"/>
        <v>9.2699884125144791</v>
      </c>
      <c r="I281" s="23">
        <v>2019</v>
      </c>
      <c r="J281" s="22" t="s">
        <v>15</v>
      </c>
      <c r="K281" s="22" t="s">
        <v>147</v>
      </c>
      <c r="L281" s="22">
        <v>611</v>
      </c>
      <c r="M281" s="22">
        <v>655</v>
      </c>
      <c r="N281" s="9">
        <f t="shared" si="10"/>
        <v>6.7175572519084028</v>
      </c>
      <c r="O281" s="29"/>
      <c r="P281" s="29"/>
    </row>
    <row r="282" spans="1:16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75</v>
      </c>
      <c r="G282" s="21">
        <v>78</v>
      </c>
      <c r="H282" s="9">
        <f t="shared" si="9"/>
        <v>3.8461538461538396</v>
      </c>
      <c r="I282" s="23">
        <v>2019</v>
      </c>
      <c r="J282" s="22" t="s">
        <v>15</v>
      </c>
      <c r="K282" s="22" t="s">
        <v>148</v>
      </c>
      <c r="L282" s="22">
        <v>63</v>
      </c>
      <c r="M282" s="22">
        <v>64</v>
      </c>
      <c r="N282" s="9">
        <f t="shared" si="10"/>
        <v>1.5625</v>
      </c>
      <c r="O282" s="29"/>
      <c r="P282" s="29"/>
    </row>
    <row r="283" spans="1:16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558</v>
      </c>
      <c r="G283" s="21">
        <v>571</v>
      </c>
      <c r="H283" s="9">
        <f t="shared" si="9"/>
        <v>2.2767075306479825</v>
      </c>
      <c r="I283" s="23">
        <v>2019</v>
      </c>
      <c r="J283" s="22" t="s">
        <v>15</v>
      </c>
      <c r="K283" s="22" t="s">
        <v>149</v>
      </c>
      <c r="L283" s="22">
        <v>472</v>
      </c>
      <c r="M283" s="22">
        <v>510</v>
      </c>
      <c r="N283" s="9">
        <f t="shared" si="10"/>
        <v>7.4509803921568647</v>
      </c>
      <c r="O283" s="29"/>
      <c r="P283" s="29"/>
    </row>
    <row r="284" spans="1:16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1024</v>
      </c>
      <c r="G284" s="21">
        <v>1097</v>
      </c>
      <c r="H284" s="9">
        <f t="shared" si="9"/>
        <v>6.6545123062898881</v>
      </c>
      <c r="I284" s="23">
        <v>2019</v>
      </c>
      <c r="J284" s="22" t="s">
        <v>15</v>
      </c>
      <c r="K284" s="22" t="s">
        <v>150</v>
      </c>
      <c r="L284" s="22">
        <v>1182</v>
      </c>
      <c r="M284" s="22">
        <v>1261</v>
      </c>
      <c r="N284" s="9">
        <f t="shared" si="10"/>
        <v>6.2648691514670958</v>
      </c>
      <c r="O284" s="29"/>
      <c r="P284" s="29"/>
    </row>
    <row r="285" spans="1:16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385</v>
      </c>
      <c r="G285" s="22">
        <v>388</v>
      </c>
      <c r="H285" s="9">
        <f t="shared" si="9"/>
        <v>0.77319587628865349</v>
      </c>
      <c r="I285" s="23">
        <v>2019</v>
      </c>
      <c r="J285" s="22" t="s">
        <v>15</v>
      </c>
      <c r="K285" s="22" t="s">
        <v>151</v>
      </c>
      <c r="L285" s="22">
        <v>404</v>
      </c>
      <c r="M285" s="22">
        <v>404</v>
      </c>
      <c r="N285" s="9">
        <f t="shared" si="10"/>
        <v>0</v>
      </c>
      <c r="O285" s="29"/>
      <c r="P285" s="29"/>
    </row>
    <row r="286" spans="1:16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628</v>
      </c>
      <c r="G286" s="22">
        <v>675</v>
      </c>
      <c r="H286" s="9">
        <f t="shared" si="9"/>
        <v>6.9629629629629619</v>
      </c>
      <c r="I286" s="23">
        <v>2019</v>
      </c>
      <c r="J286" s="22" t="s">
        <v>15</v>
      </c>
      <c r="K286" s="22" t="s">
        <v>152</v>
      </c>
      <c r="L286" s="22">
        <v>773</v>
      </c>
      <c r="M286" s="22">
        <v>813</v>
      </c>
      <c r="N286" s="9">
        <f t="shared" si="10"/>
        <v>4.9200492004920022</v>
      </c>
      <c r="O286" s="29"/>
      <c r="P286" s="29"/>
    </row>
    <row r="287" spans="1:16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1469</v>
      </c>
      <c r="G287" s="22">
        <v>1514</v>
      </c>
      <c r="H287" s="9">
        <f t="shared" si="9"/>
        <v>2.9722589167767524</v>
      </c>
      <c r="I287" s="23">
        <v>2019</v>
      </c>
      <c r="J287" s="22" t="s">
        <v>15</v>
      </c>
      <c r="K287" s="22" t="s">
        <v>153</v>
      </c>
      <c r="L287" s="22">
        <v>1306</v>
      </c>
      <c r="M287" s="22">
        <v>1343</v>
      </c>
      <c r="N287" s="9">
        <f t="shared" si="10"/>
        <v>2.7550260610573361</v>
      </c>
      <c r="O287" s="29"/>
      <c r="P287" s="29"/>
    </row>
    <row r="288" spans="1:16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849</v>
      </c>
      <c r="G288" s="22">
        <v>860</v>
      </c>
      <c r="H288" s="9">
        <f t="shared" si="9"/>
        <v>1.2790697674418681</v>
      </c>
      <c r="I288" s="23">
        <v>2019</v>
      </c>
      <c r="J288" s="22" t="s">
        <v>15</v>
      </c>
      <c r="K288" s="22" t="s">
        <v>154</v>
      </c>
      <c r="L288" s="22">
        <v>927</v>
      </c>
      <c r="M288" s="22">
        <v>949</v>
      </c>
      <c r="N288" s="9">
        <f t="shared" si="10"/>
        <v>2.3182297154899913</v>
      </c>
      <c r="O288" s="29"/>
      <c r="P288" s="29"/>
    </row>
    <row r="289" spans="1:16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946</v>
      </c>
      <c r="G289" s="22">
        <v>1025</v>
      </c>
      <c r="H289" s="9">
        <f t="shared" si="9"/>
        <v>7.7073170731707279</v>
      </c>
      <c r="I289" s="23">
        <v>2019</v>
      </c>
      <c r="J289" s="22" t="s">
        <v>15</v>
      </c>
      <c r="K289" s="22" t="s">
        <v>155</v>
      </c>
      <c r="L289" s="22">
        <v>1362</v>
      </c>
      <c r="M289" s="22">
        <v>1430</v>
      </c>
      <c r="N289" s="9">
        <f t="shared" si="10"/>
        <v>4.7552447552447603</v>
      </c>
      <c r="O289" s="29"/>
      <c r="P289" s="29"/>
    </row>
    <row r="290" spans="1:16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708</v>
      </c>
      <c r="G290" s="22">
        <v>769</v>
      </c>
      <c r="H290" s="9">
        <f t="shared" si="9"/>
        <v>7.9323797139141732</v>
      </c>
      <c r="I290" s="23">
        <v>2019</v>
      </c>
      <c r="J290" s="22" t="s">
        <v>15</v>
      </c>
      <c r="K290" s="22" t="s">
        <v>156</v>
      </c>
      <c r="L290" s="22">
        <v>546</v>
      </c>
      <c r="M290" s="22">
        <v>583</v>
      </c>
      <c r="N290" s="9">
        <f t="shared" si="10"/>
        <v>6.3464837049742755</v>
      </c>
      <c r="O290" s="29"/>
      <c r="P290" s="29"/>
    </row>
    <row r="291" spans="1:16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505</v>
      </c>
      <c r="G291" s="22">
        <v>558</v>
      </c>
      <c r="H291" s="9">
        <f t="shared" si="9"/>
        <v>9.4982078853046517</v>
      </c>
      <c r="I291" s="23">
        <v>2019</v>
      </c>
      <c r="J291" s="22" t="s">
        <v>15</v>
      </c>
      <c r="K291" s="22" t="s">
        <v>157</v>
      </c>
      <c r="L291" s="22">
        <v>466</v>
      </c>
      <c r="M291" s="22">
        <v>485</v>
      </c>
      <c r="N291" s="9">
        <f t="shared" si="10"/>
        <v>3.9175257731958766</v>
      </c>
      <c r="O291" s="29"/>
      <c r="P291" s="29"/>
    </row>
    <row r="292" spans="1:16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349</v>
      </c>
      <c r="G292" s="22">
        <v>369</v>
      </c>
      <c r="H292" s="9">
        <f t="shared" si="9"/>
        <v>5.4200542005419976</v>
      </c>
      <c r="I292" s="23">
        <v>2019</v>
      </c>
      <c r="J292" s="22" t="s">
        <v>15</v>
      </c>
      <c r="K292" s="22" t="s">
        <v>158</v>
      </c>
      <c r="L292" s="22">
        <v>315</v>
      </c>
      <c r="M292" s="22">
        <v>326</v>
      </c>
      <c r="N292" s="9">
        <f t="shared" si="10"/>
        <v>3.3742331288343621</v>
      </c>
      <c r="O292" s="29"/>
      <c r="P292" s="29"/>
    </row>
    <row r="293" spans="1:16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2485</v>
      </c>
      <c r="G293" s="22">
        <v>2561</v>
      </c>
      <c r="H293" s="9">
        <f t="shared" si="9"/>
        <v>2.9675907848496763</v>
      </c>
      <c r="I293" s="23">
        <v>2019</v>
      </c>
      <c r="J293" s="22" t="s">
        <v>15</v>
      </c>
      <c r="K293" s="22" t="s">
        <v>159</v>
      </c>
      <c r="L293" s="22">
        <v>2760</v>
      </c>
      <c r="M293" s="22">
        <v>2809</v>
      </c>
      <c r="N293" s="9">
        <f t="shared" si="10"/>
        <v>1.7443930224279143</v>
      </c>
      <c r="O293" s="29"/>
      <c r="P293" s="29"/>
    </row>
    <row r="294" spans="1:16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1630</v>
      </c>
      <c r="G294" s="22">
        <v>1686</v>
      </c>
      <c r="H294" s="9">
        <f t="shared" si="9"/>
        <v>3.3214709371293054</v>
      </c>
      <c r="I294" s="23">
        <v>2019</v>
      </c>
      <c r="J294" s="22" t="s">
        <v>15</v>
      </c>
      <c r="K294" s="22" t="s">
        <v>160</v>
      </c>
      <c r="L294" s="22">
        <v>1590</v>
      </c>
      <c r="M294" s="22">
        <v>1627</v>
      </c>
      <c r="N294" s="9">
        <f t="shared" si="10"/>
        <v>2.2741241548862945</v>
      </c>
      <c r="O294" s="29"/>
      <c r="P294" s="29"/>
    </row>
    <row r="295" spans="1:16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239</v>
      </c>
      <c r="G295" s="22">
        <v>251</v>
      </c>
      <c r="H295" s="9">
        <f t="shared" si="9"/>
        <v>4.7808764940239001</v>
      </c>
      <c r="I295" s="23">
        <v>2019</v>
      </c>
      <c r="J295" s="22" t="s">
        <v>15</v>
      </c>
      <c r="K295" s="22" t="s">
        <v>161</v>
      </c>
      <c r="L295" s="22">
        <v>291</v>
      </c>
      <c r="M295" s="22">
        <v>295</v>
      </c>
      <c r="N295" s="9">
        <f t="shared" si="10"/>
        <v>1.3559322033898269</v>
      </c>
      <c r="O295" s="29"/>
      <c r="P295" s="29"/>
    </row>
    <row r="296" spans="1:16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846</v>
      </c>
      <c r="G296" s="22">
        <v>917</v>
      </c>
      <c r="H296" s="9">
        <f t="shared" si="9"/>
        <v>7.742639040348962</v>
      </c>
      <c r="I296" s="23">
        <v>2019</v>
      </c>
      <c r="J296" s="22" t="s">
        <v>15</v>
      </c>
      <c r="K296" s="22" t="s">
        <v>162</v>
      </c>
      <c r="L296" s="22">
        <v>850</v>
      </c>
      <c r="M296" s="22">
        <v>903</v>
      </c>
      <c r="N296" s="9">
        <f t="shared" si="10"/>
        <v>5.8693244739756381</v>
      </c>
      <c r="O296" s="29"/>
      <c r="P296" s="29"/>
    </row>
    <row r="297" spans="1:16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1532</v>
      </c>
      <c r="G297" s="22">
        <v>1605</v>
      </c>
      <c r="H297" s="9">
        <f t="shared" si="9"/>
        <v>4.5482866043613797</v>
      </c>
      <c r="I297" s="23">
        <v>2019</v>
      </c>
      <c r="J297" s="22" t="s">
        <v>15</v>
      </c>
      <c r="K297" s="22" t="s">
        <v>163</v>
      </c>
      <c r="L297" s="22">
        <v>1514</v>
      </c>
      <c r="M297" s="22">
        <v>1566</v>
      </c>
      <c r="N297" s="9">
        <f t="shared" si="10"/>
        <v>3.3205619412515972</v>
      </c>
      <c r="O297" s="29"/>
      <c r="P297" s="29"/>
    </row>
    <row r="298" spans="1:16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149</v>
      </c>
      <c r="G298" s="22">
        <v>159</v>
      </c>
      <c r="H298" s="9">
        <f t="shared" si="9"/>
        <v>6.2893081761006329</v>
      </c>
      <c r="I298" s="23">
        <v>2019</v>
      </c>
      <c r="J298" s="22" t="s">
        <v>15</v>
      </c>
      <c r="K298" s="22" t="s">
        <v>164</v>
      </c>
      <c r="L298" s="22">
        <v>92</v>
      </c>
      <c r="M298" s="22">
        <v>99</v>
      </c>
      <c r="N298" s="9">
        <f t="shared" si="10"/>
        <v>7.0707070707070727</v>
      </c>
      <c r="O298" s="29"/>
      <c r="P298" s="29"/>
    </row>
    <row r="299" spans="1:16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46</v>
      </c>
      <c r="G299" s="22">
        <v>50</v>
      </c>
      <c r="H299" s="9">
        <f t="shared" si="9"/>
        <v>8</v>
      </c>
      <c r="I299" s="23">
        <v>2019</v>
      </c>
      <c r="J299" s="22" t="s">
        <v>15</v>
      </c>
      <c r="K299" s="22" t="s">
        <v>165</v>
      </c>
      <c r="L299" s="22">
        <v>39</v>
      </c>
      <c r="M299" s="22">
        <v>39</v>
      </c>
      <c r="N299" s="9">
        <f t="shared" si="10"/>
        <v>0</v>
      </c>
      <c r="O299" s="29"/>
      <c r="P299" s="29"/>
    </row>
    <row r="300" spans="1:16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104</v>
      </c>
      <c r="G300" s="22">
        <v>107</v>
      </c>
      <c r="H300" s="9">
        <f t="shared" si="9"/>
        <v>2.8037383177570092</v>
      </c>
      <c r="I300" s="23">
        <v>2019</v>
      </c>
      <c r="J300" s="22" t="s">
        <v>15</v>
      </c>
      <c r="K300" s="22" t="s">
        <v>166</v>
      </c>
      <c r="L300" s="22">
        <v>87</v>
      </c>
      <c r="M300" s="22">
        <v>93</v>
      </c>
      <c r="N300" s="9">
        <f t="shared" si="10"/>
        <v>6.4516129032258078</v>
      </c>
      <c r="O300" s="29"/>
      <c r="P300" s="29"/>
    </row>
    <row r="301" spans="1:16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521</v>
      </c>
      <c r="H301" s="9">
        <f t="shared" si="9"/>
        <v>3.6468330134356961</v>
      </c>
      <c r="I301" s="23">
        <v>2019</v>
      </c>
      <c r="J301" s="22" t="s">
        <v>15</v>
      </c>
      <c r="K301" s="22" t="s">
        <v>167</v>
      </c>
      <c r="L301" s="22">
        <v>432</v>
      </c>
      <c r="M301" s="22">
        <v>455</v>
      </c>
      <c r="N301" s="9">
        <f t="shared" si="10"/>
        <v>5.0549450549450654</v>
      </c>
      <c r="O301" s="29"/>
      <c r="P301" s="29"/>
    </row>
    <row r="302" spans="1:16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134</v>
      </c>
      <c r="G302" s="22">
        <v>141</v>
      </c>
      <c r="H302" s="9">
        <f t="shared" si="9"/>
        <v>4.9645390070921991</v>
      </c>
      <c r="I302" s="23">
        <v>2019</v>
      </c>
      <c r="J302" s="22" t="s">
        <v>15</v>
      </c>
      <c r="K302" s="22" t="s">
        <v>168</v>
      </c>
      <c r="L302" s="22">
        <v>73</v>
      </c>
      <c r="M302" s="22">
        <v>83</v>
      </c>
      <c r="N302" s="9">
        <f t="shared" si="10"/>
        <v>12.048192771084345</v>
      </c>
      <c r="O302" s="29"/>
      <c r="P302" s="29"/>
    </row>
    <row r="303" spans="1:16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530</v>
      </c>
      <c r="G303" s="22">
        <v>554</v>
      </c>
      <c r="H303" s="9">
        <f t="shared" si="9"/>
        <v>4.3321299638989075</v>
      </c>
      <c r="I303" s="23">
        <v>2019</v>
      </c>
      <c r="J303" s="22" t="s">
        <v>15</v>
      </c>
      <c r="K303" s="22" t="s">
        <v>169</v>
      </c>
      <c r="L303" s="22">
        <v>775</v>
      </c>
      <c r="M303" s="22">
        <v>792</v>
      </c>
      <c r="N303" s="9">
        <f t="shared" si="10"/>
        <v>2.1464646464646506</v>
      </c>
      <c r="O303" s="29"/>
      <c r="P303" s="29"/>
    </row>
    <row r="304" spans="1:16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30</v>
      </c>
      <c r="G304" s="22">
        <v>31</v>
      </c>
      <c r="H304" s="9">
        <f t="shared" si="9"/>
        <v>3.2258064516128968</v>
      </c>
      <c r="I304" s="23">
        <v>2019</v>
      </c>
      <c r="J304" s="22" t="s">
        <v>15</v>
      </c>
      <c r="K304" s="22" t="s">
        <v>170</v>
      </c>
      <c r="L304" s="22">
        <v>16</v>
      </c>
      <c r="M304" s="22">
        <v>16</v>
      </c>
      <c r="N304" s="9">
        <f t="shared" si="10"/>
        <v>0</v>
      </c>
      <c r="O304" s="29"/>
      <c r="P304" s="29"/>
    </row>
    <row r="305" spans="1:16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4.5</v>
      </c>
      <c r="O305" s="29"/>
      <c r="P305" s="29"/>
    </row>
    <row r="306" spans="1:16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374</v>
      </c>
      <c r="G306" s="22">
        <v>387</v>
      </c>
      <c r="H306" s="9">
        <f t="shared" si="9"/>
        <v>3.3591731266149907</v>
      </c>
      <c r="I306" s="23">
        <v>2019</v>
      </c>
      <c r="J306" s="22" t="s">
        <v>15</v>
      </c>
      <c r="K306" s="22" t="s">
        <v>171</v>
      </c>
      <c r="L306" s="22">
        <v>325</v>
      </c>
      <c r="M306" s="22">
        <v>339</v>
      </c>
      <c r="N306" s="9">
        <f t="shared" si="10"/>
        <v>4.1297935103244896</v>
      </c>
      <c r="O306" s="29"/>
      <c r="P306" s="29"/>
    </row>
    <row r="307" spans="1:16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285</v>
      </c>
      <c r="G307" s="22">
        <v>296</v>
      </c>
      <c r="H307" s="9">
        <f t="shared" si="9"/>
        <v>3.7162162162162105</v>
      </c>
      <c r="I307" s="23">
        <v>2019</v>
      </c>
      <c r="J307" s="22" t="s">
        <v>15</v>
      </c>
      <c r="K307" s="22" t="s">
        <v>172</v>
      </c>
      <c r="L307" s="22">
        <v>197</v>
      </c>
      <c r="M307" s="22">
        <v>199</v>
      </c>
      <c r="N307" s="9">
        <f t="shared" si="10"/>
        <v>1.0050251256281513</v>
      </c>
      <c r="O307" s="29"/>
      <c r="P307" s="29"/>
    </row>
    <row r="308" spans="1:16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993</v>
      </c>
      <c r="G308" s="22">
        <v>996</v>
      </c>
      <c r="H308" s="9">
        <f t="shared" si="9"/>
        <v>0.30120481927711751</v>
      </c>
      <c r="I308" s="23">
        <v>2019</v>
      </c>
      <c r="J308" s="22" t="s">
        <v>15</v>
      </c>
      <c r="K308" s="22" t="s">
        <v>173</v>
      </c>
      <c r="L308" s="22">
        <v>934</v>
      </c>
      <c r="M308" s="22">
        <v>938</v>
      </c>
      <c r="N308" s="9">
        <f t="shared" si="10"/>
        <v>0.42643923240937909</v>
      </c>
      <c r="O308" s="29"/>
      <c r="P308" s="29"/>
    </row>
    <row r="309" spans="1:16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51</v>
      </c>
      <c r="G309" s="22">
        <v>53</v>
      </c>
      <c r="H309" s="9">
        <f t="shared" si="9"/>
        <v>3.7735849056603712</v>
      </c>
      <c r="I309" s="23">
        <v>2019</v>
      </c>
      <c r="J309" s="22" t="s">
        <v>15</v>
      </c>
      <c r="K309" s="22" t="s">
        <v>174</v>
      </c>
      <c r="L309" s="22">
        <v>41</v>
      </c>
      <c r="M309" s="22">
        <v>44</v>
      </c>
      <c r="N309" s="9">
        <f t="shared" si="10"/>
        <v>6.8181818181818272</v>
      </c>
      <c r="O309" s="29"/>
      <c r="P309" s="29"/>
    </row>
    <row r="310" spans="1:16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17</v>
      </c>
      <c r="G310" s="22">
        <v>17</v>
      </c>
      <c r="H310" s="9">
        <f t="shared" si="9"/>
        <v>0</v>
      </c>
      <c r="I310" s="23">
        <v>2019</v>
      </c>
      <c r="J310" s="22" t="s">
        <v>15</v>
      </c>
      <c r="K310" s="22" t="s">
        <v>175</v>
      </c>
      <c r="L310" s="22">
        <v>140</v>
      </c>
      <c r="M310" s="22">
        <v>141</v>
      </c>
      <c r="N310" s="9">
        <f t="shared" si="10"/>
        <v>0.7092198581560325</v>
      </c>
      <c r="O310" s="29"/>
      <c r="P310" s="29"/>
    </row>
    <row r="311" spans="1:16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299</v>
      </c>
      <c r="G311" s="22">
        <v>338</v>
      </c>
      <c r="H311" s="9">
        <f t="shared" si="9"/>
        <v>11.538461538461547</v>
      </c>
      <c r="I311" s="23">
        <v>2019</v>
      </c>
      <c r="J311" s="22" t="s">
        <v>15</v>
      </c>
      <c r="K311" s="22" t="s">
        <v>176</v>
      </c>
      <c r="L311" s="22">
        <v>219</v>
      </c>
      <c r="M311" s="22">
        <v>231</v>
      </c>
      <c r="N311" s="9">
        <f t="shared" si="10"/>
        <v>5.1948051948051983</v>
      </c>
      <c r="O311" s="29"/>
      <c r="P311" s="29"/>
    </row>
    <row r="312" spans="1:16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105</v>
      </c>
      <c r="G312" s="22">
        <v>105</v>
      </c>
      <c r="H312" s="9">
        <f t="shared" si="9"/>
        <v>0</v>
      </c>
      <c r="I312" s="23">
        <v>2019</v>
      </c>
      <c r="J312" s="22" t="s">
        <v>15</v>
      </c>
      <c r="K312" s="22" t="s">
        <v>177</v>
      </c>
      <c r="L312" s="22">
        <v>86</v>
      </c>
      <c r="M312" s="22">
        <v>87</v>
      </c>
      <c r="N312" s="9">
        <f t="shared" si="10"/>
        <v>1.1494252873563227</v>
      </c>
      <c r="O312" s="29"/>
      <c r="P312" s="29"/>
    </row>
    <row r="313" spans="1:16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354</v>
      </c>
      <c r="G313" s="22">
        <v>381</v>
      </c>
      <c r="H313" s="9">
        <f t="shared" si="9"/>
        <v>7.086614173228341</v>
      </c>
      <c r="I313" s="23">
        <v>2019</v>
      </c>
      <c r="J313" s="22" t="s">
        <v>15</v>
      </c>
      <c r="K313" s="22" t="s">
        <v>178</v>
      </c>
      <c r="L313" s="22">
        <v>356</v>
      </c>
      <c r="M313" s="22">
        <v>377</v>
      </c>
      <c r="N313" s="9">
        <f t="shared" si="10"/>
        <v>5.5702917771883307</v>
      </c>
      <c r="O313" s="29"/>
      <c r="P313" s="29"/>
    </row>
    <row r="314" spans="1:16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548</v>
      </c>
      <c r="G314" s="22">
        <v>586</v>
      </c>
      <c r="H314" s="9">
        <f t="shared" si="9"/>
        <v>6.4846416382252556</v>
      </c>
      <c r="I314" s="23">
        <v>2019</v>
      </c>
      <c r="J314" s="22" t="s">
        <v>15</v>
      </c>
      <c r="K314" s="22" t="s">
        <v>179</v>
      </c>
      <c r="L314" s="22">
        <v>458</v>
      </c>
      <c r="M314" s="22">
        <v>480</v>
      </c>
      <c r="N314" s="9">
        <f t="shared" si="10"/>
        <v>4.5833333333333286</v>
      </c>
      <c r="O314" s="29"/>
      <c r="P314" s="29"/>
    </row>
    <row r="315" spans="1:16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582</v>
      </c>
      <c r="G315" s="22">
        <v>613</v>
      </c>
      <c r="H315" s="9">
        <f t="shared" si="9"/>
        <v>5.0570962479608426</v>
      </c>
      <c r="I315" s="23">
        <v>2019</v>
      </c>
      <c r="J315" s="22" t="s">
        <v>15</v>
      </c>
      <c r="K315" s="22" t="s">
        <v>180</v>
      </c>
      <c r="L315" s="22">
        <v>442</v>
      </c>
      <c r="M315" s="22">
        <v>456</v>
      </c>
      <c r="N315" s="9">
        <f t="shared" si="10"/>
        <v>3.0701754385964932</v>
      </c>
      <c r="O315" s="29"/>
      <c r="P315" s="29"/>
    </row>
    <row r="316" spans="1:16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58</v>
      </c>
      <c r="G316" s="22">
        <v>60</v>
      </c>
      <c r="H316" s="9">
        <f t="shared" si="9"/>
        <v>3.3333333333333286</v>
      </c>
      <c r="I316" s="23">
        <v>2019</v>
      </c>
      <c r="J316" s="22" t="s">
        <v>15</v>
      </c>
      <c r="K316" s="22" t="s">
        <v>181</v>
      </c>
      <c r="L316" s="22">
        <v>30</v>
      </c>
      <c r="M316" s="22">
        <v>33</v>
      </c>
      <c r="N316" s="9">
        <f t="shared" si="10"/>
        <v>9.0909090909090935</v>
      </c>
      <c r="O316" s="29"/>
      <c r="P316" s="29"/>
    </row>
    <row r="317" spans="1:16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1455</v>
      </c>
      <c r="G317" s="22">
        <v>1494</v>
      </c>
      <c r="H317" s="9">
        <f t="shared" si="9"/>
        <v>2.6104417670682665</v>
      </c>
      <c r="I317" s="23">
        <v>2019</v>
      </c>
      <c r="J317" s="22" t="s">
        <v>15</v>
      </c>
      <c r="K317" s="22" t="s">
        <v>182</v>
      </c>
      <c r="L317" s="22">
        <v>1747</v>
      </c>
      <c r="M317" s="22">
        <v>1805</v>
      </c>
      <c r="N317" s="9">
        <f t="shared" si="10"/>
        <v>3.2132963988919698</v>
      </c>
      <c r="O317" s="29"/>
      <c r="P317" s="29"/>
    </row>
    <row r="318" spans="1:16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1312</v>
      </c>
      <c r="G318" s="22">
        <v>1396</v>
      </c>
      <c r="H318" s="9">
        <f t="shared" si="9"/>
        <v>6.0171919770773599</v>
      </c>
      <c r="I318" s="23">
        <v>2019</v>
      </c>
      <c r="J318" s="22" t="s">
        <v>15</v>
      </c>
      <c r="K318" s="22" t="s">
        <v>183</v>
      </c>
      <c r="L318" s="22">
        <v>1730</v>
      </c>
      <c r="M318" s="22">
        <v>1809</v>
      </c>
      <c r="N318" s="9">
        <f t="shared" si="10"/>
        <v>4.3670536207849722</v>
      </c>
      <c r="O318" s="29"/>
      <c r="P318" s="29"/>
    </row>
    <row r="319" spans="1:16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514</v>
      </c>
      <c r="G319" s="22">
        <v>536</v>
      </c>
      <c r="H319" s="9">
        <f t="shared" si="9"/>
        <v>4.1044776119402968</v>
      </c>
      <c r="I319" s="23">
        <v>2019</v>
      </c>
      <c r="J319" s="22" t="s">
        <v>15</v>
      </c>
      <c r="K319" s="22" t="s">
        <v>184</v>
      </c>
      <c r="L319" s="22">
        <v>460</v>
      </c>
      <c r="M319" s="22">
        <v>511</v>
      </c>
      <c r="N319" s="9">
        <f t="shared" si="10"/>
        <v>9.9804305283757344</v>
      </c>
      <c r="O319" s="29"/>
      <c r="P319" s="29"/>
    </row>
    <row r="320" spans="1:16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1596</v>
      </c>
      <c r="G320" s="22">
        <v>1726</v>
      </c>
      <c r="H320" s="9">
        <f t="shared" si="9"/>
        <v>7.5318655851680205</v>
      </c>
      <c r="I320" s="23">
        <v>2019</v>
      </c>
      <c r="J320" s="22" t="s">
        <v>15</v>
      </c>
      <c r="K320" s="22" t="s">
        <v>185</v>
      </c>
      <c r="L320" s="22">
        <v>2761</v>
      </c>
      <c r="M320" s="22">
        <v>2894</v>
      </c>
      <c r="N320" s="9">
        <f t="shared" si="10"/>
        <v>4.5957152729785662</v>
      </c>
      <c r="O320" s="29"/>
      <c r="P320" s="29"/>
    </row>
    <row r="321" spans="1:16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863</v>
      </c>
      <c r="G321" s="22">
        <v>872</v>
      </c>
      <c r="H321" s="9">
        <f t="shared" si="9"/>
        <v>1.032110091743121</v>
      </c>
      <c r="I321" s="23">
        <v>2019</v>
      </c>
      <c r="J321" s="22" t="s">
        <v>15</v>
      </c>
      <c r="K321" s="22" t="s">
        <v>186</v>
      </c>
      <c r="L321" s="22">
        <v>888</v>
      </c>
      <c r="M321" s="22">
        <v>909</v>
      </c>
      <c r="N321" s="9">
        <f t="shared" si="10"/>
        <v>2.310231023102304</v>
      </c>
      <c r="O321" s="29"/>
      <c r="P321" s="29"/>
    </row>
    <row r="322" spans="1:16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1963</v>
      </c>
      <c r="G322" s="22">
        <v>2042</v>
      </c>
      <c r="H322" s="9">
        <f t="shared" si="9"/>
        <v>3.8687561214495503</v>
      </c>
      <c r="I322" s="23">
        <v>2019</v>
      </c>
      <c r="J322" s="22" t="s">
        <v>15</v>
      </c>
      <c r="K322" s="22" t="s">
        <v>187</v>
      </c>
      <c r="L322" s="22">
        <v>1612</v>
      </c>
      <c r="M322" s="22">
        <v>1662</v>
      </c>
      <c r="N322" s="9">
        <f t="shared" si="10"/>
        <v>3.0084235860409052</v>
      </c>
      <c r="O322" s="29"/>
      <c r="P322" s="29"/>
    </row>
    <row r="323" spans="1:16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111</v>
      </c>
      <c r="H323" s="9">
        <f t="shared" si="9"/>
        <v>8.1081081081080981</v>
      </c>
      <c r="I323" s="23">
        <v>2019</v>
      </c>
      <c r="J323" s="22" t="s">
        <v>15</v>
      </c>
      <c r="K323" s="22" t="s">
        <v>188</v>
      </c>
      <c r="L323" s="22">
        <v>54</v>
      </c>
      <c r="M323" s="22">
        <v>60</v>
      </c>
      <c r="N323" s="9">
        <f t="shared" si="10"/>
        <v>10</v>
      </c>
      <c r="O323" s="29"/>
      <c r="P323" s="29"/>
    </row>
    <row r="324" spans="1:16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59771</v>
      </c>
      <c r="G324" s="22">
        <f>SUM(G245:G323)</f>
        <v>63017</v>
      </c>
      <c r="H324" s="9">
        <f t="shared" si="9"/>
        <v>5.1509910024279151</v>
      </c>
      <c r="I324" s="23">
        <v>2019</v>
      </c>
      <c r="J324" s="22" t="s">
        <v>15</v>
      </c>
      <c r="K324" s="57" t="s">
        <v>109</v>
      </c>
      <c r="L324" s="22">
        <f>SUM(L245:L323)</f>
        <v>61898</v>
      </c>
      <c r="M324" s="22">
        <f>SUM(M245:M323)</f>
        <v>64399</v>
      </c>
      <c r="N324" s="9">
        <f t="shared" si="10"/>
        <v>3.8836006770291362</v>
      </c>
      <c r="O324" s="29"/>
      <c r="P324" s="29"/>
    </row>
    <row r="325" spans="1:16" x14ac:dyDescent="0.45">
      <c r="B325" s="3"/>
      <c r="C325" s="5"/>
      <c r="O325" s="29"/>
      <c r="P325" s="29"/>
    </row>
    <row r="326" spans="1:16" x14ac:dyDescent="0.45">
      <c r="B326" s="3"/>
      <c r="C326" s="5"/>
      <c r="P326" s="29"/>
    </row>
    <row r="327" spans="1:16" x14ac:dyDescent="0.45">
      <c r="B327" s="3"/>
      <c r="C327" s="5"/>
      <c r="P327" s="29"/>
    </row>
    <row r="328" spans="1:16" x14ac:dyDescent="0.45">
      <c r="B328" s="3"/>
      <c r="C328" s="5"/>
      <c r="P328" s="29"/>
    </row>
    <row r="329" spans="1:16" x14ac:dyDescent="0.45">
      <c r="B329" s="3"/>
      <c r="C329" s="5"/>
      <c r="P329" s="29"/>
    </row>
    <row r="330" spans="1:16" x14ac:dyDescent="0.45">
      <c r="B330" s="3"/>
      <c r="C330" s="5"/>
      <c r="P330" s="29"/>
    </row>
    <row r="331" spans="1:16" x14ac:dyDescent="0.45">
      <c r="B331" s="3"/>
      <c r="C331" s="5"/>
      <c r="P331" s="29"/>
    </row>
    <row r="332" spans="1:16" x14ac:dyDescent="0.45">
      <c r="B332" s="3"/>
      <c r="C332" s="5"/>
      <c r="P332" s="29"/>
    </row>
    <row r="333" spans="1:16" x14ac:dyDescent="0.45">
      <c r="B333" s="3"/>
      <c r="C333" s="5"/>
      <c r="P333" s="29"/>
    </row>
    <row r="334" spans="1:16" x14ac:dyDescent="0.45">
      <c r="B334" s="3"/>
      <c r="C334" s="5"/>
      <c r="P334" s="29"/>
    </row>
    <row r="335" spans="1:16" x14ac:dyDescent="0.45">
      <c r="B335" s="3"/>
      <c r="C335" s="5"/>
      <c r="P335" s="29"/>
    </row>
    <row r="336" spans="1:16" x14ac:dyDescent="0.45">
      <c r="B336" s="3"/>
      <c r="C336" s="5"/>
      <c r="P336" s="29"/>
    </row>
    <row r="337" spans="2:16" x14ac:dyDescent="0.45">
      <c r="B337" s="3"/>
      <c r="C337" s="5"/>
      <c r="P337" s="29"/>
    </row>
    <row r="338" spans="2:16" x14ac:dyDescent="0.45">
      <c r="B338" s="3"/>
      <c r="C338" s="5"/>
      <c r="P338" s="29"/>
    </row>
    <row r="339" spans="2:16" x14ac:dyDescent="0.45">
      <c r="B339" s="3"/>
      <c r="C339" s="5"/>
      <c r="P339" s="29"/>
    </row>
    <row r="340" spans="2:16" x14ac:dyDescent="0.45">
      <c r="B340" s="3"/>
      <c r="C340" s="5"/>
      <c r="P340" s="29"/>
    </row>
    <row r="341" spans="2:16" x14ac:dyDescent="0.45">
      <c r="B341" s="3"/>
      <c r="C341" s="5"/>
      <c r="P341" s="29"/>
    </row>
    <row r="342" spans="2:16" x14ac:dyDescent="0.45">
      <c r="B342" s="3"/>
      <c r="C342" s="5"/>
      <c r="P342" s="29"/>
    </row>
    <row r="343" spans="2:16" x14ac:dyDescent="0.45">
      <c r="B343" s="3"/>
      <c r="C343" s="5"/>
      <c r="P343" s="29"/>
    </row>
    <row r="344" spans="2:16" x14ac:dyDescent="0.45">
      <c r="B344" s="3"/>
      <c r="C344" s="5"/>
      <c r="P344" s="29"/>
    </row>
    <row r="345" spans="2:16" x14ac:dyDescent="0.45">
      <c r="B345" s="3"/>
      <c r="C345" s="5"/>
      <c r="P345" s="29"/>
    </row>
    <row r="346" spans="2:16" x14ac:dyDescent="0.45">
      <c r="B346" s="3"/>
      <c r="C346" s="5"/>
      <c r="P346" s="29"/>
    </row>
    <row r="347" spans="2:16" x14ac:dyDescent="0.45">
      <c r="B347" s="3"/>
      <c r="C347" s="5"/>
      <c r="P347" s="29"/>
    </row>
    <row r="348" spans="2:16" x14ac:dyDescent="0.45">
      <c r="B348" s="3"/>
      <c r="C348" s="5"/>
      <c r="P348" s="29"/>
    </row>
    <row r="349" spans="2:16" x14ac:dyDescent="0.45">
      <c r="B349" s="3"/>
      <c r="C349" s="5"/>
      <c r="P349" s="29"/>
    </row>
    <row r="350" spans="2:16" x14ac:dyDescent="0.45">
      <c r="B350" s="3"/>
      <c r="C350" s="5"/>
      <c r="P350" s="29"/>
    </row>
    <row r="351" spans="2:16" x14ac:dyDescent="0.45">
      <c r="B351" s="3"/>
      <c r="C351" s="5"/>
      <c r="P351" s="29"/>
    </row>
    <row r="352" spans="2:16" x14ac:dyDescent="0.45">
      <c r="B352" s="3"/>
      <c r="C352" s="5"/>
      <c r="P352" s="29"/>
    </row>
    <row r="353" spans="2:16" x14ac:dyDescent="0.45">
      <c r="B353" s="3"/>
      <c r="C353" s="5"/>
      <c r="P353" s="29"/>
    </row>
    <row r="354" spans="2:16" x14ac:dyDescent="0.45">
      <c r="B354" s="3"/>
      <c r="C354" s="5"/>
      <c r="P354" s="29"/>
    </row>
    <row r="355" spans="2:16" x14ac:dyDescent="0.45">
      <c r="B355" s="3"/>
      <c r="C355" s="5"/>
      <c r="P355" s="29"/>
    </row>
    <row r="356" spans="2:16" x14ac:dyDescent="0.45">
      <c r="B356" s="3"/>
      <c r="C356" s="5"/>
      <c r="P356" s="29"/>
    </row>
    <row r="357" spans="2:16" x14ac:dyDescent="0.45">
      <c r="B357" s="3"/>
      <c r="C357" s="5"/>
      <c r="P357" s="29"/>
    </row>
    <row r="358" spans="2:16" x14ac:dyDescent="0.45">
      <c r="B358" s="3"/>
      <c r="C358" s="5"/>
      <c r="P358" s="29"/>
    </row>
    <row r="359" spans="2:16" x14ac:dyDescent="0.45">
      <c r="B359" s="3"/>
      <c r="C359" s="5"/>
      <c r="P359" s="29"/>
    </row>
    <row r="360" spans="2:16" x14ac:dyDescent="0.45">
      <c r="B360" s="3"/>
      <c r="C360" s="5"/>
      <c r="P360" s="29"/>
    </row>
    <row r="361" spans="2:16" x14ac:dyDescent="0.45">
      <c r="B361" s="3"/>
      <c r="C361" s="5"/>
      <c r="P361" s="29"/>
    </row>
    <row r="362" spans="2:16" x14ac:dyDescent="0.45">
      <c r="B362" s="3"/>
      <c r="C362" s="5"/>
      <c r="P362" s="29"/>
    </row>
    <row r="363" spans="2:16" x14ac:dyDescent="0.45">
      <c r="B363" s="3"/>
      <c r="C363" s="5"/>
      <c r="P363" s="29"/>
    </row>
    <row r="364" spans="2:16" x14ac:dyDescent="0.45">
      <c r="B364" s="3"/>
      <c r="C364" s="5"/>
      <c r="P364" s="29"/>
    </row>
    <row r="365" spans="2:16" x14ac:dyDescent="0.45">
      <c r="B365" s="3"/>
      <c r="C365" s="5"/>
      <c r="P365" s="29"/>
    </row>
    <row r="366" spans="2:16" x14ac:dyDescent="0.45">
      <c r="B366" s="3"/>
      <c r="C366" s="5"/>
      <c r="P366" s="29"/>
    </row>
    <row r="367" spans="2:16" x14ac:dyDescent="0.45">
      <c r="B367" s="3"/>
      <c r="C367" s="5"/>
      <c r="P367" s="29"/>
    </row>
    <row r="368" spans="2:16" x14ac:dyDescent="0.45">
      <c r="B368" s="3"/>
      <c r="C368" s="5"/>
      <c r="P368" s="29"/>
    </row>
    <row r="369" spans="2:16" x14ac:dyDescent="0.45">
      <c r="B369" s="3"/>
      <c r="C369" s="5"/>
      <c r="P369" s="29"/>
    </row>
    <row r="370" spans="2:16" x14ac:dyDescent="0.45">
      <c r="B370" s="3"/>
      <c r="C370" s="5"/>
      <c r="P370" s="29"/>
    </row>
    <row r="371" spans="2:16" x14ac:dyDescent="0.45">
      <c r="B371" s="3"/>
      <c r="C371" s="5"/>
      <c r="P371" s="29"/>
    </row>
    <row r="372" spans="2:16" x14ac:dyDescent="0.45">
      <c r="B372" s="3"/>
      <c r="C372" s="5"/>
      <c r="P372" s="29"/>
    </row>
    <row r="373" spans="2:16" x14ac:dyDescent="0.45">
      <c r="B373" s="3"/>
      <c r="C373" s="5"/>
      <c r="P373" s="29"/>
    </row>
    <row r="374" spans="2:16" x14ac:dyDescent="0.45">
      <c r="B374" s="3"/>
      <c r="C374" s="5"/>
      <c r="P374" s="29"/>
    </row>
    <row r="375" spans="2:16" x14ac:dyDescent="0.45">
      <c r="B375" s="3"/>
      <c r="C375" s="5"/>
      <c r="P375" s="29"/>
    </row>
    <row r="376" spans="2:16" x14ac:dyDescent="0.45">
      <c r="B376" s="3"/>
      <c r="C376" s="5"/>
      <c r="P376" s="29"/>
    </row>
    <row r="377" spans="2:16" x14ac:dyDescent="0.45">
      <c r="B377" s="3"/>
      <c r="C377" s="5"/>
      <c r="P377" s="29"/>
    </row>
    <row r="378" spans="2:16" x14ac:dyDescent="0.45">
      <c r="B378" s="3"/>
      <c r="C378" s="5"/>
      <c r="P378" s="29"/>
    </row>
    <row r="379" spans="2:16" x14ac:dyDescent="0.45">
      <c r="B379" s="3"/>
      <c r="C379" s="5"/>
      <c r="P379" s="29"/>
    </row>
    <row r="380" spans="2:16" x14ac:dyDescent="0.45">
      <c r="B380" s="3"/>
      <c r="C380" s="5"/>
      <c r="P380" s="29"/>
    </row>
    <row r="381" spans="2:16" x14ac:dyDescent="0.45">
      <c r="B381" s="3"/>
      <c r="C381" s="5"/>
      <c r="P381" s="29"/>
    </row>
    <row r="382" spans="2:16" x14ac:dyDescent="0.45">
      <c r="B382" s="3"/>
      <c r="C382" s="5"/>
      <c r="P382" s="29"/>
    </row>
    <row r="383" spans="2:16" x14ac:dyDescent="0.45">
      <c r="B383" s="3"/>
      <c r="C383" s="5"/>
      <c r="P383" s="29"/>
    </row>
    <row r="384" spans="2:16" x14ac:dyDescent="0.45">
      <c r="B384" s="3"/>
      <c r="C384" s="5"/>
      <c r="P384" s="29"/>
    </row>
    <row r="385" spans="2:16" x14ac:dyDescent="0.45">
      <c r="B385" s="3"/>
      <c r="C385" s="5"/>
      <c r="P385" s="29"/>
    </row>
    <row r="386" spans="2:16" x14ac:dyDescent="0.45">
      <c r="B386" s="3"/>
      <c r="C386" s="5"/>
      <c r="P386" s="29"/>
    </row>
    <row r="387" spans="2:16" x14ac:dyDescent="0.45">
      <c r="B387" s="3"/>
      <c r="C387" s="5"/>
      <c r="P387" s="29"/>
    </row>
    <row r="388" spans="2:16" x14ac:dyDescent="0.45">
      <c r="B388" s="3"/>
      <c r="C388" s="5"/>
      <c r="P388" s="29"/>
    </row>
    <row r="389" spans="2:16" x14ac:dyDescent="0.45">
      <c r="B389" s="3"/>
      <c r="C389" s="5"/>
      <c r="P389" s="29"/>
    </row>
    <row r="390" spans="2:16" x14ac:dyDescent="0.45">
      <c r="B390" s="3"/>
      <c r="C390" s="5"/>
      <c r="P390" s="29"/>
    </row>
    <row r="391" spans="2:16" x14ac:dyDescent="0.45">
      <c r="B391" s="3"/>
      <c r="C391" s="5"/>
      <c r="P391" s="29"/>
    </row>
    <row r="392" spans="2:16" x14ac:dyDescent="0.45">
      <c r="B392" s="3"/>
      <c r="C392" s="5"/>
      <c r="P392" s="29"/>
    </row>
    <row r="393" spans="2:16" x14ac:dyDescent="0.45">
      <c r="B393" s="3"/>
      <c r="C393" s="5"/>
      <c r="P393" s="29"/>
    </row>
    <row r="394" spans="2:16" x14ac:dyDescent="0.45">
      <c r="B394" s="3"/>
      <c r="C394" s="5"/>
      <c r="P394" s="29"/>
    </row>
    <row r="395" spans="2:16" x14ac:dyDescent="0.45">
      <c r="B395" s="3"/>
      <c r="C395" s="5"/>
      <c r="P395" s="29"/>
    </row>
    <row r="396" spans="2:16" x14ac:dyDescent="0.45">
      <c r="B396" s="3"/>
      <c r="C396" s="5"/>
    </row>
    <row r="397" spans="2:16" x14ac:dyDescent="0.45">
      <c r="B397" s="3"/>
      <c r="C397" s="5"/>
    </row>
    <row r="398" spans="2:16" x14ac:dyDescent="0.45">
      <c r="B398" s="3"/>
      <c r="C398" s="5"/>
    </row>
    <row r="399" spans="2:16" x14ac:dyDescent="0.45">
      <c r="B399" s="3"/>
      <c r="C399" s="5"/>
    </row>
    <row r="400" spans="2:16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B514" s="3"/>
      <c r="C514" s="5"/>
    </row>
    <row r="515" spans="2:3" x14ac:dyDescent="0.45">
      <c r="B515" s="3"/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</sheetData>
  <sheetProtection sheet="1" objects="1" scenarios="1"/>
  <mergeCells count="9">
    <mergeCell ref="P37:V38"/>
    <mergeCell ref="P34:V36"/>
    <mergeCell ref="P1:V1"/>
    <mergeCell ref="P2:V3"/>
    <mergeCell ref="H3:H4"/>
    <mergeCell ref="N3:N4"/>
    <mergeCell ref="R9:R10"/>
    <mergeCell ref="S9:S10"/>
    <mergeCell ref="T9:T10"/>
  </mergeCells>
  <conditionalFormatting sqref="F2538:G1048576 F1:G323 L4:M323">
    <cfRule type="cellIs" dxfId="1" priority="2" operator="between">
      <formula>1</formula>
      <formula>4</formula>
    </cfRule>
  </conditionalFormatting>
  <conditionalFormatting sqref="F324:G324 L324:M324">
    <cfRule type="cellIs" dxfId="0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15</xdr:col>
                    <xdr:colOff>590550</xdr:colOff>
                    <xdr:row>5</xdr:row>
                    <xdr:rowOff>0</xdr:rowOff>
                  </from>
                  <to>
                    <xdr:col>17</xdr:col>
                    <xdr:colOff>295275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15</xdr:col>
                    <xdr:colOff>600075</xdr:colOff>
                    <xdr:row>6</xdr:row>
                    <xdr:rowOff>180975</xdr:rowOff>
                  </from>
                  <to>
                    <xdr:col>17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  <pageSetUpPr fitToPage="1"/>
  </sheetPr>
  <dimension ref="A1:V89"/>
  <sheetViews>
    <sheetView showGridLines="0" showRowColHeaders="0" workbookViewId="0">
      <pane xSplit="11" ySplit="5" topLeftCell="N6" activePane="bottomRight" state="frozen"/>
      <selection activeCell="M1" sqref="M1"/>
      <selection pane="topRight" activeCell="M1" sqref="M1"/>
      <selection pane="bottomLeft" activeCell="M1" sqref="M1"/>
      <selection pane="bottomRight" activeCell="O4" sqref="O4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A4" s="49"/>
      <c r="B4" s="50"/>
      <c r="D4" s="49"/>
      <c r="E4" s="49"/>
      <c r="F4" s="49"/>
      <c r="G4" s="49"/>
      <c r="H4" s="49"/>
      <c r="I4" s="49"/>
      <c r="J4" s="49"/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32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32"/>
      <c r="K6" s="51"/>
      <c r="T6" s="32"/>
      <c r="U6" s="28" t="s">
        <v>15</v>
      </c>
      <c r="V6" s="32"/>
    </row>
    <row r="7" spans="1:22" x14ac:dyDescent="0.45">
      <c r="A7" s="32"/>
      <c r="B7" s="37">
        <v>1</v>
      </c>
      <c r="C7" s="27" t="s">
        <v>57</v>
      </c>
      <c r="D7" s="38">
        <f>VLOOKUP($E$3*80-80+$B7,'Numeracy Select LGA'!$A$5:$N$324,14)</f>
        <v>0.94339622641508925</v>
      </c>
      <c r="E7" s="38">
        <f>D7+0.0001*B7</f>
        <v>0.94349622641508923</v>
      </c>
      <c r="F7" s="39">
        <f>RANK(E7,E$7:E$85)</f>
        <v>70</v>
      </c>
      <c r="G7" s="40" t="str">
        <f>VLOOKUP(MATCH(B7,F$7:F$85,0),$B$7:$F$85,2)</f>
        <v>Northern Grampians</v>
      </c>
      <c r="H7" s="41">
        <f>VLOOKUP(MATCH(B7,F$7:F$85,0),$B$7:$F$85,3)</f>
        <v>12.048192771084345</v>
      </c>
      <c r="I7" s="32"/>
      <c r="J7" s="32"/>
      <c r="K7" s="51"/>
      <c r="T7" s="32"/>
      <c r="U7" s="32"/>
      <c r="V7" s="32"/>
    </row>
    <row r="8" spans="1:22" x14ac:dyDescent="0.45">
      <c r="A8" s="32"/>
      <c r="B8" s="37">
        <v>2</v>
      </c>
      <c r="C8" s="27" t="s">
        <v>50</v>
      </c>
      <c r="D8" s="38">
        <f>VLOOKUP($E$3*80-80+$B8,'Numeracy Select LGA'!$A$5:$N$324,14)</f>
        <v>0.80645161290323131</v>
      </c>
      <c r="E8" s="38">
        <f t="shared" ref="E8:E71" si="0">D8+0.0001*B8</f>
        <v>0.80665161290323129</v>
      </c>
      <c r="F8" s="39">
        <f t="shared" ref="F8:F71" si="1">RANK(E8,E$7:E$85)</f>
        <v>71</v>
      </c>
      <c r="G8" s="40" t="str">
        <f t="shared" ref="G8:G71" si="2">VLOOKUP(MATCH(B8,F$7:F$85,0),$B$7:$F$85,2)</f>
        <v>Yarriambiack</v>
      </c>
      <c r="H8" s="41">
        <f t="shared" ref="H8:H71" si="3">VLOOKUP(MATCH(B8,F$7:F$85,0),$B$7:$F$85,3)</f>
        <v>10</v>
      </c>
      <c r="I8" s="32"/>
      <c r="J8" s="32"/>
      <c r="K8" s="51"/>
      <c r="T8" s="32"/>
      <c r="U8" s="32"/>
      <c r="V8" s="32"/>
    </row>
    <row r="9" spans="1:22" x14ac:dyDescent="0.45">
      <c r="A9" s="32"/>
      <c r="B9" s="37">
        <v>3</v>
      </c>
      <c r="C9" s="27" t="s">
        <v>18</v>
      </c>
      <c r="D9" s="38">
        <f>VLOOKUP($E$3*80-80+$B9,'Numeracy Select LGA'!$A$5:$N$324,14)</f>
        <v>4.0477770404777687</v>
      </c>
      <c r="E9" s="38">
        <f t="shared" si="0"/>
        <v>4.0480770404777688</v>
      </c>
      <c r="F9" s="39">
        <f t="shared" si="1"/>
        <v>40</v>
      </c>
      <c r="G9" s="40" t="str">
        <f t="shared" si="2"/>
        <v>Wodonga</v>
      </c>
      <c r="H9" s="41">
        <f t="shared" si="3"/>
        <v>9.9804305283757344</v>
      </c>
      <c r="I9" s="32"/>
      <c r="J9" s="32"/>
      <c r="K9" s="51"/>
      <c r="T9" s="32"/>
      <c r="U9" s="32"/>
      <c r="V9" s="32"/>
    </row>
    <row r="10" spans="1:22" x14ac:dyDescent="0.45">
      <c r="A10" s="32"/>
      <c r="B10" s="37">
        <v>4</v>
      </c>
      <c r="C10" s="27" t="s">
        <v>19</v>
      </c>
      <c r="D10" s="38">
        <f>VLOOKUP($E$3*80-80+$B10,'Numeracy Select LGA'!$A$5:$N$324,14)</f>
        <v>3.98254228041462</v>
      </c>
      <c r="E10" s="38">
        <f t="shared" si="0"/>
        <v>3.98294228041462</v>
      </c>
      <c r="F10" s="39">
        <f t="shared" si="1"/>
        <v>41</v>
      </c>
      <c r="G10" s="40" t="str">
        <f t="shared" si="2"/>
        <v>Central Goldfields</v>
      </c>
      <c r="H10" s="41">
        <f t="shared" si="3"/>
        <v>9.1503267973856168</v>
      </c>
      <c r="I10" s="32"/>
      <c r="J10" s="32"/>
      <c r="K10" s="51"/>
    </row>
    <row r="11" spans="1:22" x14ac:dyDescent="0.45">
      <c r="A11" s="32"/>
      <c r="B11" s="37">
        <v>5</v>
      </c>
      <c r="C11" s="27" t="s">
        <v>58</v>
      </c>
      <c r="D11" s="38">
        <f>VLOOKUP($E$3*80-80+$B11,'Numeracy Select LGA'!$A$5:$N$324,14)</f>
        <v>4.8442906574394442</v>
      </c>
      <c r="E11" s="38">
        <f t="shared" si="0"/>
        <v>4.8447906574394439</v>
      </c>
      <c r="F11" s="39">
        <f t="shared" si="1"/>
        <v>26</v>
      </c>
      <c r="G11" s="40" t="str">
        <f t="shared" si="2"/>
        <v>West Wimmera</v>
      </c>
      <c r="H11" s="41">
        <f t="shared" si="3"/>
        <v>9.0909090909090935</v>
      </c>
      <c r="I11" s="32"/>
      <c r="J11" s="32"/>
      <c r="K11" s="51"/>
    </row>
    <row r="12" spans="1:22" x14ac:dyDescent="0.45">
      <c r="A12" s="32"/>
      <c r="B12" s="37">
        <v>6</v>
      </c>
      <c r="C12" s="27" t="s">
        <v>59</v>
      </c>
      <c r="D12" s="38">
        <f>VLOOKUP($E$3*80-80+$B12,'Numeracy Select LGA'!$A$5:$N$324,14)</f>
        <v>2.8985507246376869</v>
      </c>
      <c r="E12" s="38">
        <f t="shared" si="0"/>
        <v>2.8991507246376869</v>
      </c>
      <c r="F12" s="39">
        <f t="shared" si="1"/>
        <v>52</v>
      </c>
      <c r="G12" s="40" t="str">
        <f t="shared" si="2"/>
        <v>Greater Dandenong</v>
      </c>
      <c r="H12" s="41">
        <f t="shared" si="3"/>
        <v>8.011363636363626</v>
      </c>
      <c r="I12" s="32"/>
      <c r="J12" s="32"/>
      <c r="K12" s="51"/>
    </row>
    <row r="13" spans="1:22" x14ac:dyDescent="0.45">
      <c r="A13" s="32"/>
      <c r="B13" s="37">
        <v>7</v>
      </c>
      <c r="C13" s="27" t="s">
        <v>20</v>
      </c>
      <c r="D13" s="38">
        <f>VLOOKUP($E$3*80-80+$B13,'Numeracy Select LGA'!$A$5:$N$324,14)</f>
        <v>2.0761245674740536</v>
      </c>
      <c r="E13" s="38">
        <f t="shared" si="0"/>
        <v>2.0768245674740538</v>
      </c>
      <c r="F13" s="39">
        <f t="shared" si="1"/>
        <v>62</v>
      </c>
      <c r="G13" s="40" t="str">
        <f t="shared" si="2"/>
        <v>Greater Bendigo</v>
      </c>
      <c r="H13" s="41">
        <f t="shared" si="3"/>
        <v>7.6250992851469448</v>
      </c>
      <c r="I13" s="32"/>
      <c r="J13" s="32"/>
      <c r="K13" s="51"/>
    </row>
    <row r="14" spans="1:22" x14ac:dyDescent="0.45">
      <c r="A14" s="32"/>
      <c r="B14" s="37">
        <v>8</v>
      </c>
      <c r="C14" s="27" t="s">
        <v>51</v>
      </c>
      <c r="D14" s="38">
        <f>VLOOKUP($E$3*80-80+$B14,'Numeracy Select LGA'!$A$5:$N$324,14)</f>
        <v>5.8823529411764781</v>
      </c>
      <c r="E14" s="38">
        <f t="shared" si="0"/>
        <v>5.883152941176478</v>
      </c>
      <c r="F14" s="39">
        <f t="shared" si="1"/>
        <v>18</v>
      </c>
      <c r="G14" s="40" t="str">
        <f t="shared" si="2"/>
        <v>Macedon Ranges</v>
      </c>
      <c r="H14" s="41">
        <f t="shared" si="3"/>
        <v>7.4509803921568647</v>
      </c>
      <c r="I14" s="32"/>
      <c r="J14" s="32"/>
      <c r="K14" s="51"/>
    </row>
    <row r="15" spans="1:22" x14ac:dyDescent="0.45">
      <c r="A15" s="32"/>
      <c r="B15" s="37">
        <v>9</v>
      </c>
      <c r="C15" s="27" t="s">
        <v>21</v>
      </c>
      <c r="D15" s="38">
        <f>VLOOKUP($E$3*80-80+$B15,'Numeracy Select LGA'!$A$5:$N$324,14)</f>
        <v>0.51741979993100529</v>
      </c>
      <c r="E15" s="38">
        <f t="shared" si="0"/>
        <v>0.5183197999310053</v>
      </c>
      <c r="F15" s="39">
        <f t="shared" si="1"/>
        <v>73</v>
      </c>
      <c r="G15" s="40" t="str">
        <f t="shared" si="2"/>
        <v>Mount Alexander</v>
      </c>
      <c r="H15" s="41">
        <f t="shared" si="3"/>
        <v>7.0707070707070727</v>
      </c>
      <c r="I15" s="32"/>
      <c r="J15" s="32"/>
      <c r="K15" s="51"/>
    </row>
    <row r="16" spans="1:22" x14ac:dyDescent="0.45">
      <c r="A16" s="32"/>
      <c r="B16" s="37">
        <v>10</v>
      </c>
      <c r="C16" s="27" t="s">
        <v>22</v>
      </c>
      <c r="D16" s="38">
        <f>VLOOKUP($E$3*80-80+$B16,'Numeracy Select LGA'!$A$5:$N$324,14)</f>
        <v>4.292929292929287</v>
      </c>
      <c r="E16" s="38">
        <f t="shared" si="0"/>
        <v>4.2939292929292874</v>
      </c>
      <c r="F16" s="39">
        <f t="shared" si="1"/>
        <v>37</v>
      </c>
      <c r="G16" s="40" t="str">
        <f t="shared" si="2"/>
        <v>Hume</v>
      </c>
      <c r="H16" s="41">
        <f t="shared" si="3"/>
        <v>7.0565302144249529</v>
      </c>
      <c r="I16" s="32"/>
      <c r="J16" s="32"/>
      <c r="K16" s="51"/>
    </row>
    <row r="17" spans="1:11" x14ac:dyDescent="0.45">
      <c r="A17" s="32"/>
      <c r="B17" s="37">
        <v>11</v>
      </c>
      <c r="C17" s="27" t="s">
        <v>60</v>
      </c>
      <c r="D17" s="38">
        <f>VLOOKUP($E$3*80-80+$B17,'Numeracy Select LGA'!$A$5:$N$324,14)</f>
        <v>0</v>
      </c>
      <c r="E17" s="38">
        <f t="shared" si="0"/>
        <v>1.1000000000000001E-3</v>
      </c>
      <c r="F17" s="39">
        <f t="shared" si="1"/>
        <v>79</v>
      </c>
      <c r="G17" s="40" t="str">
        <f t="shared" si="2"/>
        <v>Horsham</v>
      </c>
      <c r="H17" s="41">
        <f t="shared" si="3"/>
        <v>7.0175438596491233</v>
      </c>
      <c r="I17" s="32"/>
      <c r="J17" s="32"/>
      <c r="K17" s="51"/>
    </row>
    <row r="18" spans="1:11" x14ac:dyDescent="0.45">
      <c r="A18" s="32"/>
      <c r="B18" s="37">
        <v>12</v>
      </c>
      <c r="C18" s="27" t="s">
        <v>61</v>
      </c>
      <c r="D18" s="38">
        <f>VLOOKUP($E$3*80-80+$B18,'Numeracy Select LGA'!$A$5:$N$324,14)</f>
        <v>4.5267489711934132</v>
      </c>
      <c r="E18" s="38">
        <f t="shared" si="0"/>
        <v>4.5279489711934131</v>
      </c>
      <c r="F18" s="39">
        <f t="shared" si="1"/>
        <v>32</v>
      </c>
      <c r="G18" s="40" t="str">
        <f t="shared" si="2"/>
        <v>Strathbogie</v>
      </c>
      <c r="H18" s="41">
        <f t="shared" si="3"/>
        <v>6.8181818181818272</v>
      </c>
      <c r="I18" s="32"/>
      <c r="J18" s="32"/>
      <c r="K18" s="51"/>
    </row>
    <row r="19" spans="1:11" x14ac:dyDescent="0.45">
      <c r="A19" s="32"/>
      <c r="B19" s="37">
        <v>13</v>
      </c>
      <c r="C19" s="27" t="s">
        <v>62</v>
      </c>
      <c r="D19" s="38">
        <f>VLOOKUP($E$3*80-80+$B19,'Numeracy Select LGA'!$A$5:$N$324,14)</f>
        <v>3.9196940726577481</v>
      </c>
      <c r="E19" s="38">
        <f t="shared" si="0"/>
        <v>3.9209940726577481</v>
      </c>
      <c r="F19" s="39">
        <f t="shared" si="1"/>
        <v>45</v>
      </c>
      <c r="G19" s="40" t="str">
        <f t="shared" si="2"/>
        <v>Latrobe</v>
      </c>
      <c r="H19" s="41">
        <f t="shared" si="3"/>
        <v>6.7175572519084028</v>
      </c>
      <c r="I19" s="32"/>
      <c r="J19" s="32"/>
      <c r="K19" s="51"/>
    </row>
    <row r="20" spans="1:11" x14ac:dyDescent="0.45">
      <c r="A20" s="32"/>
      <c r="B20" s="37">
        <v>14</v>
      </c>
      <c r="C20" s="27" t="s">
        <v>23</v>
      </c>
      <c r="D20" s="38">
        <f>VLOOKUP($E$3*80-80+$B20,'Numeracy Select LGA'!$A$5:$N$324,14)</f>
        <v>4.247327362034099</v>
      </c>
      <c r="E20" s="38">
        <f t="shared" si="0"/>
        <v>4.2487273620340993</v>
      </c>
      <c r="F20" s="39">
        <f t="shared" si="1"/>
        <v>38</v>
      </c>
      <c r="G20" s="40" t="str">
        <f t="shared" si="2"/>
        <v>Murrindindi</v>
      </c>
      <c r="H20" s="41">
        <f t="shared" si="3"/>
        <v>6.4516129032258078</v>
      </c>
      <c r="I20" s="32"/>
      <c r="J20" s="32"/>
      <c r="K20" s="51"/>
    </row>
    <row r="21" spans="1:11" x14ac:dyDescent="0.45">
      <c r="A21" s="32"/>
      <c r="B21" s="37">
        <v>15</v>
      </c>
      <c r="C21" s="27" t="s">
        <v>63</v>
      </c>
      <c r="D21" s="38">
        <f>VLOOKUP($E$3*80-80+$B21,'Numeracy Select LGA'!$A$5:$N$324,14)</f>
        <v>9.1503267973856168</v>
      </c>
      <c r="E21" s="38">
        <f t="shared" si="0"/>
        <v>9.1518267973856169</v>
      </c>
      <c r="F21" s="39">
        <f t="shared" si="1"/>
        <v>4</v>
      </c>
      <c r="G21" s="40" t="str">
        <f t="shared" si="2"/>
        <v>Colac-Otway</v>
      </c>
      <c r="H21" s="41">
        <f t="shared" si="3"/>
        <v>6.3636363636363598</v>
      </c>
      <c r="I21" s="32"/>
      <c r="J21" s="32"/>
      <c r="K21" s="51"/>
    </row>
    <row r="22" spans="1:11" x14ac:dyDescent="0.45">
      <c r="A22" s="32"/>
      <c r="B22" s="37">
        <v>16</v>
      </c>
      <c r="C22" s="27" t="s">
        <v>64</v>
      </c>
      <c r="D22" s="38">
        <f>VLOOKUP($E$3*80-80+$B22,'Numeracy Select LGA'!$A$5:$N$324,14)</f>
        <v>6.3636363636363598</v>
      </c>
      <c r="E22" s="38">
        <f t="shared" si="0"/>
        <v>6.3652363636363596</v>
      </c>
      <c r="F22" s="39">
        <f t="shared" si="1"/>
        <v>15</v>
      </c>
      <c r="G22" s="40" t="str">
        <f t="shared" si="2"/>
        <v>Mildura</v>
      </c>
      <c r="H22" s="41">
        <f t="shared" si="3"/>
        <v>6.3464837049742755</v>
      </c>
      <c r="I22" s="32"/>
      <c r="J22" s="32"/>
      <c r="K22" s="51"/>
    </row>
    <row r="23" spans="1:11" x14ac:dyDescent="0.45">
      <c r="A23" s="32"/>
      <c r="B23" s="37">
        <v>17</v>
      </c>
      <c r="C23" s="27" t="s">
        <v>65</v>
      </c>
      <c r="D23" s="38">
        <f>VLOOKUP($E$3*80-80+$B23,'Numeracy Select LGA'!$A$5:$N$324,14)</f>
        <v>4.3243243243243228</v>
      </c>
      <c r="E23" s="38">
        <f t="shared" si="0"/>
        <v>4.3260243243243224</v>
      </c>
      <c r="F23" s="39">
        <f t="shared" si="1"/>
        <v>36</v>
      </c>
      <c r="G23" s="40" t="str">
        <f t="shared" si="2"/>
        <v>Manningham</v>
      </c>
      <c r="H23" s="41">
        <f t="shared" si="3"/>
        <v>6.2648691514670958</v>
      </c>
      <c r="I23" s="32"/>
      <c r="J23" s="32"/>
      <c r="K23" s="51"/>
    </row>
    <row r="24" spans="1:11" x14ac:dyDescent="0.45">
      <c r="A24" s="32"/>
      <c r="B24" s="37">
        <v>18</v>
      </c>
      <c r="C24" s="27" t="s">
        <v>24</v>
      </c>
      <c r="D24" s="38">
        <f>VLOOKUP($E$3*80-80+$B24,'Numeracy Select LGA'!$A$5:$N$324,14)</f>
        <v>2.8659160696008144</v>
      </c>
      <c r="E24" s="38">
        <f t="shared" si="0"/>
        <v>2.8677160696008142</v>
      </c>
      <c r="F24" s="39">
        <f t="shared" si="1"/>
        <v>53</v>
      </c>
      <c r="G24" s="40" t="str">
        <f t="shared" si="2"/>
        <v>Benalla</v>
      </c>
      <c r="H24" s="41">
        <f t="shared" si="3"/>
        <v>5.8823529411764781</v>
      </c>
      <c r="I24" s="32"/>
      <c r="J24" s="32"/>
      <c r="K24" s="51"/>
    </row>
    <row r="25" spans="1:11" x14ac:dyDescent="0.45">
      <c r="A25" s="32"/>
      <c r="B25" s="37">
        <v>19</v>
      </c>
      <c r="C25" s="27" t="s">
        <v>66</v>
      </c>
      <c r="D25" s="38">
        <f>VLOOKUP($E$3*80-80+$B25,'Numeracy Select LGA'!$A$5:$N$324,14)</f>
        <v>5.8455114822546932</v>
      </c>
      <c r="E25" s="38">
        <f t="shared" si="0"/>
        <v>5.8474114822546932</v>
      </c>
      <c r="F25" s="39">
        <f t="shared" si="1"/>
        <v>20</v>
      </c>
      <c r="G25" s="40" t="str">
        <f t="shared" si="2"/>
        <v>Moreland</v>
      </c>
      <c r="H25" s="41">
        <f t="shared" si="3"/>
        <v>5.8693244739756381</v>
      </c>
      <c r="I25" s="32"/>
      <c r="J25" s="32"/>
      <c r="K25" s="51"/>
    </row>
    <row r="26" spans="1:11" x14ac:dyDescent="0.45">
      <c r="A26" s="32"/>
      <c r="B26" s="37">
        <v>20</v>
      </c>
      <c r="C26" s="27" t="s">
        <v>25</v>
      </c>
      <c r="D26" s="38">
        <f>VLOOKUP($E$3*80-80+$B26,'Numeracy Select LGA'!$A$5:$N$324,14)</f>
        <v>3.9656311962987445</v>
      </c>
      <c r="E26" s="38">
        <f t="shared" si="0"/>
        <v>3.9676311962987443</v>
      </c>
      <c r="F26" s="39">
        <f t="shared" si="1"/>
        <v>42</v>
      </c>
      <c r="G26" s="40" t="str">
        <f t="shared" si="2"/>
        <v>East Gippsland</v>
      </c>
      <c r="H26" s="41">
        <f t="shared" si="3"/>
        <v>5.8455114822546932</v>
      </c>
      <c r="I26" s="32"/>
      <c r="J26" s="32"/>
      <c r="K26" s="51"/>
    </row>
    <row r="27" spans="1:11" x14ac:dyDescent="0.45">
      <c r="A27" s="32"/>
      <c r="B27" s="37">
        <v>21</v>
      </c>
      <c r="C27" s="27" t="s">
        <v>67</v>
      </c>
      <c r="D27" s="38">
        <f>VLOOKUP($E$3*80-80+$B27,'Numeracy Select LGA'!$A$5:$N$324,14)</f>
        <v>1.5151515151515156</v>
      </c>
      <c r="E27" s="38">
        <f t="shared" si="0"/>
        <v>1.5172515151515156</v>
      </c>
      <c r="F27" s="39">
        <f t="shared" si="1"/>
        <v>66</v>
      </c>
      <c r="G27" s="40" t="str">
        <f t="shared" si="2"/>
        <v>Wangaratta</v>
      </c>
      <c r="H27" s="41">
        <f t="shared" si="3"/>
        <v>5.5702917771883307</v>
      </c>
      <c r="I27" s="32"/>
      <c r="J27" s="32"/>
      <c r="K27" s="51"/>
    </row>
    <row r="28" spans="1:11" x14ac:dyDescent="0.45">
      <c r="A28" s="32"/>
      <c r="B28" s="37">
        <v>22</v>
      </c>
      <c r="C28" s="27" t="s">
        <v>26</v>
      </c>
      <c r="D28" s="38">
        <f>VLOOKUP($E$3*80-80+$B28,'Numeracy Select LGA'!$A$5:$N$324,14)</f>
        <v>1.7155110793423916</v>
      </c>
      <c r="E28" s="38">
        <f t="shared" si="0"/>
        <v>1.7177110793423915</v>
      </c>
      <c r="F28" s="39">
        <f t="shared" si="1"/>
        <v>64</v>
      </c>
      <c r="G28" s="40" t="str">
        <f t="shared" si="2"/>
        <v>Greater Shepparton</v>
      </c>
      <c r="H28" s="41">
        <f t="shared" si="3"/>
        <v>5.5096418732782411</v>
      </c>
      <c r="I28" s="32"/>
      <c r="J28" s="32"/>
      <c r="K28" s="51"/>
    </row>
    <row r="29" spans="1:11" x14ac:dyDescent="0.45">
      <c r="A29" s="32"/>
      <c r="B29" s="37">
        <v>23</v>
      </c>
      <c r="C29" s="27" t="s">
        <v>68</v>
      </c>
      <c r="D29" s="38">
        <f>VLOOKUP($E$3*80-80+$B29,'Numeracy Select LGA'!$A$5:$N$324,14)</f>
        <v>4.6511627906976685</v>
      </c>
      <c r="E29" s="38">
        <f t="shared" si="0"/>
        <v>4.6534627906976684</v>
      </c>
      <c r="F29" s="39">
        <f t="shared" si="1"/>
        <v>28</v>
      </c>
      <c r="G29" s="40" t="str">
        <f t="shared" si="2"/>
        <v>Swan Hill</v>
      </c>
      <c r="H29" s="41">
        <f t="shared" si="3"/>
        <v>5.1948051948051983</v>
      </c>
      <c r="I29" s="32"/>
      <c r="J29" s="32"/>
      <c r="K29" s="51"/>
    </row>
    <row r="30" spans="1:11" x14ac:dyDescent="0.45">
      <c r="A30" s="32"/>
      <c r="B30" s="37">
        <v>24</v>
      </c>
      <c r="C30" s="27" t="s">
        <v>69</v>
      </c>
      <c r="D30" s="38">
        <f>VLOOKUP($E$3*80-80+$B30,'Numeracy Select LGA'!$A$5:$N$324,14)</f>
        <v>4.5</v>
      </c>
      <c r="E30" s="38">
        <f t="shared" si="0"/>
        <v>4.5023999999999997</v>
      </c>
      <c r="F30" s="39">
        <f t="shared" si="1"/>
        <v>34</v>
      </c>
      <c r="G30" s="40" t="str">
        <f t="shared" si="2"/>
        <v>Nillumbik</v>
      </c>
      <c r="H30" s="41">
        <f t="shared" si="3"/>
        <v>5.0549450549450654</v>
      </c>
      <c r="I30" s="32"/>
      <c r="J30" s="32"/>
      <c r="K30" s="51"/>
    </row>
    <row r="31" spans="1:11" x14ac:dyDescent="0.45">
      <c r="A31" s="32"/>
      <c r="B31" s="37">
        <v>25</v>
      </c>
      <c r="C31" s="27" t="s">
        <v>27</v>
      </c>
      <c r="D31" s="38">
        <f>VLOOKUP($E$3*80-80+$B31,'Numeracy Select LGA'!$A$5:$N$324,14)</f>
        <v>7.6250992851469448</v>
      </c>
      <c r="E31" s="38">
        <f t="shared" si="0"/>
        <v>7.6275992851469452</v>
      </c>
      <c r="F31" s="39">
        <f t="shared" si="1"/>
        <v>7</v>
      </c>
      <c r="G31" s="40" t="str">
        <f t="shared" si="2"/>
        <v>Maribyrnong</v>
      </c>
      <c r="H31" s="41">
        <f t="shared" si="3"/>
        <v>4.9200492004920022</v>
      </c>
      <c r="I31" s="32"/>
      <c r="J31" s="32"/>
      <c r="K31" s="51"/>
    </row>
    <row r="32" spans="1:11" x14ac:dyDescent="0.45">
      <c r="A32" s="32"/>
      <c r="B32" s="37">
        <v>26</v>
      </c>
      <c r="C32" s="27" t="s">
        <v>28</v>
      </c>
      <c r="D32" s="38">
        <f>VLOOKUP($E$3*80-80+$B32,'Numeracy Select LGA'!$A$5:$N$324,14)</f>
        <v>8.011363636363626</v>
      </c>
      <c r="E32" s="38">
        <f t="shared" si="0"/>
        <v>8.0139636363636253</v>
      </c>
      <c r="F32" s="39">
        <f t="shared" si="1"/>
        <v>6</v>
      </c>
      <c r="G32" s="40" t="str">
        <f t="shared" si="2"/>
        <v>Bass Coast</v>
      </c>
      <c r="H32" s="41">
        <f t="shared" si="3"/>
        <v>4.8442906574394442</v>
      </c>
      <c r="I32" s="32"/>
      <c r="J32" s="32"/>
      <c r="K32" s="51"/>
    </row>
    <row r="33" spans="1:11" x14ac:dyDescent="0.45">
      <c r="A33" s="32"/>
      <c r="B33" s="37">
        <v>27</v>
      </c>
      <c r="C33" s="27" t="s">
        <v>29</v>
      </c>
      <c r="D33" s="38">
        <f>VLOOKUP($E$3*80-80+$B33,'Numeracy Select LGA'!$A$5:$N$324,14)</f>
        <v>2.7690150718541844</v>
      </c>
      <c r="E33" s="38">
        <f t="shared" si="0"/>
        <v>2.7717150718541843</v>
      </c>
      <c r="F33" s="39">
        <f t="shared" si="1"/>
        <v>54</v>
      </c>
      <c r="G33" s="40" t="str">
        <f t="shared" si="2"/>
        <v>Melton</v>
      </c>
      <c r="H33" s="41">
        <f t="shared" si="3"/>
        <v>4.7552447552447603</v>
      </c>
      <c r="I33" s="32"/>
      <c r="J33" s="32"/>
      <c r="K33" s="51"/>
    </row>
    <row r="34" spans="1:11" x14ac:dyDescent="0.45">
      <c r="A34" s="32"/>
      <c r="B34" s="37">
        <v>28</v>
      </c>
      <c r="C34" s="27" t="s">
        <v>30</v>
      </c>
      <c r="D34" s="38">
        <f>VLOOKUP($E$3*80-80+$B34,'Numeracy Select LGA'!$A$5:$N$324,14)</f>
        <v>5.5096418732782411</v>
      </c>
      <c r="E34" s="38">
        <f t="shared" si="0"/>
        <v>5.5124418732782408</v>
      </c>
      <c r="F34" s="39">
        <f t="shared" si="1"/>
        <v>22</v>
      </c>
      <c r="G34" s="40" t="str">
        <f t="shared" si="2"/>
        <v>Glenelg</v>
      </c>
      <c r="H34" s="41">
        <f t="shared" si="3"/>
        <v>4.6511627906976685</v>
      </c>
      <c r="I34" s="32"/>
      <c r="J34" s="32"/>
      <c r="K34" s="51"/>
    </row>
    <row r="35" spans="1:11" x14ac:dyDescent="0.45">
      <c r="A35" s="32"/>
      <c r="B35" s="37">
        <v>29</v>
      </c>
      <c r="C35" s="27" t="s">
        <v>70</v>
      </c>
      <c r="D35" s="38">
        <f>VLOOKUP($E$3*80-80+$B35,'Numeracy Select LGA'!$A$5:$N$324,14)</f>
        <v>0</v>
      </c>
      <c r="E35" s="38">
        <f t="shared" si="0"/>
        <v>2.9000000000000002E-3</v>
      </c>
      <c r="F35" s="39">
        <f t="shared" si="1"/>
        <v>78</v>
      </c>
      <c r="G35" s="40" t="str">
        <f t="shared" si="2"/>
        <v>Wyndham</v>
      </c>
      <c r="H35" s="41">
        <f t="shared" si="3"/>
        <v>4.5957152729785662</v>
      </c>
      <c r="I35" s="32"/>
      <c r="J35" s="32"/>
      <c r="K35" s="51"/>
    </row>
    <row r="36" spans="1:11" x14ac:dyDescent="0.45">
      <c r="A36" s="32"/>
      <c r="B36" s="37">
        <v>30</v>
      </c>
      <c r="C36" s="27" t="s">
        <v>71</v>
      </c>
      <c r="D36" s="38">
        <f>VLOOKUP($E$3*80-80+$B36,'Numeracy Select LGA'!$A$5:$N$324,14)</f>
        <v>3.9215686274509807</v>
      </c>
      <c r="E36" s="38">
        <f t="shared" si="0"/>
        <v>3.9245686274509808</v>
      </c>
      <c r="F36" s="39">
        <f t="shared" si="1"/>
        <v>43</v>
      </c>
      <c r="G36" s="40" t="str">
        <f t="shared" si="2"/>
        <v>Indigo</v>
      </c>
      <c r="H36" s="41">
        <f t="shared" si="3"/>
        <v>4.5977011494252906</v>
      </c>
      <c r="I36" s="32"/>
      <c r="J36" s="32"/>
      <c r="K36" s="51"/>
    </row>
    <row r="37" spans="1:11" x14ac:dyDescent="0.45">
      <c r="A37" s="32"/>
      <c r="B37" s="37">
        <v>31</v>
      </c>
      <c r="C37" s="27" t="s">
        <v>31</v>
      </c>
      <c r="D37" s="38">
        <f>VLOOKUP($E$3*80-80+$B37,'Numeracy Select LGA'!$A$5:$N$324,14)</f>
        <v>2.6722925457102633</v>
      </c>
      <c r="E37" s="38">
        <f t="shared" si="0"/>
        <v>2.6753925457102632</v>
      </c>
      <c r="F37" s="39">
        <f t="shared" si="1"/>
        <v>56</v>
      </c>
      <c r="G37" s="40" t="str">
        <f t="shared" si="2"/>
        <v>Warrnambool</v>
      </c>
      <c r="H37" s="41">
        <f t="shared" si="3"/>
        <v>4.5833333333333286</v>
      </c>
      <c r="I37" s="32"/>
      <c r="J37" s="32"/>
      <c r="K37" s="51"/>
    </row>
    <row r="38" spans="1:11" x14ac:dyDescent="0.45">
      <c r="A38" s="32"/>
      <c r="B38" s="37">
        <v>32</v>
      </c>
      <c r="C38" s="27" t="s">
        <v>52</v>
      </c>
      <c r="D38" s="38">
        <f>VLOOKUP($E$3*80-80+$B38,'Numeracy Select LGA'!$A$5:$N$324,14)</f>
        <v>7.0175438596491233</v>
      </c>
      <c r="E38" s="38">
        <f t="shared" si="0"/>
        <v>7.020743859649123</v>
      </c>
      <c r="F38" s="39">
        <f t="shared" si="1"/>
        <v>11</v>
      </c>
      <c r="G38" s="40" t="str">
        <f t="shared" si="2"/>
        <v>Campaspe</v>
      </c>
      <c r="H38" s="41">
        <f t="shared" si="3"/>
        <v>4.5267489711934132</v>
      </c>
      <c r="I38" s="32"/>
      <c r="J38" s="32"/>
      <c r="K38" s="51"/>
    </row>
    <row r="39" spans="1:11" x14ac:dyDescent="0.45">
      <c r="A39" s="32"/>
      <c r="B39" s="37">
        <v>33</v>
      </c>
      <c r="C39" s="27" t="s">
        <v>32</v>
      </c>
      <c r="D39" s="38">
        <f>VLOOKUP($E$3*80-80+$B39,'Numeracy Select LGA'!$A$5:$N$324,14)</f>
        <v>7.0565302144249529</v>
      </c>
      <c r="E39" s="38">
        <f t="shared" si="0"/>
        <v>7.0598302144249532</v>
      </c>
      <c r="F39" s="39">
        <f t="shared" si="1"/>
        <v>10</v>
      </c>
      <c r="G39" s="40" t="str">
        <f t="shared" si="2"/>
        <v>Queenscliffe (B)</v>
      </c>
      <c r="H39" s="41">
        <f t="shared" si="3"/>
        <v>4.5</v>
      </c>
      <c r="I39" s="32"/>
      <c r="J39" s="32"/>
      <c r="K39" s="51"/>
    </row>
    <row r="40" spans="1:11" x14ac:dyDescent="0.45">
      <c r="A40" s="32"/>
      <c r="B40" s="37">
        <v>34</v>
      </c>
      <c r="C40" s="27" t="s">
        <v>72</v>
      </c>
      <c r="D40" s="38">
        <f>VLOOKUP($E$3*80-80+$B40,'Numeracy Select LGA'!$A$5:$N$324,14)</f>
        <v>4.5977011494252906</v>
      </c>
      <c r="E40" s="38">
        <f t="shared" si="0"/>
        <v>4.6011011494252907</v>
      </c>
      <c r="F40" s="39">
        <f t="shared" si="1"/>
        <v>30</v>
      </c>
      <c r="G40" s="40" t="str">
        <f t="shared" si="2"/>
        <v>Golden Plains</v>
      </c>
      <c r="H40" s="41">
        <f t="shared" si="3"/>
        <v>4.5</v>
      </c>
      <c r="I40" s="32"/>
      <c r="J40" s="32"/>
      <c r="K40" s="51"/>
    </row>
    <row r="41" spans="1:11" x14ac:dyDescent="0.45">
      <c r="A41" s="32"/>
      <c r="B41" s="37">
        <v>35</v>
      </c>
      <c r="C41" s="27" t="s">
        <v>33</v>
      </c>
      <c r="D41" s="38">
        <f>VLOOKUP($E$3*80-80+$B41,'Numeracy Select LGA'!$A$5:$N$324,14)</f>
        <v>3.5460992907801483</v>
      </c>
      <c r="E41" s="38">
        <f t="shared" si="0"/>
        <v>3.5495992907801481</v>
      </c>
      <c r="F41" s="39">
        <f t="shared" si="1"/>
        <v>46</v>
      </c>
      <c r="G41" s="40" t="str">
        <f t="shared" si="2"/>
        <v>Whittlesea</v>
      </c>
      <c r="H41" s="41">
        <f t="shared" si="3"/>
        <v>4.3670536207849722</v>
      </c>
      <c r="I41" s="32"/>
      <c r="J41" s="32"/>
      <c r="K41" s="51"/>
    </row>
    <row r="42" spans="1:11" x14ac:dyDescent="0.45">
      <c r="A42" s="32"/>
      <c r="B42" s="37">
        <v>36</v>
      </c>
      <c r="C42" s="27" t="s">
        <v>34</v>
      </c>
      <c r="D42" s="38">
        <f>VLOOKUP($E$3*80-80+$B42,'Numeracy Select LGA'!$A$5:$N$324,14)</f>
        <v>2.0792079207920864</v>
      </c>
      <c r="E42" s="38">
        <f t="shared" si="0"/>
        <v>2.0828079207920864</v>
      </c>
      <c r="F42" s="39">
        <f t="shared" si="1"/>
        <v>61</v>
      </c>
      <c r="G42" s="40" t="str">
        <f t="shared" si="2"/>
        <v>Corangamite</v>
      </c>
      <c r="H42" s="41">
        <f t="shared" si="3"/>
        <v>4.3243243243243228</v>
      </c>
      <c r="I42" s="32"/>
      <c r="J42" s="32"/>
      <c r="K42" s="51"/>
    </row>
    <row r="43" spans="1:11" x14ac:dyDescent="0.45">
      <c r="A43" s="32"/>
      <c r="B43" s="37">
        <v>37</v>
      </c>
      <c r="C43" s="27" t="s">
        <v>35</v>
      </c>
      <c r="D43" s="38">
        <f>VLOOKUP($E$3*80-80+$B43,'Numeracy Select LGA'!$A$5:$N$324,14)</f>
        <v>6.7175572519084028</v>
      </c>
      <c r="E43" s="38">
        <f t="shared" si="0"/>
        <v>6.7212572519084031</v>
      </c>
      <c r="F43" s="39">
        <f t="shared" si="1"/>
        <v>13</v>
      </c>
      <c r="G43" s="40" t="str">
        <f t="shared" si="2"/>
        <v>Brimbank</v>
      </c>
      <c r="H43" s="41">
        <f t="shared" si="3"/>
        <v>4.292929292929287</v>
      </c>
      <c r="I43" s="32"/>
      <c r="J43" s="32"/>
      <c r="K43" s="51"/>
    </row>
    <row r="44" spans="1:11" x14ac:dyDescent="0.45">
      <c r="A44" s="32"/>
      <c r="B44" s="37">
        <v>38</v>
      </c>
      <c r="C44" s="27" t="s">
        <v>73</v>
      </c>
      <c r="D44" s="38">
        <f>VLOOKUP($E$3*80-80+$B44,'Numeracy Select LGA'!$A$5:$N$324,14)</f>
        <v>1.5625</v>
      </c>
      <c r="E44" s="38">
        <f t="shared" si="0"/>
        <v>1.5663</v>
      </c>
      <c r="F44" s="39">
        <f t="shared" si="1"/>
        <v>65</v>
      </c>
      <c r="G44" s="40" t="str">
        <f t="shared" si="2"/>
        <v>Casey</v>
      </c>
      <c r="H44" s="41">
        <f t="shared" si="3"/>
        <v>4.247327362034099</v>
      </c>
      <c r="I44" s="32"/>
      <c r="J44" s="32"/>
      <c r="K44" s="51"/>
    </row>
    <row r="45" spans="1:11" x14ac:dyDescent="0.45">
      <c r="A45" s="32"/>
      <c r="B45" s="37">
        <v>39</v>
      </c>
      <c r="C45" s="27" t="s">
        <v>74</v>
      </c>
      <c r="D45" s="38">
        <f>VLOOKUP($E$3*80-80+$B45,'Numeracy Select LGA'!$A$5:$N$324,14)</f>
        <v>7.4509803921568647</v>
      </c>
      <c r="E45" s="38">
        <f t="shared" si="0"/>
        <v>7.4548803921568645</v>
      </c>
      <c r="F45" s="39">
        <f t="shared" si="1"/>
        <v>8</v>
      </c>
      <c r="G45" s="40" t="str">
        <f t="shared" si="2"/>
        <v>South Gippsland</v>
      </c>
      <c r="H45" s="41">
        <f t="shared" si="3"/>
        <v>4.1297935103244896</v>
      </c>
      <c r="I45" s="32"/>
      <c r="J45" s="32"/>
      <c r="K45" s="51"/>
    </row>
    <row r="46" spans="1:11" x14ac:dyDescent="0.45">
      <c r="A46" s="32"/>
      <c r="B46" s="37">
        <v>40</v>
      </c>
      <c r="C46" s="27" t="s">
        <v>36</v>
      </c>
      <c r="D46" s="38">
        <f>VLOOKUP($E$3*80-80+$B46,'Numeracy Select LGA'!$A$5:$N$324,14)</f>
        <v>6.2648691514670958</v>
      </c>
      <c r="E46" s="38">
        <f t="shared" si="0"/>
        <v>6.2688691514670953</v>
      </c>
      <c r="F46" s="39">
        <f t="shared" si="1"/>
        <v>17</v>
      </c>
      <c r="G46" s="40" t="str">
        <f t="shared" si="2"/>
        <v>Ballarat</v>
      </c>
      <c r="H46" s="41">
        <f t="shared" si="3"/>
        <v>4.0477770404777687</v>
      </c>
      <c r="I46" s="32"/>
      <c r="J46" s="32"/>
      <c r="K46" s="51"/>
    </row>
    <row r="47" spans="1:11" x14ac:dyDescent="0.45">
      <c r="A47" s="32"/>
      <c r="B47" s="37">
        <v>41</v>
      </c>
      <c r="C47" s="27" t="s">
        <v>75</v>
      </c>
      <c r="D47" s="38">
        <f>VLOOKUP($E$3*80-80+$B47,'Numeracy Select LGA'!$A$5:$N$324,14)</f>
        <v>0</v>
      </c>
      <c r="E47" s="38">
        <f t="shared" si="0"/>
        <v>4.1000000000000003E-3</v>
      </c>
      <c r="F47" s="39">
        <f t="shared" si="1"/>
        <v>77</v>
      </c>
      <c r="G47" s="40" t="str">
        <f t="shared" si="2"/>
        <v>Banyule</v>
      </c>
      <c r="H47" s="41">
        <f t="shared" si="3"/>
        <v>3.98254228041462</v>
      </c>
      <c r="I47" s="32"/>
      <c r="J47" s="32"/>
      <c r="K47" s="51"/>
    </row>
    <row r="48" spans="1:11" x14ac:dyDescent="0.45">
      <c r="A48" s="32"/>
      <c r="B48" s="37">
        <v>42</v>
      </c>
      <c r="C48" s="27" t="s">
        <v>37</v>
      </c>
      <c r="D48" s="38">
        <f>VLOOKUP($E$3*80-80+$B48,'Numeracy Select LGA'!$A$5:$N$324,14)</f>
        <v>4.9200492004920022</v>
      </c>
      <c r="E48" s="38">
        <f t="shared" si="0"/>
        <v>4.9242492004920022</v>
      </c>
      <c r="F48" s="39">
        <f t="shared" si="1"/>
        <v>25</v>
      </c>
      <c r="G48" s="40" t="str">
        <f t="shared" si="2"/>
        <v>Frankston</v>
      </c>
      <c r="H48" s="41">
        <f t="shared" si="3"/>
        <v>3.9656311962987445</v>
      </c>
      <c r="I48" s="32"/>
      <c r="J48" s="32"/>
      <c r="K48" s="51"/>
    </row>
    <row r="49" spans="1:11" x14ac:dyDescent="0.45">
      <c r="A49" s="32"/>
      <c r="B49" s="37">
        <v>43</v>
      </c>
      <c r="C49" s="27" t="s">
        <v>38</v>
      </c>
      <c r="D49" s="38">
        <f>VLOOKUP($E$3*80-80+$B49,'Numeracy Select LGA'!$A$5:$N$324,14)</f>
        <v>2.7550260610573361</v>
      </c>
      <c r="E49" s="38">
        <f t="shared" si="0"/>
        <v>2.7593260610573362</v>
      </c>
      <c r="F49" s="39">
        <f t="shared" si="1"/>
        <v>55</v>
      </c>
      <c r="G49" s="40" t="str">
        <f t="shared" si="2"/>
        <v>Hindmarsh</v>
      </c>
      <c r="H49" s="41">
        <f t="shared" si="3"/>
        <v>3.9215686274509807</v>
      </c>
      <c r="I49" s="32"/>
      <c r="J49" s="32"/>
      <c r="K49" s="51"/>
    </row>
    <row r="50" spans="1:11" x14ac:dyDescent="0.45">
      <c r="A50" s="32"/>
      <c r="B50" s="37">
        <v>44</v>
      </c>
      <c r="C50" s="27" t="s">
        <v>39</v>
      </c>
      <c r="D50" s="38">
        <f>VLOOKUP($E$3*80-80+$B50,'Numeracy Select LGA'!$A$5:$N$324,14)</f>
        <v>2.3182297154899913</v>
      </c>
      <c r="E50" s="38">
        <f t="shared" si="0"/>
        <v>2.3226297154899913</v>
      </c>
      <c r="F50" s="39">
        <f t="shared" si="1"/>
        <v>57</v>
      </c>
      <c r="G50" s="40" t="str">
        <f t="shared" si="2"/>
        <v>Mitchell</v>
      </c>
      <c r="H50" s="41">
        <f t="shared" si="3"/>
        <v>3.9175257731958766</v>
      </c>
      <c r="I50" s="32"/>
      <c r="J50" s="32"/>
      <c r="K50" s="51"/>
    </row>
    <row r="51" spans="1:11" x14ac:dyDescent="0.45">
      <c r="A51" s="32"/>
      <c r="B51" s="37">
        <v>45</v>
      </c>
      <c r="C51" s="27" t="s">
        <v>76</v>
      </c>
      <c r="D51" s="38">
        <f>VLOOKUP($E$3*80-80+$B51,'Numeracy Select LGA'!$A$5:$N$324,14)</f>
        <v>4.7552447552447603</v>
      </c>
      <c r="E51" s="38">
        <f t="shared" si="0"/>
        <v>4.7597447552447605</v>
      </c>
      <c r="F51" s="39">
        <f t="shared" si="1"/>
        <v>27</v>
      </c>
      <c r="G51" s="40" t="str">
        <f t="shared" si="2"/>
        <v>Cardinia</v>
      </c>
      <c r="H51" s="41">
        <f t="shared" si="3"/>
        <v>3.9196940726577481</v>
      </c>
      <c r="I51" s="32"/>
      <c r="J51" s="32"/>
      <c r="K51" s="51"/>
    </row>
    <row r="52" spans="1:11" x14ac:dyDescent="0.45">
      <c r="A52" s="32"/>
      <c r="B52" s="37">
        <v>46</v>
      </c>
      <c r="C52" s="27" t="s">
        <v>53</v>
      </c>
      <c r="D52" s="38">
        <f>VLOOKUP($E$3*80-80+$B52,'Numeracy Select LGA'!$A$5:$N$324,14)</f>
        <v>6.3464837049742755</v>
      </c>
      <c r="E52" s="38">
        <f t="shared" si="0"/>
        <v>6.3510837049742754</v>
      </c>
      <c r="F52" s="39">
        <f t="shared" si="1"/>
        <v>16</v>
      </c>
      <c r="G52" s="40" t="str">
        <f t="shared" si="2"/>
        <v>Kingston</v>
      </c>
      <c r="H52" s="41">
        <f t="shared" si="3"/>
        <v>3.5460992907801483</v>
      </c>
      <c r="I52" s="32"/>
      <c r="J52" s="32"/>
      <c r="K52" s="51"/>
    </row>
    <row r="53" spans="1:11" x14ac:dyDescent="0.45">
      <c r="A53" s="32"/>
      <c r="B53" s="37">
        <v>47</v>
      </c>
      <c r="C53" s="27" t="s">
        <v>77</v>
      </c>
      <c r="D53" s="38">
        <f>VLOOKUP($E$3*80-80+$B53,'Numeracy Select LGA'!$A$5:$N$324,14)</f>
        <v>3.9175257731958766</v>
      </c>
      <c r="E53" s="38">
        <f t="shared" si="0"/>
        <v>3.9222257731958767</v>
      </c>
      <c r="F53" s="39">
        <f t="shared" si="1"/>
        <v>44</v>
      </c>
      <c r="G53" s="40" t="str">
        <f t="shared" si="2"/>
        <v>Moira</v>
      </c>
      <c r="H53" s="41">
        <f t="shared" si="3"/>
        <v>3.3742331288343621</v>
      </c>
      <c r="I53" s="32"/>
      <c r="J53" s="32"/>
      <c r="K53" s="51"/>
    </row>
    <row r="54" spans="1:11" x14ac:dyDescent="0.45">
      <c r="A54" s="32"/>
      <c r="B54" s="37">
        <v>48</v>
      </c>
      <c r="C54" s="27" t="s">
        <v>78</v>
      </c>
      <c r="D54" s="38">
        <f>VLOOKUP($E$3*80-80+$B54,'Numeracy Select LGA'!$A$5:$N$324,14)</f>
        <v>3.3742331288343621</v>
      </c>
      <c r="E54" s="38">
        <f t="shared" si="0"/>
        <v>3.379033128834362</v>
      </c>
      <c r="F54" s="39">
        <f t="shared" si="1"/>
        <v>47</v>
      </c>
      <c r="G54" s="40" t="str">
        <f t="shared" si="2"/>
        <v>Mornington Peninsula</v>
      </c>
      <c r="H54" s="41">
        <f t="shared" si="3"/>
        <v>3.3205619412515972</v>
      </c>
      <c r="I54" s="32"/>
      <c r="J54" s="32"/>
      <c r="K54" s="51"/>
    </row>
    <row r="55" spans="1:11" x14ac:dyDescent="0.45">
      <c r="A55" s="32"/>
      <c r="B55" s="37">
        <v>49</v>
      </c>
      <c r="C55" s="27" t="s">
        <v>40</v>
      </c>
      <c r="D55" s="38">
        <f>VLOOKUP($E$3*80-80+$B55,'Numeracy Select LGA'!$A$5:$N$324,14)</f>
        <v>1.7443930224279143</v>
      </c>
      <c r="E55" s="38">
        <f t="shared" si="0"/>
        <v>1.7492930224279142</v>
      </c>
      <c r="F55" s="39">
        <f t="shared" si="1"/>
        <v>63</v>
      </c>
      <c r="G55" s="40" t="str">
        <f t="shared" si="2"/>
        <v>Whitehorse</v>
      </c>
      <c r="H55" s="41">
        <f t="shared" si="3"/>
        <v>3.2132963988919698</v>
      </c>
      <c r="I55" s="32"/>
      <c r="J55" s="32"/>
      <c r="K55" s="51"/>
    </row>
    <row r="56" spans="1:11" x14ac:dyDescent="0.45">
      <c r="A56" s="32"/>
      <c r="B56" s="37">
        <v>50</v>
      </c>
      <c r="C56" s="27" t="s">
        <v>41</v>
      </c>
      <c r="D56" s="38">
        <f>VLOOKUP($E$3*80-80+$B56,'Numeracy Select LGA'!$A$5:$N$324,14)</f>
        <v>2.2741241548862945</v>
      </c>
      <c r="E56" s="38">
        <f t="shared" si="0"/>
        <v>2.2791241548862944</v>
      </c>
      <c r="F56" s="39">
        <f t="shared" si="1"/>
        <v>59</v>
      </c>
      <c r="G56" s="40" t="str">
        <f t="shared" si="2"/>
        <v>Wellington</v>
      </c>
      <c r="H56" s="41">
        <f t="shared" si="3"/>
        <v>3.0701754385964932</v>
      </c>
      <c r="I56" s="32"/>
      <c r="J56" s="32"/>
      <c r="K56" s="51"/>
    </row>
    <row r="57" spans="1:11" x14ac:dyDescent="0.45">
      <c r="A57" s="32"/>
      <c r="B57" s="37">
        <v>51</v>
      </c>
      <c r="C57" s="27" t="s">
        <v>79</v>
      </c>
      <c r="D57" s="38">
        <f>VLOOKUP($E$3*80-80+$B57,'Numeracy Select LGA'!$A$5:$N$324,14)</f>
        <v>1.3559322033898269</v>
      </c>
      <c r="E57" s="38">
        <f t="shared" si="0"/>
        <v>1.361032203389827</v>
      </c>
      <c r="F57" s="39">
        <f t="shared" si="1"/>
        <v>67</v>
      </c>
      <c r="G57" s="40" t="str">
        <f t="shared" si="2"/>
        <v>Yarra Ranges</v>
      </c>
      <c r="H57" s="41">
        <f t="shared" si="3"/>
        <v>3.0084235860409052</v>
      </c>
      <c r="I57" s="32"/>
      <c r="J57" s="32"/>
      <c r="K57" s="51"/>
    </row>
    <row r="58" spans="1:11" x14ac:dyDescent="0.45">
      <c r="A58" s="32"/>
      <c r="B58" s="37">
        <v>52</v>
      </c>
      <c r="C58" s="27" t="s">
        <v>42</v>
      </c>
      <c r="D58" s="38">
        <f>VLOOKUP($E$3*80-80+$B58,'Numeracy Select LGA'!$A$5:$N$324,14)</f>
        <v>5.8693244739756381</v>
      </c>
      <c r="E58" s="38">
        <f t="shared" si="0"/>
        <v>5.8745244739756384</v>
      </c>
      <c r="F58" s="39">
        <f t="shared" si="1"/>
        <v>19</v>
      </c>
      <c r="G58" s="40" t="str">
        <f t="shared" si="2"/>
        <v>Baw Baw</v>
      </c>
      <c r="H58" s="41">
        <f t="shared" si="3"/>
        <v>2.8985507246376869</v>
      </c>
      <c r="I58" s="32"/>
      <c r="J58" s="32"/>
      <c r="K58" s="51"/>
    </row>
    <row r="59" spans="1:11" x14ac:dyDescent="0.45">
      <c r="A59" s="32"/>
      <c r="B59" s="37">
        <v>53</v>
      </c>
      <c r="C59" s="27" t="s">
        <v>80</v>
      </c>
      <c r="D59" s="38">
        <f>VLOOKUP($E$3*80-80+$B59,'Numeracy Select LGA'!$A$5:$N$324,14)</f>
        <v>3.3205619412515972</v>
      </c>
      <c r="E59" s="38">
        <f t="shared" si="0"/>
        <v>3.3258619412515973</v>
      </c>
      <c r="F59" s="39">
        <f t="shared" si="1"/>
        <v>48</v>
      </c>
      <c r="G59" s="40" t="str">
        <f t="shared" si="2"/>
        <v>Darebin</v>
      </c>
      <c r="H59" s="41">
        <f t="shared" si="3"/>
        <v>2.8659160696008144</v>
      </c>
      <c r="I59" s="32"/>
      <c r="J59" s="32"/>
      <c r="K59" s="51"/>
    </row>
    <row r="60" spans="1:11" x14ac:dyDescent="0.45">
      <c r="A60" s="32"/>
      <c r="B60" s="37">
        <v>54</v>
      </c>
      <c r="C60" s="27" t="s">
        <v>81</v>
      </c>
      <c r="D60" s="38">
        <f>VLOOKUP($E$3*80-80+$B60,'Numeracy Select LGA'!$A$5:$N$324,14)</f>
        <v>7.0707070707070727</v>
      </c>
      <c r="E60" s="38">
        <f t="shared" si="0"/>
        <v>7.0761070707070726</v>
      </c>
      <c r="F60" s="39">
        <f t="shared" si="1"/>
        <v>9</v>
      </c>
      <c r="G60" s="40" t="str">
        <f t="shared" si="2"/>
        <v>Greater Geelong</v>
      </c>
      <c r="H60" s="41">
        <f t="shared" si="3"/>
        <v>2.7690150718541844</v>
      </c>
      <c r="I60" s="32"/>
      <c r="J60" s="32"/>
      <c r="K60" s="51"/>
    </row>
    <row r="61" spans="1:11" x14ac:dyDescent="0.45">
      <c r="A61" s="32"/>
      <c r="B61" s="37">
        <v>55</v>
      </c>
      <c r="C61" s="27" t="s">
        <v>82</v>
      </c>
      <c r="D61" s="38">
        <f>VLOOKUP($E$3*80-80+$B61,'Numeracy Select LGA'!$A$5:$N$324,14)</f>
        <v>0</v>
      </c>
      <c r="E61" s="38">
        <f t="shared" si="0"/>
        <v>5.5000000000000005E-3</v>
      </c>
      <c r="F61" s="39">
        <f t="shared" si="1"/>
        <v>76</v>
      </c>
      <c r="G61" s="40" t="str">
        <f t="shared" si="2"/>
        <v>Maroondah</v>
      </c>
      <c r="H61" s="41">
        <f t="shared" si="3"/>
        <v>2.7550260610573361</v>
      </c>
      <c r="I61" s="32"/>
      <c r="J61" s="32"/>
      <c r="K61" s="51"/>
    </row>
    <row r="62" spans="1:11" x14ac:dyDescent="0.45">
      <c r="A62" s="32"/>
      <c r="B62" s="37">
        <v>56</v>
      </c>
      <c r="C62" s="27" t="s">
        <v>83</v>
      </c>
      <c r="D62" s="38">
        <f>VLOOKUP($E$3*80-80+$B62,'Numeracy Select LGA'!$A$5:$N$324,14)</f>
        <v>6.4516129032258078</v>
      </c>
      <c r="E62" s="38">
        <f t="shared" si="0"/>
        <v>6.4572129032258081</v>
      </c>
      <c r="F62" s="39">
        <f t="shared" si="1"/>
        <v>14</v>
      </c>
      <c r="G62" s="40" t="str">
        <f t="shared" si="2"/>
        <v>Hobsons Bay</v>
      </c>
      <c r="H62" s="41">
        <f t="shared" si="3"/>
        <v>2.6722925457102633</v>
      </c>
      <c r="I62" s="32"/>
      <c r="J62" s="32"/>
      <c r="K62" s="51"/>
    </row>
    <row r="63" spans="1:11" x14ac:dyDescent="0.45">
      <c r="A63" s="32"/>
      <c r="B63" s="37">
        <v>57</v>
      </c>
      <c r="C63" s="27" t="s">
        <v>84</v>
      </c>
      <c r="D63" s="38">
        <f>VLOOKUP($E$3*80-80+$B63,'Numeracy Select LGA'!$A$5:$N$324,14)</f>
        <v>5.0549450549450654</v>
      </c>
      <c r="E63" s="38">
        <f t="shared" si="0"/>
        <v>5.0606450549450654</v>
      </c>
      <c r="F63" s="39">
        <f t="shared" si="1"/>
        <v>24</v>
      </c>
      <c r="G63" s="40" t="str">
        <f t="shared" si="2"/>
        <v>Melbourne</v>
      </c>
      <c r="H63" s="41">
        <f t="shared" si="3"/>
        <v>2.3182297154899913</v>
      </c>
      <c r="I63" s="32"/>
      <c r="J63" s="32"/>
      <c r="K63" s="51"/>
    </row>
    <row r="64" spans="1:11" x14ac:dyDescent="0.45">
      <c r="A64" s="32"/>
      <c r="B64" s="37">
        <v>58</v>
      </c>
      <c r="C64" s="27" t="s">
        <v>85</v>
      </c>
      <c r="D64" s="38">
        <f>VLOOKUP($E$3*80-80+$B64,'Numeracy Select LGA'!$A$5:$N$324,14)</f>
        <v>12.048192771084345</v>
      </c>
      <c r="E64" s="38">
        <f t="shared" si="0"/>
        <v>12.053992771084346</v>
      </c>
      <c r="F64" s="39">
        <f t="shared" si="1"/>
        <v>1</v>
      </c>
      <c r="G64" s="40" t="str">
        <f t="shared" si="2"/>
        <v>Yarra</v>
      </c>
      <c r="H64" s="41">
        <f t="shared" si="3"/>
        <v>2.310231023102304</v>
      </c>
      <c r="I64" s="32"/>
      <c r="J64" s="32"/>
      <c r="K64" s="51"/>
    </row>
    <row r="65" spans="1:11" x14ac:dyDescent="0.45">
      <c r="A65" s="32"/>
      <c r="B65" s="37">
        <v>59</v>
      </c>
      <c r="C65" s="27" t="s">
        <v>43</v>
      </c>
      <c r="D65" s="38">
        <f>VLOOKUP($E$3*80-80+$B65,'Numeracy Select LGA'!$A$5:$N$324,14)</f>
        <v>2.1464646464646506</v>
      </c>
      <c r="E65" s="38">
        <f t="shared" si="0"/>
        <v>2.1523646464646506</v>
      </c>
      <c r="F65" s="39">
        <f t="shared" si="1"/>
        <v>60</v>
      </c>
      <c r="G65" s="40" t="str">
        <f t="shared" si="2"/>
        <v>Moonee Valley</v>
      </c>
      <c r="H65" s="41">
        <f t="shared" si="3"/>
        <v>2.2741241548862945</v>
      </c>
      <c r="I65" s="32"/>
      <c r="J65" s="32"/>
      <c r="K65" s="51"/>
    </row>
    <row r="66" spans="1:11" x14ac:dyDescent="0.45">
      <c r="A66" s="32"/>
      <c r="B66" s="37">
        <v>60</v>
      </c>
      <c r="C66" s="27" t="s">
        <v>86</v>
      </c>
      <c r="D66" s="38">
        <f>VLOOKUP($E$3*80-80+$B66,'Numeracy Select LGA'!$A$5:$N$324,14)</f>
        <v>0</v>
      </c>
      <c r="E66" s="38">
        <f t="shared" si="0"/>
        <v>6.0000000000000001E-3</v>
      </c>
      <c r="F66" s="39">
        <f t="shared" si="1"/>
        <v>75</v>
      </c>
      <c r="G66" s="40" t="str">
        <f t="shared" si="2"/>
        <v>Port Phillip</v>
      </c>
      <c r="H66" s="41">
        <f t="shared" si="3"/>
        <v>2.1464646464646506</v>
      </c>
      <c r="I66" s="32"/>
      <c r="J66" s="32"/>
      <c r="K66" s="51"/>
    </row>
    <row r="67" spans="1:11" x14ac:dyDescent="0.45">
      <c r="A67" s="32"/>
      <c r="B67" s="37">
        <v>61</v>
      </c>
      <c r="C67" s="27" t="s">
        <v>16</v>
      </c>
      <c r="D67" s="38">
        <f>VLOOKUP($E$3*80-80+$B67,'Numeracy Select LGA'!$A$5:$N$324,14)</f>
        <v>4.5</v>
      </c>
      <c r="E67" s="38">
        <f t="shared" si="0"/>
        <v>4.5061</v>
      </c>
      <c r="F67" s="39">
        <f t="shared" si="1"/>
        <v>33</v>
      </c>
      <c r="G67" s="40" t="str">
        <f t="shared" si="2"/>
        <v>Knox</v>
      </c>
      <c r="H67" s="41">
        <f t="shared" si="3"/>
        <v>2.0792079207920864</v>
      </c>
      <c r="I67" s="32"/>
      <c r="J67" s="32"/>
      <c r="K67" s="51"/>
    </row>
    <row r="68" spans="1:11" x14ac:dyDescent="0.45">
      <c r="A68" s="32"/>
      <c r="B68" s="37">
        <v>62</v>
      </c>
      <c r="C68" s="27" t="s">
        <v>87</v>
      </c>
      <c r="D68" s="38">
        <f>VLOOKUP($E$3*80-80+$B68,'Numeracy Select LGA'!$A$5:$N$324,14)</f>
        <v>4.1297935103244896</v>
      </c>
      <c r="E68" s="38">
        <f t="shared" si="0"/>
        <v>4.1359935103244894</v>
      </c>
      <c r="F68" s="39">
        <f t="shared" si="1"/>
        <v>39</v>
      </c>
      <c r="G68" s="40" t="str">
        <f t="shared" si="2"/>
        <v>Bayside</v>
      </c>
      <c r="H68" s="41">
        <f t="shared" si="3"/>
        <v>2.0761245674740536</v>
      </c>
      <c r="I68" s="32"/>
      <c r="J68" s="32"/>
      <c r="K68" s="51"/>
    </row>
    <row r="69" spans="1:11" x14ac:dyDescent="0.45">
      <c r="A69" s="32"/>
      <c r="B69" s="37">
        <v>63</v>
      </c>
      <c r="C69" s="27" t="s">
        <v>88</v>
      </c>
      <c r="D69" s="38">
        <f>VLOOKUP($E$3*80-80+$B69,'Numeracy Select LGA'!$A$5:$N$324,14)</f>
        <v>1.0050251256281513</v>
      </c>
      <c r="E69" s="38">
        <f t="shared" si="0"/>
        <v>1.0113251256281512</v>
      </c>
      <c r="F69" s="39">
        <f t="shared" si="1"/>
        <v>69</v>
      </c>
      <c r="G69" s="40" t="str">
        <f t="shared" si="2"/>
        <v>Monash</v>
      </c>
      <c r="H69" s="41">
        <f t="shared" si="3"/>
        <v>1.7443930224279143</v>
      </c>
      <c r="I69" s="32"/>
      <c r="J69" s="32"/>
      <c r="K69" s="51"/>
    </row>
    <row r="70" spans="1:11" x14ac:dyDescent="0.45">
      <c r="A70" s="32"/>
      <c r="B70" s="37">
        <v>64</v>
      </c>
      <c r="C70" s="27" t="s">
        <v>44</v>
      </c>
      <c r="D70" s="38">
        <f>VLOOKUP($E$3*80-80+$B70,'Numeracy Select LGA'!$A$5:$N$324,14)</f>
        <v>0.42643923240937909</v>
      </c>
      <c r="E70" s="38">
        <f t="shared" si="0"/>
        <v>0.4328392324093791</v>
      </c>
      <c r="F70" s="39">
        <f t="shared" si="1"/>
        <v>74</v>
      </c>
      <c r="G70" s="40" t="str">
        <f t="shared" si="2"/>
        <v>Glen Eira</v>
      </c>
      <c r="H70" s="41">
        <f t="shared" si="3"/>
        <v>1.7155110793423916</v>
      </c>
      <c r="I70" s="32"/>
      <c r="J70" s="32"/>
      <c r="K70" s="51"/>
    </row>
    <row r="71" spans="1:11" x14ac:dyDescent="0.45">
      <c r="A71" s="32"/>
      <c r="B71" s="37">
        <v>65</v>
      </c>
      <c r="C71" s="27" t="s">
        <v>89</v>
      </c>
      <c r="D71" s="38">
        <f>VLOOKUP($E$3*80-80+$B71,'Numeracy Select LGA'!$A$5:$N$324,14)</f>
        <v>6.8181818181818272</v>
      </c>
      <c r="E71" s="38">
        <f t="shared" si="0"/>
        <v>6.8246818181818272</v>
      </c>
      <c r="F71" s="39">
        <f t="shared" si="1"/>
        <v>12</v>
      </c>
      <c r="G71" s="40" t="str">
        <f t="shared" si="2"/>
        <v>Loddon</v>
      </c>
      <c r="H71" s="41">
        <f t="shared" si="3"/>
        <v>1.5625</v>
      </c>
      <c r="I71" s="32"/>
      <c r="J71" s="32"/>
      <c r="K71" s="51"/>
    </row>
    <row r="72" spans="1:11" x14ac:dyDescent="0.45">
      <c r="A72" s="32"/>
      <c r="B72" s="37">
        <v>66</v>
      </c>
      <c r="C72" s="27" t="s">
        <v>90</v>
      </c>
      <c r="D72" s="38">
        <f>VLOOKUP($E$3*80-80+$B72,'Numeracy Select LGA'!$A$5:$N$324,14)</f>
        <v>0.7092198581560325</v>
      </c>
      <c r="E72" s="38">
        <f t="shared" ref="E72:E85" si="4">D72+0.0001*B72</f>
        <v>0.71581985815603255</v>
      </c>
      <c r="F72" s="39">
        <f t="shared" ref="F72:F85" si="5">RANK(E72,E$7:E$85)</f>
        <v>72</v>
      </c>
      <c r="G72" s="40" t="str">
        <f t="shared" ref="G72:G85" si="6">VLOOKUP(MATCH(B72,F$7:F$85,0),$B$7:$F$85,2)</f>
        <v>Gannawarra</v>
      </c>
      <c r="H72" s="41">
        <f t="shared" ref="H72:H85" si="7">VLOOKUP(MATCH(B72,F$7:F$85,0),$B$7:$F$85,3)</f>
        <v>1.5151515151515156</v>
      </c>
      <c r="I72" s="32"/>
      <c r="J72" s="32"/>
      <c r="K72" s="51"/>
    </row>
    <row r="73" spans="1:11" x14ac:dyDescent="0.45">
      <c r="A73" s="32"/>
      <c r="B73" s="37">
        <v>67</v>
      </c>
      <c r="C73" s="27" t="s">
        <v>54</v>
      </c>
      <c r="D73" s="38">
        <f>VLOOKUP($E$3*80-80+$B73,'Numeracy Select LGA'!$A$5:$N$324,14)</f>
        <v>5.1948051948051983</v>
      </c>
      <c r="E73" s="38">
        <f t="shared" si="4"/>
        <v>5.2015051948051987</v>
      </c>
      <c r="F73" s="39">
        <f t="shared" si="5"/>
        <v>23</v>
      </c>
      <c r="G73" s="40" t="str">
        <f t="shared" si="6"/>
        <v>Moorabool</v>
      </c>
      <c r="H73" s="41">
        <f t="shared" si="7"/>
        <v>1.3559322033898269</v>
      </c>
      <c r="I73" s="32"/>
      <c r="J73" s="32"/>
      <c r="K73" s="51"/>
    </row>
    <row r="74" spans="1:11" x14ac:dyDescent="0.45">
      <c r="A74" s="32"/>
      <c r="B74" s="37">
        <v>68</v>
      </c>
      <c r="C74" s="27" t="s">
        <v>91</v>
      </c>
      <c r="D74" s="38">
        <f>VLOOKUP($E$3*80-80+$B74,'Numeracy Select LGA'!$A$5:$N$324,14)</f>
        <v>1.1494252873563227</v>
      </c>
      <c r="E74" s="38">
        <f t="shared" si="4"/>
        <v>1.1562252873563226</v>
      </c>
      <c r="F74" s="39">
        <f t="shared" si="5"/>
        <v>68</v>
      </c>
      <c r="G74" s="40" t="str">
        <f t="shared" si="6"/>
        <v>Towong</v>
      </c>
      <c r="H74" s="41">
        <f t="shared" si="7"/>
        <v>1.1494252873563227</v>
      </c>
      <c r="I74" s="32"/>
      <c r="J74" s="32"/>
      <c r="K74" s="51"/>
    </row>
    <row r="75" spans="1:11" x14ac:dyDescent="0.45">
      <c r="A75" s="32"/>
      <c r="B75" s="37">
        <v>69</v>
      </c>
      <c r="C75" s="27" t="s">
        <v>55</v>
      </c>
      <c r="D75" s="38">
        <f>VLOOKUP($E$3*80-80+$B75,'Numeracy Select LGA'!$A$5:$N$324,14)</f>
        <v>5.5702917771883307</v>
      </c>
      <c r="E75" s="38">
        <f t="shared" si="4"/>
        <v>5.5771917771883306</v>
      </c>
      <c r="F75" s="39">
        <f t="shared" si="5"/>
        <v>21</v>
      </c>
      <c r="G75" s="40" t="str">
        <f t="shared" si="6"/>
        <v>Southern Grampians</v>
      </c>
      <c r="H75" s="41">
        <f t="shared" si="7"/>
        <v>1.0050251256281513</v>
      </c>
      <c r="I75" s="32"/>
      <c r="J75" s="32"/>
      <c r="K75" s="51"/>
    </row>
    <row r="76" spans="1:11" x14ac:dyDescent="0.45">
      <c r="A76" s="32"/>
      <c r="B76" s="37">
        <v>70</v>
      </c>
      <c r="C76" s="27" t="s">
        <v>45</v>
      </c>
      <c r="D76" s="38">
        <f>VLOOKUP($E$3*80-80+$B76,'Numeracy Select LGA'!$A$5:$N$324,14)</f>
        <v>4.5833333333333286</v>
      </c>
      <c r="E76" s="38">
        <f t="shared" si="4"/>
        <v>4.5903333333333283</v>
      </c>
      <c r="F76" s="39">
        <f t="shared" si="5"/>
        <v>31</v>
      </c>
      <c r="G76" s="40" t="str">
        <f t="shared" si="6"/>
        <v>Alpine</v>
      </c>
      <c r="H76" s="41">
        <f t="shared" si="7"/>
        <v>0.94339622641508925</v>
      </c>
      <c r="I76" s="32"/>
      <c r="J76" s="32"/>
      <c r="K76" s="51"/>
    </row>
    <row r="77" spans="1:11" x14ac:dyDescent="0.45">
      <c r="A77" s="32"/>
      <c r="B77" s="37">
        <v>71</v>
      </c>
      <c r="C77" s="27" t="s">
        <v>92</v>
      </c>
      <c r="D77" s="38">
        <f>VLOOKUP($E$3*80-80+$B77,'Numeracy Select LGA'!$A$5:$N$324,14)</f>
        <v>3.0701754385964932</v>
      </c>
      <c r="E77" s="38">
        <f t="shared" si="4"/>
        <v>3.0772754385964931</v>
      </c>
      <c r="F77" s="39">
        <f t="shared" si="5"/>
        <v>50</v>
      </c>
      <c r="G77" s="40" t="str">
        <f t="shared" si="6"/>
        <v>Ararat</v>
      </c>
      <c r="H77" s="41">
        <f t="shared" si="7"/>
        <v>0.80645161290323131</v>
      </c>
      <c r="I77" s="32"/>
      <c r="J77" s="32"/>
      <c r="K77" s="51"/>
    </row>
    <row r="78" spans="1:11" x14ac:dyDescent="0.45">
      <c r="A78" s="32"/>
      <c r="B78" s="37">
        <v>72</v>
      </c>
      <c r="C78" s="27" t="s">
        <v>93</v>
      </c>
      <c r="D78" s="38">
        <f>VLOOKUP($E$3*80-80+$B78,'Numeracy Select LGA'!$A$5:$N$324,14)</f>
        <v>9.0909090909090935</v>
      </c>
      <c r="E78" s="38">
        <f t="shared" si="4"/>
        <v>9.0981090909090927</v>
      </c>
      <c r="F78" s="39">
        <f t="shared" si="5"/>
        <v>5</v>
      </c>
      <c r="G78" s="40" t="str">
        <f t="shared" si="6"/>
        <v>Surf Coast</v>
      </c>
      <c r="H78" s="41">
        <f t="shared" si="7"/>
        <v>0.7092198581560325</v>
      </c>
      <c r="I78" s="32"/>
      <c r="J78" s="32"/>
      <c r="K78" s="51"/>
    </row>
    <row r="79" spans="1:11" x14ac:dyDescent="0.45">
      <c r="A79" s="32"/>
      <c r="B79" s="37">
        <v>73</v>
      </c>
      <c r="C79" s="27" t="s">
        <v>46</v>
      </c>
      <c r="D79" s="38">
        <f>VLOOKUP($E$3*80-80+$B79,'Numeracy Select LGA'!$A$5:$N$324,14)</f>
        <v>3.2132963988919698</v>
      </c>
      <c r="E79" s="38">
        <f t="shared" si="4"/>
        <v>3.2205963988919697</v>
      </c>
      <c r="F79" s="39">
        <f t="shared" si="5"/>
        <v>49</v>
      </c>
      <c r="G79" s="40" t="str">
        <f t="shared" si="6"/>
        <v>Boroondara</v>
      </c>
      <c r="H79" s="41">
        <f t="shared" si="7"/>
        <v>0.51741979993100529</v>
      </c>
      <c r="I79" s="32"/>
      <c r="J79" s="32"/>
      <c r="K79" s="51"/>
    </row>
    <row r="80" spans="1:11" x14ac:dyDescent="0.45">
      <c r="A80" s="32"/>
      <c r="B80" s="37">
        <v>74</v>
      </c>
      <c r="C80" s="27" t="s">
        <v>47</v>
      </c>
      <c r="D80" s="38">
        <f>VLOOKUP($E$3*80-80+$B80,'Numeracy Select LGA'!$A$5:$N$324,14)</f>
        <v>4.3670536207849722</v>
      </c>
      <c r="E80" s="38">
        <f t="shared" si="4"/>
        <v>4.3744536207849718</v>
      </c>
      <c r="F80" s="39">
        <f t="shared" si="5"/>
        <v>35</v>
      </c>
      <c r="G80" s="40" t="str">
        <f t="shared" si="6"/>
        <v>Stonnington</v>
      </c>
      <c r="H80" s="41">
        <f t="shared" si="7"/>
        <v>0.42643923240937909</v>
      </c>
      <c r="I80" s="32"/>
      <c r="J80" s="32"/>
      <c r="K80" s="51"/>
    </row>
    <row r="81" spans="1:11" x14ac:dyDescent="0.45">
      <c r="A81" s="32"/>
      <c r="B81" s="37">
        <v>75</v>
      </c>
      <c r="C81" s="27" t="s">
        <v>56</v>
      </c>
      <c r="D81" s="38">
        <f>VLOOKUP($E$3*80-80+$B81,'Numeracy Select LGA'!$A$5:$N$324,14)</f>
        <v>9.9804305283757344</v>
      </c>
      <c r="E81" s="38">
        <f t="shared" si="4"/>
        <v>9.9879305283757347</v>
      </c>
      <c r="F81" s="39">
        <f t="shared" si="5"/>
        <v>3</v>
      </c>
      <c r="G81" s="40" t="str">
        <f t="shared" si="6"/>
        <v>Pyrenees</v>
      </c>
      <c r="H81" s="41">
        <f t="shared" si="7"/>
        <v>0</v>
      </c>
      <c r="I81" s="32"/>
      <c r="J81" s="32"/>
      <c r="K81" s="51"/>
    </row>
    <row r="82" spans="1:11" x14ac:dyDescent="0.45">
      <c r="A82" s="32"/>
      <c r="B82" s="37">
        <v>76</v>
      </c>
      <c r="C82" s="27" t="s">
        <v>48</v>
      </c>
      <c r="D82" s="38">
        <f>VLOOKUP($E$3*80-80+$B82,'Numeracy Select LGA'!$A$5:$N$324,14)</f>
        <v>4.5957152729785662</v>
      </c>
      <c r="E82" s="38">
        <f t="shared" si="4"/>
        <v>4.6033152729785662</v>
      </c>
      <c r="F82" s="39">
        <f t="shared" si="5"/>
        <v>29</v>
      </c>
      <c r="G82" s="40" t="str">
        <f t="shared" si="6"/>
        <v>Moyne</v>
      </c>
      <c r="H82" s="41">
        <f t="shared" si="7"/>
        <v>0</v>
      </c>
      <c r="I82" s="32"/>
      <c r="J82" s="32"/>
      <c r="K82" s="51"/>
    </row>
    <row r="83" spans="1:11" x14ac:dyDescent="0.45">
      <c r="A83" s="32"/>
      <c r="B83" s="37">
        <v>77</v>
      </c>
      <c r="C83" s="27" t="s">
        <v>49</v>
      </c>
      <c r="D83" s="38">
        <f>VLOOKUP($E$3*80-80+$B83,'Numeracy Select LGA'!$A$5:$N$324,14)</f>
        <v>2.310231023102304</v>
      </c>
      <c r="E83" s="38">
        <f t="shared" si="4"/>
        <v>2.3179310231023038</v>
      </c>
      <c r="F83" s="39">
        <f t="shared" si="5"/>
        <v>58</v>
      </c>
      <c r="G83" s="40" t="str">
        <f t="shared" si="6"/>
        <v>Mansfield</v>
      </c>
      <c r="H83" s="41">
        <f t="shared" si="7"/>
        <v>0</v>
      </c>
      <c r="I83" s="32"/>
      <c r="J83" s="32"/>
      <c r="K83" s="51"/>
    </row>
    <row r="84" spans="1:11" x14ac:dyDescent="0.45">
      <c r="A84" s="32"/>
      <c r="B84" s="37">
        <v>78</v>
      </c>
      <c r="C84" s="27" t="s">
        <v>94</v>
      </c>
      <c r="D84" s="38">
        <f>VLOOKUP($E$3*80-80+$B84,'Numeracy Select LGA'!$A$5:$N$324,14)</f>
        <v>3.0084235860409052</v>
      </c>
      <c r="E84" s="38">
        <f t="shared" si="4"/>
        <v>3.0162235860409052</v>
      </c>
      <c r="F84" s="39">
        <f t="shared" si="5"/>
        <v>51</v>
      </c>
      <c r="G84" s="40" t="str">
        <f t="shared" si="6"/>
        <v>Hepburn</v>
      </c>
      <c r="H84" s="41">
        <f t="shared" si="7"/>
        <v>0</v>
      </c>
      <c r="I84" s="32"/>
      <c r="J84" s="32"/>
      <c r="K84" s="51"/>
    </row>
    <row r="85" spans="1:11" x14ac:dyDescent="0.45">
      <c r="A85" s="32"/>
      <c r="B85" s="37">
        <v>79</v>
      </c>
      <c r="C85" s="27" t="s">
        <v>95</v>
      </c>
      <c r="D85" s="38">
        <f>VLOOKUP($E$3*80-80+$B85,'Numeracy Select LGA'!$A$5:$N$324,14)</f>
        <v>10</v>
      </c>
      <c r="E85" s="38">
        <f t="shared" si="4"/>
        <v>10.007899999999999</v>
      </c>
      <c r="F85" s="39">
        <f t="shared" si="5"/>
        <v>2</v>
      </c>
      <c r="G85" s="40" t="str">
        <f t="shared" si="6"/>
        <v>Buloke</v>
      </c>
      <c r="H85" s="41">
        <f t="shared" si="7"/>
        <v>0</v>
      </c>
      <c r="I85" s="32"/>
      <c r="J85" s="32"/>
      <c r="K85" s="51"/>
    </row>
    <row r="86" spans="1:11" x14ac:dyDescent="0.45">
      <c r="A86" s="60"/>
      <c r="B86" s="58"/>
      <c r="C86" s="59"/>
      <c r="D86" s="60"/>
      <c r="E86" s="60"/>
      <c r="F86" s="60"/>
      <c r="G86" s="60"/>
      <c r="H86" s="60"/>
      <c r="I86" s="60"/>
      <c r="J86" s="60"/>
      <c r="K86" s="49"/>
    </row>
    <row r="87" spans="1:11" x14ac:dyDescent="0.45">
      <c r="A87" s="49"/>
      <c r="B87" s="50"/>
      <c r="D87" s="49"/>
      <c r="E87" s="49"/>
      <c r="F87" s="49"/>
      <c r="G87" s="49"/>
      <c r="H87" s="49"/>
      <c r="I87" s="49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</sheetData>
  <sheetProtection sheet="1" objects="1" scenarios="1"/>
  <mergeCells count="1">
    <mergeCell ref="A1:K1"/>
  </mergeCells>
  <pageMargins left="0.98425196850393704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409575</xdr:colOff>
                    <xdr:row>2</xdr:row>
                    <xdr:rowOff>9525</xdr:rowOff>
                  </from>
                  <to>
                    <xdr:col>4</xdr:col>
                    <xdr:colOff>590550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I35"/>
  <sheetViews>
    <sheetView showGridLines="0" showRowColHeaders="0" zoomScale="85" zoomScaleNormal="85" workbookViewId="0">
      <selection activeCell="J34" sqref="J34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3.3984375" customWidth="1"/>
  </cols>
  <sheetData>
    <row r="1" spans="1:9" ht="17.649999999999999" x14ac:dyDescent="0.45">
      <c r="A1" s="68" t="s">
        <v>110</v>
      </c>
      <c r="B1" s="68"/>
      <c r="C1" s="68"/>
      <c r="D1" s="68"/>
      <c r="E1" s="68"/>
      <c r="F1" s="68"/>
      <c r="G1" s="68"/>
      <c r="H1" s="68"/>
      <c r="I1" s="68"/>
    </row>
    <row r="2" spans="1:9" ht="21" customHeight="1" x14ac:dyDescent="0.45">
      <c r="I2" s="79" t="s">
        <v>193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63">
        <v>2.7999999999999972</v>
      </c>
      <c r="E5" s="42">
        <v>2019</v>
      </c>
      <c r="F5" s="42" t="s">
        <v>6</v>
      </c>
      <c r="G5" s="63">
        <v>2.9000000000000057</v>
      </c>
      <c r="I5" s="63">
        <f>G5-C5</f>
        <v>0.10000000000000853</v>
      </c>
    </row>
    <row r="6" spans="1:9" x14ac:dyDescent="0.45">
      <c r="A6" s="2">
        <v>2008</v>
      </c>
      <c r="B6" s="2" t="s">
        <v>7</v>
      </c>
      <c r="C6" s="64">
        <v>4.2000000000000028</v>
      </c>
      <c r="E6" s="42">
        <v>2019</v>
      </c>
      <c r="F6" s="2" t="s">
        <v>7</v>
      </c>
      <c r="G6" s="64">
        <v>4.2000000000000028</v>
      </c>
      <c r="I6" s="63">
        <f t="shared" ref="I6:I35" si="0">G6-C6</f>
        <v>0</v>
      </c>
    </row>
    <row r="7" spans="1:9" x14ac:dyDescent="0.45">
      <c r="A7" s="2">
        <v>2008</v>
      </c>
      <c r="B7" s="2" t="s">
        <v>8</v>
      </c>
      <c r="C7" s="64">
        <v>7</v>
      </c>
      <c r="E7" s="42">
        <v>2019</v>
      </c>
      <c r="F7" s="2" t="s">
        <v>8</v>
      </c>
      <c r="G7" s="64">
        <v>11.299999999999997</v>
      </c>
      <c r="I7" s="63">
        <f t="shared" si="0"/>
        <v>4.2999999999999972</v>
      </c>
    </row>
    <row r="8" spans="1:9" x14ac:dyDescent="0.45">
      <c r="A8" s="2">
        <v>2008</v>
      </c>
      <c r="B8" s="2" t="s">
        <v>9</v>
      </c>
      <c r="C8" s="64">
        <v>3.2000000000000028</v>
      </c>
      <c r="E8" s="42">
        <v>2019</v>
      </c>
      <c r="F8" s="2" t="s">
        <v>9</v>
      </c>
      <c r="G8" s="64">
        <v>3.4000000000000057</v>
      </c>
      <c r="I8" s="63">
        <f t="shared" si="0"/>
        <v>0.20000000000000284</v>
      </c>
    </row>
    <row r="9" spans="1:9" x14ac:dyDescent="0.45">
      <c r="A9" s="2">
        <v>2008</v>
      </c>
      <c r="B9" s="2" t="s">
        <v>10</v>
      </c>
      <c r="C9" s="64">
        <v>4.5999999999999943</v>
      </c>
      <c r="E9" s="42">
        <v>2019</v>
      </c>
      <c r="F9" s="2" t="s">
        <v>10</v>
      </c>
      <c r="G9" s="64">
        <v>4.5</v>
      </c>
      <c r="I9" s="63">
        <f t="shared" si="0"/>
        <v>-9.9999999999994316E-2</v>
      </c>
    </row>
    <row r="10" spans="1:9" x14ac:dyDescent="0.45">
      <c r="A10" s="2">
        <v>2008</v>
      </c>
      <c r="B10" s="2" t="s">
        <v>11</v>
      </c>
      <c r="C10" s="64">
        <v>3.0999999999999943</v>
      </c>
      <c r="E10" s="42">
        <v>2019</v>
      </c>
      <c r="F10" s="2" t="s">
        <v>11</v>
      </c>
      <c r="G10" s="64">
        <v>3.2000000000000028</v>
      </c>
      <c r="I10" s="63">
        <f t="shared" si="0"/>
        <v>0.10000000000000853</v>
      </c>
    </row>
    <row r="11" spans="1:9" x14ac:dyDescent="0.45">
      <c r="A11" s="43">
        <v>2008</v>
      </c>
      <c r="B11" s="43" t="s">
        <v>12</v>
      </c>
      <c r="C11" s="65">
        <v>3.5</v>
      </c>
      <c r="E11" s="42">
        <v>2019</v>
      </c>
      <c r="F11" s="43" t="s">
        <v>12</v>
      </c>
      <c r="G11" s="65">
        <v>3.5999999999999943</v>
      </c>
      <c r="I11" s="63">
        <f t="shared" si="0"/>
        <v>9.9999999999994316E-2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63">
        <v>5.2000000000000028</v>
      </c>
      <c r="E13" s="42">
        <v>2019</v>
      </c>
      <c r="F13" s="42" t="s">
        <v>6</v>
      </c>
      <c r="G13" s="63">
        <v>3</v>
      </c>
      <c r="I13" s="63">
        <f t="shared" si="0"/>
        <v>-2.2000000000000028</v>
      </c>
    </row>
    <row r="14" spans="1:9" x14ac:dyDescent="0.45">
      <c r="A14" s="2">
        <v>2008</v>
      </c>
      <c r="B14" s="2" t="s">
        <v>7</v>
      </c>
      <c r="C14" s="64">
        <v>5.5</v>
      </c>
      <c r="E14" s="42">
        <v>2019</v>
      </c>
      <c r="F14" s="2" t="s">
        <v>7</v>
      </c>
      <c r="G14" s="64">
        <v>4.2000000000000028</v>
      </c>
      <c r="I14" s="63">
        <f t="shared" si="0"/>
        <v>-1.2999999999999972</v>
      </c>
    </row>
    <row r="15" spans="1:9" x14ac:dyDescent="0.45">
      <c r="A15" s="2">
        <v>2008</v>
      </c>
      <c r="B15" s="2" t="s">
        <v>8</v>
      </c>
      <c r="C15" s="66">
        <v>16.700000000000003</v>
      </c>
      <c r="E15" s="42">
        <v>2019</v>
      </c>
      <c r="F15" s="2" t="s">
        <v>8</v>
      </c>
      <c r="G15" s="66">
        <v>11.5</v>
      </c>
      <c r="I15" s="63">
        <f t="shared" si="0"/>
        <v>-5.2000000000000028</v>
      </c>
    </row>
    <row r="16" spans="1:9" x14ac:dyDescent="0.45">
      <c r="A16" s="2">
        <v>2008</v>
      </c>
      <c r="B16" s="2" t="s">
        <v>9</v>
      </c>
      <c r="C16" s="66">
        <v>5</v>
      </c>
      <c r="E16" s="42">
        <v>2019</v>
      </c>
      <c r="F16" s="2" t="s">
        <v>9</v>
      </c>
      <c r="G16" s="66">
        <v>3.4000000000000057</v>
      </c>
      <c r="I16" s="63">
        <f t="shared" si="0"/>
        <v>-1.5999999999999943</v>
      </c>
    </row>
    <row r="17" spans="1:9" x14ac:dyDescent="0.45">
      <c r="A17" s="2">
        <v>2008</v>
      </c>
      <c r="B17" s="2" t="s">
        <v>10</v>
      </c>
      <c r="C17" s="64">
        <v>6.5</v>
      </c>
      <c r="E17" s="42">
        <v>2019</v>
      </c>
      <c r="F17" s="2" t="s">
        <v>10</v>
      </c>
      <c r="G17" s="64">
        <v>4.2999999999999972</v>
      </c>
      <c r="I17" s="63">
        <f t="shared" si="0"/>
        <v>-2.2000000000000028</v>
      </c>
    </row>
    <row r="18" spans="1:9" x14ac:dyDescent="0.45">
      <c r="A18" s="2">
        <v>2008</v>
      </c>
      <c r="B18" s="2" t="s">
        <v>11</v>
      </c>
      <c r="C18" s="64">
        <v>5</v>
      </c>
      <c r="E18" s="42">
        <v>2019</v>
      </c>
      <c r="F18" s="2" t="s">
        <v>11</v>
      </c>
      <c r="G18" s="64">
        <v>3.2999999999999972</v>
      </c>
      <c r="I18" s="63">
        <f t="shared" si="0"/>
        <v>-1.7000000000000028</v>
      </c>
    </row>
    <row r="19" spans="1:9" x14ac:dyDescent="0.45">
      <c r="A19" s="43">
        <v>2008</v>
      </c>
      <c r="B19" s="43" t="s">
        <v>12</v>
      </c>
      <c r="C19" s="65">
        <v>5.4000000000000057</v>
      </c>
      <c r="E19" s="42">
        <v>2019</v>
      </c>
      <c r="F19" s="43" t="s">
        <v>12</v>
      </c>
      <c r="G19" s="65">
        <v>3.5999999999999943</v>
      </c>
      <c r="I19" s="63">
        <f t="shared" si="0"/>
        <v>-1.8000000000000114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67">
        <v>3.5</v>
      </c>
      <c r="E21" s="42">
        <v>2019</v>
      </c>
      <c r="F21" s="42" t="s">
        <v>6</v>
      </c>
      <c r="G21" s="67">
        <v>3.9000000000000057</v>
      </c>
      <c r="I21" s="63">
        <f t="shared" si="0"/>
        <v>0.40000000000000568</v>
      </c>
    </row>
    <row r="22" spans="1:9" x14ac:dyDescent="0.45">
      <c r="A22" s="2">
        <v>2008</v>
      </c>
      <c r="B22" s="2" t="s">
        <v>7</v>
      </c>
      <c r="C22" s="64">
        <v>3.5</v>
      </c>
      <c r="E22" s="42">
        <v>2019</v>
      </c>
      <c r="F22" s="2" t="s">
        <v>7</v>
      </c>
      <c r="G22" s="64">
        <v>4.7000000000000028</v>
      </c>
      <c r="I22" s="63">
        <f t="shared" si="0"/>
        <v>1.2000000000000028</v>
      </c>
    </row>
    <row r="23" spans="1:9" x14ac:dyDescent="0.45">
      <c r="A23" s="2">
        <v>2008</v>
      </c>
      <c r="B23" s="2" t="s">
        <v>8</v>
      </c>
      <c r="C23" s="64">
        <v>12.099999999999994</v>
      </c>
      <c r="E23" s="42">
        <v>2019</v>
      </c>
      <c r="F23" s="2" t="s">
        <v>8</v>
      </c>
      <c r="G23" s="64">
        <v>17.099999999999994</v>
      </c>
      <c r="I23" s="63">
        <f t="shared" si="0"/>
        <v>5</v>
      </c>
    </row>
    <row r="24" spans="1:9" x14ac:dyDescent="0.45">
      <c r="A24" s="2">
        <v>2008</v>
      </c>
      <c r="B24" s="2" t="s">
        <v>9</v>
      </c>
      <c r="C24" s="64">
        <v>3.2000000000000028</v>
      </c>
      <c r="E24" s="42">
        <v>2019</v>
      </c>
      <c r="F24" s="2" t="s">
        <v>9</v>
      </c>
      <c r="G24" s="64">
        <v>4</v>
      </c>
      <c r="I24" s="63">
        <f t="shared" si="0"/>
        <v>0.79999999999999716</v>
      </c>
    </row>
    <row r="25" spans="1:9" x14ac:dyDescent="0.45">
      <c r="A25" s="2">
        <v>2008</v>
      </c>
      <c r="B25" s="2" t="s">
        <v>10</v>
      </c>
      <c r="C25" s="64">
        <v>4.2000000000000028</v>
      </c>
      <c r="E25" s="42">
        <v>2019</v>
      </c>
      <c r="F25" s="2" t="s">
        <v>10</v>
      </c>
      <c r="G25" s="64">
        <v>5</v>
      </c>
      <c r="I25" s="63">
        <f t="shared" si="0"/>
        <v>0.79999999999999716</v>
      </c>
    </row>
    <row r="26" spans="1:9" x14ac:dyDescent="0.45">
      <c r="A26" s="2">
        <v>2008</v>
      </c>
      <c r="B26" s="2" t="s">
        <v>11</v>
      </c>
      <c r="C26" s="64">
        <v>3.2999999999999972</v>
      </c>
      <c r="E26" s="42">
        <v>2019</v>
      </c>
      <c r="F26" s="2" t="s">
        <v>11</v>
      </c>
      <c r="G26" s="64">
        <v>4</v>
      </c>
      <c r="I26" s="63">
        <f t="shared" si="0"/>
        <v>0.70000000000000284</v>
      </c>
    </row>
    <row r="27" spans="1:9" x14ac:dyDescent="0.45">
      <c r="A27" s="43">
        <v>2008</v>
      </c>
      <c r="B27" s="43" t="s">
        <v>12</v>
      </c>
      <c r="C27" s="65">
        <v>3.5</v>
      </c>
      <c r="E27" s="42">
        <v>2019</v>
      </c>
      <c r="F27" s="43" t="s">
        <v>12</v>
      </c>
      <c r="G27" s="65">
        <v>4.2999999999999972</v>
      </c>
      <c r="I27" s="63">
        <f t="shared" si="0"/>
        <v>0.79999999999999716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63">
        <v>4.7999999999999972</v>
      </c>
      <c r="E29" s="42">
        <v>2019</v>
      </c>
      <c r="F29" s="42" t="s">
        <v>6</v>
      </c>
      <c r="G29" s="63">
        <v>3.2000000000000028</v>
      </c>
      <c r="I29" s="63">
        <f t="shared" si="0"/>
        <v>-1.5999999999999943</v>
      </c>
    </row>
    <row r="30" spans="1:9" x14ac:dyDescent="0.45">
      <c r="A30" s="2">
        <v>2008</v>
      </c>
      <c r="B30" s="2" t="s">
        <v>7</v>
      </c>
      <c r="C30" s="64">
        <v>4.9000000000000057</v>
      </c>
      <c r="E30" s="42">
        <v>2019</v>
      </c>
      <c r="F30" s="2" t="s">
        <v>7</v>
      </c>
      <c r="G30" s="64">
        <v>4.4000000000000057</v>
      </c>
      <c r="I30" s="63">
        <f t="shared" si="0"/>
        <v>-0.5</v>
      </c>
    </row>
    <row r="31" spans="1:9" x14ac:dyDescent="0.45">
      <c r="A31" s="2">
        <v>2008</v>
      </c>
      <c r="B31" s="2" t="s">
        <v>8</v>
      </c>
      <c r="C31" s="64">
        <v>21.599999999999994</v>
      </c>
      <c r="E31" s="42">
        <v>2019</v>
      </c>
      <c r="F31" s="2" t="s">
        <v>8</v>
      </c>
      <c r="G31" s="64">
        <v>12.799999999999997</v>
      </c>
      <c r="I31" s="63">
        <f t="shared" si="0"/>
        <v>-8.7999999999999972</v>
      </c>
    </row>
    <row r="32" spans="1:9" x14ac:dyDescent="0.45">
      <c r="A32" s="2">
        <v>2008</v>
      </c>
      <c r="B32" s="2" t="s">
        <v>9</v>
      </c>
      <c r="C32" s="66">
        <v>4.5</v>
      </c>
      <c r="E32" s="42">
        <v>2019</v>
      </c>
      <c r="F32" s="2" t="s">
        <v>9</v>
      </c>
      <c r="G32" s="66">
        <v>3.5999999999999943</v>
      </c>
      <c r="I32" s="63">
        <f t="shared" si="0"/>
        <v>-0.90000000000000568</v>
      </c>
    </row>
    <row r="33" spans="1:9" x14ac:dyDescent="0.45">
      <c r="A33" s="2">
        <v>2008</v>
      </c>
      <c r="B33" s="2" t="s">
        <v>10</v>
      </c>
      <c r="C33" s="64">
        <v>5.2000000000000028</v>
      </c>
      <c r="E33" s="42">
        <v>2019</v>
      </c>
      <c r="F33" s="2" t="s">
        <v>10</v>
      </c>
      <c r="G33" s="64">
        <v>4.0999999999999943</v>
      </c>
      <c r="I33" s="63">
        <f t="shared" si="0"/>
        <v>-1.1000000000000085</v>
      </c>
    </row>
    <row r="34" spans="1:9" x14ac:dyDescent="0.45">
      <c r="A34" s="2">
        <v>2008</v>
      </c>
      <c r="B34" s="2" t="s">
        <v>11</v>
      </c>
      <c r="C34" s="64">
        <v>4.7999999999999972</v>
      </c>
      <c r="E34" s="42">
        <v>2019</v>
      </c>
      <c r="F34" s="2" t="s">
        <v>11</v>
      </c>
      <c r="G34" s="64">
        <v>3.5999999999999943</v>
      </c>
      <c r="I34" s="63">
        <f t="shared" si="0"/>
        <v>-1.2000000000000028</v>
      </c>
    </row>
    <row r="35" spans="1:9" x14ac:dyDescent="0.45">
      <c r="A35" s="43">
        <v>2008</v>
      </c>
      <c r="B35" s="43" t="s">
        <v>12</v>
      </c>
      <c r="C35" s="65">
        <v>4.7999999999999972</v>
      </c>
      <c r="E35" s="42">
        <v>2019</v>
      </c>
      <c r="F35" s="42" t="s">
        <v>12</v>
      </c>
      <c r="G35" s="63">
        <v>3.7999999999999972</v>
      </c>
      <c r="I35" s="63">
        <f t="shared" si="0"/>
        <v>-1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A8955762</value>
    </field>
    <field name="Objective-Title">
      <value order="0">Literacy and Numeracy among School Pupils</value>
    </field>
    <field name="Objective-Description">
      <value order="0"/>
    </field>
    <field name="Objective-CreationStamp">
      <value order="0">2022-07-22T03:11:30Z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2022-07-23T11:30:11Z</value>
    </field>
    <field name="Objective-ModificationStamp">
      <value order="0">2023-05-02T05:50:40Z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101</Value>
      <Value>94</Value>
    </TaxCatchAll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/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5" ma:contentTypeDescription="WebCM Documents Content Type" ma:contentTypeScope="" ma:versionID="4e4f425ee07763967d7153f7c19124cc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46e3d5d845cb3fe9e795412e62f13a2a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177CF4-26FF-4BE6-A4CB-0B5075938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1BBD57-DBAC-49ED-A7F0-5BAF7A265A5E}">
  <ds:schemaRefs>
    <ds:schemaRef ds:uri="http://purl.org/dc/terms/"/>
    <ds:schemaRef ds:uri="76b566cd-adb9-46c2-964b-22eba181fd0b"/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b9114c1-daad-44dd-acad-30f4246641f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CD2A550-1F31-478C-B719-F2C5BB2D9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b566cd-adb9-46c2-964b-22eba181fd0b"/>
    <ds:schemaRef ds:uri="cb9114c1-daad-44dd-acad-30f424664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Literacy Select LGA</vt:lpstr>
      <vt:lpstr>Literacy Compare LGAs</vt:lpstr>
      <vt:lpstr>Victorian Results literacy</vt:lpstr>
      <vt:lpstr>Numeracy Select LGA</vt:lpstr>
      <vt:lpstr>Numeracy Compare LGAs</vt:lpstr>
      <vt:lpstr>Victorian Results Numeracy</vt:lpstr>
      <vt:lpstr>'Literacy Compare LGAs'!Print_Area</vt:lpstr>
      <vt:lpstr>'Literacy Select LGA'!Print_Area</vt:lpstr>
      <vt:lpstr>'Numeracy Compare LGAs'!Print_Area</vt:lpstr>
      <vt:lpstr>'Numeracy Select LGA'!Print_Area</vt:lpstr>
      <vt:lpstr>'Victorian Results literacy'!Print_Area</vt:lpstr>
      <vt:lpstr>'Victorian Results Numeracy'!Print_Area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 2013 Indicator Spreadsheet</dc:title>
  <dc:creator>Smith, Stephen J</dc:creator>
  <cp:lastModifiedBy>Hayden</cp:lastModifiedBy>
  <cp:lastPrinted>2017-02-05T20:30:59Z</cp:lastPrinted>
  <dcterms:created xsi:type="dcterms:W3CDTF">2013-11-06T01:39:03Z</dcterms:created>
  <dcterms:modified xsi:type="dcterms:W3CDTF">2022-07-22T03:05:00Z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101;#Page|eb523acf-a821-456c-a76b-7607578309d7</vt:lpwstr>
  </property>
  <property fmtid="{D5CDD505-2E9C-101B-9397-08002B2CF9AE}" pid="5" name="DEECD_SubjectCategory">
    <vt:lpwstr/>
  </property>
  <property fmtid="{D5CDD505-2E9C-101B-9397-08002B2CF9AE}" pid="6" name="DEECD_Audience">
    <vt:lpwstr/>
  </property>
  <property fmtid="{D5CDD505-2E9C-101B-9397-08002B2CF9AE}" pid="7" name="Order">
    <vt:r8>1776900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TemplateUrl">
    <vt:lpwstr/>
  </property>
  <property fmtid="{D5CDD505-2E9C-101B-9397-08002B2CF9AE}" pid="12" name="DET_EDRMS_RCS">
    <vt:lpwstr>32;#16.4.1 Background Information|d7a5689d-1da3-4302-9823-de822eaf8f09</vt:lpwstr>
  </property>
  <property fmtid="{D5CDD505-2E9C-101B-9397-08002B2CF9AE}" pid="13" name="RecordPoint_ActiveItemWebId">
    <vt:lpwstr>{f798f11f-06ae-4936-8238-4adfd3663918}</vt:lpwstr>
  </property>
  <property fmtid="{D5CDD505-2E9C-101B-9397-08002B2CF9AE}" pid="14" name="RecordPoint_WorkflowType">
    <vt:lpwstr>ActiveSubmitStub</vt:lpwstr>
  </property>
  <property fmtid="{D5CDD505-2E9C-101B-9397-08002B2CF9AE}" pid="15" name="DET_EDRMS_BusUnit">
    <vt:lpwstr/>
  </property>
  <property fmtid="{D5CDD505-2E9C-101B-9397-08002B2CF9AE}" pid="16" name="DET_EDRMS_SecClass">
    <vt:lpwstr/>
  </property>
  <property fmtid="{D5CDD505-2E9C-101B-9397-08002B2CF9AE}" pid="17" name="RecordPoint_ActiveItemSiteId">
    <vt:lpwstr>{03dc8113-b288-4f44-a289-6e7ea0196235}</vt:lpwstr>
  </property>
  <property fmtid="{D5CDD505-2E9C-101B-9397-08002B2CF9AE}" pid="18" name="RecordPoint_ActiveItemListId">
    <vt:lpwstr>{351bcbdd-c12d-4ff0-b9ce-6270ad44e7b7}</vt:lpwstr>
  </property>
  <property fmtid="{D5CDD505-2E9C-101B-9397-08002B2CF9AE}" pid="19" name="RecordPoint_ActiveItemUniqueId">
    <vt:lpwstr>{67972100-c65e-46ed-9c1b-a1a3d01c8284}</vt:lpwstr>
  </property>
  <property fmtid="{D5CDD505-2E9C-101B-9397-08002B2CF9AE}" pid="20" name="DocumentSetDescription">
    <vt:lpwstr>Victorian Children and Adolescent Monitoring System</vt:lpwstr>
  </property>
  <property fmtid="{D5CDD505-2E9C-101B-9397-08002B2CF9AE}" pid="21" name="Objective-Id">
    <vt:lpwstr>A8955762</vt:lpwstr>
  </property>
  <property fmtid="{D5CDD505-2E9C-101B-9397-08002B2CF9AE}" pid="22" name="Objective-Title">
    <vt:lpwstr>Literacy and Numeracy among School Pupils</vt:lpwstr>
  </property>
  <property fmtid="{D5CDD505-2E9C-101B-9397-08002B2CF9AE}" pid="23" name="Objective-Description">
    <vt:lpwstr/>
  </property>
  <property fmtid="{D5CDD505-2E9C-101B-9397-08002B2CF9AE}" pid="24" name="Objective-CreationStamp">
    <vt:filetime>2022-07-22T03:11:30Z</vt:filetime>
  </property>
  <property fmtid="{D5CDD505-2E9C-101B-9397-08002B2CF9AE}" pid="25" name="Objective-IsApproved">
    <vt:bool>false</vt:bool>
  </property>
  <property fmtid="{D5CDD505-2E9C-101B-9397-08002B2CF9AE}" pid="26" name="Objective-IsPublished">
    <vt:bool>true</vt:bool>
  </property>
  <property fmtid="{D5CDD505-2E9C-101B-9397-08002B2CF9AE}" pid="27" name="Objective-DatePublished">
    <vt:filetime>2022-07-23T11:30:11Z</vt:filetime>
  </property>
  <property fmtid="{D5CDD505-2E9C-101B-9397-08002B2CF9AE}" pid="28" name="Objective-ModificationStamp">
    <vt:filetime>2023-05-02T05:50:40Z</vt:filetime>
  </property>
  <property fmtid="{D5CDD505-2E9C-101B-9397-08002B2CF9AE}" pid="29" name="Objective-Owner">
    <vt:lpwstr>Hayden Brown</vt:lpwstr>
  </property>
  <property fmtid="{D5CDD505-2E9C-101B-9397-08002B2CF9AE}" pid="30" name="Objective-Path">
    <vt:lpwstr>Classified Object:Classified Object:Classified Object:Census Themes Z 2011</vt:lpwstr>
  </property>
  <property fmtid="{D5CDD505-2E9C-101B-9397-08002B2CF9AE}" pid="31" name="Objective-Parent">
    <vt:lpwstr>Census Themes Z 2011</vt:lpwstr>
  </property>
  <property fmtid="{D5CDD505-2E9C-101B-9397-08002B2CF9AE}" pid="32" name="Objective-State">
    <vt:lpwstr>Published</vt:lpwstr>
  </property>
  <property fmtid="{D5CDD505-2E9C-101B-9397-08002B2CF9AE}" pid="33" name="Objective-VersionId">
    <vt:lpwstr>vA11447359</vt:lpwstr>
  </property>
  <property fmtid="{D5CDD505-2E9C-101B-9397-08002B2CF9AE}" pid="34" name="Objective-Version">
    <vt:lpwstr>1.0</vt:lpwstr>
  </property>
  <property fmtid="{D5CDD505-2E9C-101B-9397-08002B2CF9AE}" pid="35" name="Objective-VersionNumber">
    <vt:r8>1</vt:r8>
  </property>
  <property fmtid="{D5CDD505-2E9C-101B-9397-08002B2CF9AE}" pid="36" name="Objective-VersionComment">
    <vt:lpwstr>First version</vt:lpwstr>
  </property>
  <property fmtid="{D5CDD505-2E9C-101B-9397-08002B2CF9AE}" pid="37" name="Objective-FileNumber">
    <vt:lpwstr>qA268988</vt:lpwstr>
  </property>
  <property fmtid="{D5CDD505-2E9C-101B-9397-08002B2CF9AE}" pid="38" name="Objective-Classification">
    <vt:lpwstr/>
  </property>
  <property fmtid="{D5CDD505-2E9C-101B-9397-08002B2CF9AE}" pid="39" name="Objective-Caveats">
    <vt:lpwstr/>
  </property>
  <property fmtid="{D5CDD505-2E9C-101B-9397-08002B2CF9AE}" pid="40" name="Objective-Business Unit">
    <vt:lpwstr/>
  </property>
  <property fmtid="{D5CDD505-2E9C-101B-9397-08002B2CF9AE}" pid="41" name="Objective-Corporate Document Type">
    <vt:lpwstr/>
  </property>
  <property fmtid="{D5CDD505-2E9C-101B-9397-08002B2CF9AE}" pid="42" name="Objective-Records Audit Vital Record">
    <vt:lpwstr/>
  </property>
  <property fmtid="{D5CDD505-2E9C-101B-9397-08002B2CF9AE}" pid="43" name="Objective-Records Audit Date">
    <vt:lpwstr/>
  </property>
  <property fmtid="{D5CDD505-2E9C-101B-9397-08002B2CF9AE}" pid="44" name="Objective-Connect Creator">
    <vt:lpwstr/>
  </property>
  <property fmtid="{D5CDD505-2E9C-101B-9397-08002B2CF9AE}" pid="45" name="Objective-Bulk Update Status">
    <vt:lpwstr/>
  </property>
</Properties>
</file>