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drawings/drawing6.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drawings/drawing7.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drawings/drawing8.xml" ContentType="application/vnd.openxmlformats-officedocument.drawing+xml"/>
  <Override PartName="/xl/comments7.xml" ContentType="application/vnd.openxmlformats-officedocument.spreadsheetml.comments+xml"/>
  <Override PartName="/xl/charts/chart7.xml" ContentType="application/vnd.openxmlformats-officedocument.drawingml.chart+xml"/>
  <Override PartName="/xl/drawings/drawing9.xml" ContentType="application/vnd.openxmlformats-officedocument.drawing+xml"/>
  <Override PartName="/xl/comments8.xml" ContentType="application/vnd.openxmlformats-officedocument.spreadsheetml.comments+xml"/>
  <Override PartName="/xl/charts/chart8.xml" ContentType="application/vnd.openxmlformats-officedocument.drawingml.chart+xml"/>
  <Override PartName="/xl/drawings/drawing10.xml" ContentType="application/vnd.openxmlformats-officedocument.drawing+xml"/>
  <Override PartName="/xl/comments9.xml" ContentType="application/vnd.openxmlformats-officedocument.spreadsheetml.comments+xml"/>
  <Override PartName="/xl/charts/chart9.xml" ContentType="application/vnd.openxmlformats-officedocument.drawingml.chart+xml"/>
  <Override PartName="/xl/drawings/drawing11.xml" ContentType="application/vnd.openxmlformats-officedocument.drawing+xml"/>
  <Override PartName="/xl/comments10.xml" ContentType="application/vnd.openxmlformats-officedocument.spreadsheetml.comments+xml"/>
  <Override PartName="/xl/charts/chart10.xml" ContentType="application/vnd.openxmlformats-officedocument.drawingml.chart+xml"/>
  <Override PartName="/xl/drawings/drawing12.xml" ContentType="application/vnd.openxmlformats-officedocument.drawing+xml"/>
  <Override PartName="/xl/comments11.xml" ContentType="application/vnd.openxmlformats-officedocument.spreadsheetml.comments+xml"/>
  <Override PartName="/xl/charts/chart11.xml" ContentType="application/vnd.openxmlformats-officedocument.drawingml.chart+xml"/>
  <Override PartName="/xl/drawings/drawing13.xml" ContentType="application/vnd.openxmlformats-officedocument.drawing+xml"/>
  <Override PartName="/xl/comments12.xml" ContentType="application/vnd.openxmlformats-officedocument.spreadsheetml.comments+xml"/>
  <Override PartName="/xl/charts/chart12.xml" ContentType="application/vnd.openxmlformats-officedocument.drawingml.chart+xml"/>
  <Override PartName="/xl/drawings/drawing14.xml" ContentType="application/vnd.openxmlformats-officedocument.drawing+xml"/>
  <Override PartName="/xl/comments13.xml" ContentType="application/vnd.openxmlformats-officedocument.spreadsheetml.comments+xml"/>
  <Override PartName="/xl/charts/chart13.xml" ContentType="application/vnd.openxmlformats-officedocument.drawingml.chart+xml"/>
  <Override PartName="/xl/drawings/drawing15.xml" ContentType="application/vnd.openxmlformats-officedocument.drawing+xml"/>
  <Override PartName="/xl/comments14.xml" ContentType="application/vnd.openxmlformats-officedocument.spreadsheetml.comments+xml"/>
  <Override PartName="/xl/charts/chart14.xml" ContentType="application/vnd.openxmlformats-officedocument.drawingml.chart+xml"/>
  <Override PartName="/xl/drawings/drawing16.xml" ContentType="application/vnd.openxmlformats-officedocument.drawing+xml"/>
  <Override PartName="/xl/ctrlProps/ctrlProp3.xml" ContentType="application/vnd.ms-excel.controlproperties+xml"/>
  <Override PartName="/xl/charts/chart15.xml" ContentType="application/vnd.openxmlformats-officedocument.drawingml.chart+xml"/>
  <Override PartName="/xl/drawings/drawing17.xml" ContentType="application/vnd.openxmlformats-officedocument.drawing+xml"/>
  <Override PartName="/xl/ctrlProps/ctrlProp4.xml" ContentType="application/vnd.ms-excel.controlproperties+xml"/>
  <Override PartName="/xl/ctrlProps/ctrlProp5.xml" ContentType="application/vnd.ms-excel.controlproperties+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0239c20aff3f4ab5"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C:\Users\Hayden\Downloads\"/>
    </mc:Choice>
  </mc:AlternateContent>
  <xr:revisionPtr revIDLastSave="0" documentId="8_{95E4F9D9-48BA-4C97-A5D5-10C172CB3500}" xr6:coauthVersionLast="47" xr6:coauthVersionMax="47" xr10:uidLastSave="{00000000-0000-0000-0000-000000000000}"/>
  <bookViews>
    <workbookView showHorizontalScroll="0" showSheetTabs="0" xWindow="-98" yWindow="-98" windowWidth="20715" windowHeight="13276" tabRatio="832" firstSheet="1" activeTab="1" xr2:uid="{00000000-000D-0000-FFFF-FFFF00000000}"/>
  </bookViews>
  <sheets>
    <sheet name="Data 3 Table" sheetId="8" state="hidden" r:id="rId1"/>
    <sheet name="Introduction" sheetId="45" r:id="rId2"/>
    <sheet name="Community" sheetId="9" r:id="rId3"/>
    <sheet name="Education" sheetId="24" r:id="rId4"/>
    <sheet name="Employment" sheetId="25" r:id="rId5"/>
    <sheet name="Finance" sheetId="26" r:id="rId6"/>
    <sheet name="Housing" sheetId="27" r:id="rId7"/>
    <sheet name="Health" sheetId="28" r:id="rId8"/>
    <sheet name="Safety" sheetId="29" r:id="rId9"/>
    <sheet name="Early Years" sheetId="30" r:id="rId10"/>
    <sheet name="Young People" sheetId="32" r:id="rId11"/>
    <sheet name="Families" sheetId="33" r:id="rId12"/>
    <sheet name="Older People" sheetId="34" r:id="rId13"/>
    <sheet name="Gender" sheetId="35" r:id="rId14"/>
    <sheet name="Transport" sheetId="44" r:id="rId15"/>
    <sheet name="Environment" sheetId="43" r:id="rId16"/>
    <sheet name="Municipal Comparison" sheetId="39" r:id="rId17"/>
    <sheet name="Correlations" sheetId="41" r:id="rId18"/>
  </sheets>
  <definedNames>
    <definedName name="_xlnm.Print_Area" localSheetId="2">Community!$A$1:$N$32</definedName>
    <definedName name="_xlnm.Print_Area" localSheetId="17">Correlations!$A$1:$M$40</definedName>
    <definedName name="_xlnm.Print_Area" localSheetId="0">'Data 3 Table'!#REF!</definedName>
    <definedName name="_xlnm.Print_Area" localSheetId="9">'Early Years'!$A$1:$N$34</definedName>
    <definedName name="_xlnm.Print_Area" localSheetId="3">Education!$A$1:$N$49</definedName>
    <definedName name="_xlnm.Print_Area" localSheetId="4">Employment!$A$1:$N$24</definedName>
    <definedName name="_xlnm.Print_Area" localSheetId="15">Environment!$A$1:$N$36</definedName>
    <definedName name="_xlnm.Print_Area" localSheetId="11">Families!$A$1:$N$30</definedName>
    <definedName name="_xlnm.Print_Area" localSheetId="5">Finance!$A$1:$N$36</definedName>
    <definedName name="_xlnm.Print_Area" localSheetId="13">Gender!$A$1:$N$39</definedName>
    <definedName name="_xlnm.Print_Area" localSheetId="7">Health!$A$1:$N$48</definedName>
    <definedName name="_xlnm.Print_Area" localSheetId="6">Housing!$A$1:$N$40</definedName>
    <definedName name="_xlnm.Print_Area" localSheetId="1">Introduction!$B$1:$C$19</definedName>
    <definedName name="_xlnm.Print_Area" localSheetId="16">'Municipal Comparison'!$A$1:$L$55</definedName>
    <definedName name="_xlnm.Print_Area" localSheetId="12">'Older People'!$A$4:$N$33</definedName>
    <definedName name="_xlnm.Print_Area" localSheetId="8">Safety!$A$1:$N$31</definedName>
    <definedName name="_xlnm.Print_Area" localSheetId="14">Transport!$A$1:$N$39</definedName>
    <definedName name="_xlnm.Print_Area" localSheetId="10">'Young People'!$A$1:$N$42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X3" i="8" l="1"/>
  <c r="AA83" i="8" l="1"/>
  <c r="Z5" i="8"/>
  <c r="Z6" i="8"/>
  <c r="Z7" i="8"/>
  <c r="Z8" i="8"/>
  <c r="Z9" i="8"/>
  <c r="Z10" i="8"/>
  <c r="Z11" i="8"/>
  <c r="Z12" i="8"/>
  <c r="Z13" i="8"/>
  <c r="Z14" i="8"/>
  <c r="Z15" i="8"/>
  <c r="Z16" i="8"/>
  <c r="Z17" i="8"/>
  <c r="Z18" i="8"/>
  <c r="Z19" i="8"/>
  <c r="Z20" i="8"/>
  <c r="Z21" i="8"/>
  <c r="Z22" i="8"/>
  <c r="Z23" i="8"/>
  <c r="Z24" i="8"/>
  <c r="Z25" i="8"/>
  <c r="Z26" i="8"/>
  <c r="Z27" i="8"/>
  <c r="Z28" i="8"/>
  <c r="Z29" i="8"/>
  <c r="Z30" i="8"/>
  <c r="Z31" i="8"/>
  <c r="Z32" i="8"/>
  <c r="Z33" i="8"/>
  <c r="Z34" i="8"/>
  <c r="Z35" i="8"/>
  <c r="Z36" i="8"/>
  <c r="Z37" i="8"/>
  <c r="Z38" i="8"/>
  <c r="Z39" i="8"/>
  <c r="Z40" i="8"/>
  <c r="Z41" i="8"/>
  <c r="Z42" i="8"/>
  <c r="Z43" i="8"/>
  <c r="Z44" i="8"/>
  <c r="Z45" i="8"/>
  <c r="Z46" i="8"/>
  <c r="Z47" i="8"/>
  <c r="Z48" i="8"/>
  <c r="Z49" i="8"/>
  <c r="Z50" i="8"/>
  <c r="Z51" i="8"/>
  <c r="Z52" i="8"/>
  <c r="Z53" i="8"/>
  <c r="Z54" i="8"/>
  <c r="Z55" i="8"/>
  <c r="Z56" i="8"/>
  <c r="Z57" i="8"/>
  <c r="Z58" i="8"/>
  <c r="Z59" i="8"/>
  <c r="Z60" i="8"/>
  <c r="Z61" i="8"/>
  <c r="Z62" i="8"/>
  <c r="Z63" i="8"/>
  <c r="Z64" i="8"/>
  <c r="Z65" i="8"/>
  <c r="Z66" i="8"/>
  <c r="Z67" i="8"/>
  <c r="Z68" i="8"/>
  <c r="Z69" i="8"/>
  <c r="Z70" i="8"/>
  <c r="Z71" i="8"/>
  <c r="Z72" i="8"/>
  <c r="Z73" i="8"/>
  <c r="Z74" i="8"/>
  <c r="Z75" i="8"/>
  <c r="Z76" i="8"/>
  <c r="Z77" i="8"/>
  <c r="Z78" i="8"/>
  <c r="Z79" i="8"/>
  <c r="Z80" i="8"/>
  <c r="Z81" i="8"/>
  <c r="Z82" i="8"/>
  <c r="Z84" i="8"/>
  <c r="Z4" i="8"/>
  <c r="Z3" i="8"/>
  <c r="Y7" i="8"/>
  <c r="Y8" i="8"/>
  <c r="Y9" i="8"/>
  <c r="Y10" i="8"/>
  <c r="Y11" i="8"/>
  <c r="Y12" i="8"/>
  <c r="Y13" i="8"/>
  <c r="Y14" i="8"/>
  <c r="Y15" i="8"/>
  <c r="Y16" i="8"/>
  <c r="Y17" i="8"/>
  <c r="Y18" i="8"/>
  <c r="Y19" i="8"/>
  <c r="Y20" i="8"/>
  <c r="Y21" i="8"/>
  <c r="Y22" i="8"/>
  <c r="Y23" i="8"/>
  <c r="Y24" i="8"/>
  <c r="Y25" i="8"/>
  <c r="Y26" i="8"/>
  <c r="Y27" i="8"/>
  <c r="Y28" i="8"/>
  <c r="Y29" i="8"/>
  <c r="Y30" i="8"/>
  <c r="Y31" i="8"/>
  <c r="Y32" i="8"/>
  <c r="Y33" i="8"/>
  <c r="Y34" i="8"/>
  <c r="Y35" i="8"/>
  <c r="Y36" i="8"/>
  <c r="Y37" i="8"/>
  <c r="Y38" i="8"/>
  <c r="Y39" i="8"/>
  <c r="Y40" i="8"/>
  <c r="Y41" i="8"/>
  <c r="Y42" i="8"/>
  <c r="Y43" i="8"/>
  <c r="Y44" i="8"/>
  <c r="Y45" i="8"/>
  <c r="Y46" i="8"/>
  <c r="Y47" i="8"/>
  <c r="Y48" i="8"/>
  <c r="Y49" i="8"/>
  <c r="Y50" i="8"/>
  <c r="Y51" i="8"/>
  <c r="Y52" i="8"/>
  <c r="Y53" i="8"/>
  <c r="Y54" i="8"/>
  <c r="Y55" i="8"/>
  <c r="Y56" i="8"/>
  <c r="Y57" i="8"/>
  <c r="Y58" i="8"/>
  <c r="Y59" i="8"/>
  <c r="Y60" i="8"/>
  <c r="Y61" i="8"/>
  <c r="Y62" i="8"/>
  <c r="Y63" i="8"/>
  <c r="Y64" i="8"/>
  <c r="Y65" i="8"/>
  <c r="Y66" i="8"/>
  <c r="Y67" i="8"/>
  <c r="Y68" i="8"/>
  <c r="Y69" i="8"/>
  <c r="Y70" i="8"/>
  <c r="Y71" i="8"/>
  <c r="Y72" i="8"/>
  <c r="Y73" i="8"/>
  <c r="Y74" i="8"/>
  <c r="Y75" i="8"/>
  <c r="Y76" i="8"/>
  <c r="Y77" i="8"/>
  <c r="Y78" i="8"/>
  <c r="Y79" i="8"/>
  <c r="Y80" i="8"/>
  <c r="Y81" i="8"/>
  <c r="Y82" i="8"/>
  <c r="Y84" i="8"/>
  <c r="Y4" i="8"/>
  <c r="Y5" i="8"/>
  <c r="Y6" i="8"/>
  <c r="Y3" i="8"/>
  <c r="BX6" i="8"/>
  <c r="BX7" i="8"/>
  <c r="BX8" i="8"/>
  <c r="BX9" i="8"/>
  <c r="BX10" i="8"/>
  <c r="BX11" i="8"/>
  <c r="BX12" i="8"/>
  <c r="BX13" i="8"/>
  <c r="BX14" i="8"/>
  <c r="BX15" i="8"/>
  <c r="BX16" i="8"/>
  <c r="BX17" i="8"/>
  <c r="BX18" i="8"/>
  <c r="BX19" i="8"/>
  <c r="BX20" i="8"/>
  <c r="BX21" i="8"/>
  <c r="BX22" i="8"/>
  <c r="BX23" i="8"/>
  <c r="BX24" i="8"/>
  <c r="BX25" i="8"/>
  <c r="BX26" i="8"/>
  <c r="BX27" i="8"/>
  <c r="BX28" i="8"/>
  <c r="BX29" i="8"/>
  <c r="BX30" i="8"/>
  <c r="BX31" i="8"/>
  <c r="BX32" i="8"/>
  <c r="BX33" i="8"/>
  <c r="BX34" i="8"/>
  <c r="BX35" i="8"/>
  <c r="BX36" i="8"/>
  <c r="BX37" i="8"/>
  <c r="BX38" i="8"/>
  <c r="BX39" i="8"/>
  <c r="BX40" i="8"/>
  <c r="BX41" i="8"/>
  <c r="BX42" i="8"/>
  <c r="BX43" i="8"/>
  <c r="BX44" i="8"/>
  <c r="BX45" i="8"/>
  <c r="BX46" i="8"/>
  <c r="BX47" i="8"/>
  <c r="BX48" i="8"/>
  <c r="BX49" i="8"/>
  <c r="BX50" i="8"/>
  <c r="BX51" i="8"/>
  <c r="BX52" i="8"/>
  <c r="BX53" i="8"/>
  <c r="BX54" i="8"/>
  <c r="BX55" i="8"/>
  <c r="BX56" i="8"/>
  <c r="BX57" i="8"/>
  <c r="BX58" i="8"/>
  <c r="BX59" i="8"/>
  <c r="BX60" i="8"/>
  <c r="BX61" i="8"/>
  <c r="BX62" i="8"/>
  <c r="BX63" i="8"/>
  <c r="BX64" i="8"/>
  <c r="BX65" i="8"/>
  <c r="BX66" i="8"/>
  <c r="BX67" i="8"/>
  <c r="BX68" i="8"/>
  <c r="BX69" i="8"/>
  <c r="BX70" i="8"/>
  <c r="BX71" i="8"/>
  <c r="BX72" i="8"/>
  <c r="BX73" i="8"/>
  <c r="BX74" i="8"/>
  <c r="BX75" i="8"/>
  <c r="BX76" i="8"/>
  <c r="BX77" i="8"/>
  <c r="BX78" i="8"/>
  <c r="BX79" i="8"/>
  <c r="BX80" i="8"/>
  <c r="BX81" i="8"/>
  <c r="BX82" i="8"/>
  <c r="BX83" i="8"/>
  <c r="BX84" i="8"/>
  <c r="BX4" i="8"/>
  <c r="BX5" i="8"/>
  <c r="BX3" i="8"/>
  <c r="BV4" i="8" l="1"/>
  <c r="BV5" i="8"/>
  <c r="BV6" i="8"/>
  <c r="BV7" i="8"/>
  <c r="BV8" i="8"/>
  <c r="BV9" i="8"/>
  <c r="BV10" i="8"/>
  <c r="BV11" i="8"/>
  <c r="BV12" i="8"/>
  <c r="BV13" i="8"/>
  <c r="BV14" i="8"/>
  <c r="BV15" i="8"/>
  <c r="BV16" i="8"/>
  <c r="BV17" i="8"/>
  <c r="BV18" i="8"/>
  <c r="BV19" i="8"/>
  <c r="BV20" i="8"/>
  <c r="BV21" i="8"/>
  <c r="BV22" i="8"/>
  <c r="BV23" i="8"/>
  <c r="BV24" i="8"/>
  <c r="BV25" i="8"/>
  <c r="BV26" i="8"/>
  <c r="BV27" i="8"/>
  <c r="BV28" i="8"/>
  <c r="BV29" i="8"/>
  <c r="BV30" i="8"/>
  <c r="BV31" i="8"/>
  <c r="BV32" i="8"/>
  <c r="BV33" i="8"/>
  <c r="BV34" i="8"/>
  <c r="BV35" i="8"/>
  <c r="BV36" i="8"/>
  <c r="BV37" i="8"/>
  <c r="BV38" i="8"/>
  <c r="BV39" i="8"/>
  <c r="BV40" i="8"/>
  <c r="BV41" i="8"/>
  <c r="BV42" i="8"/>
  <c r="BV43" i="8"/>
  <c r="BV44" i="8"/>
  <c r="BV45" i="8"/>
  <c r="BV46" i="8"/>
  <c r="BV47" i="8"/>
  <c r="BV48" i="8"/>
  <c r="BV49" i="8"/>
  <c r="BV50" i="8"/>
  <c r="BV51" i="8"/>
  <c r="BV52" i="8"/>
  <c r="BV53" i="8"/>
  <c r="BV54" i="8"/>
  <c r="BV55" i="8"/>
  <c r="BV56" i="8"/>
  <c r="BV57" i="8"/>
  <c r="BV58" i="8"/>
  <c r="BV59" i="8"/>
  <c r="BV60" i="8"/>
  <c r="BV61" i="8"/>
  <c r="BV62" i="8"/>
  <c r="BV63" i="8"/>
  <c r="BV64" i="8"/>
  <c r="BV65" i="8"/>
  <c r="BV66" i="8"/>
  <c r="BV67" i="8"/>
  <c r="BV68" i="8"/>
  <c r="BV69" i="8"/>
  <c r="BV70" i="8"/>
  <c r="BV71" i="8"/>
  <c r="BV72" i="8"/>
  <c r="BV73" i="8"/>
  <c r="BV74" i="8"/>
  <c r="BV75" i="8"/>
  <c r="BV76" i="8"/>
  <c r="BV77" i="8"/>
  <c r="BV78" i="8"/>
  <c r="BV79" i="8"/>
  <c r="BV80" i="8"/>
  <c r="BV81" i="8"/>
  <c r="BV82" i="8"/>
  <c r="BV83" i="8"/>
  <c r="BV84" i="8"/>
  <c r="BV3" i="8"/>
  <c r="AX4" i="8"/>
  <c r="AX5" i="8"/>
  <c r="AX6" i="8"/>
  <c r="AX7" i="8"/>
  <c r="AX8" i="8"/>
  <c r="AX9" i="8"/>
  <c r="AX10" i="8"/>
  <c r="AX11" i="8"/>
  <c r="AX12" i="8"/>
  <c r="AX13" i="8"/>
  <c r="AX14" i="8"/>
  <c r="AX15" i="8"/>
  <c r="AX16" i="8"/>
  <c r="AX17" i="8"/>
  <c r="AX18" i="8"/>
  <c r="AX19" i="8"/>
  <c r="AX20" i="8"/>
  <c r="AX21" i="8"/>
  <c r="AX22" i="8"/>
  <c r="AX23" i="8"/>
  <c r="AX24" i="8"/>
  <c r="AX25" i="8"/>
  <c r="AX26" i="8"/>
  <c r="AX27" i="8"/>
  <c r="AX28" i="8"/>
  <c r="AX29" i="8"/>
  <c r="AX30" i="8"/>
  <c r="AX31" i="8"/>
  <c r="AX32" i="8"/>
  <c r="AX33" i="8"/>
  <c r="AX34" i="8"/>
  <c r="AX35" i="8"/>
  <c r="AX36" i="8"/>
  <c r="AX37" i="8"/>
  <c r="AX38" i="8"/>
  <c r="AX39" i="8"/>
  <c r="AX40" i="8"/>
  <c r="AX41" i="8"/>
  <c r="AX42" i="8"/>
  <c r="AX43" i="8"/>
  <c r="AX44" i="8"/>
  <c r="AX45" i="8"/>
  <c r="AX46" i="8"/>
  <c r="AX47" i="8"/>
  <c r="AX48" i="8"/>
  <c r="AX49" i="8"/>
  <c r="AX50" i="8"/>
  <c r="AX51" i="8"/>
  <c r="AX52" i="8"/>
  <c r="AX53" i="8"/>
  <c r="AX54" i="8"/>
  <c r="AX55" i="8"/>
  <c r="AX56" i="8"/>
  <c r="AX57" i="8"/>
  <c r="AX58" i="8"/>
  <c r="AX59" i="8"/>
  <c r="AX60" i="8"/>
  <c r="AX61" i="8"/>
  <c r="AX62" i="8"/>
  <c r="AX63" i="8"/>
  <c r="AX64" i="8"/>
  <c r="AX65" i="8"/>
  <c r="AX66" i="8"/>
  <c r="AX67" i="8"/>
  <c r="AX68" i="8"/>
  <c r="AX69" i="8"/>
  <c r="AX70" i="8"/>
  <c r="AX71" i="8"/>
  <c r="AX72" i="8"/>
  <c r="AX73" i="8"/>
  <c r="AX74" i="8"/>
  <c r="AX75" i="8"/>
  <c r="AX76" i="8"/>
  <c r="AX77" i="8"/>
  <c r="AX78" i="8"/>
  <c r="AX79" i="8"/>
  <c r="AX80" i="8"/>
  <c r="AX81" i="8"/>
  <c r="AX82" i="8"/>
  <c r="AX83" i="8"/>
  <c r="AX84" i="8"/>
  <c r="B21" i="24"/>
  <c r="B20" i="24"/>
  <c r="B19" i="24"/>
  <c r="B18" i="24"/>
  <c r="B17" i="24"/>
  <c r="B16" i="24"/>
  <c r="B15" i="24"/>
  <c r="B13" i="24"/>
  <c r="S83" i="8"/>
  <c r="Z83" i="8" s="1"/>
  <c r="B18" i="30" l="1"/>
  <c r="I83" i="8" l="1"/>
  <c r="H83" i="8"/>
  <c r="R83" i="8" l="1"/>
  <c r="Y83" i="8" s="1"/>
  <c r="B24" i="28" l="1"/>
  <c r="B23" i="28"/>
  <c r="B22" i="28"/>
  <c r="B21" i="28"/>
  <c r="B19" i="28"/>
  <c r="B18" i="28"/>
  <c r="B17" i="28"/>
  <c r="B16" i="28"/>
  <c r="B15" i="28"/>
  <c r="AO83" i="8"/>
  <c r="BR84" i="8" l="1"/>
  <c r="BR83" i="8"/>
  <c r="CK83" i="8" l="1"/>
  <c r="CW83" i="8" l="1"/>
  <c r="M83" i="8" l="1"/>
  <c r="AY83" i="8" l="1"/>
  <c r="AW83" i="8" l="1"/>
  <c r="AV83" i="8" l="1"/>
  <c r="AU83" i="8"/>
  <c r="CI83" i="8" l="1"/>
  <c r="CG83" i="8"/>
  <c r="B20" i="35" l="1"/>
  <c r="CN83" i="8" l="1"/>
  <c r="O83" i="8"/>
  <c r="B17" i="34" l="1"/>
  <c r="B15" i="26" l="1"/>
  <c r="CX84" i="8"/>
  <c r="D15" i="39"/>
  <c r="J17" i="9"/>
  <c r="J16" i="9"/>
  <c r="J15" i="9"/>
  <c r="J13" i="9"/>
  <c r="J14" i="9"/>
  <c r="G17" i="9"/>
  <c r="G16" i="9"/>
  <c r="B17" i="9"/>
  <c r="M17" i="9" l="1"/>
  <c r="B19" i="27"/>
  <c r="B18" i="27"/>
  <c r="B17" i="27"/>
  <c r="D87" i="39"/>
  <c r="D86" i="39"/>
  <c r="D17" i="39" l="1"/>
  <c r="D16" i="39"/>
  <c r="E16" i="39" l="1"/>
  <c r="E17" i="39"/>
  <c r="D18" i="39"/>
  <c r="E18" i="39" s="1"/>
  <c r="D19" i="39"/>
  <c r="E19" i="39" s="1"/>
  <c r="D20" i="39"/>
  <c r="E20" i="39" s="1"/>
  <c r="D21" i="39"/>
  <c r="E21" i="39" s="1"/>
  <c r="D22" i="39"/>
  <c r="E22" i="39" s="1"/>
  <c r="D23" i="39"/>
  <c r="E23" i="39" s="1"/>
  <c r="D24" i="39"/>
  <c r="E24" i="39" s="1"/>
  <c r="D25" i="39"/>
  <c r="E25" i="39" s="1"/>
  <c r="D26" i="39"/>
  <c r="E26" i="39" s="1"/>
  <c r="D27" i="39"/>
  <c r="E27" i="39" s="1"/>
  <c r="D28" i="39"/>
  <c r="E28" i="39" s="1"/>
  <c r="D29" i="39"/>
  <c r="E29" i="39" s="1"/>
  <c r="D30" i="39"/>
  <c r="E30" i="39" s="1"/>
  <c r="D31" i="39"/>
  <c r="E31" i="39" s="1"/>
  <c r="D32" i="39"/>
  <c r="E32" i="39" s="1"/>
  <c r="D33" i="39"/>
  <c r="E33" i="39" s="1"/>
  <c r="D34" i="39"/>
  <c r="E34" i="39" s="1"/>
  <c r="D35" i="39"/>
  <c r="E35" i="39" s="1"/>
  <c r="D36" i="39"/>
  <c r="E36" i="39" s="1"/>
  <c r="D37" i="39"/>
  <c r="E37" i="39" s="1"/>
  <c r="D38" i="39"/>
  <c r="E38" i="39" s="1"/>
  <c r="D39" i="39"/>
  <c r="E39" i="39" s="1"/>
  <c r="D40" i="39"/>
  <c r="E40" i="39" s="1"/>
  <c r="D41" i="39"/>
  <c r="E41" i="39" s="1"/>
  <c r="D42" i="39"/>
  <c r="E42" i="39" s="1"/>
  <c r="D43" i="39"/>
  <c r="E43" i="39" s="1"/>
  <c r="D44" i="39"/>
  <c r="E44" i="39" s="1"/>
  <c r="D45" i="39"/>
  <c r="E45" i="39" s="1"/>
  <c r="D46" i="39"/>
  <c r="E46" i="39" s="1"/>
  <c r="D47" i="39"/>
  <c r="E47" i="39" s="1"/>
  <c r="D48" i="39"/>
  <c r="E48" i="39" s="1"/>
  <c r="D49" i="39"/>
  <c r="E49" i="39" s="1"/>
  <c r="D50" i="39"/>
  <c r="E50" i="39" s="1"/>
  <c r="D51" i="39"/>
  <c r="E51" i="39" s="1"/>
  <c r="D52" i="39"/>
  <c r="E52" i="39" s="1"/>
  <c r="D53" i="39"/>
  <c r="E53" i="39" s="1"/>
  <c r="D54" i="39"/>
  <c r="E54" i="39" s="1"/>
  <c r="D55" i="39"/>
  <c r="E55" i="39" s="1"/>
  <c r="D56" i="39"/>
  <c r="E56" i="39" s="1"/>
  <c r="D57" i="39"/>
  <c r="E57" i="39" s="1"/>
  <c r="D58" i="39"/>
  <c r="E58" i="39" s="1"/>
  <c r="D59" i="39"/>
  <c r="E59" i="39" s="1"/>
  <c r="D60" i="39"/>
  <c r="E60" i="39" s="1"/>
  <c r="D61" i="39"/>
  <c r="E61" i="39" s="1"/>
  <c r="D62" i="39"/>
  <c r="E62" i="39" s="1"/>
  <c r="D63" i="39"/>
  <c r="E63" i="39" s="1"/>
  <c r="D64" i="39"/>
  <c r="E64" i="39" s="1"/>
  <c r="D65" i="39"/>
  <c r="E65" i="39" s="1"/>
  <c r="D66" i="39"/>
  <c r="E66" i="39" s="1"/>
  <c r="D67" i="39"/>
  <c r="E67" i="39" s="1"/>
  <c r="D68" i="39"/>
  <c r="E68" i="39" s="1"/>
  <c r="D69" i="39"/>
  <c r="E69" i="39" s="1"/>
  <c r="D70" i="39"/>
  <c r="E70" i="39" s="1"/>
  <c r="D71" i="39"/>
  <c r="E71" i="39" s="1"/>
  <c r="D72" i="39"/>
  <c r="E72" i="39" s="1"/>
  <c r="D73" i="39"/>
  <c r="E73" i="39" s="1"/>
  <c r="D74" i="39"/>
  <c r="E74" i="39" s="1"/>
  <c r="D75" i="39"/>
  <c r="E75" i="39" s="1"/>
  <c r="D76" i="39"/>
  <c r="E76" i="39" s="1"/>
  <c r="D77" i="39"/>
  <c r="E77" i="39" s="1"/>
  <c r="D78" i="39"/>
  <c r="E78" i="39" s="1"/>
  <c r="D79" i="39"/>
  <c r="E79" i="39" s="1"/>
  <c r="D80" i="39"/>
  <c r="E80" i="39" s="1"/>
  <c r="D81" i="39"/>
  <c r="E81" i="39" s="1"/>
  <c r="D82" i="39"/>
  <c r="E82" i="39" s="1"/>
  <c r="D83" i="39"/>
  <c r="E83" i="39" s="1"/>
  <c r="D84" i="39"/>
  <c r="E84" i="39" s="1"/>
  <c r="D85" i="39"/>
  <c r="E85" i="39" s="1"/>
  <c r="E86" i="39"/>
  <c r="E87" i="39"/>
  <c r="D88" i="39"/>
  <c r="E88" i="39" s="1"/>
  <c r="D89" i="39"/>
  <c r="E89" i="39" s="1"/>
  <c r="D90" i="39"/>
  <c r="E90" i="39" s="1"/>
  <c r="D91" i="39"/>
  <c r="E91" i="39" s="1"/>
  <c r="D92" i="39"/>
  <c r="E92" i="39" s="1"/>
  <c r="D93" i="39"/>
  <c r="E93" i="39" s="1"/>
  <c r="G15" i="9"/>
  <c r="G14" i="9"/>
  <c r="G13" i="9"/>
  <c r="M13" i="9" s="1"/>
  <c r="J12" i="9"/>
  <c r="G12" i="9"/>
  <c r="M8" i="9" l="1"/>
  <c r="F45" i="41"/>
  <c r="F46" i="41"/>
  <c r="F47" i="41"/>
  <c r="F48" i="41"/>
  <c r="F49" i="41"/>
  <c r="F50" i="41"/>
  <c r="F51" i="41"/>
  <c r="F52" i="41"/>
  <c r="F53" i="41"/>
  <c r="F54" i="41"/>
  <c r="F55" i="41"/>
  <c r="F56" i="41"/>
  <c r="F57" i="41"/>
  <c r="F58" i="41"/>
  <c r="F59" i="41"/>
  <c r="F60" i="41"/>
  <c r="F61" i="41"/>
  <c r="F62" i="41"/>
  <c r="F63" i="41"/>
  <c r="F64" i="41"/>
  <c r="F65" i="41"/>
  <c r="F66" i="41"/>
  <c r="F67" i="41"/>
  <c r="F68" i="41"/>
  <c r="F69" i="41"/>
  <c r="F70" i="41"/>
  <c r="F71" i="41"/>
  <c r="F72" i="41"/>
  <c r="F73" i="41"/>
  <c r="F74" i="41"/>
  <c r="F44" i="41"/>
  <c r="E44" i="41"/>
  <c r="E45" i="41"/>
  <c r="E46" i="41"/>
  <c r="E47" i="41"/>
  <c r="E48" i="41"/>
  <c r="E49" i="41"/>
  <c r="E50" i="41"/>
  <c r="E51" i="41"/>
  <c r="E52" i="41"/>
  <c r="E53" i="41"/>
  <c r="E54" i="41"/>
  <c r="E55" i="41"/>
  <c r="E56" i="41"/>
  <c r="E57" i="41"/>
  <c r="E58" i="41"/>
  <c r="E59" i="41"/>
  <c r="E60" i="41"/>
  <c r="E61" i="41"/>
  <c r="E62" i="41"/>
  <c r="E63" i="41"/>
  <c r="E64" i="41"/>
  <c r="E65" i="41"/>
  <c r="E66" i="41"/>
  <c r="E67" i="41"/>
  <c r="E68" i="41"/>
  <c r="E69" i="41"/>
  <c r="E70" i="41"/>
  <c r="E71" i="41"/>
  <c r="E72" i="41"/>
  <c r="E73" i="41"/>
  <c r="E74" i="41"/>
  <c r="O119" i="39"/>
  <c r="O119" i="41" s="1"/>
  <c r="O118" i="39"/>
  <c r="O118" i="41" s="1"/>
  <c r="O117" i="39"/>
  <c r="O116" i="39"/>
  <c r="O115" i="39"/>
  <c r="O114" i="39"/>
  <c r="O113" i="39"/>
  <c r="O112" i="39"/>
  <c r="O111" i="39"/>
  <c r="O110" i="39"/>
  <c r="O109" i="39"/>
  <c r="O108" i="39"/>
  <c r="O107" i="39"/>
  <c r="O106" i="39"/>
  <c r="O105" i="39"/>
  <c r="O104" i="39"/>
  <c r="O103" i="39"/>
  <c r="O102" i="39"/>
  <c r="O101" i="39"/>
  <c r="O100" i="39"/>
  <c r="O99" i="39"/>
  <c r="O98" i="39"/>
  <c r="O97" i="39"/>
  <c r="O96" i="39"/>
  <c r="O95" i="39"/>
  <c r="O94" i="39"/>
  <c r="O93" i="39"/>
  <c r="O92" i="39"/>
  <c r="O91" i="39"/>
  <c r="O90" i="39"/>
  <c r="O89" i="39"/>
  <c r="O88" i="39"/>
  <c r="O87" i="39"/>
  <c r="O86" i="39"/>
  <c r="O85" i="39"/>
  <c r="O84" i="39"/>
  <c r="O83" i="39"/>
  <c r="O82" i="39"/>
  <c r="O81" i="39"/>
  <c r="O80" i="39"/>
  <c r="O79" i="39"/>
  <c r="O78" i="39"/>
  <c r="O77" i="39"/>
  <c r="O76" i="39"/>
  <c r="O75" i="39"/>
  <c r="O74" i="39"/>
  <c r="O73" i="39"/>
  <c r="O72" i="39"/>
  <c r="O71" i="39"/>
  <c r="O70" i="39"/>
  <c r="O69" i="39"/>
  <c r="O68" i="39"/>
  <c r="O67" i="39"/>
  <c r="O66" i="39"/>
  <c r="O65" i="39"/>
  <c r="O64" i="39"/>
  <c r="O63" i="39"/>
  <c r="O62" i="39"/>
  <c r="O61" i="39"/>
  <c r="O60" i="39"/>
  <c r="O59" i="39"/>
  <c r="O58" i="39"/>
  <c r="O57" i="39"/>
  <c r="O56" i="39"/>
  <c r="O55" i="39"/>
  <c r="O54" i="39"/>
  <c r="O53" i="39"/>
  <c r="O52" i="39"/>
  <c r="O51" i="39"/>
  <c r="O50" i="39"/>
  <c r="O49" i="39"/>
  <c r="O48" i="39"/>
  <c r="O47" i="39"/>
  <c r="O46" i="39"/>
  <c r="O45" i="39"/>
  <c r="O44" i="39"/>
  <c r="O43" i="39"/>
  <c r="O42" i="39"/>
  <c r="O41" i="39"/>
  <c r="O40" i="39"/>
  <c r="O39" i="39"/>
  <c r="O38" i="39"/>
  <c r="O37" i="39"/>
  <c r="O36" i="39"/>
  <c r="O35" i="39"/>
  <c r="O34" i="39"/>
  <c r="O33" i="39"/>
  <c r="O32" i="39"/>
  <c r="O31" i="39"/>
  <c r="O30" i="39"/>
  <c r="O29" i="39"/>
  <c r="O28" i="39"/>
  <c r="O27" i="39"/>
  <c r="O26" i="39"/>
  <c r="O25" i="39"/>
  <c r="O24" i="39"/>
  <c r="O23" i="39"/>
  <c r="O22" i="39"/>
  <c r="O21" i="39"/>
  <c r="O20" i="39"/>
  <c r="O19" i="39"/>
  <c r="O18" i="39"/>
  <c r="O17" i="39"/>
  <c r="O16" i="39"/>
  <c r="O15" i="39"/>
  <c r="O14" i="39"/>
  <c r="O13" i="39"/>
  <c r="O12" i="39"/>
  <c r="O11" i="39"/>
  <c r="O10" i="39"/>
  <c r="O9" i="39"/>
  <c r="B19" i="43"/>
  <c r="B18" i="43"/>
  <c r="B17" i="43"/>
  <c r="B16" i="43"/>
  <c r="B15" i="43"/>
  <c r="B14" i="43"/>
  <c r="B13" i="43"/>
  <c r="B18" i="44"/>
  <c r="B17" i="44"/>
  <c r="B16" i="44"/>
  <c r="B15" i="44"/>
  <c r="B14" i="44"/>
  <c r="B13" i="44"/>
  <c r="B19" i="35"/>
  <c r="B18" i="35"/>
  <c r="B17" i="35"/>
  <c r="B16" i="35"/>
  <c r="B15" i="35"/>
  <c r="B14" i="35"/>
  <c r="B13" i="35"/>
  <c r="B16" i="34"/>
  <c r="B15" i="34"/>
  <c r="B14" i="34"/>
  <c r="B13" i="34"/>
  <c r="B17" i="33"/>
  <c r="B16" i="33"/>
  <c r="B15" i="33"/>
  <c r="B14" i="33"/>
  <c r="B13" i="33"/>
  <c r="B19" i="32"/>
  <c r="B18" i="32"/>
  <c r="B17" i="32"/>
  <c r="B16" i="32"/>
  <c r="B15" i="32"/>
  <c r="B14" i="32"/>
  <c r="B13" i="32"/>
  <c r="B17" i="30"/>
  <c r="B16" i="30"/>
  <c r="B15" i="30"/>
  <c r="B14" i="30"/>
  <c r="B13" i="30"/>
  <c r="B18" i="29"/>
  <c r="B17" i="29"/>
  <c r="B16" i="29"/>
  <c r="B15" i="29"/>
  <c r="B14" i="29"/>
  <c r="B13" i="29"/>
  <c r="B20" i="28"/>
  <c r="B14" i="28"/>
  <c r="B13" i="28"/>
  <c r="B16" i="27"/>
  <c r="B15" i="27"/>
  <c r="B14" i="27"/>
  <c r="B13" i="27"/>
  <c r="B18" i="26"/>
  <c r="B17" i="26"/>
  <c r="B16" i="26"/>
  <c r="B14" i="26"/>
  <c r="B13" i="26"/>
  <c r="B15" i="25"/>
  <c r="B14" i="25"/>
  <c r="B13" i="25"/>
  <c r="B14" i="24"/>
  <c r="B16" i="9"/>
  <c r="B15" i="9"/>
  <c r="B14" i="9"/>
  <c r="B13" i="9"/>
  <c r="O120" i="41"/>
  <c r="A13" i="39" l="1"/>
  <c r="O117" i="41" l="1"/>
  <c r="O116" i="41"/>
  <c r="O115" i="41"/>
  <c r="O114" i="41"/>
  <c r="O113" i="41"/>
  <c r="O112" i="41"/>
  <c r="O111" i="41"/>
  <c r="O110" i="41"/>
  <c r="O109" i="41"/>
  <c r="O108" i="41"/>
  <c r="O107" i="41"/>
  <c r="O106" i="41"/>
  <c r="O105" i="41"/>
  <c r="O104" i="41"/>
  <c r="B12" i="44" l="1"/>
  <c r="J11" i="44"/>
  <c r="G11" i="44"/>
  <c r="J8" i="44"/>
  <c r="N1" i="44"/>
  <c r="B12" i="43"/>
  <c r="J11" i="43"/>
  <c r="G11" i="43"/>
  <c r="J8" i="43"/>
  <c r="N1" i="43"/>
  <c r="O103" i="41"/>
  <c r="O102" i="41"/>
  <c r="O101" i="41"/>
  <c r="O100" i="41"/>
  <c r="O99" i="41"/>
  <c r="O98" i="41"/>
  <c r="O97" i="41"/>
  <c r="O96" i="41"/>
  <c r="O95" i="41"/>
  <c r="O94" i="41"/>
  <c r="O93" i="41"/>
  <c r="O92" i="41"/>
  <c r="O91" i="41"/>
  <c r="O90" i="41"/>
  <c r="O89" i="41"/>
  <c r="O88" i="41"/>
  <c r="O87" i="41"/>
  <c r="O86" i="41"/>
  <c r="O85" i="41"/>
  <c r="O84" i="41"/>
  <c r="O83" i="41"/>
  <c r="O82" i="41"/>
  <c r="O81" i="41"/>
  <c r="O80" i="41"/>
  <c r="O79" i="41"/>
  <c r="O78" i="41"/>
  <c r="O77" i="41"/>
  <c r="O76" i="41"/>
  <c r="O75" i="41"/>
  <c r="O74" i="41"/>
  <c r="O73" i="41"/>
  <c r="O72" i="41"/>
  <c r="O71" i="41"/>
  <c r="O70" i="41"/>
  <c r="O69" i="41"/>
  <c r="O68" i="41"/>
  <c r="O67" i="41"/>
  <c r="O66" i="41"/>
  <c r="O65" i="41"/>
  <c r="O64" i="41"/>
  <c r="O63" i="41"/>
  <c r="O62" i="41"/>
  <c r="O61" i="41"/>
  <c r="O60" i="41"/>
  <c r="O59" i="41"/>
  <c r="O58" i="41"/>
  <c r="O57" i="41"/>
  <c r="O56" i="41"/>
  <c r="O55" i="41"/>
  <c r="O54" i="41"/>
  <c r="O53" i="41"/>
  <c r="O52" i="41"/>
  <c r="O51" i="41"/>
  <c r="O50" i="41"/>
  <c r="O49" i="41"/>
  <c r="O48" i="41"/>
  <c r="O47" i="41"/>
  <c r="O46" i="41"/>
  <c r="O45" i="41"/>
  <c r="O44" i="41"/>
  <c r="O43" i="41"/>
  <c r="O42" i="41"/>
  <c r="O41" i="41"/>
  <c r="O40" i="41"/>
  <c r="O39" i="41"/>
  <c r="O38" i="41"/>
  <c r="O37" i="41"/>
  <c r="O36" i="41"/>
  <c r="O35" i="41"/>
  <c r="O34" i="41"/>
  <c r="B37" i="41" s="1"/>
  <c r="O33" i="41"/>
  <c r="O32" i="41"/>
  <c r="O31" i="41"/>
  <c r="O30" i="41"/>
  <c r="O29" i="41"/>
  <c r="O28" i="41"/>
  <c r="O27" i="41"/>
  <c r="O26" i="41"/>
  <c r="O25" i="41"/>
  <c r="O24" i="41"/>
  <c r="O23" i="41"/>
  <c r="O22" i="41"/>
  <c r="O21" i="41"/>
  <c r="O20" i="41"/>
  <c r="O19" i="41"/>
  <c r="O18" i="41"/>
  <c r="O17" i="41"/>
  <c r="A15" i="41" s="1"/>
  <c r="O16" i="41"/>
  <c r="O15" i="41"/>
  <c r="O14" i="41"/>
  <c r="O13" i="41"/>
  <c r="O12" i="41"/>
  <c r="O11" i="41"/>
  <c r="O10" i="41"/>
  <c r="O9" i="41"/>
  <c r="J17" i="44" l="1"/>
  <c r="J15" i="44"/>
  <c r="J13" i="44"/>
  <c r="J18" i="44"/>
  <c r="J16" i="44"/>
  <c r="J14" i="44"/>
  <c r="J12" i="44"/>
  <c r="J19" i="43"/>
  <c r="J17" i="43"/>
  <c r="J15" i="43"/>
  <c r="J13" i="43"/>
  <c r="J18" i="43"/>
  <c r="J16" i="43"/>
  <c r="J14" i="43"/>
  <c r="J12" i="43"/>
  <c r="G17" i="44"/>
  <c r="G15" i="44"/>
  <c r="G13" i="44"/>
  <c r="G18" i="44"/>
  <c r="G16" i="44"/>
  <c r="G14" i="44"/>
  <c r="G12" i="43"/>
  <c r="G19" i="43"/>
  <c r="G17" i="43"/>
  <c r="G15" i="43"/>
  <c r="G13" i="43"/>
  <c r="G18" i="43"/>
  <c r="G16" i="43"/>
  <c r="G14" i="43"/>
  <c r="G12" i="44"/>
  <c r="N1" i="35"/>
  <c r="N1" i="34"/>
  <c r="N1" i="33"/>
  <c r="N1" i="32"/>
  <c r="N1" i="30"/>
  <c r="N1" i="29"/>
  <c r="N1" i="28"/>
  <c r="N1" i="27"/>
  <c r="N1" i="26"/>
  <c r="N1" i="25"/>
  <c r="N1" i="24"/>
  <c r="B12" i="35"/>
  <c r="B12" i="34"/>
  <c r="B12" i="33"/>
  <c r="B12" i="32"/>
  <c r="B12" i="30"/>
  <c r="B12" i="29"/>
  <c r="B12" i="28"/>
  <c r="B12" i="27"/>
  <c r="B12" i="26"/>
  <c r="B12" i="25"/>
  <c r="B12" i="24"/>
  <c r="B12" i="9"/>
  <c r="J8" i="26"/>
  <c r="J8" i="27"/>
  <c r="J8" i="28"/>
  <c r="J8" i="29"/>
  <c r="J8" i="30"/>
  <c r="J8" i="32"/>
  <c r="J8" i="33"/>
  <c r="J8" i="34"/>
  <c r="J8" i="35"/>
  <c r="J8" i="25"/>
  <c r="J8" i="24"/>
  <c r="J11" i="26"/>
  <c r="J15" i="26" s="1"/>
  <c r="G11" i="26"/>
  <c r="J11" i="27"/>
  <c r="G11" i="27"/>
  <c r="J11" i="28"/>
  <c r="J24" i="28" s="1"/>
  <c r="G11" i="28"/>
  <c r="J11" i="29"/>
  <c r="G11" i="29"/>
  <c r="J11" i="30"/>
  <c r="G11" i="30"/>
  <c r="J11" i="32"/>
  <c r="G11" i="32"/>
  <c r="J11" i="33"/>
  <c r="G11" i="33"/>
  <c r="J11" i="34"/>
  <c r="G11" i="34"/>
  <c r="J11" i="35"/>
  <c r="J20" i="35" s="1"/>
  <c r="G11" i="35"/>
  <c r="G20" i="35" s="1"/>
  <c r="J11" i="25"/>
  <c r="G11" i="25"/>
  <c r="J11" i="24"/>
  <c r="J13" i="24" s="1"/>
  <c r="G11" i="24"/>
  <c r="M14" i="9"/>
  <c r="M15" i="9"/>
  <c r="M16" i="9"/>
  <c r="J18" i="30" l="1"/>
  <c r="J17" i="30"/>
  <c r="G17" i="30"/>
  <c r="G18" i="30"/>
  <c r="G23" i="28"/>
  <c r="G17" i="28"/>
  <c r="G24" i="28"/>
  <c r="J14" i="29"/>
  <c r="J15" i="29"/>
  <c r="M20" i="35"/>
  <c r="J17" i="34"/>
  <c r="J16" i="34"/>
  <c r="G14" i="26"/>
  <c r="G16" i="26"/>
  <c r="G17" i="26"/>
  <c r="G15" i="26"/>
  <c r="G18" i="26"/>
  <c r="G16" i="34"/>
  <c r="G15" i="34"/>
  <c r="G17" i="34"/>
  <c r="M17" i="44"/>
  <c r="M16" i="44"/>
  <c r="M13" i="44"/>
  <c r="M14" i="44"/>
  <c r="M15" i="44"/>
  <c r="M18" i="44"/>
  <c r="J14" i="25"/>
  <c r="J15" i="25"/>
  <c r="J13" i="25"/>
  <c r="J12" i="25"/>
  <c r="J12" i="34"/>
  <c r="J14" i="34"/>
  <c r="J15" i="34"/>
  <c r="J13" i="34"/>
  <c r="J17" i="32"/>
  <c r="J13" i="32"/>
  <c r="J18" i="32"/>
  <c r="J12" i="32"/>
  <c r="J14" i="32"/>
  <c r="J16" i="32"/>
  <c r="J19" i="32"/>
  <c r="J15" i="32"/>
  <c r="J18" i="29"/>
  <c r="J16" i="29"/>
  <c r="J17" i="29"/>
  <c r="J13" i="29"/>
  <c r="J12" i="29"/>
  <c r="J18" i="27"/>
  <c r="J16" i="27"/>
  <c r="J14" i="27"/>
  <c r="J12" i="27"/>
  <c r="J19" i="27"/>
  <c r="J17" i="27"/>
  <c r="J15" i="27"/>
  <c r="J13" i="27"/>
  <c r="G14" i="25"/>
  <c r="G13" i="25"/>
  <c r="G15" i="25"/>
  <c r="G14" i="34"/>
  <c r="G13" i="34"/>
  <c r="G13" i="32"/>
  <c r="G14" i="32"/>
  <c r="G18" i="29"/>
  <c r="G16" i="29"/>
  <c r="G14" i="29"/>
  <c r="G17" i="29"/>
  <c r="G15" i="29"/>
  <c r="G13" i="29"/>
  <c r="G18" i="27"/>
  <c r="G16" i="27"/>
  <c r="G14" i="27"/>
  <c r="G19" i="27"/>
  <c r="G17" i="27"/>
  <c r="G15" i="27"/>
  <c r="G13" i="27"/>
  <c r="J21" i="24"/>
  <c r="J19" i="24"/>
  <c r="J17" i="24"/>
  <c r="J15" i="24"/>
  <c r="J20" i="24"/>
  <c r="J18" i="24"/>
  <c r="J16" i="24"/>
  <c r="J14" i="24"/>
  <c r="J12" i="24"/>
  <c r="J18" i="35"/>
  <c r="J16" i="35"/>
  <c r="J14" i="35"/>
  <c r="J12" i="35"/>
  <c r="J19" i="35"/>
  <c r="J17" i="35"/>
  <c r="J15" i="35"/>
  <c r="J13" i="35"/>
  <c r="J17" i="33"/>
  <c r="J15" i="33"/>
  <c r="J13" i="33"/>
  <c r="J16" i="33"/>
  <c r="J14" i="33"/>
  <c r="J12" i="33"/>
  <c r="J12" i="30"/>
  <c r="J16" i="30"/>
  <c r="J14" i="30"/>
  <c r="J15" i="30"/>
  <c r="J13" i="30"/>
  <c r="J23" i="28"/>
  <c r="J21" i="28"/>
  <c r="J19" i="28"/>
  <c r="J17" i="28"/>
  <c r="J15" i="28"/>
  <c r="J13" i="28"/>
  <c r="J22" i="28"/>
  <c r="J20" i="28"/>
  <c r="J18" i="28"/>
  <c r="J16" i="28"/>
  <c r="J14" i="28"/>
  <c r="J12" i="28"/>
  <c r="J12" i="26"/>
  <c r="J18" i="26"/>
  <c r="J16" i="26"/>
  <c r="J13" i="26"/>
  <c r="J17" i="26"/>
  <c r="J14" i="26"/>
  <c r="G12" i="24"/>
  <c r="G21" i="24"/>
  <c r="G19" i="24"/>
  <c r="G17" i="24"/>
  <c r="G15" i="24"/>
  <c r="G13" i="24"/>
  <c r="M13" i="24" s="1"/>
  <c r="G14" i="24"/>
  <c r="G20" i="24"/>
  <c r="G18" i="24"/>
  <c r="G16" i="24"/>
  <c r="G18" i="35"/>
  <c r="G16" i="35"/>
  <c r="G14" i="35"/>
  <c r="G19" i="35"/>
  <c r="G17" i="35"/>
  <c r="G15" i="35"/>
  <c r="G13" i="35"/>
  <c r="G17" i="33"/>
  <c r="G15" i="33"/>
  <c r="G13" i="33"/>
  <c r="G16" i="33"/>
  <c r="G14" i="33"/>
  <c r="G16" i="30"/>
  <c r="G14" i="30"/>
  <c r="G15" i="30"/>
  <c r="G13" i="30"/>
  <c r="G21" i="28"/>
  <c r="G19" i="28"/>
  <c r="G15" i="28"/>
  <c r="G13" i="28"/>
  <c r="G20" i="28"/>
  <c r="G22" i="28"/>
  <c r="G18" i="28"/>
  <c r="G16" i="28"/>
  <c r="G14" i="28"/>
  <c r="G13" i="26"/>
  <c r="G12" i="27"/>
  <c r="G12" i="34"/>
  <c r="G18" i="32"/>
  <c r="G12" i="32"/>
  <c r="G19" i="32"/>
  <c r="G15" i="32"/>
  <c r="G16" i="32"/>
  <c r="G17" i="32"/>
  <c r="G12" i="29"/>
  <c r="G12" i="25"/>
  <c r="G12" i="35"/>
  <c r="G12" i="33"/>
  <c r="G12" i="30"/>
  <c r="G12" i="28"/>
  <c r="M8" i="28" s="1"/>
  <c r="G12" i="26"/>
  <c r="M17" i="43"/>
  <c r="M14" i="43"/>
  <c r="M19" i="43"/>
  <c r="E15" i="39"/>
  <c r="M8" i="44"/>
  <c r="M8" i="43"/>
  <c r="M18" i="43"/>
  <c r="M16" i="43"/>
  <c r="M13" i="43"/>
  <c r="B44" i="41"/>
  <c r="B45" i="41" s="1"/>
  <c r="B39" i="41" s="1"/>
  <c r="M18" i="30" l="1"/>
  <c r="M19" i="32"/>
  <c r="M16" i="32"/>
  <c r="M14" i="32"/>
  <c r="M17" i="32"/>
  <c r="M13" i="32"/>
  <c r="M18" i="32"/>
  <c r="M15" i="32"/>
  <c r="M18" i="35"/>
  <c r="M14" i="35"/>
  <c r="M16" i="35"/>
  <c r="M20" i="28"/>
  <c r="M8" i="30"/>
  <c r="M18" i="29"/>
  <c r="M17" i="34"/>
  <c r="M14" i="25"/>
  <c r="M14" i="29"/>
  <c r="M8" i="34"/>
  <c r="M17" i="29"/>
  <c r="M13" i="29"/>
  <c r="M16" i="29"/>
  <c r="M15" i="29"/>
  <c r="M8" i="24"/>
  <c r="M8" i="27"/>
  <c r="M8" i="33"/>
  <c r="M14" i="26"/>
  <c r="M18" i="26"/>
  <c r="M15" i="33"/>
  <c r="M17" i="35"/>
  <c r="M13" i="25"/>
  <c r="M18" i="28"/>
  <c r="M15" i="28"/>
  <c r="M16" i="28"/>
  <c r="M13" i="28"/>
  <c r="M21" i="28"/>
  <c r="M17" i="30"/>
  <c r="M15" i="25"/>
  <c r="M16" i="34"/>
  <c r="M15" i="34"/>
  <c r="M13" i="33"/>
  <c r="M15" i="35"/>
  <c r="M15" i="27"/>
  <c r="M14" i="27"/>
  <c r="M16" i="26"/>
  <c r="M14" i="28"/>
  <c r="M21" i="24"/>
  <c r="M13" i="26"/>
  <c r="M20" i="24"/>
  <c r="M17" i="27"/>
  <c r="M13" i="27"/>
  <c r="M16" i="33"/>
  <c r="M13" i="35"/>
  <c r="M19" i="28"/>
  <c r="M15" i="30"/>
  <c r="M17" i="28"/>
  <c r="M13" i="30"/>
  <c r="M16" i="30"/>
  <c r="M19" i="24"/>
  <c r="M22" i="28"/>
  <c r="M14" i="24"/>
  <c r="M17" i="26"/>
  <c r="M23" i="28"/>
  <c r="M14" i="30"/>
  <c r="M14" i="33"/>
  <c r="M17" i="33"/>
  <c r="M19" i="35"/>
  <c r="M18" i="24"/>
  <c r="M16" i="27"/>
  <c r="M14" i="34"/>
  <c r="M19" i="27"/>
  <c r="M18" i="27"/>
  <c r="M13" i="34"/>
  <c r="F15" i="39"/>
  <c r="F49" i="39"/>
  <c r="F76" i="39"/>
  <c r="F25" i="39"/>
  <c r="F85" i="39"/>
  <c r="F26" i="39"/>
  <c r="F82" i="39"/>
  <c r="F65" i="39"/>
  <c r="F90" i="39"/>
  <c r="F54" i="39"/>
  <c r="F22" i="39"/>
  <c r="F56" i="39"/>
  <c r="F83" i="39"/>
  <c r="F63" i="39"/>
  <c r="F47" i="39"/>
  <c r="F31" i="39"/>
  <c r="F92" i="39"/>
  <c r="F80" i="39"/>
  <c r="F16" i="39"/>
  <c r="F37" i="39"/>
  <c r="F68" i="39"/>
  <c r="F81" i="39"/>
  <c r="F24" i="39"/>
  <c r="F45" i="39"/>
  <c r="F74" i="39"/>
  <c r="F38" i="39"/>
  <c r="F77" i="39"/>
  <c r="F29" i="39"/>
  <c r="F62" i="39"/>
  <c r="F30" i="39"/>
  <c r="F72" i="39"/>
  <c r="F87" i="39"/>
  <c r="F67" i="39"/>
  <c r="F51" i="39"/>
  <c r="F35" i="39"/>
  <c r="F19" i="39"/>
  <c r="F44" i="39"/>
  <c r="F32" i="39"/>
  <c r="F53" i="39"/>
  <c r="F84" i="39"/>
  <c r="F42" i="39"/>
  <c r="F50" i="39"/>
  <c r="F93" i="39"/>
  <c r="F41" i="39"/>
  <c r="F70" i="39"/>
  <c r="F34" i="39"/>
  <c r="F88" i="39"/>
  <c r="F91" i="39"/>
  <c r="F75" i="39"/>
  <c r="F55" i="39"/>
  <c r="F39" i="39"/>
  <c r="F23" i="39"/>
  <c r="F60" i="39"/>
  <c r="F48" i="39"/>
  <c r="F69" i="39"/>
  <c r="F17" i="39"/>
  <c r="F36" i="39"/>
  <c r="F86" i="39"/>
  <c r="F73" i="39"/>
  <c r="F21" i="39"/>
  <c r="F58" i="39"/>
  <c r="F71" i="39"/>
  <c r="F78" i="39"/>
  <c r="F46" i="39"/>
  <c r="F18" i="39"/>
  <c r="F40" i="39"/>
  <c r="F79" i="39"/>
  <c r="F59" i="39"/>
  <c r="F43" i="39"/>
  <c r="F27" i="39"/>
  <c r="F64" i="39"/>
  <c r="F89" i="39"/>
  <c r="F52" i="39"/>
  <c r="F57" i="39"/>
  <c r="F33" i="39"/>
  <c r="F66" i="39"/>
  <c r="F20" i="39"/>
  <c r="F61" i="39"/>
  <c r="F28" i="39"/>
  <c r="M16" i="24"/>
  <c r="M17" i="24"/>
  <c r="M15" i="24"/>
  <c r="M8" i="25"/>
  <c r="M8" i="29"/>
  <c r="M8" i="35"/>
  <c r="M8" i="32"/>
  <c r="M8" i="26"/>
  <c r="H17" i="39" l="1"/>
  <c r="H19" i="39"/>
  <c r="H21" i="39"/>
  <c r="H23" i="39"/>
  <c r="H25" i="39"/>
  <c r="H27" i="39"/>
  <c r="H29" i="39"/>
  <c r="H31" i="39"/>
  <c r="H33" i="39"/>
  <c r="H35" i="39"/>
  <c r="H37" i="39"/>
  <c r="H39" i="39"/>
  <c r="H41" i="39"/>
  <c r="H43" i="39"/>
  <c r="H45" i="39"/>
  <c r="H47" i="39"/>
  <c r="H49" i="39"/>
  <c r="H51" i="39"/>
  <c r="H53" i="39"/>
  <c r="H55" i="39"/>
  <c r="H57" i="39"/>
  <c r="H59" i="39"/>
  <c r="H61" i="39"/>
  <c r="H63" i="39"/>
  <c r="H65" i="39"/>
  <c r="H67" i="39"/>
  <c r="H69" i="39"/>
  <c r="H71" i="39"/>
  <c r="H73" i="39"/>
  <c r="H75" i="39"/>
  <c r="H77" i="39"/>
  <c r="H79" i="39"/>
  <c r="H81" i="39"/>
  <c r="H83" i="39"/>
  <c r="H85" i="39"/>
  <c r="H87" i="39"/>
  <c r="H89" i="39"/>
  <c r="H91" i="39"/>
  <c r="H93" i="39"/>
  <c r="G17" i="39"/>
  <c r="G19" i="39"/>
  <c r="G21" i="39"/>
  <c r="G23" i="39"/>
  <c r="G25" i="39"/>
  <c r="G27" i="39"/>
  <c r="G29" i="39"/>
  <c r="G31" i="39"/>
  <c r="G33" i="39"/>
  <c r="G35" i="39"/>
  <c r="G37" i="39"/>
  <c r="G39" i="39"/>
  <c r="G41" i="39"/>
  <c r="G43" i="39"/>
  <c r="G45" i="39"/>
  <c r="G47" i="39"/>
  <c r="G49" i="39"/>
  <c r="G51" i="39"/>
  <c r="G53" i="39"/>
  <c r="G55" i="39"/>
  <c r="G57" i="39"/>
  <c r="G59" i="39"/>
  <c r="G61" i="39"/>
  <c r="G63" i="39"/>
  <c r="G65" i="39"/>
  <c r="G67" i="39"/>
  <c r="G69" i="39"/>
  <c r="G71" i="39"/>
  <c r="G73" i="39"/>
  <c r="G75" i="39"/>
  <c r="G77" i="39"/>
  <c r="G79" i="39"/>
  <c r="G81" i="39"/>
  <c r="G83" i="39"/>
  <c r="G85" i="39"/>
  <c r="G87" i="39"/>
  <c r="G89" i="39"/>
  <c r="G91" i="39"/>
  <c r="G93" i="39"/>
  <c r="H16" i="39"/>
  <c r="H18" i="39"/>
  <c r="H20" i="39"/>
  <c r="H22" i="39"/>
  <c r="H24" i="39"/>
  <c r="H26" i="39"/>
  <c r="H28" i="39"/>
  <c r="H30" i="39"/>
  <c r="H32" i="39"/>
  <c r="H34" i="39"/>
  <c r="H36" i="39"/>
  <c r="H38" i="39"/>
  <c r="H40" i="39"/>
  <c r="H42" i="39"/>
  <c r="H44" i="39"/>
  <c r="H46" i="39"/>
  <c r="H48" i="39"/>
  <c r="H50" i="39"/>
  <c r="H52" i="39"/>
  <c r="H54" i="39"/>
  <c r="H56" i="39"/>
  <c r="H58" i="39"/>
  <c r="H60" i="39"/>
  <c r="H62" i="39"/>
  <c r="H64" i="39"/>
  <c r="H66" i="39"/>
  <c r="H68" i="39"/>
  <c r="H70" i="39"/>
  <c r="H72" i="39"/>
  <c r="H74" i="39"/>
  <c r="H76" i="39"/>
  <c r="H78" i="39"/>
  <c r="H80" i="39"/>
  <c r="H82" i="39"/>
  <c r="H84" i="39"/>
  <c r="H86" i="39"/>
  <c r="H88" i="39"/>
  <c r="H90" i="39"/>
  <c r="H92" i="39"/>
  <c r="G15" i="39"/>
  <c r="G16" i="39"/>
  <c r="G18" i="39"/>
  <c r="G20" i="39"/>
  <c r="G22" i="39"/>
  <c r="G24" i="39"/>
  <c r="G26" i="39"/>
  <c r="G28" i="39"/>
  <c r="G30" i="39"/>
  <c r="G32" i="39"/>
  <c r="G34" i="39"/>
  <c r="G36" i="39"/>
  <c r="G38" i="39"/>
  <c r="G40" i="39"/>
  <c r="G42" i="39"/>
  <c r="G44" i="39"/>
  <c r="G46" i="39"/>
  <c r="G48" i="39"/>
  <c r="G50" i="39"/>
  <c r="G52" i="39"/>
  <c r="G54" i="39"/>
  <c r="G56" i="39"/>
  <c r="G58" i="39"/>
  <c r="G60" i="39"/>
  <c r="G62" i="39"/>
  <c r="G64" i="39"/>
  <c r="G66" i="39"/>
  <c r="G68" i="39"/>
  <c r="G70" i="39"/>
  <c r="G72" i="39"/>
  <c r="G74" i="39"/>
  <c r="G76" i="39"/>
  <c r="G78" i="39"/>
  <c r="G80" i="39"/>
  <c r="G82" i="39"/>
  <c r="G84" i="39"/>
  <c r="G86" i="39"/>
  <c r="G88" i="39"/>
  <c r="G90" i="39"/>
  <c r="G92" i="39"/>
  <c r="H15"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hbrown</author>
  </authors>
  <commentList>
    <comment ref="B13" authorId="0" shapeId="0" xr:uid="{00000000-0006-0000-0200-000001000000}">
      <text>
        <r>
          <rPr>
            <sz val="8"/>
            <color indexed="81"/>
            <rFont val="Garamond"/>
            <family val="1"/>
          </rPr>
          <t>Source: Census, 2016. Australian Bureau of Statistics. Basic Community Profiles</t>
        </r>
        <r>
          <rPr>
            <sz val="8"/>
            <color indexed="81"/>
            <rFont val="Tahoma"/>
            <family val="2"/>
          </rPr>
          <t xml:space="preserve">
</t>
        </r>
      </text>
    </comment>
    <comment ref="B14" authorId="0" shapeId="0" xr:uid="{00000000-0006-0000-0200-000002000000}">
      <text>
        <r>
          <rPr>
            <sz val="8"/>
            <color indexed="81"/>
            <rFont val="Garamond"/>
            <family val="1"/>
          </rPr>
          <t>Source: VicHealth 2015</t>
        </r>
        <r>
          <rPr>
            <sz val="8"/>
            <color indexed="81"/>
            <rFont val="Tahoma"/>
            <family val="2"/>
          </rPr>
          <t xml:space="preserve">
</t>
        </r>
      </text>
    </comment>
    <comment ref="B15" authorId="0" shapeId="0" xr:uid="{00000000-0006-0000-0200-000003000000}">
      <text>
        <r>
          <rPr>
            <sz val="8"/>
            <color indexed="81"/>
            <rFont val="Garamond"/>
            <family val="1"/>
          </rPr>
          <t>Source: Census, 2016. Australian Bureau of Statistics. Basic Community Profiles</t>
        </r>
      </text>
    </comment>
    <comment ref="B16" authorId="0" shapeId="0" xr:uid="{00000000-0006-0000-0200-000004000000}">
      <text>
        <r>
          <rPr>
            <sz val="8"/>
            <color indexed="81"/>
            <rFont val="Garamond"/>
            <family val="1"/>
          </rPr>
          <t>Source: VicHealth Indicators Survey, 2012</t>
        </r>
        <r>
          <rPr>
            <sz val="8"/>
            <color indexed="81"/>
            <rFont val="Tahoma"/>
            <family val="2"/>
          </rPr>
          <t xml:space="preserve">
</t>
        </r>
      </text>
    </comment>
    <comment ref="B17" authorId="1" shapeId="0" xr:uid="{00000000-0006-0000-0200-000005000000}">
      <text>
        <r>
          <rPr>
            <sz val="8"/>
            <color indexed="81"/>
            <rFont val="Calibri"/>
            <family val="2"/>
            <scheme val="minor"/>
          </rPr>
          <t>Victorian Electoral Commission 2016</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3" authorId="0" shapeId="0" xr:uid="{00000000-0006-0000-0B00-000001000000}">
      <text>
        <r>
          <rPr>
            <sz val="8"/>
            <color indexed="81"/>
            <rFont val="Garamond"/>
            <family val="1"/>
          </rPr>
          <t>Source: Australian Bureau of Statistics, Customized data, 2020</t>
        </r>
      </text>
    </comment>
    <comment ref="B14" authorId="0" shapeId="0" xr:uid="{00000000-0006-0000-0B00-000002000000}">
      <text>
        <r>
          <rPr>
            <sz val="8"/>
            <color indexed="81"/>
            <rFont val="Garamond"/>
            <family val="1"/>
          </rPr>
          <t>Source: Victoria Police, 2020</t>
        </r>
      </text>
    </comment>
    <comment ref="B15" authorId="0" shapeId="0" xr:uid="{00000000-0006-0000-0B00-000003000000}">
      <text>
        <r>
          <rPr>
            <sz val="8"/>
            <color indexed="81"/>
            <rFont val="Garamond"/>
            <family val="1"/>
          </rPr>
          <t>Source: Census 2016. Australian Bureau of Statistics. Customized data</t>
        </r>
      </text>
    </comment>
    <comment ref="B16" authorId="0" shapeId="0" xr:uid="{00000000-0006-0000-0B00-000004000000}">
      <text>
        <r>
          <rPr>
            <sz val="8"/>
            <color indexed="81"/>
            <rFont val="Garamond"/>
            <family val="1"/>
          </rPr>
          <t>Source: Census 2016. Australian Bureau of Statistics. Customized data</t>
        </r>
      </text>
    </comment>
    <comment ref="B17" authorId="0" shapeId="0" xr:uid="{00000000-0006-0000-0B00-000005000000}">
      <text>
        <r>
          <rPr>
            <sz val="8"/>
            <color indexed="81"/>
            <rFont val="Garamond"/>
            <family val="1"/>
          </rPr>
          <t>Source: Census 2016. Australian Bureau of Statistics. Customized data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hbrown</author>
  </authors>
  <commentList>
    <comment ref="B13" authorId="0" shapeId="0" xr:uid="{00000000-0006-0000-0C00-000001000000}">
      <text>
        <r>
          <rPr>
            <sz val="8"/>
            <color indexed="81"/>
            <rFont val="Garamond"/>
            <family val="1"/>
          </rPr>
          <t>Source: Census 2016. Australian Bureau of Statistics. Customized data</t>
        </r>
      </text>
    </comment>
    <comment ref="B14" authorId="0" shapeId="0" xr:uid="{00000000-0006-0000-0C00-000002000000}">
      <text>
        <r>
          <rPr>
            <sz val="8"/>
            <color indexed="81"/>
            <rFont val="Garamond"/>
            <family val="1"/>
          </rPr>
          <t>Source: Census 2016. Australian Bureau of Statistics. Customized data</t>
        </r>
      </text>
    </comment>
    <comment ref="B15" authorId="0" shapeId="0" xr:uid="{00000000-0006-0000-0C00-000003000000}">
      <text>
        <r>
          <rPr>
            <sz val="8"/>
            <color indexed="81"/>
            <rFont val="Garamond"/>
            <family val="1"/>
          </rPr>
          <t>Source: Census 2016. Australian Bureau of Statistics. Customized data</t>
        </r>
      </text>
    </comment>
    <comment ref="B16" authorId="0" shapeId="0" xr:uid="{00000000-0006-0000-0C00-000004000000}">
      <text>
        <r>
          <rPr>
            <sz val="8"/>
            <color indexed="81"/>
            <rFont val="Garamond"/>
            <family val="1"/>
          </rPr>
          <t>Source: Census 2016. Australian Bureau of Statistics. Customized data. Measure is Per cent of sole renters aged 65+ who recieve an income equivalent to a renting family of two adults and two children in receipt of 30 per cent of the median equivalized Victorian household income, 2016</t>
        </r>
      </text>
    </comment>
    <comment ref="B17" authorId="1" shapeId="0" xr:uid="{00000000-0006-0000-0C00-000005000000}">
      <text>
        <r>
          <rPr>
            <sz val="8"/>
            <color indexed="81"/>
            <rFont val="Calibri"/>
            <family val="2"/>
            <scheme val="minor"/>
          </rPr>
          <t>Centrelink, 2020</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3" authorId="0" shapeId="0" xr:uid="{00000000-0006-0000-0D00-000001000000}">
      <text>
        <r>
          <rPr>
            <sz val="8"/>
            <color indexed="81"/>
            <rFont val="Garamond"/>
            <family val="1"/>
          </rPr>
          <t>Source: Census 2016. Australian Bureau of Statistics. Customized data</t>
        </r>
      </text>
    </comment>
    <comment ref="B14" authorId="0" shapeId="0" xr:uid="{00000000-0006-0000-0D00-000002000000}">
      <text>
        <r>
          <rPr>
            <sz val="8"/>
            <color indexed="81"/>
            <rFont val="Garamond"/>
            <family val="1"/>
          </rPr>
          <t>Source: Census 2016. Australian Bureau of Statistics. Customized data</t>
        </r>
      </text>
    </comment>
    <comment ref="B15" authorId="0" shapeId="0" xr:uid="{00000000-0006-0000-0D00-000003000000}">
      <text>
        <r>
          <rPr>
            <sz val="8"/>
            <color indexed="81"/>
            <rFont val="Garamond"/>
            <family val="1"/>
          </rPr>
          <t>Source: Census 2016. Australian Bureau of Statistics. Customized data</t>
        </r>
      </text>
    </comment>
    <comment ref="B16" authorId="0" shapeId="0" xr:uid="{00000000-0006-0000-0D00-000004000000}">
      <text>
        <r>
          <rPr>
            <sz val="8"/>
            <color indexed="81"/>
            <rFont val="Garamond"/>
            <family val="1"/>
          </rPr>
          <t>Source: Census 2016. Australian Bureau of Statistics. Customized data</t>
        </r>
      </text>
    </comment>
    <comment ref="B17" authorId="0" shapeId="0" xr:uid="{00000000-0006-0000-0D00-000005000000}">
      <text>
        <r>
          <rPr>
            <sz val="8"/>
            <color indexed="81"/>
            <rFont val="Garamond"/>
            <family val="1"/>
          </rPr>
          <t>Source: Census 2016. Australian Bureau of Statistics. Customized data</t>
        </r>
      </text>
    </comment>
    <comment ref="B18" authorId="0" shapeId="0" xr:uid="{00000000-0006-0000-0D00-000006000000}">
      <text>
        <r>
          <rPr>
            <sz val="8"/>
            <color indexed="81"/>
            <rFont val="Garamond"/>
            <family val="1"/>
          </rPr>
          <t>Source: Victoria Police, 2019</t>
        </r>
      </text>
    </comment>
    <comment ref="B19" authorId="0" shapeId="0" xr:uid="{00000000-0006-0000-0D00-000007000000}">
      <text>
        <r>
          <rPr>
            <sz val="8"/>
            <color indexed="81"/>
            <rFont val="Garamond"/>
            <family val="1"/>
          </rPr>
          <t>Source: Census 2016. Australian Bureau of Statistics. Customized data</t>
        </r>
      </text>
    </comment>
    <comment ref="B20" authorId="0" shapeId="0" xr:uid="{00000000-0006-0000-0D00-000008000000}">
      <text>
        <r>
          <rPr>
            <sz val="8"/>
            <color indexed="81"/>
            <rFont val="Tahoma"/>
            <family val="2"/>
          </rPr>
          <t xml:space="preserve">VicHealth 2015: Level of agreement to these two statements:
“Men should take control in
relationships and be the head
of the household.”
“Women prefer a man to be in
charge of the relationship.”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hbrown</author>
    <author>USER</author>
  </authors>
  <commentList>
    <comment ref="B13" authorId="0" shapeId="0" xr:uid="{00000000-0006-0000-0E00-000001000000}">
      <text>
        <r>
          <rPr>
            <sz val="8"/>
            <color indexed="81"/>
            <rFont val="Calibri"/>
            <family val="2"/>
            <scheme val="minor"/>
          </rPr>
          <t>Source: Census 2016, Customised data</t>
        </r>
        <r>
          <rPr>
            <sz val="9"/>
            <color indexed="81"/>
            <rFont val="Tahoma"/>
            <family val="2"/>
          </rPr>
          <t xml:space="preserve">
</t>
        </r>
      </text>
    </comment>
    <comment ref="B14" authorId="1" shapeId="0" xr:uid="{00000000-0006-0000-0E00-000002000000}">
      <text>
        <r>
          <rPr>
            <sz val="8"/>
            <color indexed="81"/>
            <rFont val="Garamond"/>
            <family val="1"/>
          </rPr>
          <t>Source: Victorian Population Health Survey, 2014</t>
        </r>
      </text>
    </comment>
    <comment ref="B15" authorId="1" shapeId="0" xr:uid="{00000000-0006-0000-0E00-000003000000}">
      <text>
        <r>
          <rPr>
            <sz val="8"/>
            <color indexed="81"/>
            <rFont val="Garamond"/>
            <family val="1"/>
          </rPr>
          <t>Source: Dept. Transport, 2012</t>
        </r>
      </text>
    </comment>
    <comment ref="B16" authorId="1" shapeId="0" xr:uid="{00000000-0006-0000-0E00-000004000000}">
      <text>
        <r>
          <rPr>
            <sz val="8"/>
            <color indexed="81"/>
            <rFont val="Garamond"/>
            <family val="1"/>
          </rPr>
          <t>Source: Victorian Population Health Survey, 2014</t>
        </r>
      </text>
    </comment>
    <comment ref="B17" authorId="1" shapeId="0" xr:uid="{00000000-0006-0000-0E00-000005000000}">
      <text>
        <r>
          <rPr>
            <sz val="8"/>
            <color indexed="81"/>
            <rFont val="Garamond"/>
            <family val="1"/>
          </rPr>
          <t>Source: VicRoads, 2013</t>
        </r>
      </text>
    </comment>
    <comment ref="B18" authorId="1" shapeId="0" xr:uid="{00000000-0006-0000-0E00-000006000000}">
      <text>
        <r>
          <rPr>
            <sz val="8"/>
            <color indexed="81"/>
            <rFont val="Garamond"/>
            <family val="1"/>
          </rPr>
          <t>Source: Census 2016, Customised data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3" authorId="0" shapeId="0" xr:uid="{00000000-0006-0000-0F00-000001000000}">
      <text>
        <r>
          <rPr>
            <sz val="8"/>
            <color indexed="81"/>
            <rFont val="Garamond"/>
            <family val="1"/>
          </rPr>
          <t>Source: Victorian Environmental Assessment Council, 2011</t>
        </r>
        <r>
          <rPr>
            <sz val="8"/>
            <color indexed="81"/>
            <rFont val="Tahoma"/>
            <family val="2"/>
          </rPr>
          <t xml:space="preserve">
</t>
        </r>
      </text>
    </comment>
    <comment ref="B14" authorId="0" shapeId="0" xr:uid="{00000000-0006-0000-0F00-000002000000}">
      <text>
        <r>
          <rPr>
            <sz val="8"/>
            <color indexed="81"/>
            <rFont val="Garamond"/>
            <family val="1"/>
          </rPr>
          <t>Source: Jacobs, B., Mikhailovich, N., and Delaney, C. (2014) Benchmarking Australia’s Urban Tree Canopy: An i-Tree Assessment. Prepared for Horticulture Australia Limited by the Institute for Sustainable Futures, University of Technology Sydney.</t>
        </r>
      </text>
    </comment>
    <comment ref="B15" authorId="0" shapeId="0" xr:uid="{00000000-0006-0000-0F00-000003000000}">
      <text>
        <r>
          <rPr>
            <sz val="8"/>
            <color indexed="81"/>
            <rFont val="Garamond"/>
            <family val="1"/>
          </rPr>
          <t>Source: 2008 DPCD Measures of Community Strength and Connection</t>
        </r>
      </text>
    </comment>
    <comment ref="B16" authorId="0" shapeId="0" xr:uid="{00000000-0006-0000-0F00-000004000000}">
      <text>
        <r>
          <rPr>
            <sz val="8"/>
            <color indexed="81"/>
            <rFont val="Garamond"/>
            <family val="1"/>
          </rPr>
          <t>Source: Department of Sustainability and Environment, 2007</t>
        </r>
      </text>
    </comment>
    <comment ref="B17" authorId="0" shapeId="0" xr:uid="{00000000-0006-0000-0F00-000005000000}">
      <text>
        <r>
          <rPr>
            <sz val="8"/>
            <color indexed="81"/>
            <rFont val="Garamond"/>
            <family val="1"/>
          </rPr>
          <t>Source: Department of Sustainability and Environment, 2007</t>
        </r>
      </text>
    </comment>
    <comment ref="B18" authorId="0" shapeId="0" xr:uid="{00000000-0006-0000-0F00-000006000000}">
      <text>
        <r>
          <rPr>
            <sz val="8"/>
            <color indexed="81"/>
            <rFont val="Garamond"/>
            <family val="1"/>
          </rPr>
          <t>Source: VicHealth Indicators Survey, 2011</t>
        </r>
        <r>
          <rPr>
            <sz val="8"/>
            <color indexed="81"/>
            <rFont val="Tahoma"/>
            <family val="2"/>
          </rPr>
          <t xml:space="preserve">
</t>
        </r>
      </text>
    </comment>
    <comment ref="B19" authorId="0" shapeId="0" xr:uid="{00000000-0006-0000-0F00-000007000000}">
      <text>
        <r>
          <rPr>
            <sz val="8"/>
            <color indexed="81"/>
            <rFont val="Garamond"/>
            <family val="1"/>
          </rPr>
          <t>Source: 2013Sustainability Victoria</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3" authorId="0" shapeId="0" xr:uid="{00000000-0006-0000-0300-000001000000}">
      <text>
        <r>
          <rPr>
            <sz val="8"/>
            <color indexed="81"/>
            <rFont val="Garamond"/>
            <family val="1"/>
          </rPr>
          <t>Source: Australian Early Development Census 2018</t>
        </r>
        <r>
          <rPr>
            <sz val="8"/>
            <color indexed="81"/>
            <rFont val="Tahoma"/>
            <family val="2"/>
          </rPr>
          <t xml:space="preserve">
</t>
        </r>
      </text>
    </comment>
    <comment ref="B14" authorId="0" shapeId="0" xr:uid="{00000000-0006-0000-0300-000002000000}">
      <text>
        <r>
          <rPr>
            <sz val="8"/>
            <color indexed="81"/>
            <rFont val="Garamond"/>
            <family val="1"/>
          </rPr>
          <t>Source: Australian Early Development Census 2015</t>
        </r>
      </text>
    </comment>
    <comment ref="B15" authorId="0" shapeId="0" xr:uid="{00000000-0006-0000-0300-000003000000}">
      <text>
        <r>
          <rPr>
            <sz val="8"/>
            <color indexed="81"/>
            <rFont val="Garamond"/>
            <family val="1"/>
          </rPr>
          <t>Source: Victorian Child Victorian Curriculum and Assessment Authority, 2014</t>
        </r>
        <r>
          <rPr>
            <sz val="8"/>
            <color indexed="81"/>
            <rFont val="Tahoma"/>
            <family val="2"/>
          </rPr>
          <t xml:space="preserve">
</t>
        </r>
      </text>
    </comment>
    <comment ref="B16" authorId="0" shapeId="0" xr:uid="{00000000-0006-0000-0300-000004000000}">
      <text>
        <r>
          <rPr>
            <sz val="8"/>
            <color indexed="81"/>
            <rFont val="Garamond"/>
            <family val="1"/>
          </rPr>
          <t>Source: Census, 2016. Australian Bureau of Statistics. Customized Tabulation</t>
        </r>
        <r>
          <rPr>
            <sz val="8"/>
            <color indexed="81"/>
            <rFont val="Tahoma"/>
            <family val="2"/>
          </rPr>
          <t xml:space="preserve">
</t>
        </r>
      </text>
    </comment>
    <comment ref="B17" authorId="0" shapeId="0" xr:uid="{00000000-0006-0000-0300-000005000000}">
      <text>
        <r>
          <rPr>
            <sz val="8"/>
            <color indexed="81"/>
            <rFont val="Garamond"/>
            <family val="1"/>
          </rPr>
          <t>Source: Census, 2016. Australian Bureau of Statistics. Customized Tabulation</t>
        </r>
        <r>
          <rPr>
            <sz val="8"/>
            <color indexed="81"/>
            <rFont val="Tahoma"/>
            <family val="2"/>
          </rPr>
          <t xml:space="preserve">
</t>
        </r>
      </text>
    </comment>
    <comment ref="B18" authorId="0" shapeId="0" xr:uid="{00000000-0006-0000-0300-000006000000}">
      <text>
        <r>
          <rPr>
            <sz val="8"/>
            <color indexed="81"/>
            <rFont val="Garamond"/>
            <family val="1"/>
          </rPr>
          <t>Source: Census, 2016. Australian Bureau of Statistics. Customized Tabulation</t>
        </r>
        <r>
          <rPr>
            <sz val="8"/>
            <color indexed="81"/>
            <rFont val="Tahoma"/>
            <family val="2"/>
          </rPr>
          <t xml:space="preserve">
</t>
        </r>
      </text>
    </comment>
    <comment ref="B19" authorId="0" shapeId="0" xr:uid="{00000000-0006-0000-0300-000007000000}">
      <text>
        <r>
          <rPr>
            <sz val="8"/>
            <color indexed="81"/>
            <rFont val="Garamond"/>
            <family val="1"/>
          </rPr>
          <t>Source: Dept. Education and Training, 2021</t>
        </r>
        <r>
          <rPr>
            <sz val="8"/>
            <color indexed="81"/>
            <rFont val="Tahoma"/>
            <family val="2"/>
          </rPr>
          <t xml:space="preserve">
</t>
        </r>
      </text>
    </comment>
    <comment ref="B20" authorId="0" shapeId="0" xr:uid="{00000000-0006-0000-0300-000008000000}">
      <text>
        <r>
          <rPr>
            <sz val="8"/>
            <color indexed="81"/>
            <rFont val="Garamond"/>
            <family val="1"/>
          </rPr>
          <t>Source: Dept. Education and Training, 2021</t>
        </r>
        <r>
          <rPr>
            <sz val="8"/>
            <color indexed="81"/>
            <rFont val="Tahoma"/>
            <family val="2"/>
          </rPr>
          <t xml:space="preserve">
</t>
        </r>
      </text>
    </comment>
    <comment ref="B21" authorId="0" shapeId="0" xr:uid="{00000000-0006-0000-0300-000009000000}">
      <text>
        <r>
          <rPr>
            <sz val="8"/>
            <color indexed="81"/>
            <rFont val="Garamond"/>
            <family val="1"/>
          </rPr>
          <t>Source: Census, 2016. Australian Bureau of Statistics. Basic Community Profiles</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3" authorId="0" shapeId="0" xr:uid="{00000000-0006-0000-0400-000001000000}">
      <text>
        <r>
          <rPr>
            <sz val="8"/>
            <color indexed="81"/>
            <rFont val="Garamond"/>
            <family val="1"/>
          </rPr>
          <t>Source: Census, 2016. Australian Bureau of Statistics. Customised Data</t>
        </r>
        <r>
          <rPr>
            <sz val="8"/>
            <color indexed="81"/>
            <rFont val="Tahoma"/>
            <family val="2"/>
          </rPr>
          <t xml:space="preserve">
</t>
        </r>
      </text>
    </comment>
    <comment ref="B14" authorId="0" shapeId="0" xr:uid="{00000000-0006-0000-0400-000002000000}">
      <text>
        <r>
          <rPr>
            <sz val="8"/>
            <color indexed="81"/>
            <rFont val="Garamond"/>
            <family val="1"/>
          </rPr>
          <t>Source: Department of Employment and Workplace Relations, 2020</t>
        </r>
        <r>
          <rPr>
            <sz val="8"/>
            <color indexed="81"/>
            <rFont val="Tahoma"/>
            <family val="2"/>
          </rPr>
          <t xml:space="preserve">
</t>
        </r>
      </text>
    </comment>
    <comment ref="B15" authorId="0" shapeId="0" xr:uid="{00000000-0006-0000-0400-000003000000}">
      <text>
        <r>
          <rPr>
            <sz val="8"/>
            <color indexed="81"/>
            <rFont val="Garamond"/>
            <family val="1"/>
          </rPr>
          <t>Source: Census, 2016. Australian Bureau of Statistics. Basic Community Profiles</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hbrown</author>
  </authors>
  <commentList>
    <comment ref="B13" authorId="0" shapeId="0" xr:uid="{00000000-0006-0000-0500-000001000000}">
      <text>
        <r>
          <rPr>
            <sz val="8"/>
            <color indexed="81"/>
            <rFont val="Garamond"/>
            <family val="1"/>
          </rPr>
          <t>Source: Census, 2016. Australian Bureau of Statistics. Customized data.</t>
        </r>
        <r>
          <rPr>
            <sz val="8"/>
            <color indexed="81"/>
            <rFont val="Tahoma"/>
            <family val="2"/>
          </rPr>
          <t xml:space="preserve">
</t>
        </r>
      </text>
    </comment>
    <comment ref="B14" authorId="0" shapeId="0" xr:uid="{00000000-0006-0000-0500-000002000000}">
      <text>
        <r>
          <rPr>
            <sz val="8"/>
            <color indexed="81"/>
            <rFont val="Garamond"/>
            <family val="1"/>
          </rPr>
          <t>Source: Census, 2016. Australian Bureau of Statistics. Customized data.</t>
        </r>
        <r>
          <rPr>
            <sz val="8"/>
            <color indexed="81"/>
            <rFont val="Tahoma"/>
            <family val="2"/>
          </rPr>
          <t xml:space="preserve">
</t>
        </r>
      </text>
    </comment>
    <comment ref="B15" authorId="1" shapeId="0" xr:uid="{00000000-0006-0000-0500-000003000000}">
      <text>
        <r>
          <rPr>
            <sz val="8"/>
            <color indexed="81"/>
            <rFont val="Calibri"/>
            <family val="2"/>
            <scheme val="minor"/>
          </rPr>
          <t>Source: Centrelink, 2020</t>
        </r>
        <r>
          <rPr>
            <sz val="9"/>
            <color indexed="81"/>
            <rFont val="Tahoma"/>
            <family val="2"/>
          </rPr>
          <t xml:space="preserve">
</t>
        </r>
      </text>
    </comment>
    <comment ref="B16" authorId="0" shapeId="0" xr:uid="{00000000-0006-0000-0500-000004000000}">
      <text>
        <r>
          <rPr>
            <sz val="8"/>
            <color indexed="81"/>
            <rFont val="Garamond"/>
            <family val="1"/>
          </rPr>
          <t>Source: Victorian Commission for Gambling and Liquor Regulation, 2018</t>
        </r>
      </text>
    </comment>
    <comment ref="B17" authorId="0" shapeId="0" xr:uid="{00000000-0006-0000-0500-000005000000}">
      <text>
        <r>
          <rPr>
            <sz val="8"/>
            <color indexed="81"/>
            <rFont val="Garamond"/>
            <family val="1"/>
          </rPr>
          <t xml:space="preserve">Source: Census, 2016. Australian Bureau of Statistics. </t>
        </r>
      </text>
    </comment>
    <comment ref="B18" authorId="0" shapeId="0" xr:uid="{00000000-0006-0000-0500-000006000000}">
      <text>
        <r>
          <rPr>
            <sz val="8"/>
            <color indexed="81"/>
            <rFont val="Garamond"/>
            <family val="1"/>
          </rPr>
          <t>Source: Census, 2016. Australian Bureau of Statistics. Customized data.</t>
        </r>
        <r>
          <rPr>
            <sz val="8"/>
            <color indexed="81"/>
            <rFont val="Tahoma"/>
            <family val="2"/>
          </rPr>
          <t xml:space="preserve">
</t>
        </r>
        <r>
          <rPr>
            <sz val="8"/>
            <color indexed="81"/>
            <rFont val="Garamond"/>
            <family val="1"/>
          </rPr>
          <t>The Gini Index measures how unequally incomes are distributed, and has been calculated here, from individual weekly gross incomes, recorded for each Victorian municipality by the 2016 Census. Higher values reflect a more unequal distribution of incomes. So a community where all incomes were equal would score 0, while a community where only one person held all the income would score 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hbrown</author>
  </authors>
  <commentList>
    <comment ref="B13" authorId="0" shapeId="0" xr:uid="{00000000-0006-0000-0600-000001000000}">
      <text>
        <r>
          <rPr>
            <sz val="8"/>
            <color indexed="81"/>
            <rFont val="Garamond"/>
            <family val="1"/>
          </rPr>
          <t>Source: Census, 2016. Australian Bureau of Statistics. Customized data.</t>
        </r>
        <r>
          <rPr>
            <sz val="8"/>
            <color indexed="81"/>
            <rFont val="Tahoma"/>
            <family val="2"/>
          </rPr>
          <t xml:space="preserve">
</t>
        </r>
      </text>
    </comment>
    <comment ref="B14" authorId="0" shapeId="0" xr:uid="{00000000-0006-0000-0600-000002000000}">
      <text>
        <r>
          <rPr>
            <sz val="8"/>
            <color indexed="81"/>
            <rFont val="Garamond"/>
            <family val="1"/>
          </rPr>
          <t>Source: Census, 2016. Australian Bureau of Statistics. Customized data.</t>
        </r>
        <r>
          <rPr>
            <sz val="8"/>
            <color indexed="81"/>
            <rFont val="Tahoma"/>
            <family val="2"/>
          </rPr>
          <t xml:space="preserve">
</t>
        </r>
      </text>
    </comment>
    <comment ref="B15" authorId="0" shapeId="0" xr:uid="{00000000-0006-0000-0600-000003000000}">
      <text>
        <r>
          <rPr>
            <sz val="10"/>
            <color indexed="81"/>
            <rFont val="Garamond"/>
            <family val="1"/>
          </rPr>
          <t>Source: Census, 2016. Australian Bureau of Statistics. Customized data.
The measure is per cent of persons in renting households, that recieve an income equivalent to a renting family of two adults and two children in receipt of 30 per cent of the median Victorian household income, 2011</t>
        </r>
      </text>
    </comment>
    <comment ref="B16" authorId="0" shapeId="0" xr:uid="{00000000-0006-0000-0600-000004000000}">
      <text>
        <r>
          <rPr>
            <sz val="8"/>
            <color indexed="81"/>
            <rFont val="Garamond"/>
            <family val="1"/>
          </rPr>
          <t>Source: Census, 2016. Australian Bureau of Statistics. Customized data. Overcrowding is defined here as 4 or more persons in dwellings with 0-1 bedrooms; or 6 or more persons in dwellings with 2 bedrooms; or 7 or more persons in dwellings with 3 bedrooms.</t>
        </r>
        <r>
          <rPr>
            <sz val="8"/>
            <color indexed="81"/>
            <rFont val="Tahoma"/>
            <family val="2"/>
          </rPr>
          <t xml:space="preserve">
</t>
        </r>
      </text>
    </comment>
    <comment ref="B17" authorId="1" shapeId="0" xr:uid="{00000000-0006-0000-0600-000005000000}">
      <text>
        <r>
          <rPr>
            <sz val="9"/>
            <color indexed="81"/>
            <rFont val="Garamond"/>
            <family val="1"/>
          </rPr>
          <t>Rental Report, Department of Human Services 2019</t>
        </r>
        <r>
          <rPr>
            <sz val="9"/>
            <color indexed="81"/>
            <rFont val="Tahoma"/>
            <family val="2"/>
          </rPr>
          <t xml:space="preserve">
</t>
        </r>
      </text>
    </comment>
    <comment ref="B18" authorId="1" shapeId="0" xr:uid="{00000000-0006-0000-0600-000006000000}">
      <text>
        <r>
          <rPr>
            <sz val="8"/>
            <color indexed="81"/>
            <rFont val="Calibri"/>
            <family val="2"/>
            <scheme val="minor"/>
          </rPr>
          <t>2016 Census, Customized data</t>
        </r>
        <r>
          <rPr>
            <sz val="9"/>
            <color indexed="81"/>
            <rFont val="Tahoma"/>
            <family val="2"/>
          </rPr>
          <t xml:space="preserve">
</t>
        </r>
      </text>
    </comment>
    <comment ref="B19" authorId="1" shapeId="0" xr:uid="{00000000-0006-0000-0600-000007000000}">
      <text>
        <r>
          <rPr>
            <sz val="7"/>
            <color indexed="81"/>
            <rFont val="Tahoma"/>
            <family val="2"/>
          </rPr>
          <t>2016, Census, Customized data</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Hayden Brown</author>
  </authors>
  <commentList>
    <comment ref="B13" authorId="0" shapeId="0" xr:uid="{00000000-0006-0000-0700-000001000000}">
      <text>
        <r>
          <rPr>
            <sz val="8"/>
            <color indexed="81"/>
            <rFont val="Garamond"/>
            <family val="1"/>
          </rPr>
          <t>Victorian Population Health Survey 2017</t>
        </r>
      </text>
    </comment>
    <comment ref="B14" authorId="0" shapeId="0" xr:uid="{00000000-0006-0000-0700-000002000000}">
      <text>
        <r>
          <rPr>
            <sz val="8"/>
            <color indexed="81"/>
            <rFont val="Garamond"/>
            <family val="1"/>
          </rPr>
          <t xml:space="preserve">Victorian Population Health Survey 2017. </t>
        </r>
      </text>
    </comment>
    <comment ref="B15" authorId="0" shapeId="0" xr:uid="{00000000-0006-0000-0700-000003000000}">
      <text>
        <r>
          <rPr>
            <sz val="8"/>
            <color indexed="81"/>
            <rFont val="Garamond"/>
            <family val="1"/>
          </rPr>
          <t>Victorian Population Health Survey 2017</t>
        </r>
      </text>
    </comment>
    <comment ref="B16" authorId="0" shapeId="0" xr:uid="{00000000-0006-0000-0700-000004000000}">
      <text>
        <r>
          <rPr>
            <sz val="8"/>
            <color indexed="81"/>
            <rFont val="Garamond"/>
            <family val="1"/>
          </rPr>
          <t>Source:Victorian Population Health Survey 2017</t>
        </r>
      </text>
    </comment>
    <comment ref="B17" authorId="0" shapeId="0" xr:uid="{00000000-0006-0000-0700-000005000000}">
      <text>
        <r>
          <rPr>
            <sz val="8"/>
            <color indexed="81"/>
            <rFont val="Garamond"/>
            <family val="1"/>
          </rPr>
          <t>Source: Victorian Population Health Survey 2017</t>
        </r>
      </text>
    </comment>
    <comment ref="B18" authorId="0" shapeId="0" xr:uid="{00000000-0006-0000-0700-000006000000}">
      <text>
        <r>
          <rPr>
            <sz val="8"/>
            <color indexed="81"/>
            <rFont val="Garamond"/>
            <family val="1"/>
          </rPr>
          <t>Source: Victorian Population Health Survey 2017</t>
        </r>
      </text>
    </comment>
    <comment ref="B19" authorId="0" shapeId="0" xr:uid="{00000000-0006-0000-0700-000007000000}">
      <text>
        <r>
          <rPr>
            <sz val="8"/>
            <color indexed="81"/>
            <rFont val="Garamond"/>
            <family val="1"/>
          </rPr>
          <t>Source: Victorian Population Health Survey 2017</t>
        </r>
      </text>
    </comment>
    <comment ref="B20" authorId="0" shapeId="0" xr:uid="{00000000-0006-0000-0700-000008000000}">
      <text>
        <r>
          <rPr>
            <sz val="8"/>
            <color indexed="81"/>
            <rFont val="Garamond"/>
            <family val="1"/>
          </rPr>
          <t>Source: Victorian Population Health Survey 2017</t>
        </r>
      </text>
    </comment>
    <comment ref="B21" authorId="0" shapeId="0" xr:uid="{00000000-0006-0000-0700-000009000000}">
      <text>
        <r>
          <rPr>
            <sz val="8"/>
            <color indexed="81"/>
            <rFont val="Garamond"/>
            <family val="1"/>
          </rPr>
          <t>Source: Victorian Population Health Survey 2017</t>
        </r>
      </text>
    </comment>
    <comment ref="B22" authorId="0" shapeId="0" xr:uid="{00000000-0006-0000-0700-00000A000000}">
      <text>
        <r>
          <rPr>
            <sz val="8"/>
            <color indexed="81"/>
            <rFont val="Garamond"/>
            <family val="1"/>
          </rPr>
          <t>Source: Victorian Population Health Survey 2017</t>
        </r>
      </text>
    </comment>
    <comment ref="B23" authorId="0" shapeId="0" xr:uid="{00000000-0006-0000-0700-00000B000000}">
      <text>
        <r>
          <rPr>
            <sz val="8"/>
            <color indexed="81"/>
            <rFont val="Garamond"/>
            <family val="1"/>
          </rPr>
          <t>Source: Victorian Population Health Survey 2017</t>
        </r>
      </text>
    </comment>
    <comment ref="B24" authorId="1" shapeId="0" xr:uid="{843117E0-D09A-43D0-85AC-9EA2D28B7B02}">
      <text>
        <r>
          <rPr>
            <sz val="8"/>
            <color indexed="81"/>
            <rFont val="Calibri"/>
            <family val="2"/>
            <scheme val="minor"/>
          </rPr>
          <t>Source: Victorian Population Health Survey 2017</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3" authorId="0" shapeId="0" xr:uid="{00000000-0006-0000-0800-000001000000}">
      <text>
        <r>
          <rPr>
            <sz val="8"/>
            <color indexed="81"/>
            <rFont val="Garamond"/>
            <family val="1"/>
          </rPr>
          <t>Source: Dept. Health and Human Services 2014</t>
        </r>
      </text>
    </comment>
    <comment ref="B14" authorId="0" shapeId="0" xr:uid="{00000000-0006-0000-0800-000002000000}">
      <text>
        <r>
          <rPr>
            <sz val="8"/>
            <color indexed="81"/>
            <rFont val="Garamond"/>
            <family val="1"/>
          </rPr>
          <t>Source: Victoria Police, 2021</t>
        </r>
      </text>
    </comment>
    <comment ref="B15" authorId="0" shapeId="0" xr:uid="{00000000-0006-0000-0800-000003000000}">
      <text>
        <r>
          <rPr>
            <sz val="8"/>
            <color indexed="81"/>
            <rFont val="Garamond"/>
            <family val="1"/>
          </rPr>
          <t>Source: Victoria Police, 2018</t>
        </r>
      </text>
    </comment>
    <comment ref="B16" authorId="0" shapeId="0" xr:uid="{00000000-0006-0000-0800-000004000000}">
      <text>
        <r>
          <rPr>
            <sz val="8"/>
            <color indexed="81"/>
            <rFont val="Garamond"/>
            <family val="1"/>
          </rPr>
          <t>Source: Victoria Police, 2019</t>
        </r>
      </text>
    </comment>
    <comment ref="B17" authorId="0" shapeId="0" xr:uid="{00000000-0006-0000-0800-000005000000}">
      <text>
        <r>
          <rPr>
            <sz val="8"/>
            <color indexed="81"/>
            <rFont val="Garamond"/>
            <family val="1"/>
          </rPr>
          <t>Source: VicHealth Indicators Survey, 2015</t>
        </r>
      </text>
    </comment>
    <comment ref="B18" authorId="0" shapeId="0" xr:uid="{00000000-0006-0000-0800-000006000000}">
      <text>
        <r>
          <rPr>
            <sz val="8"/>
            <color indexed="81"/>
            <rFont val="Garamond"/>
            <family val="1"/>
          </rPr>
          <t>Source: Dept. Transport, 2018</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3" authorId="0" shapeId="0" xr:uid="{00000000-0006-0000-0900-000001000000}">
      <text>
        <r>
          <rPr>
            <sz val="8"/>
            <color indexed="81"/>
            <rFont val="Garamond"/>
            <family val="1"/>
          </rPr>
          <t>Source: Department of Education and Early Childhood Development, 2018</t>
        </r>
      </text>
    </comment>
    <comment ref="B14" authorId="0" shapeId="0" xr:uid="{00000000-0006-0000-0900-000002000000}">
      <text>
        <r>
          <rPr>
            <sz val="8"/>
            <color indexed="81"/>
            <rFont val="Garamond"/>
            <family val="1"/>
          </rPr>
          <t>Source: Department of Education and Early Childhood Development, 2016</t>
        </r>
      </text>
    </comment>
    <comment ref="B15" authorId="0" shapeId="0" xr:uid="{00000000-0006-0000-0900-000003000000}">
      <text>
        <r>
          <rPr>
            <sz val="8"/>
            <color indexed="81"/>
            <rFont val="Garamond"/>
            <family val="1"/>
          </rPr>
          <t>Source: Dept. Health and Human Services, 2014</t>
        </r>
      </text>
    </comment>
    <comment ref="B16" authorId="0" shapeId="0" xr:uid="{00000000-0006-0000-0900-000004000000}">
      <text>
        <r>
          <rPr>
            <sz val="8"/>
            <color indexed="81"/>
            <rFont val="Garamond"/>
            <family val="1"/>
          </rPr>
          <t>Source: Australian Early Development Census 2019.</t>
        </r>
      </text>
    </comment>
    <comment ref="B17" authorId="0" shapeId="0" xr:uid="{00000000-0006-0000-0900-000005000000}">
      <text>
        <r>
          <rPr>
            <sz val="8"/>
            <color indexed="81"/>
            <rFont val="Garamond"/>
            <family val="1"/>
          </rPr>
          <t>Source: Australian Early Development Census 2018. Developmental vulnerability is defined as being among the lowest 10% of prep. pupils across Australia in developmental progress in either of the domains of 'physical', 'social', 'emotional', 'language and cognitive', or 'communication and general knowledge'.</t>
        </r>
      </text>
    </comment>
    <comment ref="B18" authorId="0" shapeId="0" xr:uid="{2D53DD21-5223-42B4-86AB-FBCB400061CF}">
      <text>
        <r>
          <rPr>
            <sz val="8"/>
            <color indexed="81"/>
            <rFont val="Garamond"/>
            <family val="1"/>
          </rPr>
          <t>Source: PHIDU 2018</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3" authorId="0" shapeId="0" xr:uid="{00000000-0006-0000-0A00-000001000000}">
      <text>
        <r>
          <rPr>
            <sz val="8"/>
            <color indexed="81"/>
            <rFont val="Garamond"/>
            <family val="1"/>
          </rPr>
          <t>Source: Australian Bureau of Statistics, 2020</t>
        </r>
      </text>
    </comment>
    <comment ref="B14" authorId="0" shapeId="0" xr:uid="{00000000-0006-0000-0A00-000002000000}">
      <text>
        <r>
          <rPr>
            <sz val="8"/>
            <color indexed="81"/>
            <rFont val="Garamond"/>
            <family val="1"/>
          </rPr>
          <t xml:space="preserve">Source: Census 2016. Australian Bureau of Statistics. </t>
        </r>
      </text>
    </comment>
    <comment ref="B15" authorId="0" shapeId="0" xr:uid="{00000000-0006-0000-0A00-000003000000}">
      <text>
        <r>
          <rPr>
            <sz val="8"/>
            <color indexed="81"/>
            <rFont val="Garamond"/>
            <family val="1"/>
          </rPr>
          <t>Source: Census 2016. Australian Bureau of Statistics. Customized data.</t>
        </r>
      </text>
    </comment>
    <comment ref="B16" authorId="0" shapeId="0" xr:uid="{00000000-0006-0000-0A00-000004000000}">
      <text>
        <r>
          <rPr>
            <sz val="8"/>
            <color indexed="81"/>
            <rFont val="Garamond"/>
            <family val="1"/>
          </rPr>
          <t>Source: Adolescent Profiles. Dept. Education and Early Childhood Development, 2012</t>
        </r>
      </text>
    </comment>
    <comment ref="B17" authorId="0" shapeId="0" xr:uid="{00000000-0006-0000-0A00-000005000000}">
      <text>
        <r>
          <rPr>
            <sz val="8"/>
            <color indexed="81"/>
            <rFont val="Garamond"/>
            <family val="1"/>
          </rPr>
          <t>Source: Adolescent Profiles. Dept. Education and Early Childhood Development, 2012</t>
        </r>
      </text>
    </comment>
    <comment ref="B18" authorId="0" shapeId="0" xr:uid="{00000000-0006-0000-0A00-000006000000}">
      <text>
        <r>
          <rPr>
            <sz val="8"/>
            <color indexed="81"/>
            <rFont val="Garamond"/>
            <family val="1"/>
          </rPr>
          <t>Source: Adolescent Profiles. Dept. Education and Early Childhood Development, 2012</t>
        </r>
      </text>
    </comment>
    <comment ref="B19" authorId="0" shapeId="0" xr:uid="{00000000-0006-0000-0A00-000007000000}">
      <text>
        <r>
          <rPr>
            <sz val="8"/>
            <color indexed="81"/>
            <rFont val="Garamond"/>
            <family val="1"/>
          </rPr>
          <t>Source: Adolescent Profiles. Dept. Education and Early Childhood Development, 2012</t>
        </r>
      </text>
    </comment>
  </commentList>
</comments>
</file>

<file path=xl/sharedStrings.xml><?xml version="1.0" encoding="utf-8"?>
<sst xmlns="http://schemas.openxmlformats.org/spreadsheetml/2006/main" count="938" uniqueCount="333">
  <si>
    <t>Banyule</t>
  </si>
  <si>
    <t>Bayside</t>
  </si>
  <si>
    <t>Boroondara</t>
  </si>
  <si>
    <t>Brimbank</t>
  </si>
  <si>
    <t>Cardinia</t>
  </si>
  <si>
    <t>Casey</t>
  </si>
  <si>
    <t>Darebin</t>
  </si>
  <si>
    <t>Frankston</t>
  </si>
  <si>
    <t>Glen Eira</t>
  </si>
  <si>
    <t>Greater Dandenong</t>
  </si>
  <si>
    <t>Hobsons Bay</t>
  </si>
  <si>
    <t>Hume</t>
  </si>
  <si>
    <t>Kingston</t>
  </si>
  <si>
    <t>Knox</t>
  </si>
  <si>
    <t>Manningham</t>
  </si>
  <si>
    <t>Maribyrnong</t>
  </si>
  <si>
    <t>Maroondah</t>
  </si>
  <si>
    <t>Melbourne</t>
  </si>
  <si>
    <t>Melton</t>
  </si>
  <si>
    <t>Monash</t>
  </si>
  <si>
    <t>Moonee Valley</t>
  </si>
  <si>
    <t>Moreland</t>
  </si>
  <si>
    <t>Mornington Peninsula</t>
  </si>
  <si>
    <t>Nilumbik</t>
  </si>
  <si>
    <t>Port Phillip</t>
  </si>
  <si>
    <t>Stonnington</t>
  </si>
  <si>
    <t>Whitehorse</t>
  </si>
  <si>
    <t>Whittlesea</t>
  </si>
  <si>
    <t>Wyndham</t>
  </si>
  <si>
    <t>Yarra</t>
  </si>
  <si>
    <t>Yarra Ranges</t>
  </si>
  <si>
    <t>Per cent of adolescents with highest level of psychological distress, 2009</t>
  </si>
  <si>
    <t>Victims of crime against the person, per 1,000 adolescents, 2009/10</t>
  </si>
  <si>
    <t>Youth</t>
  </si>
  <si>
    <t>Families</t>
  </si>
  <si>
    <t>Safety</t>
  </si>
  <si>
    <t>Education</t>
  </si>
  <si>
    <t>Health</t>
  </si>
  <si>
    <t>Finance</t>
  </si>
  <si>
    <t>Older residents</t>
  </si>
  <si>
    <t>Community</t>
  </si>
  <si>
    <t>Gender</t>
  </si>
  <si>
    <t>Employment</t>
  </si>
  <si>
    <t>Early Years</t>
  </si>
  <si>
    <t>Housing</t>
  </si>
  <si>
    <t>Original data</t>
  </si>
  <si>
    <t>Per cent of adolescents without positive psychological development, 2009</t>
  </si>
  <si>
    <t>Per cent of adolescents who do not have a trusted adult in life, 2009</t>
  </si>
  <si>
    <t>Per cent of adolescents who are not are satisfied with the quality of life, 2009</t>
  </si>
  <si>
    <t>Per cent of adolescents who do not have someone to turn to for advice when they have problems, 2009</t>
  </si>
  <si>
    <t>Standardized score</t>
  </si>
  <si>
    <t>No</t>
  </si>
  <si>
    <t>Adj No</t>
  </si>
  <si>
    <t>Rank</t>
  </si>
  <si>
    <t>This chart presents an ordered listing of original data and standardized indicators, for each metropolitan municipality. Use the pull-down list below, to select a measure or index</t>
  </si>
  <si>
    <t>The diagram below provides you with the means to explore the correlation, or assocation, between any two measures or indicies. Use the pull-down lists below, to select two measures</t>
  </si>
  <si>
    <t>* Community connection</t>
  </si>
  <si>
    <t>* Education</t>
  </si>
  <si>
    <t>* Employment</t>
  </si>
  <si>
    <t>* Finance</t>
  </si>
  <si>
    <t>* Safety</t>
  </si>
  <si>
    <t>* Gender</t>
  </si>
  <si>
    <t>* Early years</t>
  </si>
  <si>
    <t>* Young people</t>
  </si>
  <si>
    <t>* Families</t>
  </si>
  <si>
    <t>* Older people</t>
  </si>
  <si>
    <t>* Housing</t>
  </si>
  <si>
    <t>* Health</t>
  </si>
  <si>
    <r>
      <t xml:space="preserve">       Select a locality for comparison  </t>
    </r>
    <r>
      <rPr>
        <b/>
        <sz val="12"/>
        <color theme="3" tint="-0.499984740745262"/>
        <rFont val="Wingdings 2"/>
        <family val="1"/>
        <charset val="2"/>
      </rPr>
      <t>E</t>
    </r>
  </si>
  <si>
    <t>Further Information</t>
  </si>
  <si>
    <t>Transport</t>
  </si>
  <si>
    <t>Environment</t>
  </si>
  <si>
    <t>* Transport</t>
  </si>
  <si>
    <t>* Environment</t>
  </si>
  <si>
    <r>
      <rPr>
        <sz val="7"/>
        <color rgb="FFFFFF00"/>
        <rFont val="Wingdings"/>
        <charset val="2"/>
      </rPr>
      <t xml:space="preserve">v </t>
    </r>
    <r>
      <rPr>
        <sz val="7"/>
        <color rgb="FFFFFF00"/>
        <rFont val="Garamond"/>
        <family val="1"/>
      </rPr>
      <t xml:space="preserve"> </t>
    </r>
    <r>
      <rPr>
        <sz val="7"/>
        <color rgb="FFFFFF00"/>
        <rFont val="Wingdings"/>
        <charset val="2"/>
      </rPr>
      <t>v v v</t>
    </r>
    <r>
      <rPr>
        <sz val="14"/>
        <color rgb="FFFFFF00"/>
        <rFont val="Garamond"/>
        <family val="1"/>
      </rPr>
      <t xml:space="preserve">   Community  </t>
    </r>
    <r>
      <rPr>
        <sz val="7"/>
        <color rgb="FFFFFF00"/>
        <rFont val="Wingdings"/>
        <charset val="2"/>
      </rPr>
      <t>v v v v</t>
    </r>
  </si>
  <si>
    <r>
      <rPr>
        <sz val="7"/>
        <color rgb="FFFFFF00"/>
        <rFont val="Wingdings"/>
        <charset val="2"/>
      </rPr>
      <t xml:space="preserve">v </t>
    </r>
    <r>
      <rPr>
        <sz val="7"/>
        <color rgb="FFFFFF00"/>
        <rFont val="Garamond"/>
        <family val="1"/>
      </rPr>
      <t xml:space="preserve"> </t>
    </r>
    <r>
      <rPr>
        <sz val="7"/>
        <color rgb="FFFFFF00"/>
        <rFont val="Wingdings"/>
        <charset val="2"/>
      </rPr>
      <t>v v v</t>
    </r>
    <r>
      <rPr>
        <sz val="14"/>
        <color rgb="FFFFFF00"/>
        <rFont val="Garamond"/>
        <family val="1"/>
      </rPr>
      <t xml:space="preserve">   Education   </t>
    </r>
    <r>
      <rPr>
        <sz val="7"/>
        <color rgb="FFFFFF00"/>
        <rFont val="Wingdings"/>
        <charset val="2"/>
      </rPr>
      <t>v v v v</t>
    </r>
  </si>
  <si>
    <r>
      <rPr>
        <sz val="7"/>
        <color rgb="FFFFFF00"/>
        <rFont val="Wingdings"/>
        <charset val="2"/>
      </rPr>
      <t xml:space="preserve">v </t>
    </r>
    <r>
      <rPr>
        <sz val="7"/>
        <color rgb="FFFFFF00"/>
        <rFont val="Garamond"/>
        <family val="1"/>
      </rPr>
      <t xml:space="preserve"> </t>
    </r>
    <r>
      <rPr>
        <sz val="7"/>
        <color rgb="FFFFFF00"/>
        <rFont val="Wingdings"/>
        <charset val="2"/>
      </rPr>
      <t>v v v</t>
    </r>
    <r>
      <rPr>
        <sz val="14"/>
        <color rgb="FFFFFF00"/>
        <rFont val="Garamond"/>
        <family val="1"/>
      </rPr>
      <t xml:space="preserve">   Employment   </t>
    </r>
    <r>
      <rPr>
        <sz val="7"/>
        <color rgb="FFFFFF00"/>
        <rFont val="Wingdings"/>
        <charset val="2"/>
      </rPr>
      <t>v v v v</t>
    </r>
  </si>
  <si>
    <r>
      <rPr>
        <sz val="7"/>
        <color rgb="FFFFFF00"/>
        <rFont val="Wingdings"/>
        <charset val="2"/>
      </rPr>
      <t xml:space="preserve">v </t>
    </r>
    <r>
      <rPr>
        <sz val="7"/>
        <color rgb="FFFFFF00"/>
        <rFont val="Garamond"/>
        <family val="1"/>
      </rPr>
      <t xml:space="preserve"> </t>
    </r>
    <r>
      <rPr>
        <sz val="7"/>
        <color rgb="FFFFFF00"/>
        <rFont val="Wingdings"/>
        <charset val="2"/>
      </rPr>
      <t>v v v</t>
    </r>
    <r>
      <rPr>
        <sz val="14"/>
        <color rgb="FFFFFF00"/>
        <rFont val="Garamond"/>
        <family val="1"/>
      </rPr>
      <t xml:space="preserve">   Finance   </t>
    </r>
    <r>
      <rPr>
        <sz val="7"/>
        <color rgb="FFFFFF00"/>
        <rFont val="Wingdings"/>
        <charset val="2"/>
      </rPr>
      <t>v v v v</t>
    </r>
  </si>
  <si>
    <r>
      <rPr>
        <sz val="7"/>
        <color rgb="FFFFFF00"/>
        <rFont val="Wingdings"/>
        <charset val="2"/>
      </rPr>
      <t xml:space="preserve">v </t>
    </r>
    <r>
      <rPr>
        <sz val="7"/>
        <color rgb="FFFFFF00"/>
        <rFont val="Garamond"/>
        <family val="1"/>
      </rPr>
      <t xml:space="preserve"> </t>
    </r>
    <r>
      <rPr>
        <sz val="7"/>
        <color rgb="FFFFFF00"/>
        <rFont val="Wingdings"/>
        <charset val="2"/>
      </rPr>
      <t>v v v</t>
    </r>
    <r>
      <rPr>
        <sz val="14"/>
        <color rgb="FFFFFF00"/>
        <rFont val="Garamond"/>
        <family val="1"/>
      </rPr>
      <t xml:space="preserve">   Early Years   </t>
    </r>
    <r>
      <rPr>
        <sz val="7"/>
        <color rgb="FFFFFF00"/>
        <rFont val="Wingdings"/>
        <charset val="2"/>
      </rPr>
      <t>v v v v</t>
    </r>
  </si>
  <si>
    <r>
      <rPr>
        <sz val="7"/>
        <color rgb="FFFFFF00"/>
        <rFont val="Wingdings"/>
        <charset val="2"/>
      </rPr>
      <t xml:space="preserve">v </t>
    </r>
    <r>
      <rPr>
        <sz val="7"/>
        <color rgb="FFFFFF00"/>
        <rFont val="Garamond"/>
        <family val="1"/>
      </rPr>
      <t xml:space="preserve"> </t>
    </r>
    <r>
      <rPr>
        <sz val="7"/>
        <color rgb="FFFFFF00"/>
        <rFont val="Wingdings"/>
        <charset val="2"/>
      </rPr>
      <t>v v v</t>
    </r>
    <r>
      <rPr>
        <sz val="14"/>
        <color rgb="FFFFFF00"/>
        <rFont val="Garamond"/>
        <family val="1"/>
      </rPr>
      <t xml:space="preserve">   Safety   </t>
    </r>
    <r>
      <rPr>
        <sz val="7"/>
        <color rgb="FFFFFF00"/>
        <rFont val="Wingdings"/>
        <charset val="2"/>
      </rPr>
      <t>v v v v</t>
    </r>
  </si>
  <si>
    <r>
      <rPr>
        <sz val="7"/>
        <color rgb="FFFFFF00"/>
        <rFont val="Wingdings"/>
        <charset val="2"/>
      </rPr>
      <t xml:space="preserve">v </t>
    </r>
    <r>
      <rPr>
        <sz val="7"/>
        <color rgb="FFFFFF00"/>
        <rFont val="Garamond"/>
        <family val="1"/>
      </rPr>
      <t xml:space="preserve"> </t>
    </r>
    <r>
      <rPr>
        <sz val="7"/>
        <color rgb="FFFFFF00"/>
        <rFont val="Wingdings"/>
        <charset val="2"/>
      </rPr>
      <t>v v v</t>
    </r>
    <r>
      <rPr>
        <sz val="14"/>
        <color rgb="FFFFFF00"/>
        <rFont val="Garamond"/>
        <family val="1"/>
      </rPr>
      <t xml:space="preserve">   Health   </t>
    </r>
    <r>
      <rPr>
        <sz val="7"/>
        <color rgb="FFFFFF00"/>
        <rFont val="Wingdings"/>
        <charset val="2"/>
      </rPr>
      <t>v v v v</t>
    </r>
  </si>
  <si>
    <r>
      <rPr>
        <sz val="7"/>
        <color rgb="FFFFFF00"/>
        <rFont val="Wingdings"/>
        <charset val="2"/>
      </rPr>
      <t xml:space="preserve">v </t>
    </r>
    <r>
      <rPr>
        <sz val="7"/>
        <color rgb="FFFFFF00"/>
        <rFont val="Garamond"/>
        <family val="1"/>
      </rPr>
      <t xml:space="preserve"> </t>
    </r>
    <r>
      <rPr>
        <sz val="7"/>
        <color rgb="FFFFFF00"/>
        <rFont val="Wingdings"/>
        <charset val="2"/>
      </rPr>
      <t>v v v</t>
    </r>
    <r>
      <rPr>
        <sz val="14"/>
        <color rgb="FFFFFF00"/>
        <rFont val="Garamond"/>
        <family val="1"/>
      </rPr>
      <t xml:space="preserve">   Housing   </t>
    </r>
    <r>
      <rPr>
        <sz val="7"/>
        <color rgb="FFFFFF00"/>
        <rFont val="Wingdings"/>
        <charset val="2"/>
      </rPr>
      <t>v v v v</t>
    </r>
  </si>
  <si>
    <r>
      <rPr>
        <sz val="7"/>
        <color rgb="FFFFFF00"/>
        <rFont val="Wingdings"/>
        <charset val="2"/>
      </rPr>
      <t xml:space="preserve">v </t>
    </r>
    <r>
      <rPr>
        <sz val="7"/>
        <color rgb="FFFFFF00"/>
        <rFont val="Garamond"/>
        <family val="1"/>
      </rPr>
      <t xml:space="preserve"> </t>
    </r>
    <r>
      <rPr>
        <sz val="7"/>
        <color rgb="FFFFFF00"/>
        <rFont val="Wingdings"/>
        <charset val="2"/>
      </rPr>
      <t>v v v</t>
    </r>
    <r>
      <rPr>
        <sz val="14"/>
        <color rgb="FFFFFF00"/>
        <rFont val="Garamond"/>
        <family val="1"/>
      </rPr>
      <t xml:space="preserve">   Young People   </t>
    </r>
    <r>
      <rPr>
        <sz val="7"/>
        <color rgb="FFFFFF00"/>
        <rFont val="Wingdings"/>
        <charset val="2"/>
      </rPr>
      <t>v v v v</t>
    </r>
  </si>
  <si>
    <r>
      <rPr>
        <sz val="7"/>
        <color rgb="FFFFFF00"/>
        <rFont val="Wingdings"/>
        <charset val="2"/>
      </rPr>
      <t xml:space="preserve">v </t>
    </r>
    <r>
      <rPr>
        <sz val="7"/>
        <color rgb="FFFFFF00"/>
        <rFont val="Garamond"/>
        <family val="1"/>
      </rPr>
      <t xml:space="preserve"> </t>
    </r>
    <r>
      <rPr>
        <sz val="7"/>
        <color rgb="FFFFFF00"/>
        <rFont val="Wingdings"/>
        <charset val="2"/>
      </rPr>
      <t>v v v</t>
    </r>
    <r>
      <rPr>
        <sz val="14"/>
        <color rgb="FFFFFF00"/>
        <rFont val="Garamond"/>
        <family val="1"/>
      </rPr>
      <t xml:space="preserve">   Families   </t>
    </r>
    <r>
      <rPr>
        <sz val="7"/>
        <color rgb="FFFFFF00"/>
        <rFont val="Wingdings"/>
        <charset val="2"/>
      </rPr>
      <t>v v v v</t>
    </r>
  </si>
  <si>
    <r>
      <rPr>
        <sz val="7"/>
        <color rgb="FFFFFF00"/>
        <rFont val="Wingdings"/>
        <charset val="2"/>
      </rPr>
      <t xml:space="preserve">v </t>
    </r>
    <r>
      <rPr>
        <sz val="7"/>
        <color rgb="FFFFFF00"/>
        <rFont val="Garamond"/>
        <family val="1"/>
      </rPr>
      <t xml:space="preserve"> </t>
    </r>
    <r>
      <rPr>
        <sz val="7"/>
        <color rgb="FFFFFF00"/>
        <rFont val="Wingdings"/>
        <charset val="2"/>
      </rPr>
      <t>v v v</t>
    </r>
    <r>
      <rPr>
        <sz val="14"/>
        <color rgb="FFFFFF00"/>
        <rFont val="Garamond"/>
        <family val="1"/>
      </rPr>
      <t xml:space="preserve">   Older People   </t>
    </r>
    <r>
      <rPr>
        <sz val="7"/>
        <color rgb="FFFFFF00"/>
        <rFont val="Wingdings"/>
        <charset val="2"/>
      </rPr>
      <t>v v v v</t>
    </r>
  </si>
  <si>
    <r>
      <rPr>
        <sz val="7"/>
        <color rgb="FFFFFF00"/>
        <rFont val="Wingdings"/>
        <charset val="2"/>
      </rPr>
      <t xml:space="preserve">v </t>
    </r>
    <r>
      <rPr>
        <sz val="7"/>
        <color rgb="FFFFFF00"/>
        <rFont val="Garamond"/>
        <family val="1"/>
      </rPr>
      <t xml:space="preserve"> </t>
    </r>
    <r>
      <rPr>
        <sz val="7"/>
        <color rgb="FFFFFF00"/>
        <rFont val="Wingdings"/>
        <charset val="2"/>
      </rPr>
      <t>v v v</t>
    </r>
    <r>
      <rPr>
        <sz val="14"/>
        <color rgb="FFFFFF00"/>
        <rFont val="Garamond"/>
        <family val="1"/>
      </rPr>
      <t xml:space="preserve">   Gender  Equity  </t>
    </r>
    <r>
      <rPr>
        <sz val="7"/>
        <color rgb="FFFFFF00"/>
        <rFont val="Wingdings"/>
        <charset val="2"/>
      </rPr>
      <t>v v v v</t>
    </r>
  </si>
  <si>
    <r>
      <rPr>
        <sz val="7"/>
        <color rgb="FFFFFF00"/>
        <rFont val="Wingdings"/>
        <charset val="2"/>
      </rPr>
      <t xml:space="preserve">v </t>
    </r>
    <r>
      <rPr>
        <sz val="7"/>
        <color rgb="FFFFFF00"/>
        <rFont val="Garamond"/>
        <family val="1"/>
      </rPr>
      <t xml:space="preserve"> </t>
    </r>
    <r>
      <rPr>
        <sz val="7"/>
        <color rgb="FFFFFF00"/>
        <rFont val="Wingdings"/>
        <charset val="2"/>
      </rPr>
      <t>v v v</t>
    </r>
    <r>
      <rPr>
        <sz val="14"/>
        <color rgb="FFFFFF00"/>
        <rFont val="Garamond"/>
        <family val="1"/>
      </rPr>
      <t xml:space="preserve">   Transport  </t>
    </r>
    <r>
      <rPr>
        <sz val="7"/>
        <color rgb="FFFFFF00"/>
        <rFont val="Wingdings"/>
        <charset val="2"/>
      </rPr>
      <t>v v v v</t>
    </r>
  </si>
  <si>
    <r>
      <rPr>
        <sz val="7"/>
        <color rgb="FFFFFF00"/>
        <rFont val="Wingdings"/>
        <charset val="2"/>
      </rPr>
      <t xml:space="preserve">v </t>
    </r>
    <r>
      <rPr>
        <sz val="7"/>
        <color rgb="FFFFFF00"/>
        <rFont val="Garamond"/>
        <family val="1"/>
      </rPr>
      <t xml:space="preserve"> </t>
    </r>
    <r>
      <rPr>
        <sz val="7"/>
        <color rgb="FFFFFF00"/>
        <rFont val="Wingdings"/>
        <charset val="2"/>
      </rPr>
      <t>v v v</t>
    </r>
    <r>
      <rPr>
        <sz val="14"/>
        <color rgb="FFFFFF00"/>
        <rFont val="Garamond"/>
        <family val="1"/>
      </rPr>
      <t xml:space="preserve">   Environment  </t>
    </r>
    <r>
      <rPr>
        <sz val="7"/>
        <color rgb="FFFFFF00"/>
        <rFont val="Wingdings"/>
        <charset val="2"/>
      </rPr>
      <t>v v v v</t>
    </r>
  </si>
  <si>
    <r>
      <rPr>
        <sz val="7"/>
        <color rgb="FFFFFF00"/>
        <rFont val="Wingdings"/>
        <charset val="2"/>
      </rPr>
      <t xml:space="preserve">v </t>
    </r>
    <r>
      <rPr>
        <sz val="7"/>
        <color rgb="FFFFFF00"/>
        <rFont val="Garamond"/>
        <family val="1"/>
      </rPr>
      <t xml:space="preserve"> </t>
    </r>
    <r>
      <rPr>
        <sz val="7"/>
        <color rgb="FFFFFF00"/>
        <rFont val="Wingdings"/>
        <charset val="2"/>
      </rPr>
      <t>v v v</t>
    </r>
    <r>
      <rPr>
        <sz val="14"/>
        <color rgb="FFFFFF00"/>
        <rFont val="Garamond"/>
        <family val="1"/>
      </rPr>
      <t xml:space="preserve">   Municipal Ranking of all Indicators  </t>
    </r>
    <r>
      <rPr>
        <sz val="7"/>
        <color rgb="FFFFFF00"/>
        <rFont val="Wingdings"/>
        <charset val="2"/>
      </rPr>
      <t>v v v v</t>
    </r>
  </si>
  <si>
    <r>
      <rPr>
        <sz val="7"/>
        <color rgb="FFFFFF00"/>
        <rFont val="Wingdings"/>
        <charset val="2"/>
      </rPr>
      <t xml:space="preserve">v </t>
    </r>
    <r>
      <rPr>
        <sz val="7"/>
        <color rgb="FFFFFF00"/>
        <rFont val="Garamond"/>
        <family val="1"/>
      </rPr>
      <t xml:space="preserve"> </t>
    </r>
    <r>
      <rPr>
        <sz val="7"/>
        <color rgb="FFFFFF00"/>
        <rFont val="Wingdings"/>
        <charset val="2"/>
      </rPr>
      <t>v v v</t>
    </r>
    <r>
      <rPr>
        <sz val="14"/>
        <color rgb="FFFFFF00"/>
        <rFont val="Garamond"/>
        <family val="1"/>
      </rPr>
      <t xml:space="preserve">   Correlations between Indicators  </t>
    </r>
    <r>
      <rPr>
        <sz val="7"/>
        <color rgb="FFFFFF00"/>
        <rFont val="Wingdings"/>
        <charset val="2"/>
      </rPr>
      <t>v v v v</t>
    </r>
  </si>
  <si>
    <t>Aspects of community life…</t>
  </si>
  <si>
    <t>Segments of the community…</t>
  </si>
  <si>
    <t>Urban conditions…</t>
  </si>
  <si>
    <t>The indicators are drawn from a variety of sources, including the Australian Bureau of Statistics Census 2011 and Births Register, Australian Early Development Index, Community Indicators Victoria, Environmental Assessment Council, Federal Department of Employment and Workplace Relations, Sustainability Victoria, VicHealth, VicRoads, Victoria Police, Victorian Child and Adolescent Monitoring System, Victorian Commission for Gambling and Liquor Regulation, Victorian Departments of Education and Early Childhood Development, Health, and Transport, and the Victorian Population Health Survey</t>
  </si>
  <si>
    <t>As indicators, the data presented here are intended to serve as a concise summary of contemporary conditions within our community, rather than supplying an exhaustive account of the available social information.</t>
  </si>
  <si>
    <t>Per cent of persons travelling to work, who travel 2 or more hours per day, 2012</t>
  </si>
  <si>
    <t xml:space="preserve">Tonnes of CO2 emitted, per occupied private dwelling, 2007 </t>
  </si>
  <si>
    <t xml:space="preserve">Megawatts an hour of electricity used per occupied private dwelling, 2007 </t>
  </si>
  <si>
    <t>Per cent of adults who live in houses that collect waste water, 2011</t>
  </si>
  <si>
    <t>Fourteen topics are encompassed by these 76 indicators, including:</t>
  </si>
  <si>
    <t>Per cent of Residents who do not agree that their locality is a pleasant environment, with well-planned, open spaces, 2008</t>
  </si>
  <si>
    <t xml:space="preserve">The indicators presented here supply an overview of social conditions within the municipalities of metropolitan Melbourne. A blend of indicators have been selected for their validity, relevance and for the balance they contribute to each of a selection of topics. </t>
  </si>
  <si>
    <r>
      <t xml:space="preserve">More information about social conditions in Victorian municipalities, may 
be found by clicking on the image on the upper right-hand of each page (and illustrated here), 
or at: </t>
    </r>
    <r>
      <rPr>
        <b/>
        <sz val="10"/>
        <color theme="5" tint="-0.499984740745262"/>
        <rFont val="Garamond"/>
        <family val="1"/>
      </rPr>
      <t>www.socialstatistics.com.au</t>
    </r>
  </si>
  <si>
    <t>Violent offenders per 10,000 population, 2008/9</t>
  </si>
  <si>
    <t>Proportion of Highly Walkable Primary Schools  - index score - 2012</t>
  </si>
  <si>
    <t>Proportion of LGA which is green (% total area of LGA) -  % total area LGA - 2013</t>
  </si>
  <si>
    <t>Kg of garbage generated per household, 2012/13</t>
  </si>
  <si>
    <t xml:space="preserve">Alpine </t>
  </si>
  <si>
    <t>na</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</si>
  <si>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</si>
  <si>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</si>
  <si>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</si>
  <si>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</si>
  <si>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</si>
  <si>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</si>
  <si>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</si>
  <si>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</si>
  <si>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</si>
  <si>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</si>
  <si>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</si>
  <si>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</si>
  <si>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</si>
  <si>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Central Goldfields </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</si>
  <si>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</si>
  <si>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</si>
  <si>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</si>
  <si>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</si>
  <si>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</si>
  <si>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</si>
  <si>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</si>
  <si>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</si>
  <si>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</si>
  <si>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</si>
  <si>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</si>
  <si>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</si>
  <si>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</si>
  <si>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</si>
  <si>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</si>
  <si>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</si>
  <si>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</si>
  <si>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</si>
  <si>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</si>
  <si>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</si>
  <si>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</si>
  <si>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</si>
  <si>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</si>
  <si>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</si>
  <si>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</si>
  <si>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</si>
  <si>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</si>
  <si>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</si>
  <si>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</si>
  <si>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</si>
  <si>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</si>
  <si>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</si>
  <si>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</si>
  <si>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</si>
  <si>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</si>
  <si>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</si>
  <si>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</si>
  <si>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</si>
  <si>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</si>
  <si>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</si>
  <si>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</si>
  <si>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</si>
  <si>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</si>
  <si>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</si>
  <si>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</si>
  <si>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</si>
  <si>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</si>
  <si>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</si>
  <si>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</si>
  <si>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</si>
  <si>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</si>
  <si>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</si>
  <si>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</si>
  <si>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</si>
  <si>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</si>
  <si>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</si>
  <si>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</si>
  <si>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Whitehorse </t>
  </si>
  <si>
    <t xml:space="preserve">Whittlesea </t>
  </si>
  <si>
    <t xml:space="preserve">Wodonga </t>
  </si>
  <si>
    <t xml:space="preserve">Wyndham </t>
  </si>
  <si>
    <t xml:space="preserve">Yarra </t>
  </si>
  <si>
    <t xml:space="preserve">Yarra Ranges </t>
  </si>
  <si>
    <t xml:space="preserve">Yarriambiack </t>
  </si>
  <si>
    <t xml:space="preserve">Greater Melbourne </t>
  </si>
  <si>
    <t xml:space="preserve">Victoria </t>
  </si>
  <si>
    <r>
      <t xml:space="preserve">Click </t>
    </r>
    <r>
      <rPr>
        <i/>
        <sz val="16"/>
        <color rgb="FFFFFF00"/>
        <rFont val="Garamond"/>
        <family val="1"/>
      </rPr>
      <t>here</t>
    </r>
    <r>
      <rPr>
        <sz val="16"/>
        <color rgb="FFFFFF00"/>
        <rFont val="Garamond"/>
        <family val="1"/>
      </rPr>
      <t xml:space="preserve"> to proceed to the indicators</t>
    </r>
  </si>
  <si>
    <t>Per cent of adults involved in citizen engagement in the past year, 2012</t>
  </si>
  <si>
    <t>Per cent students in Year 9  who did not meet or exceed the benchmarks for reading, 2014</t>
  </si>
  <si>
    <r>
      <t xml:space="preserve">Per cent of people who </t>
    </r>
    <r>
      <rPr>
        <u/>
        <sz val="11"/>
        <rFont val="Times New Roman"/>
        <family val="1"/>
      </rPr>
      <t>did not</t>
    </r>
    <r>
      <rPr>
        <sz val="11"/>
        <rFont val="Times New Roman"/>
        <family val="1"/>
      </rPr>
      <t xml:space="preserve"> vote at the 2008 local government elections </t>
    </r>
  </si>
  <si>
    <t>Older Residents</t>
  </si>
  <si>
    <t>Child protection substantiations per 1,000 eligible pop</t>
  </si>
  <si>
    <t>7.7</t>
  </si>
  <si>
    <t>20.1</t>
  </si>
  <si>
    <t>15.4</t>
  </si>
  <si>
    <t>16.2</t>
  </si>
  <si>
    <t>8.5</t>
  </si>
  <si>
    <t>3.0</t>
  </si>
  <si>
    <t>11.3</t>
  </si>
  <si>
    <t>1.7</t>
  </si>
  <si>
    <t>9.5</t>
  </si>
  <si>
    <t>6.6</t>
  </si>
  <si>
    <t>12.1</t>
  </si>
  <si>
    <t>14.5</t>
  </si>
  <si>
    <t>21.3</t>
  </si>
  <si>
    <t>19.4</t>
  </si>
  <si>
    <t>15.3</t>
  </si>
  <si>
    <t>7.3</t>
  </si>
  <si>
    <t>16.8</t>
  </si>
  <si>
    <t>14.0</t>
  </si>
  <si>
    <t>2.3</t>
  </si>
  <si>
    <t>5.3</t>
  </si>
  <si>
    <t>14.2</t>
  </si>
  <si>
    <t>17.5</t>
  </si>
  <si>
    <t>12.8</t>
  </si>
  <si>
    <t>16.6</t>
  </si>
  <si>
    <t>7.6</t>
  </si>
  <si>
    <t>5.0</t>
  </si>
  <si>
    <t>7.2</t>
  </si>
  <si>
    <t>13.7</t>
  </si>
  <si>
    <t>9.9</t>
  </si>
  <si>
    <t>6.8</t>
  </si>
  <si>
    <t>5.8</t>
  </si>
  <si>
    <t>23.5</t>
  </si>
  <si>
    <t>21.1</t>
  </si>
  <si>
    <t>3.4</t>
  </si>
  <si>
    <t>1.9</t>
  </si>
  <si>
    <t>6.5</t>
  </si>
  <si>
    <t>5.1</t>
  </si>
  <si>
    <t>17.4</t>
  </si>
  <si>
    <t>6.7</t>
  </si>
  <si>
    <t>9.4</t>
  </si>
  <si>
    <t>3.2</t>
  </si>
  <si>
    <t>13.8</t>
  </si>
  <si>
    <t>11.6</t>
  </si>
  <si>
    <t>8.4</t>
  </si>
  <si>
    <t>7.5</t>
  </si>
  <si>
    <t>8.8</t>
  </si>
  <si>
    <t>1.4</t>
  </si>
  <si>
    <t>1.8</t>
  </si>
  <si>
    <t>8.2</t>
  </si>
  <si>
    <t>10.6</t>
  </si>
  <si>
    <t>2.8</t>
  </si>
  <si>
    <t>5.5</t>
  </si>
  <si>
    <t>4.8</t>
  </si>
  <si>
    <t>14.1</t>
  </si>
  <si>
    <t>10.1</t>
  </si>
  <si>
    <t>11.2</t>
  </si>
  <si>
    <t>13.6</t>
  </si>
  <si>
    <t>8.9</t>
  </si>
  <si>
    <t>4.2</t>
  </si>
  <si>
    <t>20.4</t>
  </si>
  <si>
    <t>4.3</t>
  </si>
  <si>
    <t>8.1</t>
  </si>
  <si>
    <t>7.8</t>
  </si>
  <si>
    <t>9.2</t>
  </si>
  <si>
    <t>Perceptions of neighbourhood – this is a close-knit neighbourhood: 2015</t>
  </si>
  <si>
    <t>Per cent of people who do not feel safe alone in their area at night, 2015</t>
  </si>
  <si>
    <t>Low Gender Equity Score, 2015</t>
  </si>
  <si>
    <t>Per cent of residents with limited English proficiency, 2016</t>
  </si>
  <si>
    <t>Per cent of residents who engage in voluntary work, 2016</t>
  </si>
  <si>
    <t>Per cent of males who left school before finishing yr. 11, 2016</t>
  </si>
  <si>
    <t>Per cent of females who left school before finishing yr. 11, 2016</t>
  </si>
  <si>
    <t>Per cent of persons who left school before finishing yr. 11, 2016</t>
  </si>
  <si>
    <t>Per cent of 20-24 year-olds attending university or other tertiary institution, 2016</t>
  </si>
  <si>
    <t>Per cent of  20-24 year olds who left school before completing year 11, 2016</t>
  </si>
  <si>
    <t>Median weekly household gross income: two-parent families, 2016</t>
  </si>
  <si>
    <t>Median weekly household gross income: one-parent families, 2016</t>
  </si>
  <si>
    <t>Median weekly gross individual income, persons aged 15 years or more, 2016</t>
  </si>
  <si>
    <t>Per cent of weekly individual incomes below $200 among persons aged 35-44 years, 2016</t>
  </si>
  <si>
    <t>Female median individual weekly gross income, 2016</t>
  </si>
  <si>
    <t>Persons median individual weekly gross income, 2016</t>
  </si>
  <si>
    <t>Per cent of 2-parent families with children aged less than 15, which possess fewer than 2 cars, 2016</t>
  </si>
  <si>
    <t>Gini Coefficient: 30-34 year olds, 2011 (a measure of income distribution - 1 = complete inequality; 0 = complete equality), 2016</t>
  </si>
  <si>
    <t>Per cent of dwellings which are owned or being purchased by their occupants, 2016</t>
  </si>
  <si>
    <t>Per cent of dwellings which are rented from the government, co-operatives or the church, 2016</t>
  </si>
  <si>
    <t>Per cent of private dwellings which are overcrowded, 2016</t>
  </si>
  <si>
    <t>Female / Male (%): Per cent of 30-39 year olds who had left school before completing year 11, 2016</t>
  </si>
  <si>
    <t>Per cent of persons aged 70+, with a disability, 2016</t>
  </si>
  <si>
    <t>Median weekly individual gross income, 55-59 year-olds, 2016</t>
  </si>
  <si>
    <t>Per cent adults who walked for Transport, for trips longer than 10 mins, on four or more days during the past week: 2014</t>
  </si>
  <si>
    <t>Per cent of adults who cycled for transport for trips longer than 10 minutes last week, 2014</t>
  </si>
  <si>
    <t>Number of year's median household income required to purchase an average house, 2016</t>
  </si>
  <si>
    <t>Male median individual weekly gross income, 2016</t>
  </si>
  <si>
    <t>Managers and professionals as a percentage of employed residents, 2016</t>
  </si>
  <si>
    <t>Youth disengagement rate [per cent not in paid employment or enrolled in formal education] among 20-24 year-olds, 2016</t>
  </si>
  <si>
    <t>Male incomes: per cent higher than female incomes - persons 15-64 in full-time employment, 2016</t>
  </si>
  <si>
    <t>Female / Male (%): Hours worked at home by persons in full-time employment and aged 30-39 years, 2016</t>
  </si>
  <si>
    <t>Male / Female (%):  Proportion of persons in paid work who hold managerial or professional jobs, 2016</t>
  </si>
  <si>
    <t>Male / Female (%): Median hours in paid employment per week, persons 15-64 years 2016</t>
  </si>
  <si>
    <t>Youth disengagement rate [per cent not in paid employment or enrolled in formal education], 20-24 year-olds, 2016</t>
  </si>
  <si>
    <t>Per cent of 25-44 year-olds who hold a degree, 2016</t>
  </si>
  <si>
    <t>SEIFA Index of Relative Socio-economic Disadvantage, 2016</t>
  </si>
  <si>
    <t>Per cent of urban area covered by tree canopy, 2014</t>
  </si>
  <si>
    <t>Per cent of two-parent families with no parent in paid work, 2016</t>
  </si>
  <si>
    <t>Number of homeless persons per 1,000 population 2016</t>
  </si>
  <si>
    <t>Per cent of 55-59 year olds in paid employment, 2016</t>
  </si>
  <si>
    <t>Per cent of children who were presented for their 2-year key ages-and-stages visit, 2017</t>
  </si>
  <si>
    <t>Per cent of those residents who travelled to work who did so by public transport, walking or cycling, 2016</t>
  </si>
  <si>
    <t>Injuries and fatalities per 10,000 population, 2017</t>
  </si>
  <si>
    <t>Per cent of children fully breast feeding at 6 months, 2015/16</t>
  </si>
  <si>
    <t>Per cent of prep. pupils developmentally vulnerable in 1 or more domains, 2018</t>
  </si>
  <si>
    <t>Per cent of renting households, which are living below the poverty line, 2016</t>
  </si>
  <si>
    <t>% persons obese, 2017</t>
  </si>
  <si>
    <t>Self-reported health status - Fair/poor, 2017</t>
  </si>
  <si>
    <t>Sedentary level of activity, 2017</t>
  </si>
  <si>
    <t>Met fruit consumption guidelines, 2017</t>
  </si>
  <si>
    <t>Met vegetable consumption guidelines , 2017</t>
  </si>
  <si>
    <t>Consume take-away meals, or snacks, more than once a week, 2017</t>
  </si>
  <si>
    <t>Consume sugar-sweetened soft drinks daily, 2017</t>
  </si>
  <si>
    <t>Increased lifetime risk of alcohol-related harm, 2017</t>
  </si>
  <si>
    <t>Current smokers, 2017</t>
  </si>
  <si>
    <t>Satisfaction with life - Low or medium (0-6), 2017</t>
  </si>
  <si>
    <t>High/very high levels of psychological distress, 2017</t>
  </si>
  <si>
    <t>Self-reported dental health: Fair/poor 2017</t>
  </si>
  <si>
    <t>Per cent of 20-24 year-olds who completed year 10 or less, 2016</t>
  </si>
  <si>
    <t>Smoking during pregnancy 2012-14</t>
  </si>
  <si>
    <t>Violent offence rate, per 100,000 pop., 2018/19</t>
  </si>
  <si>
    <t>Per cent prep pupils who had not attended pre-school before their first year at school: 2018</t>
  </si>
  <si>
    <t>Per cent of dwellings for rent, which are affordable to Centrelink recipients, June 2019</t>
  </si>
  <si>
    <t xml:space="preserve"> Child protection investigations completed per 1,000 eligible pop., 2014</t>
  </si>
  <si>
    <t>Average number of children born per 1000 women aged 20-24, 2016</t>
  </si>
  <si>
    <t>EGM Losses per adult 2019/20</t>
  </si>
  <si>
    <t>Health Care Card Holders as a percentage of the population, June 2020</t>
  </si>
  <si>
    <t>Aged pension recipients as a percentage of persons aged 65 or more, June 2020</t>
  </si>
  <si>
    <t>Unemployment rate, persons 15+, June 2020</t>
  </si>
  <si>
    <t>Birth rate per 1,000 women aged 20-24, 2019</t>
  </si>
  <si>
    <t>Percentage of Pupils that did not meet National Literacy Benchmarks: 2019</t>
  </si>
  <si>
    <t>Percentage of Pupils that did not meet National Numeracy Benchmarks: 2019</t>
  </si>
  <si>
    <t>Rate of Police callouts to family incidents, 2020/21 [per 100,000 residents]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</si>
</sst>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quot;$&quot;#,##0"/>
    <numFmt numFmtId="167" formatCode="#,##0.000"/>
  </numFmts>
  <fonts count="63" x14ac:knownFonts="1">
    <font>
      <sz val="10"/>
      <name val="Arial"/>
    </font>
    <font>
      <sz val="10"/>
      <name val="Arial"/>
      <family val="2"/>
    </font>
    <font>
      <sz val="11"/>
      <name val="Times New Roman"/>
      <family val="1"/>
    </font>
    <font>
      <sz val="11"/>
      <name val="Arial"/>
      <family val="2"/>
    </font>
    <font>
      <b/>
      <sz val="11"/>
      <name val="Times New Roman"/>
      <family val="1"/>
    </font>
    <font>
      <b/>
      <sz val="11"/>
      <name val="Arial"/>
      <family val="2"/>
    </font>
    <font>
      <sz val="10"/>
      <name val="Garamond"/>
      <family val="1"/>
    </font>
    <font>
      <b/>
      <sz val="10"/>
      <name val="Garamond"/>
      <family val="1"/>
    </font>
    <font>
      <sz val="9"/>
      <name val="Garamond"/>
      <family val="1"/>
    </font>
    <font>
      <b/>
      <sz val="10"/>
      <color theme="3" tint="-0.499984740745262"/>
      <name val="Garamond"/>
      <family val="1"/>
    </font>
    <font>
      <b/>
      <sz val="10.5"/>
      <color theme="2" tint="-0.749992370372631"/>
      <name val="Garamond"/>
      <family val="1"/>
    </font>
    <font>
      <sz val="10"/>
      <color theme="0"/>
      <name val="Garamond"/>
      <family val="1"/>
    </font>
    <font>
      <sz val="5"/>
      <color theme="0"/>
      <name val="Garamond"/>
      <family val="1"/>
    </font>
    <font>
      <sz val="10"/>
      <color theme="1"/>
      <name val="Garamond"/>
      <family val="1"/>
    </font>
    <font>
      <sz val="6"/>
      <color theme="0"/>
      <name val="Garamond"/>
      <family val="1"/>
    </font>
    <font>
      <sz val="8"/>
      <color theme="0"/>
      <name val="Garamond"/>
      <family val="1"/>
    </font>
    <font>
      <sz val="5"/>
      <color theme="0"/>
      <name val="Times New Roman"/>
      <family val="1"/>
    </font>
    <font>
      <sz val="5"/>
      <color theme="0"/>
      <name val="Arial"/>
      <family val="2"/>
    </font>
    <font>
      <b/>
      <sz val="10"/>
      <color theme="0"/>
      <name val="Garamond"/>
      <family val="1"/>
    </font>
    <font>
      <sz val="7"/>
      <color theme="0"/>
      <name val="Garamond"/>
      <family val="1"/>
    </font>
    <font>
      <sz val="7"/>
      <color rgb="FF800000"/>
      <name val="Garamond"/>
      <family val="1"/>
    </font>
    <font>
      <sz val="10"/>
      <color rgb="FF800000"/>
      <name val="Garamond"/>
      <family val="1"/>
    </font>
    <font>
      <sz val="10"/>
      <color theme="0"/>
      <name val="Arial"/>
      <family val="2"/>
    </font>
    <font>
      <sz val="6"/>
      <color theme="0"/>
      <name val="Calibri"/>
      <family val="2"/>
      <scheme val="minor"/>
    </font>
    <font>
      <sz val="6"/>
      <color theme="0"/>
      <name val="Arial"/>
      <family val="2"/>
    </font>
    <font>
      <sz val="10"/>
      <color theme="1"/>
      <name val="Arial"/>
      <family val="2"/>
    </font>
    <font>
      <sz val="9"/>
      <color rgb="FF800000"/>
      <name val="Garamond"/>
      <family val="1"/>
    </font>
    <font>
      <b/>
      <sz val="8"/>
      <color rgb="FF800000"/>
      <name val="Garamond"/>
      <family val="1"/>
    </font>
    <font>
      <b/>
      <sz val="11"/>
      <color theme="3" tint="-0.499984740745262"/>
      <name val="Garamond"/>
      <family val="1"/>
    </font>
    <font>
      <sz val="11"/>
      <name val="Garamond"/>
      <family val="1"/>
    </font>
    <font>
      <b/>
      <sz val="10"/>
      <color theme="4" tint="-0.249977111117893"/>
      <name val="Garamond"/>
      <family val="1"/>
    </font>
    <font>
      <sz val="12"/>
      <name val="Garamond"/>
      <family val="1"/>
    </font>
    <font>
      <u/>
      <sz val="8"/>
      <color theme="10"/>
      <name val="Arial"/>
      <family val="2"/>
    </font>
    <font>
      <sz val="14"/>
      <color rgb="FFFFFF00"/>
      <name val="Garamond"/>
      <family val="1"/>
    </font>
    <font>
      <b/>
      <sz val="12"/>
      <color theme="3" tint="-0.499984740745262"/>
      <name val="Garamond"/>
      <family val="1"/>
    </font>
    <font>
      <b/>
      <sz val="12"/>
      <color theme="3" tint="-0.499984740745262"/>
      <name val="Wingdings 2"/>
      <family val="1"/>
      <charset val="2"/>
    </font>
    <font>
      <b/>
      <sz val="10"/>
      <color theme="5" tint="-0.499984740745262"/>
      <name val="Garamond"/>
      <family val="1"/>
    </font>
    <font>
      <sz val="5"/>
      <color theme="1"/>
      <name val="Times New Roman"/>
      <family val="1"/>
    </font>
    <font>
      <sz val="26"/>
      <color theme="0"/>
      <name val="Garamond"/>
      <family val="1"/>
    </font>
    <font>
      <b/>
      <sz val="11"/>
      <color theme="1"/>
      <name val="Garamond"/>
      <family val="1"/>
    </font>
    <font>
      <sz val="6"/>
      <color theme="1"/>
      <name val="Calibri"/>
      <family val="2"/>
      <scheme val="minor"/>
    </font>
    <font>
      <sz val="7"/>
      <color rgb="FFFFFF00"/>
      <name val="Wingdings"/>
      <charset val="2"/>
    </font>
    <font>
      <sz val="7"/>
      <color rgb="FFFFFF00"/>
      <name val="Garamond"/>
      <family val="1"/>
    </font>
    <font>
      <sz val="7"/>
      <color theme="0"/>
      <name val="Arial"/>
      <family val="2"/>
    </font>
    <font>
      <sz val="8"/>
      <color indexed="81"/>
      <name val="Tahoma"/>
      <family val="2"/>
    </font>
    <font>
      <sz val="8"/>
      <color indexed="81"/>
      <name val="Garamond"/>
      <family val="1"/>
    </font>
    <font>
      <sz val="10"/>
      <color rgb="FFFFFF00"/>
      <name val="Garamond"/>
      <family val="1"/>
    </font>
    <font>
      <sz val="11.5"/>
      <name val="Garamond"/>
      <family val="1"/>
    </font>
    <font>
      <b/>
      <sz val="11"/>
      <color rgb="FFC00000"/>
      <name val="Garamond"/>
      <family val="1"/>
    </font>
    <font>
      <sz val="8"/>
      <color theme="1"/>
      <name val="Garamond"/>
      <family val="1"/>
    </font>
    <font>
      <b/>
      <sz val="9"/>
      <color theme="1"/>
      <name val="Garamond"/>
      <family val="1"/>
    </font>
    <font>
      <sz val="8"/>
      <color theme="0"/>
      <name val="Times New Roman"/>
      <family val="1"/>
    </font>
    <font>
      <sz val="10"/>
      <color indexed="81"/>
      <name val="Garamond"/>
      <family val="1"/>
    </font>
    <font>
      <sz val="16"/>
      <color rgb="FFFFFF00"/>
      <name val="Garamond"/>
      <family val="1"/>
    </font>
    <font>
      <i/>
      <sz val="16"/>
      <color rgb="FFFFFF00"/>
      <name val="Garamond"/>
      <family val="1"/>
    </font>
    <font>
      <sz val="9"/>
      <color indexed="81"/>
      <name val="Tahoma"/>
      <family val="2"/>
    </font>
    <font>
      <sz val="9"/>
      <color indexed="81"/>
      <name val="Garamond"/>
      <family val="1"/>
    </font>
    <font>
      <u/>
      <sz val="11"/>
      <name val="Times New Roman"/>
      <family val="1"/>
    </font>
    <font>
      <b/>
      <sz val="12"/>
      <color theme="0"/>
      <name val="Garamond"/>
      <family val="1"/>
    </font>
    <font>
      <sz val="8"/>
      <color indexed="81"/>
      <name val="Calibri"/>
      <family val="2"/>
      <scheme val="minor"/>
    </font>
    <font>
      <sz val="7"/>
      <color indexed="81"/>
      <name val="Tahoma"/>
      <family val="2"/>
    </font>
    <font>
      <sz val="10"/>
      <name val="Times New Roman"/>
      <family val="1"/>
    </font>
    <font>
      <sz val="10"/>
      <color indexed="8"/>
      <name val="Calibri"/>
      <family val="2"/>
    </font>
  </fonts>
  <fills count="16">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3" tint="-0.249977111117893"/>
        <bgColor indexed="64"/>
      </patternFill>
    </fill>
    <fill>
      <patternFill patternType="solid">
        <fgColor rgb="FF80000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E2C292"/>
        <bgColor indexed="64"/>
      </patternFill>
    </fill>
    <fill>
      <patternFill patternType="solid">
        <fgColor rgb="FFD85B16"/>
        <bgColor indexed="64"/>
      </patternFill>
    </fill>
    <fill>
      <patternFill patternType="solid">
        <fgColor theme="6" tint="-0.249977111117893"/>
        <bgColor indexed="64"/>
      </patternFill>
    </fill>
    <fill>
      <patternFill patternType="solid">
        <fgColor theme="3" tint="-0.499984740745262"/>
        <bgColor indexed="64"/>
      </patternFill>
    </fill>
    <fill>
      <patternFill patternType="solid">
        <fgColor rgb="FFFFFF00"/>
        <bgColor indexed="64"/>
      </patternFill>
    </fill>
  </fills>
  <borders count="3">
    <border>
      <left/>
      <right/>
      <top/>
      <bottom/>
      <diagonal/>
    </border>
    <border>
      <left/>
      <right/>
      <top style="thin">
        <color indexed="64"/>
      </top>
      <bottom style="thin">
        <color indexed="64"/>
      </bottom>
      <diagonal/>
    </border>
    <border>
      <left/>
      <right/>
      <top style="hair">
        <color indexed="64"/>
      </top>
      <bottom style="hair">
        <color indexed="64"/>
      </bottom>
      <diagonal/>
    </border>
  </borders>
  <cellStyleXfs count="3">
    <xf numFmtId="0" fontId="0" fillId="0" borderId="0"/>
    <xf numFmtId="0" fontId="1" fillId="2" borderId="1">
      <alignment vertical="center"/>
      <protection locked="0"/>
    </xf>
    <xf numFmtId="0" fontId="32" fillId="0" borderId="0" applyNumberFormat="0" applyFill="0" applyBorder="0" applyAlignment="0" applyProtection="0">
      <alignment vertical="top"/>
      <protection locked="0"/>
    </xf>
  </cellStyleXfs>
  <cellXfs count="130">
    <xf numFmtId="0" fontId="0" fillId="0" borderId="0" xfId="0"/>
    <xf numFmtId="0" fontId="6" fillId="0" borderId="0" xfId="0" applyFont="1" applyProtection="1">
      <protection hidden="1"/>
    </xf>
    <xf numFmtId="0" fontId="6" fillId="7" borderId="0" xfId="0" applyFont="1" applyFill="1" applyProtection="1">
      <protection hidden="1"/>
    </xf>
    <xf numFmtId="0" fontId="9" fillId="0" borderId="0" xfId="0" applyFont="1" applyAlignment="1" applyProtection="1">
      <alignment vertical="top"/>
      <protection hidden="1"/>
    </xf>
    <xf numFmtId="0" fontId="10" fillId="0" borderId="0" xfId="0" applyFont="1" applyProtection="1">
      <protection hidden="1"/>
    </xf>
    <xf numFmtId="0" fontId="6" fillId="0" borderId="0" xfId="0" applyFont="1" applyBorder="1" applyProtection="1">
      <protection hidden="1"/>
    </xf>
    <xf numFmtId="164" fontId="6" fillId="0" borderId="0" xfId="0" applyNumberFormat="1" applyFont="1" applyProtection="1">
      <protection hidden="1"/>
    </xf>
    <xf numFmtId="164" fontId="11" fillId="0" borderId="0" xfId="0" applyNumberFormat="1" applyFont="1" applyProtection="1">
      <protection hidden="1"/>
    </xf>
    <xf numFmtId="0" fontId="12" fillId="0" borderId="0" xfId="0" applyFont="1" applyProtection="1">
      <protection hidden="1"/>
    </xf>
    <xf numFmtId="0" fontId="13" fillId="0" borderId="0" xfId="0" applyFont="1" applyProtection="1">
      <protection hidden="1"/>
    </xf>
    <xf numFmtId="0" fontId="11" fillId="0" borderId="0" xfId="0" applyFont="1" applyProtection="1">
      <protection hidden="1"/>
    </xf>
    <xf numFmtId="0" fontId="14" fillId="0" borderId="0" xfId="0" applyFont="1" applyAlignment="1" applyProtection="1">
      <alignment horizontal="center"/>
      <protection locked="0" hidden="1"/>
    </xf>
    <xf numFmtId="0" fontId="14" fillId="0" borderId="0" xfId="0" applyFont="1" applyAlignment="1" applyProtection="1">
      <alignment horizontal="center"/>
      <protection hidden="1"/>
    </xf>
    <xf numFmtId="2" fontId="15" fillId="0" borderId="0" xfId="0" applyNumberFormat="1" applyFont="1" applyBorder="1" applyAlignment="1" applyProtection="1">
      <alignment horizontal="center"/>
      <protection hidden="1"/>
    </xf>
    <xf numFmtId="0" fontId="11" fillId="0" borderId="0" xfId="0" applyFont="1" applyBorder="1" applyProtection="1">
      <protection hidden="1"/>
    </xf>
    <xf numFmtId="1" fontId="16" fillId="0" borderId="0" xfId="0" applyNumberFormat="1" applyFont="1" applyAlignment="1" applyProtection="1">
      <alignment horizontal="center" vertical="center" wrapText="1"/>
      <protection hidden="1"/>
    </xf>
    <xf numFmtId="1" fontId="17" fillId="0" borderId="0" xfId="0" applyNumberFormat="1" applyFont="1" applyAlignment="1" applyProtection="1">
      <alignment horizontal="center" vertical="center"/>
      <protection hidden="1"/>
    </xf>
    <xf numFmtId="3" fontId="6" fillId="0" borderId="0" xfId="0" applyNumberFormat="1" applyFont="1" applyBorder="1" applyProtection="1">
      <protection hidden="1"/>
    </xf>
    <xf numFmtId="1" fontId="6" fillId="0" borderId="0" xfId="0" applyNumberFormat="1" applyFont="1" applyBorder="1" applyProtection="1">
      <protection hidden="1"/>
    </xf>
    <xf numFmtId="0" fontId="11" fillId="0" borderId="0" xfId="0" applyFont="1" applyProtection="1">
      <protection locked="0" hidden="1"/>
    </xf>
    <xf numFmtId="0" fontId="18" fillId="0" borderId="0" xfId="0" applyFont="1" applyAlignment="1" applyProtection="1">
      <alignment vertical="top"/>
      <protection hidden="1"/>
    </xf>
    <xf numFmtId="3" fontId="19" fillId="8" borderId="0" xfId="0" applyNumberFormat="1" applyFont="1" applyFill="1" applyAlignment="1" applyProtection="1">
      <alignment horizontal="center" vertical="center"/>
      <protection hidden="1"/>
    </xf>
    <xf numFmtId="3" fontId="20" fillId="9" borderId="0" xfId="0" applyNumberFormat="1" applyFont="1" applyFill="1" applyAlignment="1" applyProtection="1">
      <alignment horizontal="center" vertical="center"/>
      <protection hidden="1"/>
    </xf>
    <xf numFmtId="164" fontId="2" fillId="0" borderId="0" xfId="0" applyNumberFormat="1" applyFont="1" applyAlignment="1" applyProtection="1">
      <alignment vertical="center"/>
      <protection hidden="1"/>
    </xf>
    <xf numFmtId="164" fontId="2" fillId="0" borderId="0" xfId="0" applyNumberFormat="1" applyFont="1" applyAlignment="1" applyProtection="1">
      <alignment horizontal="left" vertical="center" wrapText="1"/>
      <protection hidden="1"/>
    </xf>
    <xf numFmtId="1" fontId="4" fillId="0" borderId="0" xfId="0" applyNumberFormat="1" applyFont="1" applyAlignment="1" applyProtection="1">
      <alignment horizontal="center" vertical="center" wrapText="1"/>
      <protection hidden="1"/>
    </xf>
    <xf numFmtId="1" fontId="5" fillId="0" borderId="0" xfId="0" applyNumberFormat="1" applyFont="1" applyAlignment="1" applyProtection="1">
      <alignment horizontal="center" vertical="center"/>
      <protection hidden="1"/>
    </xf>
    <xf numFmtId="1" fontId="4" fillId="0" borderId="0" xfId="0" applyNumberFormat="1" applyFont="1" applyAlignment="1" applyProtection="1">
      <alignment horizontal="center" vertical="center"/>
      <protection hidden="1"/>
    </xf>
    <xf numFmtId="164" fontId="2" fillId="0" borderId="0" xfId="0" applyNumberFormat="1" applyFont="1" applyAlignment="1" applyProtection="1">
      <alignment horizontal="center" vertical="center"/>
      <protection hidden="1"/>
    </xf>
    <xf numFmtId="164" fontId="2" fillId="0" borderId="0" xfId="0" applyNumberFormat="1" applyFont="1" applyAlignment="1" applyProtection="1">
      <alignment horizontal="center" vertical="center" wrapText="1"/>
      <protection hidden="1"/>
    </xf>
    <xf numFmtId="164" fontId="2" fillId="4" borderId="0" xfId="0" applyNumberFormat="1" applyFont="1" applyFill="1" applyAlignment="1" applyProtection="1">
      <alignment horizontal="center" vertical="center" wrapText="1"/>
      <protection hidden="1"/>
    </xf>
    <xf numFmtId="164" fontId="2" fillId="5" borderId="0" xfId="0" applyNumberFormat="1" applyFont="1" applyFill="1" applyAlignment="1" applyProtection="1">
      <alignment horizontal="center" vertical="center" wrapText="1"/>
      <protection hidden="1"/>
    </xf>
    <xf numFmtId="1" fontId="2" fillId="0" borderId="0" xfId="0" applyNumberFormat="1" applyFont="1" applyAlignment="1" applyProtection="1">
      <alignment horizontal="center" vertical="center"/>
      <protection hidden="1"/>
    </xf>
    <xf numFmtId="164" fontId="2" fillId="0" borderId="2" xfId="0" applyNumberFormat="1" applyFont="1" applyBorder="1" applyAlignment="1" applyProtection="1">
      <alignment horizontal="center" vertical="center"/>
      <protection hidden="1"/>
    </xf>
    <xf numFmtId="0" fontId="21" fillId="10" borderId="0" xfId="0" applyFont="1" applyFill="1" applyAlignment="1" applyProtection="1">
      <alignment vertical="center" wrapText="1"/>
      <protection hidden="1"/>
    </xf>
    <xf numFmtId="0" fontId="0" fillId="0" borderId="0" xfId="0" applyProtection="1">
      <protection hidden="1"/>
    </xf>
    <xf numFmtId="0" fontId="22" fillId="0" borderId="0" xfId="0" applyFont="1" applyProtection="1">
      <protection hidden="1"/>
    </xf>
    <xf numFmtId="0" fontId="23" fillId="0" borderId="0" xfId="0" applyFont="1" applyProtection="1">
      <protection hidden="1"/>
    </xf>
    <xf numFmtId="0" fontId="24" fillId="0" borderId="0" xfId="0" applyFont="1" applyProtection="1">
      <protection locked="0" hidden="1"/>
    </xf>
    <xf numFmtId="1" fontId="19" fillId="0" borderId="0" xfId="0" applyNumberFormat="1" applyFont="1" applyBorder="1" applyAlignment="1" applyProtection="1">
      <alignment horizontal="center" vertical="center"/>
      <protection hidden="1"/>
    </xf>
    <xf numFmtId="164" fontId="15" fillId="0" borderId="0" xfId="0" applyNumberFormat="1" applyFont="1" applyBorder="1" applyAlignment="1" applyProtection="1">
      <alignment horizontal="left" vertical="center" wrapText="1"/>
      <protection hidden="1"/>
    </xf>
    <xf numFmtId="164" fontId="15" fillId="0" borderId="0" xfId="0" applyNumberFormat="1" applyFont="1" applyBorder="1" applyAlignment="1" applyProtection="1">
      <alignment horizontal="center" vertical="center"/>
      <protection hidden="1"/>
    </xf>
    <xf numFmtId="0" fontId="22" fillId="0" borderId="0" xfId="0" applyFont="1" applyBorder="1" applyProtection="1">
      <protection hidden="1"/>
    </xf>
    <xf numFmtId="0" fontId="25" fillId="0" borderId="0" xfId="0" applyFont="1" applyProtection="1">
      <protection hidden="1"/>
    </xf>
    <xf numFmtId="3" fontId="20" fillId="3" borderId="0" xfId="0" applyNumberFormat="1" applyFont="1" applyFill="1" applyAlignment="1" applyProtection="1">
      <alignment horizontal="center" vertical="center"/>
      <protection hidden="1"/>
    </xf>
    <xf numFmtId="3" fontId="19" fillId="3" borderId="0" xfId="0" applyNumberFormat="1" applyFont="1" applyFill="1" applyAlignment="1" applyProtection="1">
      <alignment horizontal="center" vertical="center"/>
      <protection hidden="1"/>
    </xf>
    <xf numFmtId="0" fontId="6" fillId="0" borderId="0" xfId="0" applyFont="1" applyFill="1" applyProtection="1">
      <protection hidden="1"/>
    </xf>
    <xf numFmtId="164" fontId="13" fillId="0" borderId="0" xfId="0" applyNumberFormat="1" applyFont="1" applyProtection="1">
      <protection hidden="1"/>
    </xf>
    <xf numFmtId="1" fontId="37" fillId="0" borderId="0" xfId="0" applyNumberFormat="1" applyFont="1" applyAlignment="1" applyProtection="1">
      <alignment horizontal="center" vertical="center" wrapText="1"/>
      <protection hidden="1"/>
    </xf>
    <xf numFmtId="0" fontId="6" fillId="0" borderId="0" xfId="0" applyFont="1" applyAlignment="1" applyProtection="1">
      <alignment vertical="top"/>
      <protection hidden="1"/>
    </xf>
    <xf numFmtId="0" fontId="13" fillId="7" borderId="0" xfId="0" applyFont="1" applyFill="1" applyProtection="1">
      <protection hidden="1"/>
    </xf>
    <xf numFmtId="0" fontId="40" fillId="0" borderId="0" xfId="0" applyFont="1" applyProtection="1">
      <protection hidden="1"/>
    </xf>
    <xf numFmtId="0" fontId="43" fillId="0" borderId="0" xfId="0" applyFont="1" applyBorder="1" applyAlignment="1" applyProtection="1">
      <alignment horizontal="center"/>
      <protection hidden="1"/>
    </xf>
    <xf numFmtId="164" fontId="15" fillId="0" borderId="0" xfId="0" applyNumberFormat="1" applyFont="1" applyBorder="1" applyAlignment="1" applyProtection="1">
      <alignment horizontal="center" vertical="center" wrapText="1"/>
      <protection hidden="1"/>
    </xf>
    <xf numFmtId="1" fontId="15" fillId="0" borderId="0" xfId="0" applyNumberFormat="1" applyFont="1" applyBorder="1" applyAlignment="1" applyProtection="1">
      <alignment horizontal="center" vertical="center" wrapText="1"/>
      <protection hidden="1"/>
    </xf>
    <xf numFmtId="0" fontId="25" fillId="0" borderId="0" xfId="0" applyFont="1"/>
    <xf numFmtId="0" fontId="46" fillId="0" borderId="0" xfId="0" applyFont="1" applyProtection="1">
      <protection hidden="1"/>
    </xf>
    <xf numFmtId="164" fontId="4" fillId="0" borderId="0" xfId="0" applyNumberFormat="1" applyFont="1" applyAlignment="1" applyProtection="1">
      <alignment horizontal="center" vertical="center" wrapText="1"/>
      <protection hidden="1"/>
    </xf>
    <xf numFmtId="164" fontId="4" fillId="0" borderId="0" xfId="0" applyNumberFormat="1" applyFont="1" applyAlignment="1" applyProtection="1">
      <alignment horizontal="center" vertical="center"/>
      <protection hidden="1"/>
    </xf>
    <xf numFmtId="0" fontId="13" fillId="0" borderId="0" xfId="0" applyFont="1" applyFill="1" applyProtection="1">
      <protection hidden="1"/>
    </xf>
    <xf numFmtId="0" fontId="13" fillId="0" borderId="0" xfId="0" applyFont="1" applyFill="1" applyAlignment="1" applyProtection="1">
      <alignment vertical="center" wrapText="1"/>
      <protection hidden="1"/>
    </xf>
    <xf numFmtId="0" fontId="31" fillId="0" borderId="0" xfId="0" applyFont="1" applyFill="1" applyAlignment="1" applyProtection="1">
      <alignment vertical="center" wrapText="1"/>
      <protection hidden="1"/>
    </xf>
    <xf numFmtId="0" fontId="6" fillId="0" borderId="0" xfId="0" applyFont="1" applyFill="1" applyAlignment="1" applyProtection="1">
      <alignment vertical="center" wrapText="1"/>
      <protection hidden="1"/>
    </xf>
    <xf numFmtId="0" fontId="6" fillId="0" borderId="0" xfId="0" applyFont="1" applyFill="1" applyAlignment="1" applyProtection="1">
      <alignment vertical="center" wrapText="1"/>
      <protection locked="0" hidden="1"/>
    </xf>
    <xf numFmtId="0" fontId="48" fillId="0" borderId="0" xfId="0" applyFont="1" applyFill="1" applyAlignment="1" applyProtection="1">
      <alignment horizontal="left" vertical="center" wrapText="1" indent="2"/>
      <protection hidden="1"/>
    </xf>
    <xf numFmtId="0" fontId="29" fillId="0" borderId="0" xfId="0" applyFont="1" applyFill="1" applyAlignment="1" applyProtection="1">
      <alignment horizontal="left" vertical="center" wrapText="1" indent="2"/>
      <protection hidden="1"/>
    </xf>
    <xf numFmtId="0" fontId="34" fillId="0" borderId="0" xfId="0" applyFont="1" applyFill="1" applyAlignment="1" applyProtection="1">
      <alignment wrapText="1"/>
      <protection hidden="1"/>
    </xf>
    <xf numFmtId="0" fontId="6" fillId="0" borderId="0" xfId="0" applyFont="1" applyFill="1" applyAlignment="1" applyProtection="1">
      <alignment horizontal="left" vertical="center" wrapText="1"/>
      <protection hidden="1"/>
    </xf>
    <xf numFmtId="167" fontId="6" fillId="0" borderId="0" xfId="0" applyNumberFormat="1" applyFont="1" applyBorder="1" applyProtection="1">
      <protection hidden="1"/>
    </xf>
    <xf numFmtId="0" fontId="22" fillId="0" borderId="0" xfId="0" applyFont="1"/>
    <xf numFmtId="164" fontId="51" fillId="0" borderId="0" xfId="0" applyNumberFormat="1" applyFont="1" applyBorder="1" applyAlignment="1" applyProtection="1">
      <alignment horizontal="left" vertical="center" wrapText="1"/>
      <protection hidden="1"/>
    </xf>
    <xf numFmtId="0" fontId="0" fillId="0" borderId="0" xfId="0" applyAlignment="1" applyProtection="1">
      <alignment vertical="center"/>
    </xf>
    <xf numFmtId="164" fontId="2" fillId="0" borderId="0" xfId="0" applyNumberFormat="1" applyFont="1" applyAlignment="1" applyProtection="1">
      <alignment vertical="center"/>
    </xf>
    <xf numFmtId="0" fontId="0" fillId="0" borderId="0" xfId="0" applyAlignment="1" applyProtection="1">
      <alignment horizontal="center" vertical="center"/>
    </xf>
    <xf numFmtId="164" fontId="2" fillId="0" borderId="0" xfId="0" applyNumberFormat="1" applyFont="1" applyAlignment="1" applyProtection="1">
      <alignment horizontal="center" vertical="center"/>
    </xf>
    <xf numFmtId="164" fontId="2" fillId="4" borderId="0" xfId="0" applyNumberFormat="1" applyFont="1" applyFill="1" applyAlignment="1" applyProtection="1">
      <alignment horizontal="center" vertical="center" wrapText="1"/>
    </xf>
    <xf numFmtId="0" fontId="0" fillId="0" borderId="0" xfId="0" applyProtection="1"/>
    <xf numFmtId="0" fontId="0" fillId="0" borderId="0" xfId="0" applyAlignment="1" applyProtection="1">
      <alignment horizontal="center"/>
    </xf>
    <xf numFmtId="164" fontId="2" fillId="0" borderId="0" xfId="0" applyNumberFormat="1" applyFont="1" applyAlignment="1" applyProtection="1">
      <alignment horizontal="left" vertical="center" wrapText="1"/>
    </xf>
    <xf numFmtId="164" fontId="2" fillId="0" borderId="0" xfId="0" applyNumberFormat="1" applyFont="1" applyAlignment="1" applyProtection="1">
      <alignment horizontal="center" vertical="center" wrapText="1"/>
    </xf>
    <xf numFmtId="164" fontId="3" fillId="0" borderId="0" xfId="0" applyNumberFormat="1" applyFont="1" applyAlignment="1" applyProtection="1">
      <alignment horizontal="center" vertical="center"/>
    </xf>
    <xf numFmtId="164" fontId="2" fillId="15" borderId="0" xfId="0" applyNumberFormat="1" applyFont="1" applyFill="1" applyAlignment="1" applyProtection="1">
      <alignment horizontal="center" vertical="center" wrapText="1"/>
      <protection hidden="1"/>
    </xf>
    <xf numFmtId="164" fontId="61" fillId="0" borderId="2" xfId="0" applyNumberFormat="1" applyFont="1" applyBorder="1" applyAlignment="1" applyProtection="1">
      <alignment horizontal="center" vertical="center"/>
      <protection hidden="1"/>
    </xf>
    <xf numFmtId="164" fontId="61" fillId="0" borderId="2" xfId="0" applyNumberFormat="1" applyFont="1" applyBorder="1" applyAlignment="1" applyProtection="1">
      <alignment horizontal="left" vertical="center" wrapText="1"/>
      <protection hidden="1"/>
    </xf>
    <xf numFmtId="164" fontId="61" fillId="0" borderId="2" xfId="0" applyNumberFormat="1" applyFont="1" applyBorder="1" applyAlignment="1" applyProtection="1">
      <alignment horizontal="center" vertical="center" wrapText="1"/>
      <protection hidden="1"/>
    </xf>
    <xf numFmtId="164" fontId="61" fillId="0" borderId="2" xfId="0" applyNumberFormat="1" applyFont="1" applyFill="1" applyBorder="1" applyAlignment="1" applyProtection="1">
      <alignment horizontal="center" vertical="center" wrapText="1"/>
      <protection hidden="1"/>
    </xf>
    <xf numFmtId="164" fontId="61" fillId="5" borderId="2" xfId="0" applyNumberFormat="1" applyFont="1" applyFill="1" applyBorder="1" applyAlignment="1" applyProtection="1">
      <alignment horizontal="center" vertical="center" wrapText="1"/>
      <protection hidden="1"/>
    </xf>
    <xf numFmtId="164" fontId="1" fillId="0" borderId="2" xfId="0" applyNumberFormat="1" applyFont="1" applyBorder="1" applyAlignment="1" applyProtection="1">
      <alignment horizontal="center" vertical="center"/>
      <protection hidden="1"/>
    </xf>
    <xf numFmtId="164" fontId="62" fillId="0" borderId="2" xfId="0" applyNumberFormat="1" applyFont="1" applyBorder="1" applyAlignment="1" applyProtection="1">
      <alignment horizontal="center" vertical="center"/>
      <protection hidden="1"/>
    </xf>
    <xf numFmtId="0" fontId="6" fillId="0" borderId="0" xfId="0" applyFont="1" applyFill="1" applyAlignment="1" applyProtection="1">
      <alignment horizontal="left" vertical="center" wrapText="1"/>
      <protection hidden="1"/>
    </xf>
    <xf numFmtId="0" fontId="38" fillId="0" borderId="0" xfId="0" applyFont="1" applyFill="1" applyAlignment="1" applyProtection="1">
      <alignment horizontal="center" vertical="center" wrapText="1"/>
      <protection hidden="1"/>
    </xf>
    <xf numFmtId="0" fontId="47" fillId="0" borderId="0" xfId="0" applyFont="1" applyFill="1" applyAlignment="1" applyProtection="1">
      <alignment horizontal="left" wrapText="1"/>
      <protection hidden="1"/>
    </xf>
    <xf numFmtId="0" fontId="53" fillId="14" borderId="0" xfId="2" applyFont="1" applyFill="1" applyAlignment="1" applyProtection="1">
      <alignment horizontal="center" vertical="center" wrapText="1"/>
      <protection hidden="1"/>
    </xf>
    <xf numFmtId="0" fontId="29" fillId="0" borderId="0" xfId="0" applyFont="1" applyFill="1" applyAlignment="1" applyProtection="1">
      <alignment horizontal="left" vertical="center" wrapText="1"/>
      <protection hidden="1"/>
    </xf>
    <xf numFmtId="1" fontId="7" fillId="13" borderId="0" xfId="0" applyNumberFormat="1" applyFont="1" applyFill="1" applyBorder="1" applyAlignment="1" applyProtection="1">
      <alignment horizontal="center" vertical="center"/>
      <protection hidden="1"/>
    </xf>
    <xf numFmtId="0" fontId="10" fillId="0" borderId="0" xfId="0" applyFont="1" applyBorder="1" applyAlignment="1" applyProtection="1">
      <alignment horizontal="center"/>
      <protection hidden="1"/>
    </xf>
    <xf numFmtId="164" fontId="7" fillId="11" borderId="0" xfId="0" applyNumberFormat="1" applyFont="1" applyFill="1" applyBorder="1" applyAlignment="1" applyProtection="1">
      <alignment horizontal="center" vertical="center"/>
      <protection hidden="1"/>
    </xf>
    <xf numFmtId="1" fontId="7" fillId="12" borderId="0" xfId="0" applyNumberFormat="1" applyFont="1" applyFill="1" applyBorder="1" applyAlignment="1" applyProtection="1">
      <alignment horizontal="center" vertical="center"/>
      <protection hidden="1"/>
    </xf>
    <xf numFmtId="0" fontId="8" fillId="11" borderId="0" xfId="0" applyFont="1" applyFill="1" applyBorder="1" applyAlignment="1" applyProtection="1">
      <alignment horizontal="left" vertical="center" wrapText="1"/>
      <protection hidden="1"/>
    </xf>
    <xf numFmtId="164" fontId="7" fillId="6" borderId="0" xfId="0" applyNumberFormat="1" applyFont="1" applyFill="1" applyBorder="1" applyAlignment="1" applyProtection="1">
      <alignment horizontal="center" vertical="center"/>
      <protection hidden="1"/>
    </xf>
    <xf numFmtId="0" fontId="30" fillId="0" borderId="0" xfId="0" applyFont="1" applyFill="1" applyAlignment="1" applyProtection="1">
      <alignment horizontal="left"/>
      <protection hidden="1"/>
    </xf>
    <xf numFmtId="0" fontId="33" fillId="7" borderId="0" xfId="0" applyFont="1" applyFill="1" applyAlignment="1" applyProtection="1">
      <alignment horizontal="center" vertical="center"/>
      <protection hidden="1"/>
    </xf>
    <xf numFmtId="0" fontId="27" fillId="0" borderId="0" xfId="0" applyFont="1" applyAlignment="1" applyProtection="1">
      <alignment horizontal="left" wrapText="1"/>
      <protection hidden="1"/>
    </xf>
    <xf numFmtId="0" fontId="8" fillId="12" borderId="0" xfId="0" applyFont="1" applyFill="1" applyBorder="1" applyAlignment="1" applyProtection="1">
      <alignment horizontal="left" vertical="center" wrapText="1"/>
      <protection hidden="1"/>
    </xf>
    <xf numFmtId="0" fontId="26" fillId="0" borderId="0" xfId="0" applyFont="1" applyAlignment="1" applyProtection="1">
      <alignment horizontal="center"/>
      <protection hidden="1"/>
    </xf>
    <xf numFmtId="165" fontId="7" fillId="12" borderId="0" xfId="0" applyNumberFormat="1" applyFont="1" applyFill="1" applyBorder="1" applyAlignment="1" applyProtection="1">
      <alignment horizontal="center" vertical="center"/>
      <protection hidden="1"/>
    </xf>
    <xf numFmtId="165" fontId="7" fillId="13" borderId="0" xfId="0" applyNumberFormat="1" applyFont="1" applyFill="1" applyBorder="1" applyAlignment="1" applyProtection="1">
      <alignment horizontal="center" vertical="center"/>
      <protection hidden="1"/>
    </xf>
    <xf numFmtId="165" fontId="7" fillId="11" borderId="0" xfId="0" applyNumberFormat="1" applyFont="1" applyFill="1" applyBorder="1" applyAlignment="1" applyProtection="1">
      <alignment horizontal="center" vertical="center"/>
      <protection hidden="1"/>
    </xf>
    <xf numFmtId="165" fontId="7" fillId="6" borderId="0" xfId="0" applyNumberFormat="1" applyFont="1" applyFill="1" applyBorder="1" applyAlignment="1" applyProtection="1">
      <alignment horizontal="center" vertical="center"/>
      <protection hidden="1"/>
    </xf>
    <xf numFmtId="3" fontId="7" fillId="12" borderId="0" xfId="0" applyNumberFormat="1" applyFont="1" applyFill="1" applyBorder="1" applyAlignment="1" applyProtection="1">
      <alignment horizontal="center" vertical="center"/>
      <protection hidden="1"/>
    </xf>
    <xf numFmtId="3" fontId="7" fillId="13" borderId="0" xfId="0" applyNumberFormat="1" applyFont="1" applyFill="1" applyBorder="1" applyAlignment="1" applyProtection="1">
      <alignment horizontal="center" vertical="center"/>
      <protection hidden="1"/>
    </xf>
    <xf numFmtId="0" fontId="28" fillId="0" borderId="0" xfId="0" applyFont="1" applyAlignment="1" applyProtection="1">
      <alignment horizontal="center"/>
      <protection hidden="1"/>
    </xf>
    <xf numFmtId="3" fontId="7" fillId="11" borderId="0" xfId="0" applyNumberFormat="1" applyFont="1" applyFill="1" applyBorder="1" applyAlignment="1" applyProtection="1">
      <alignment horizontal="center" vertical="center"/>
      <protection hidden="1"/>
    </xf>
    <xf numFmtId="3" fontId="7" fillId="6" borderId="0" xfId="0" applyNumberFormat="1" applyFont="1" applyFill="1" applyBorder="1" applyAlignment="1" applyProtection="1">
      <alignment horizontal="center" vertical="center"/>
      <protection hidden="1"/>
    </xf>
    <xf numFmtId="167" fontId="7" fillId="12" borderId="0" xfId="0" applyNumberFormat="1" applyFont="1" applyFill="1" applyBorder="1" applyAlignment="1" applyProtection="1">
      <alignment horizontal="center" vertical="center"/>
      <protection hidden="1"/>
    </xf>
    <xf numFmtId="167" fontId="7" fillId="13" borderId="0" xfId="0" applyNumberFormat="1" applyFont="1" applyFill="1" applyBorder="1" applyAlignment="1" applyProtection="1">
      <alignment horizontal="center" vertical="center"/>
      <protection hidden="1"/>
    </xf>
    <xf numFmtId="166" fontId="7" fillId="12" borderId="0" xfId="0" applyNumberFormat="1" applyFont="1" applyFill="1" applyBorder="1" applyAlignment="1" applyProtection="1">
      <alignment horizontal="center" vertical="center"/>
      <protection hidden="1"/>
    </xf>
    <xf numFmtId="166" fontId="7" fillId="13" borderId="0" xfId="0" applyNumberFormat="1" applyFont="1" applyFill="1" applyBorder="1" applyAlignment="1" applyProtection="1">
      <alignment horizontal="center" vertical="center"/>
      <protection hidden="1"/>
    </xf>
    <xf numFmtId="166" fontId="7" fillId="11" borderId="0" xfId="0" applyNumberFormat="1" applyFont="1" applyFill="1" applyBorder="1" applyAlignment="1" applyProtection="1">
      <alignment horizontal="center" vertical="center"/>
      <protection hidden="1"/>
    </xf>
    <xf numFmtId="166" fontId="7" fillId="6" borderId="0" xfId="0" applyNumberFormat="1" applyFont="1" applyFill="1" applyBorder="1" applyAlignment="1" applyProtection="1">
      <alignment horizontal="center" vertical="center"/>
      <protection hidden="1"/>
    </xf>
    <xf numFmtId="4" fontId="7" fillId="11" borderId="0" xfId="0" applyNumberFormat="1" applyFont="1" applyFill="1" applyBorder="1" applyAlignment="1" applyProtection="1">
      <alignment horizontal="center" vertical="center"/>
      <protection hidden="1"/>
    </xf>
    <xf numFmtId="164" fontId="7" fillId="12" borderId="0" xfId="0" applyNumberFormat="1" applyFont="1" applyFill="1" applyBorder="1" applyAlignment="1" applyProtection="1">
      <alignment horizontal="center" vertical="center"/>
      <protection hidden="1"/>
    </xf>
    <xf numFmtId="164" fontId="7" fillId="13" borderId="0" xfId="0" applyNumberFormat="1" applyFont="1" applyFill="1" applyBorder="1" applyAlignment="1" applyProtection="1">
      <alignment horizontal="center" vertical="center"/>
      <protection hidden="1"/>
    </xf>
    <xf numFmtId="0" fontId="8" fillId="12" borderId="0" xfId="0" quotePrefix="1" applyFont="1" applyFill="1" applyBorder="1" applyAlignment="1" applyProtection="1">
      <alignment horizontal="left" vertical="center" wrapText="1"/>
      <protection hidden="1"/>
    </xf>
    <xf numFmtId="0" fontId="39" fillId="0" borderId="0" xfId="0" applyFont="1" applyAlignment="1" applyProtection="1">
      <alignment horizontal="center" wrapText="1"/>
      <protection hidden="1"/>
    </xf>
    <xf numFmtId="0" fontId="58" fillId="0" borderId="0" xfId="0" applyFont="1" applyAlignment="1" applyProtection="1">
      <alignment horizontal="center" vertical="center" wrapText="1"/>
      <protection hidden="1"/>
    </xf>
    <xf numFmtId="0" fontId="28" fillId="0" borderId="0" xfId="0" applyFont="1" applyAlignment="1" applyProtection="1">
      <alignment horizontal="center" vertical="center" wrapText="1"/>
      <protection hidden="1"/>
    </xf>
    <xf numFmtId="0" fontId="50" fillId="0" borderId="0" xfId="0" applyFont="1" applyAlignment="1" applyProtection="1">
      <alignment horizontal="center" vertical="center"/>
      <protection hidden="1"/>
    </xf>
    <xf numFmtId="0" fontId="49" fillId="0" borderId="0" xfId="0" applyFont="1" applyAlignment="1" applyProtection="1">
      <alignment horizontal="center" vertical="center" textRotation="90"/>
      <protection hidden="1"/>
    </xf>
    <xf numFmtId="0" fontId="21" fillId="10" borderId="0" xfId="0" applyFont="1" applyFill="1" applyAlignment="1" applyProtection="1">
      <alignment horizontal="left" vertical="center" wrapText="1"/>
      <protection hidden="1"/>
    </xf>
  </cellXfs>
  <cellStyles count="3">
    <cellStyle name="Hyperlink" xfId="2" builtinId="8"/>
    <cellStyle name="Normal" xfId="0" builtinId="0"/>
    <cellStyle name="rowfield" xfId="1" xr:uid="{00000000-0005-0000-0000-000002000000}"/>
  </cellStyles>
  <dxfs count="465">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0"/>
      </font>
      <fill>
        <patternFill>
          <bgColor theme="5" tint="-0.499984740745262"/>
        </patternFill>
      </fill>
    </dxf>
    <dxf>
      <fill>
        <patternFill patternType="none">
          <bgColor auto="1"/>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ill>
        <patternFill patternType="none">
          <bgColor auto="1"/>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ill>
        <patternFill patternType="none">
          <bgColor auto="1"/>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ill>
        <patternFill patternType="none">
          <bgColor auto="1"/>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ill>
        <patternFill patternType="none">
          <bgColor auto="1"/>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0"/>
      </font>
      <fill>
        <patternFill>
          <bgColor theme="5" tint="-0.499984740745262"/>
        </patternFill>
      </fill>
    </dxf>
    <dxf>
      <fill>
        <patternFill patternType="none">
          <bgColor auto="1"/>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79998168889431442"/>
      </font>
      <fill>
        <patternFill>
          <bgColor theme="5" tint="-0.499984740745262"/>
        </patternFill>
      </fill>
    </dxf>
    <dxf>
      <font>
        <color theme="5" tint="0.79998168889431442"/>
      </font>
      <fill>
        <patternFill>
          <bgColor theme="5" tint="-0.499984740745262"/>
        </patternFill>
      </fill>
    </dxf>
    <dxf>
      <font>
        <color theme="5" tint="0.79998168889431442"/>
      </font>
      <fill>
        <patternFill>
          <bgColor theme="5" tint="-0.499984740745262"/>
        </patternFill>
      </fill>
    </dxf>
    <dxf>
      <font>
        <color theme="5" tint="0.79998168889431442"/>
      </font>
      <fill>
        <patternFill>
          <bgColor theme="5" tint="-0.499984740745262"/>
        </patternFill>
      </fill>
    </dxf>
    <dxf>
      <font>
        <color theme="5" tint="0.79998168889431442"/>
      </font>
      <fill>
        <patternFill>
          <bgColor theme="5" tint="-0.499984740745262"/>
        </patternFill>
      </fill>
    </dxf>
    <dxf>
      <fill>
        <patternFill patternType="none">
          <bgColor auto="1"/>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ill>
        <patternFill patternType="none">
          <bgColor auto="1"/>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ill>
        <patternFill patternType="none">
          <bgColor auto="1"/>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ill>
        <patternFill patternType="none">
          <bgColor auto="1"/>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0"/>
      </font>
      <fill>
        <patternFill>
          <bgColor theme="5" tint="-0.499984740745262"/>
        </patternFill>
      </fill>
    </dxf>
    <dxf>
      <fill>
        <patternFill patternType="none">
          <bgColor auto="1"/>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ill>
        <patternFill patternType="none">
          <bgColor auto="1"/>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ill>
        <patternFill patternType="none">
          <bgColor auto="1"/>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ill>
        <patternFill patternType="none">
          <bgColor auto="1"/>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0"/>
      </font>
      <fill>
        <patternFill>
          <bgColor theme="5" tint="-0.499984740745262"/>
        </patternFill>
      </fill>
    </dxf>
    <dxf>
      <fill>
        <patternFill patternType="none">
          <bgColor auto="1"/>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ill>
        <patternFill patternType="none">
          <bgColor auto="1"/>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ill>
        <patternFill patternType="none">
          <bgColor auto="1"/>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0"/>
      </font>
      <fill>
        <patternFill>
          <bgColor theme="5" tint="-0.499984740745262"/>
        </patternFill>
      </fill>
    </dxf>
    <dxf>
      <fill>
        <patternFill patternType="none">
          <bgColor auto="1"/>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79998168889431442"/>
      </font>
      <fill>
        <patternFill>
          <bgColor theme="5" tint="-0.499984740745262"/>
        </patternFill>
      </fill>
    </dxf>
    <dxf>
      <font>
        <color theme="5" tint="0.79998168889431442"/>
      </font>
      <fill>
        <patternFill>
          <bgColor theme="5" tint="-0.499984740745262"/>
        </patternFill>
      </fill>
    </dxf>
    <dxf>
      <font>
        <color theme="5" tint="0.79998168889431442"/>
      </font>
      <fill>
        <patternFill>
          <bgColor theme="5" tint="-0.499984740745262"/>
        </patternFill>
      </fill>
    </dxf>
    <dxf>
      <fill>
        <patternFill patternType="none">
          <bgColor auto="1"/>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ill>
        <patternFill patternType="none">
          <bgColor auto="1"/>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79998168889431442"/>
      </font>
      <fill>
        <patternFill>
          <bgColor theme="5" tint="-0.499984740745262"/>
        </patternFill>
      </fill>
    </dxf>
    <dxf>
      <font>
        <color theme="5" tint="0.79998168889431442"/>
      </font>
      <fill>
        <patternFill>
          <bgColor theme="5" tint="-0.499984740745262"/>
        </patternFill>
      </fill>
    </dxf>
    <dxf>
      <font>
        <color theme="5" tint="0.79998168889431442"/>
      </font>
      <fill>
        <patternFill>
          <bgColor theme="5" tint="-0.499984740745262"/>
        </patternFill>
      </fill>
    </dxf>
    <dxf>
      <fill>
        <patternFill patternType="none">
          <bgColor auto="1"/>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ill>
        <patternFill patternType="none">
          <bgColor auto="1"/>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79998168889431442"/>
      </font>
      <fill>
        <patternFill>
          <bgColor theme="5" tint="-0.499984740745262"/>
        </patternFill>
      </fill>
    </dxf>
    <dxf>
      <font>
        <color theme="5" tint="0.79998168889431442"/>
      </font>
      <fill>
        <patternFill>
          <bgColor theme="5" tint="-0.499984740745262"/>
        </patternFill>
      </fill>
    </dxf>
    <dxf>
      <font>
        <color theme="5" tint="0.79998168889431442"/>
      </font>
      <fill>
        <patternFill>
          <bgColor theme="5" tint="-0.499984740745262"/>
        </patternFill>
      </fill>
    </dxf>
    <dxf>
      <fill>
        <patternFill patternType="none">
          <bgColor auto="1"/>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79998168889431442"/>
      </font>
      <fill>
        <patternFill>
          <bgColor theme="5" tint="-0.499984740745262"/>
        </patternFill>
      </fill>
    </dxf>
    <dxf>
      <font>
        <color theme="5" tint="0.79998168889431442"/>
      </font>
      <fill>
        <patternFill>
          <bgColor theme="5" tint="-0.499984740745262"/>
        </patternFill>
      </fill>
    </dxf>
    <dxf>
      <font>
        <color theme="5" tint="0.79998168889431442"/>
      </font>
      <fill>
        <patternFill>
          <bgColor theme="5" tint="-0.499984740745262"/>
        </patternFill>
      </fill>
    </dxf>
    <dxf>
      <font>
        <color theme="5" tint="-0.499984740745262"/>
      </font>
      <fill>
        <patternFill>
          <bgColor theme="5" tint="0.59996337778862885"/>
        </patternFill>
      </fill>
    </dxf>
    <dxf>
      <fill>
        <patternFill patternType="none">
          <bgColor auto="1"/>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79998168889431442"/>
      </font>
      <fill>
        <patternFill>
          <bgColor theme="5" tint="-0.499984740745262"/>
        </patternFill>
      </fill>
    </dxf>
    <dxf>
      <font>
        <color theme="5" tint="0.79998168889431442"/>
      </font>
      <fill>
        <patternFill>
          <bgColor theme="5" tint="-0.499984740745262"/>
        </patternFill>
      </fill>
    </dxf>
    <dxf>
      <font>
        <color theme="5" tint="0.79998168889431442"/>
      </font>
      <fill>
        <patternFill>
          <bgColor theme="5" tint="-0.499984740745262"/>
        </patternFill>
      </fill>
    </dxf>
    <dxf>
      <font>
        <color theme="5" tint="-0.499984740745262"/>
      </font>
      <fill>
        <patternFill>
          <bgColor theme="5" tint="0.59996337778862885"/>
        </patternFill>
      </fill>
    </dxf>
    <dxf>
      <fill>
        <patternFill patternType="none">
          <bgColor auto="1"/>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79998168889431442"/>
      </font>
      <fill>
        <patternFill>
          <bgColor theme="5" tint="-0.499984740745262"/>
        </patternFill>
      </fill>
    </dxf>
    <dxf>
      <font>
        <color theme="5" tint="0.79998168889431442"/>
      </font>
      <fill>
        <patternFill>
          <bgColor theme="5" tint="-0.499984740745262"/>
        </patternFill>
      </fill>
    </dxf>
    <dxf>
      <font>
        <color theme="5" tint="0.79998168889431442"/>
      </font>
      <fill>
        <patternFill>
          <bgColor theme="5" tint="-0.499984740745262"/>
        </patternFill>
      </fill>
    </dxf>
    <dxf>
      <font>
        <color theme="5" tint="-0.499984740745262"/>
      </font>
      <fill>
        <patternFill>
          <bgColor theme="5" tint="0.59996337778862885"/>
        </patternFill>
      </fill>
    </dxf>
    <dxf>
      <fill>
        <patternFill patternType="none">
          <bgColor auto="1"/>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ill>
        <patternFill patternType="none">
          <bgColor auto="1"/>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ill>
        <patternFill patternType="none">
          <bgColor auto="1"/>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0"/>
      </font>
      <fill>
        <patternFill>
          <bgColor theme="5" tint="-0.499984740745262"/>
        </patternFill>
      </fill>
    </dxf>
    <dxf>
      <fill>
        <patternFill patternType="none">
          <bgColor auto="1"/>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79998168889431442"/>
      </font>
      <fill>
        <patternFill>
          <bgColor theme="5" tint="-0.499984740745262"/>
        </patternFill>
      </fill>
    </dxf>
    <dxf>
      <font>
        <color theme="5" tint="0.79998168889431442"/>
      </font>
      <fill>
        <patternFill>
          <bgColor theme="5" tint="-0.499984740745262"/>
        </patternFill>
      </fill>
    </dxf>
    <dxf>
      <font>
        <color theme="5" tint="0.79998168889431442"/>
      </font>
      <fill>
        <patternFill>
          <bgColor theme="5" tint="-0.499984740745262"/>
        </patternFill>
      </fill>
    </dxf>
    <dxf>
      <fill>
        <patternFill patternType="none">
          <bgColor auto="1"/>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499984740745262"/>
      </font>
      <fill>
        <patternFill>
          <bgColor theme="5" tint="0.59996337778862885"/>
        </patternFill>
      </fill>
    </dxf>
    <dxf>
      <fill>
        <patternFill patternType="none">
          <bgColor auto="1"/>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0"/>
      </font>
      <fill>
        <patternFill>
          <bgColor theme="5" tint="-0.499984740745262"/>
        </patternFill>
      </fill>
    </dxf>
    <dxf>
      <fill>
        <patternFill patternType="none">
          <bgColor auto="1"/>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ill>
        <patternFill patternType="none">
          <bgColor auto="1"/>
        </patternFill>
      </fill>
    </dxf>
    <dxf>
      <fill>
        <patternFill patternType="none">
          <bgColor auto="1"/>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0"/>
      </font>
      <fill>
        <patternFill>
          <bgColor theme="5" tint="-0.499984740745262"/>
        </patternFill>
      </fill>
    </dxf>
    <dxf>
      <fill>
        <patternFill patternType="none">
          <bgColor auto="1"/>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79998168889431442"/>
      </font>
      <fill>
        <patternFill>
          <bgColor theme="5" tint="-0.499984740745262"/>
        </patternFill>
      </fill>
    </dxf>
    <dxf>
      <fill>
        <patternFill patternType="none">
          <bgColor auto="1"/>
        </patternFill>
      </fill>
    </dxf>
    <dxf>
      <fill>
        <patternFill patternType="none">
          <bgColor auto="1"/>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ill>
        <patternFill patternType="none">
          <bgColor auto="1"/>
        </patternFill>
      </fill>
    </dxf>
    <dxf>
      <fill>
        <patternFill patternType="none">
          <bgColor auto="1"/>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ill>
        <patternFill patternType="none">
          <bgColor auto="1"/>
        </patternFill>
      </fill>
    </dxf>
    <dxf>
      <fill>
        <patternFill patternType="none">
          <bgColor auto="1"/>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ill>
        <patternFill patternType="none">
          <bgColor auto="1"/>
        </patternFill>
      </fill>
    </dxf>
    <dxf>
      <fill>
        <patternFill patternType="none">
          <bgColor auto="1"/>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0"/>
      </font>
      <fill>
        <patternFill>
          <bgColor theme="5" tint="-0.499984740745262"/>
        </patternFill>
      </fill>
    </dxf>
    <dxf>
      <fill>
        <patternFill patternType="none">
          <bgColor auto="1"/>
        </patternFill>
      </fill>
    </dxf>
    <dxf>
      <fill>
        <patternFill patternType="none">
          <bgColor auto="1"/>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ill>
        <patternFill patternType="none">
          <bgColor auto="1"/>
        </patternFill>
      </fill>
    </dxf>
    <dxf>
      <fill>
        <patternFill patternType="none">
          <bgColor auto="1"/>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0"/>
      </font>
      <fill>
        <patternFill>
          <bgColor theme="5" tint="-0.499984740745262"/>
        </patternFill>
      </fill>
    </dxf>
    <dxf>
      <fill>
        <patternFill patternType="none">
          <bgColor auto="1"/>
        </patternFill>
      </fill>
    </dxf>
    <dxf>
      <font>
        <color theme="5" tint="-0.499984740745262"/>
      </font>
      <fill>
        <patternFill>
          <bgColor theme="5" tint="0.59996337778862885"/>
        </patternFill>
      </fill>
    </dxf>
    <dxf>
      <font>
        <color theme="5" tint="0.79998168889431442"/>
      </font>
      <fill>
        <patternFill>
          <bgColor theme="5" tint="-0.499984740745262"/>
        </patternFill>
      </fill>
    </dxf>
    <dxf>
      <fill>
        <patternFill patternType="none">
          <bgColor auto="1"/>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499984740745262"/>
      </font>
      <fill>
        <patternFill>
          <bgColor theme="5" tint="0.59996337778862885"/>
        </patternFill>
      </fill>
    </dxf>
    <dxf>
      <fill>
        <patternFill patternType="none">
          <bgColor auto="1"/>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79998168889431442"/>
      </font>
      <fill>
        <patternFill>
          <bgColor theme="5" tint="-0.499984740745262"/>
        </patternFill>
      </fill>
    </dxf>
    <dxf>
      <font>
        <color theme="5" tint="-0.499984740745262"/>
      </font>
      <fill>
        <patternFill>
          <bgColor theme="5" tint="0.59996337778862885"/>
        </patternFill>
      </fill>
    </dxf>
    <dxf>
      <fill>
        <patternFill patternType="none">
          <bgColor auto="1"/>
        </patternFill>
      </fill>
    </dxf>
    <dxf>
      <fill>
        <patternFill patternType="none">
          <bgColor auto="1"/>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0"/>
      </font>
      <fill>
        <patternFill>
          <bgColor theme="5" tint="-0.499984740745262"/>
        </patternFill>
      </fill>
    </dxf>
    <dxf>
      <font>
        <color theme="5" tint="-0.499984740745262"/>
      </font>
      <fill>
        <patternFill>
          <bgColor theme="5" tint="0.59996337778862885"/>
        </patternFill>
      </fill>
    </dxf>
    <dxf>
      <font>
        <color theme="5" tint="-0.499984740745262"/>
      </font>
      <fill>
        <patternFill>
          <bgColor theme="5" tint="0.59996337778862885"/>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0"/>
      </font>
      <fill>
        <patternFill>
          <bgColor theme="5"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fill>
        <patternFill>
          <bgColor theme="5" tint="-0.499984740745262"/>
        </patternFill>
      </fill>
    </dxf>
    <dxf>
      <font>
        <color theme="5" tint="0.79998168889431442"/>
      </font>
      <fill>
        <patternFill>
          <bgColor theme="5" tint="-0.499984740745262"/>
        </patternFill>
      </fill>
    </dxf>
    <dxf>
      <font>
        <color theme="5" tint="-0.499984740745262"/>
      </font>
      <fill>
        <patternFill>
          <bgColor theme="5" tint="0.59996337778862885"/>
        </patternFill>
      </fill>
    </dxf>
    <dxf>
      <font>
        <color theme="0"/>
      </font>
      <fill>
        <patternFill>
          <bgColor theme="5" tint="-0.499984740745262"/>
        </patternFill>
      </fill>
    </dxf>
    <dxf>
      <font>
        <color theme="0"/>
      </font>
      <fill>
        <patternFill>
          <bgColor theme="5" tint="-0.499984740745262"/>
        </patternFill>
      </fill>
    </dxf>
  </dxfs>
  <tableStyles count="0" defaultTableStyle="TableStyleMedium9" defaultPivotStyle="PivotStyleLight16"/>
  <colors>
    <mruColors>
      <color rgb="FFD96709"/>
      <color rgb="FF1C39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3.xml" Id="rId3" /><Relationship Type="http://schemas.openxmlformats.org/officeDocument/2006/relationships/sharedStrings" Target="sharedStrings.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styles" Target="styles.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worksheet" Target="worksheets/sheet10.xml" Id="rId10" /><Relationship Type="http://schemas.openxmlformats.org/officeDocument/2006/relationships/theme" Target="theme/theme1.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calcChain" Target="calcChain.xml" Id="rId22" /><Relationship Type="http://schemas.openxmlformats.org/officeDocument/2006/relationships/customXml" Target="/customXML/item.xml" Id="Rcc518e9f8e40482d" /></Relationships>
</file>

<file path=xl/charts/_rels/chart16.xml.rels><?xml version="1.0" encoding="UTF-8" standalone="yes"?>
<Relationships xmlns="http://schemas.openxmlformats.org/package/2006/relationships"><Relationship Id="rId1" Type="http://schemas.openxmlformats.org/officeDocument/2006/relationships/image" Target="../media/image17.jpe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26353907748739"/>
          <c:y val="3.2194626957372861E-3"/>
          <c:w val="0.57653865306779595"/>
          <c:h val="0.90637005070418863"/>
        </c:manualLayout>
      </c:layout>
      <c:barChart>
        <c:barDir val="bar"/>
        <c:grouping val="clustered"/>
        <c:varyColors val="0"/>
        <c:ser>
          <c:idx val="0"/>
          <c:order val="0"/>
          <c:tx>
            <c:strRef>
              <c:f>Community!$G$12</c:f>
              <c:strCache>
                <c:ptCount val="1"/>
                <c:pt idx="0">
                  <c:v>Hume </c:v>
                </c:pt>
              </c:strCache>
            </c:strRef>
          </c:tx>
          <c:spPr>
            <a:solidFill>
              <a:schemeClr val="accent6">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Community!$B$13:$B$17</c:f>
              <c:strCache>
                <c:ptCount val="5"/>
                <c:pt idx="0">
                  <c:v>Per cent of residents with limited English proficiency, 2016</c:v>
                </c:pt>
                <c:pt idx="1">
                  <c:v>Perceptions of neighbourhood – this is a close-knit neighbourhood: 2015</c:v>
                </c:pt>
                <c:pt idx="2">
                  <c:v>Per cent of residents who engage in voluntary work, 2016</c:v>
                </c:pt>
                <c:pt idx="3">
                  <c:v>Per cent of adults involved in citizen engagement in the past year, 2012</c:v>
                </c:pt>
                <c:pt idx="4">
                  <c:v>Per cent of people who did not vote at the 2008 local government elections </c:v>
                </c:pt>
              </c:strCache>
            </c:strRef>
          </c:cat>
          <c:val>
            <c:numRef>
              <c:f>Community!$G$13:$G$17</c:f>
              <c:numCache>
                <c:formatCode>0</c:formatCode>
                <c:ptCount val="5"/>
                <c:pt idx="0" formatCode="0.0">
                  <c:v>8.5913296041308094</c:v>
                </c:pt>
                <c:pt idx="1">
                  <c:v>51.2</c:v>
                </c:pt>
                <c:pt idx="2" formatCode="0.0">
                  <c:v>12.716246543924695</c:v>
                </c:pt>
                <c:pt idx="3">
                  <c:v>43.3</c:v>
                </c:pt>
                <c:pt idx="4" formatCode="0.0">
                  <c:v>23.42</c:v>
                </c:pt>
              </c:numCache>
            </c:numRef>
          </c:val>
          <c:extLst>
            <c:ext xmlns:c16="http://schemas.microsoft.com/office/drawing/2014/chart" uri="{C3380CC4-5D6E-409C-BE32-E72D297353CC}">
              <c16:uniqueId val="{00000000-879C-4D31-92E9-1A21D11E3514}"/>
            </c:ext>
          </c:extLst>
        </c:ser>
        <c:ser>
          <c:idx val="1"/>
          <c:order val="1"/>
          <c:tx>
            <c:strRef>
              <c:f>Community!$J$12</c:f>
              <c:strCache>
                <c:ptCount val="1"/>
                <c:pt idx="0">
                  <c:v>Nillumbik </c:v>
                </c:pt>
              </c:strCache>
            </c:strRef>
          </c:tx>
          <c:spPr>
            <a:solidFill>
              <a:schemeClr val="accent3">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Community!$B$13:$B$17</c:f>
              <c:strCache>
                <c:ptCount val="5"/>
                <c:pt idx="0">
                  <c:v>Per cent of residents with limited English proficiency, 2016</c:v>
                </c:pt>
                <c:pt idx="1">
                  <c:v>Perceptions of neighbourhood – this is a close-knit neighbourhood: 2015</c:v>
                </c:pt>
                <c:pt idx="2">
                  <c:v>Per cent of residents who engage in voluntary work, 2016</c:v>
                </c:pt>
                <c:pt idx="3">
                  <c:v>Per cent of adults involved in citizen engagement in the past year, 2012</c:v>
                </c:pt>
                <c:pt idx="4">
                  <c:v>Per cent of people who did not vote at the 2008 local government elections </c:v>
                </c:pt>
              </c:strCache>
            </c:strRef>
          </c:cat>
          <c:val>
            <c:numRef>
              <c:f>Community!$J$13:$J$17</c:f>
              <c:numCache>
                <c:formatCode>0</c:formatCode>
                <c:ptCount val="5"/>
                <c:pt idx="0" formatCode="0.0">
                  <c:v>0.78308136572108034</c:v>
                </c:pt>
                <c:pt idx="1">
                  <c:v>73</c:v>
                </c:pt>
                <c:pt idx="2" formatCode="0.0">
                  <c:v>25.225225225225223</c:v>
                </c:pt>
                <c:pt idx="3">
                  <c:v>55.8</c:v>
                </c:pt>
                <c:pt idx="4" formatCode="0.0">
                  <c:v>19.120000000000005</c:v>
                </c:pt>
              </c:numCache>
            </c:numRef>
          </c:val>
          <c:extLst>
            <c:ext xmlns:c16="http://schemas.microsoft.com/office/drawing/2014/chart" uri="{C3380CC4-5D6E-409C-BE32-E72D297353CC}">
              <c16:uniqueId val="{00000001-879C-4D31-92E9-1A21D11E3514}"/>
            </c:ext>
          </c:extLst>
        </c:ser>
        <c:dLbls>
          <c:showLegendKey val="0"/>
          <c:showVal val="0"/>
          <c:showCatName val="0"/>
          <c:showSerName val="0"/>
          <c:showPercent val="0"/>
          <c:showBubbleSize val="0"/>
        </c:dLbls>
        <c:gapWidth val="150"/>
        <c:axId val="213373696"/>
        <c:axId val="213375232"/>
      </c:barChart>
      <c:catAx>
        <c:axId val="213373696"/>
        <c:scaling>
          <c:orientation val="maxMin"/>
        </c:scaling>
        <c:delete val="0"/>
        <c:axPos val="l"/>
        <c:numFmt formatCode="General" sourceLinked="1"/>
        <c:majorTickMark val="none"/>
        <c:minorTickMark val="none"/>
        <c:tickLblPos val="nextTo"/>
        <c:txPr>
          <a:bodyPr/>
          <a:lstStyle/>
          <a:p>
            <a:pPr>
              <a:defRPr sz="800"/>
            </a:pPr>
            <a:endParaRPr lang="en-US"/>
          </a:p>
        </c:txPr>
        <c:crossAx val="213375232"/>
        <c:crosses val="autoZero"/>
        <c:auto val="1"/>
        <c:lblAlgn val="ctr"/>
        <c:lblOffset val="100"/>
        <c:noMultiLvlLbl val="0"/>
      </c:catAx>
      <c:valAx>
        <c:axId val="213375232"/>
        <c:scaling>
          <c:orientation val="minMax"/>
        </c:scaling>
        <c:delete val="0"/>
        <c:axPos val="t"/>
        <c:numFmt formatCode="0" sourceLinked="0"/>
        <c:majorTickMark val="none"/>
        <c:minorTickMark val="none"/>
        <c:tickLblPos val="nextTo"/>
        <c:crossAx val="213373696"/>
        <c:crosses val="autoZero"/>
        <c:crossBetween val="between"/>
      </c:valAx>
      <c:spPr>
        <a:noFill/>
        <a:ln w="25400">
          <a:noFill/>
        </a:ln>
      </c:spPr>
    </c:plotArea>
    <c:legend>
      <c:legendPos val="r"/>
      <c:layout>
        <c:manualLayout>
          <c:xMode val="edge"/>
          <c:yMode val="edge"/>
          <c:x val="0.81746451451058078"/>
          <c:y val="0.32181561679790166"/>
          <c:w val="0.16487552465356875"/>
          <c:h val="0.18428707349081391"/>
        </c:manualLayout>
      </c:layout>
      <c:overlay val="0"/>
      <c:txPr>
        <a:bodyPr/>
        <a:lstStyle/>
        <a:p>
          <a:pPr>
            <a:defRPr sz="800"/>
          </a:pPr>
          <a:endParaRPr lang="en-US"/>
        </a:p>
      </c:txPr>
    </c:legend>
    <c:plotVisOnly val="1"/>
    <c:dispBlanksAs val="gap"/>
    <c:showDLblsOverMax val="0"/>
  </c:chart>
  <c:spPr>
    <a:noFill/>
    <a:ln>
      <a:noFill/>
    </a:ln>
  </c:spPr>
  <c:txPr>
    <a:bodyPr/>
    <a:lstStyle/>
    <a:p>
      <a:pPr>
        <a:defRPr sz="800"/>
      </a:pPr>
      <a:endParaRPr lang="en-US"/>
    </a:p>
  </c:txPr>
  <c:printSettings>
    <c:headerFooter/>
    <c:pageMargins b="0.7500000000000091" l="0.70000000000000062" r="0.70000000000000062" t="0.750000000000009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2635390774875"/>
          <c:y val="3.2194626957372861E-3"/>
          <c:w val="0.53736342957130356"/>
          <c:h val="0.90637005070418863"/>
        </c:manualLayout>
      </c:layout>
      <c:barChart>
        <c:barDir val="bar"/>
        <c:grouping val="clustered"/>
        <c:varyColors val="0"/>
        <c:ser>
          <c:idx val="0"/>
          <c:order val="0"/>
          <c:tx>
            <c:strRef>
              <c:f>Families!$G$12</c:f>
              <c:strCache>
                <c:ptCount val="1"/>
                <c:pt idx="0">
                  <c:v>Hume </c:v>
                </c:pt>
              </c:strCache>
            </c:strRef>
          </c:tx>
          <c:spPr>
            <a:solidFill>
              <a:schemeClr val="accent6">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Families!$B$13:$B$17</c:f>
              <c:strCache>
                <c:ptCount val="5"/>
                <c:pt idx="0">
                  <c:v>Birth rate per 1,000 women aged 20-24, 2019</c:v>
                </c:pt>
                <c:pt idx="1">
                  <c:v>Rate of Police callouts to family incidents, 2020/21 [per 100,000 residents]</c:v>
                </c:pt>
                <c:pt idx="2">
                  <c:v>Median weekly household gross income: two-parent families, 2016</c:v>
                </c:pt>
                <c:pt idx="3">
                  <c:v>Median weekly household gross income: one-parent families, 2016</c:v>
                </c:pt>
                <c:pt idx="4">
                  <c:v>Per cent of two-parent families with no parent in paid work, 2016</c:v>
                </c:pt>
              </c:strCache>
            </c:strRef>
          </c:cat>
          <c:val>
            <c:numRef>
              <c:f>Families!$G$13:$G$17</c:f>
              <c:numCache>
                <c:formatCode>#,##0</c:formatCode>
                <c:ptCount val="5"/>
                <c:pt idx="0">
                  <c:v>46.66274936927978</c:v>
                </c:pt>
                <c:pt idx="1">
                  <c:v>1735.1609532812579</c:v>
                </c:pt>
                <c:pt idx="2" formatCode="&quot;$&quot;#,##0">
                  <c:v>1775.4360465116279</c:v>
                </c:pt>
                <c:pt idx="3" formatCode="&quot;$&quot;#,##0">
                  <c:v>956.15245009074408</c:v>
                </c:pt>
                <c:pt idx="4">
                  <c:v>26.411818554878625</c:v>
                </c:pt>
              </c:numCache>
            </c:numRef>
          </c:val>
          <c:extLst>
            <c:ext xmlns:c16="http://schemas.microsoft.com/office/drawing/2014/chart" uri="{C3380CC4-5D6E-409C-BE32-E72D297353CC}">
              <c16:uniqueId val="{00000000-B9A0-4DE9-85E3-16CEBE0DC3AC}"/>
            </c:ext>
          </c:extLst>
        </c:ser>
        <c:ser>
          <c:idx val="1"/>
          <c:order val="1"/>
          <c:tx>
            <c:strRef>
              <c:f>Families!$J$12</c:f>
              <c:strCache>
                <c:ptCount val="1"/>
                <c:pt idx="0">
                  <c:v>Nillumbik </c:v>
                </c:pt>
              </c:strCache>
            </c:strRef>
          </c:tx>
          <c:spPr>
            <a:solidFill>
              <a:schemeClr val="accent3">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Families!$B$13:$B$16</c:f>
              <c:strCache>
                <c:ptCount val="4"/>
                <c:pt idx="0">
                  <c:v>Birth rate per 1,000 women aged 20-24, 2019</c:v>
                </c:pt>
                <c:pt idx="1">
                  <c:v>Rate of Police callouts to family incidents, 2020/21 [per 100,000 residents]</c:v>
                </c:pt>
                <c:pt idx="2">
                  <c:v>Median weekly household gross income: two-parent families, 2016</c:v>
                </c:pt>
                <c:pt idx="3">
                  <c:v>Median weekly household gross income: one-parent families, 2016</c:v>
                </c:pt>
              </c:strCache>
            </c:strRef>
          </c:cat>
          <c:val>
            <c:numRef>
              <c:f>Families!$J$13:$J$17</c:f>
              <c:numCache>
                <c:formatCode>#,##0</c:formatCode>
                <c:ptCount val="5"/>
                <c:pt idx="0">
                  <c:v>6.6619058801233058</c:v>
                </c:pt>
                <c:pt idx="1">
                  <c:v>775.84752909428232</c:v>
                </c:pt>
                <c:pt idx="2" formatCode="&quot;$&quot;#,##0">
                  <c:v>2818.132086731649</c:v>
                </c:pt>
                <c:pt idx="3" formatCode="&quot;$&quot;#,##0">
                  <c:v>1339.84375</c:v>
                </c:pt>
                <c:pt idx="4">
                  <c:v>8.3731241473397002</c:v>
                </c:pt>
              </c:numCache>
            </c:numRef>
          </c:val>
          <c:extLst>
            <c:ext xmlns:c16="http://schemas.microsoft.com/office/drawing/2014/chart" uri="{C3380CC4-5D6E-409C-BE32-E72D297353CC}">
              <c16:uniqueId val="{00000001-B9A0-4DE9-85E3-16CEBE0DC3AC}"/>
            </c:ext>
          </c:extLst>
        </c:ser>
        <c:dLbls>
          <c:showLegendKey val="0"/>
          <c:showVal val="0"/>
          <c:showCatName val="0"/>
          <c:showSerName val="0"/>
          <c:showPercent val="0"/>
          <c:showBubbleSize val="0"/>
        </c:dLbls>
        <c:gapWidth val="150"/>
        <c:axId val="211330944"/>
        <c:axId val="211332480"/>
      </c:barChart>
      <c:catAx>
        <c:axId val="211330944"/>
        <c:scaling>
          <c:orientation val="maxMin"/>
        </c:scaling>
        <c:delete val="0"/>
        <c:axPos val="l"/>
        <c:numFmt formatCode="General" sourceLinked="1"/>
        <c:majorTickMark val="none"/>
        <c:minorTickMark val="none"/>
        <c:tickLblPos val="nextTo"/>
        <c:txPr>
          <a:bodyPr/>
          <a:lstStyle/>
          <a:p>
            <a:pPr>
              <a:defRPr sz="800"/>
            </a:pPr>
            <a:endParaRPr lang="en-US"/>
          </a:p>
        </c:txPr>
        <c:crossAx val="211332480"/>
        <c:crosses val="autoZero"/>
        <c:auto val="1"/>
        <c:lblAlgn val="ctr"/>
        <c:lblOffset val="100"/>
        <c:noMultiLvlLbl val="0"/>
      </c:catAx>
      <c:valAx>
        <c:axId val="211332480"/>
        <c:scaling>
          <c:orientation val="minMax"/>
        </c:scaling>
        <c:delete val="0"/>
        <c:axPos val="t"/>
        <c:numFmt formatCode="0" sourceLinked="0"/>
        <c:majorTickMark val="none"/>
        <c:minorTickMark val="none"/>
        <c:tickLblPos val="nextTo"/>
        <c:crossAx val="211330944"/>
        <c:crosses val="autoZero"/>
        <c:crossBetween val="between"/>
      </c:valAx>
      <c:spPr>
        <a:noFill/>
        <a:ln w="25400">
          <a:noFill/>
        </a:ln>
      </c:spPr>
    </c:plotArea>
    <c:legend>
      <c:legendPos val="r"/>
      <c:layout>
        <c:manualLayout>
          <c:xMode val="edge"/>
          <c:yMode val="edge"/>
          <c:x val="0.80194697488776756"/>
          <c:y val="0.37181572147839498"/>
          <c:w val="0.18039306427638074"/>
          <c:h val="0.12909913498166894"/>
        </c:manualLayout>
      </c:layout>
      <c:overlay val="0"/>
      <c:txPr>
        <a:bodyPr/>
        <a:lstStyle/>
        <a:p>
          <a:pPr>
            <a:defRPr sz="800"/>
          </a:pPr>
          <a:endParaRPr lang="en-US"/>
        </a:p>
      </c:txPr>
    </c:legend>
    <c:plotVisOnly val="1"/>
    <c:dispBlanksAs val="gap"/>
    <c:showDLblsOverMax val="0"/>
  </c:chart>
  <c:spPr>
    <a:noFill/>
    <a:ln>
      <a:noFill/>
    </a:ln>
  </c:spPr>
  <c:txPr>
    <a:bodyPr/>
    <a:lstStyle/>
    <a:p>
      <a:pPr>
        <a:defRPr sz="800"/>
      </a:pPr>
      <a:endParaRPr lang="en-US"/>
    </a:p>
  </c:txPr>
  <c:printSettings>
    <c:headerFooter/>
    <c:pageMargins b="0.75000000000000933" l="0.70000000000000062" r="0.70000000000000062" t="0.7500000000000093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2549277014250764"/>
          <c:y val="3.2194626957372861E-3"/>
          <c:w val="0.53136153137925757"/>
          <c:h val="0.90637005070418863"/>
        </c:manualLayout>
      </c:layout>
      <c:barChart>
        <c:barDir val="bar"/>
        <c:grouping val="clustered"/>
        <c:varyColors val="0"/>
        <c:ser>
          <c:idx val="0"/>
          <c:order val="0"/>
          <c:tx>
            <c:strRef>
              <c:f>'Older People'!$G$12</c:f>
              <c:strCache>
                <c:ptCount val="1"/>
                <c:pt idx="0">
                  <c:v>Hume </c:v>
                </c:pt>
              </c:strCache>
            </c:strRef>
          </c:tx>
          <c:spPr>
            <a:solidFill>
              <a:schemeClr val="accent6">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'Older People'!$B$13:$B$17</c:f>
              <c:strCache>
                <c:ptCount val="5"/>
                <c:pt idx="0">
                  <c:v>Self-reported dental health: Fair/poor 2017</c:v>
                </c:pt>
                <c:pt idx="1">
                  <c:v>Per cent of 55-59 year olds in paid employment, 2016</c:v>
                </c:pt>
                <c:pt idx="2">
                  <c:v>Median weekly individual gross income, 55-59 year-olds, 2016</c:v>
                </c:pt>
                <c:pt idx="3">
                  <c:v>Per cent of persons aged 70+, with a disability, 2016</c:v>
                </c:pt>
                <c:pt idx="4">
                  <c:v>Aged pension recipients as a percentage of persons aged 65 or more, June 2020</c:v>
                </c:pt>
              </c:strCache>
            </c:strRef>
          </c:cat>
          <c:val>
            <c:numRef>
              <c:f>'Older People'!$G$13:$G$17</c:f>
              <c:numCache>
                <c:formatCode>#,##0</c:formatCode>
                <c:ptCount val="5"/>
                <c:pt idx="0">
                  <c:v>26.29</c:v>
                </c:pt>
                <c:pt idx="1">
                  <c:v>59.901831225221827</c:v>
                </c:pt>
                <c:pt idx="2" formatCode="&quot;$&quot;#,##0">
                  <c:v>723.82755251587685</c:v>
                </c:pt>
                <c:pt idx="3">
                  <c:v>66.196013289036543</c:v>
                </c:pt>
                <c:pt idx="4" formatCode="#,##0.0">
                  <c:v>65.75926839124979</c:v>
                </c:pt>
              </c:numCache>
            </c:numRef>
          </c:val>
          <c:extLst>
            <c:ext xmlns:c16="http://schemas.microsoft.com/office/drawing/2014/chart" uri="{C3380CC4-5D6E-409C-BE32-E72D297353CC}">
              <c16:uniqueId val="{00000000-59C2-4B3E-8A0C-8909E7722EE7}"/>
            </c:ext>
          </c:extLst>
        </c:ser>
        <c:ser>
          <c:idx val="1"/>
          <c:order val="1"/>
          <c:tx>
            <c:strRef>
              <c:f>'Older People'!$J$12</c:f>
              <c:strCache>
                <c:ptCount val="1"/>
                <c:pt idx="0">
                  <c:v>Nillumbik </c:v>
                </c:pt>
              </c:strCache>
            </c:strRef>
          </c:tx>
          <c:spPr>
            <a:solidFill>
              <a:schemeClr val="accent3">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'Older People'!$B$13:$B$17</c:f>
              <c:strCache>
                <c:ptCount val="5"/>
                <c:pt idx="0">
                  <c:v>Self-reported dental health: Fair/poor 2017</c:v>
                </c:pt>
                <c:pt idx="1">
                  <c:v>Per cent of 55-59 year olds in paid employment, 2016</c:v>
                </c:pt>
                <c:pt idx="2">
                  <c:v>Median weekly individual gross income, 55-59 year-olds, 2016</c:v>
                </c:pt>
                <c:pt idx="3">
                  <c:v>Per cent of persons aged 70+, with a disability, 2016</c:v>
                </c:pt>
                <c:pt idx="4">
                  <c:v>Aged pension recipients as a percentage of persons aged 65 or more, June 2020</c:v>
                </c:pt>
              </c:strCache>
            </c:strRef>
          </c:cat>
          <c:val>
            <c:numRef>
              <c:f>'Older People'!$J$13:$J$17</c:f>
              <c:numCache>
                <c:formatCode>#,##0</c:formatCode>
                <c:ptCount val="5"/>
                <c:pt idx="0">
                  <c:v>18.63</c:v>
                </c:pt>
                <c:pt idx="1">
                  <c:v>79.290187891440496</c:v>
                </c:pt>
                <c:pt idx="2" formatCode="&quot;$&quot;#,##0">
                  <c:v>1131.1180422264874</c:v>
                </c:pt>
                <c:pt idx="3">
                  <c:v>81.365479945921578</c:v>
                </c:pt>
                <c:pt idx="4" formatCode="#,##0.0">
                  <c:v>41.701682033253135</c:v>
                </c:pt>
              </c:numCache>
            </c:numRef>
          </c:val>
          <c:extLst>
            <c:ext xmlns:c16="http://schemas.microsoft.com/office/drawing/2014/chart" uri="{C3380CC4-5D6E-409C-BE32-E72D297353CC}">
              <c16:uniqueId val="{00000001-59C2-4B3E-8A0C-8909E7722EE7}"/>
            </c:ext>
          </c:extLst>
        </c:ser>
        <c:dLbls>
          <c:showLegendKey val="0"/>
          <c:showVal val="0"/>
          <c:showCatName val="0"/>
          <c:showSerName val="0"/>
          <c:showPercent val="0"/>
          <c:showBubbleSize val="0"/>
        </c:dLbls>
        <c:gapWidth val="150"/>
        <c:axId val="211585664"/>
        <c:axId val="211599744"/>
      </c:barChart>
      <c:catAx>
        <c:axId val="211585664"/>
        <c:scaling>
          <c:orientation val="maxMin"/>
        </c:scaling>
        <c:delete val="0"/>
        <c:axPos val="l"/>
        <c:numFmt formatCode="General" sourceLinked="1"/>
        <c:majorTickMark val="none"/>
        <c:minorTickMark val="none"/>
        <c:tickLblPos val="nextTo"/>
        <c:txPr>
          <a:bodyPr/>
          <a:lstStyle/>
          <a:p>
            <a:pPr>
              <a:defRPr sz="800"/>
            </a:pPr>
            <a:endParaRPr lang="en-US"/>
          </a:p>
        </c:txPr>
        <c:crossAx val="211599744"/>
        <c:crosses val="autoZero"/>
        <c:auto val="1"/>
        <c:lblAlgn val="ctr"/>
        <c:lblOffset val="100"/>
        <c:noMultiLvlLbl val="0"/>
      </c:catAx>
      <c:valAx>
        <c:axId val="211599744"/>
        <c:scaling>
          <c:orientation val="minMax"/>
        </c:scaling>
        <c:delete val="0"/>
        <c:axPos val="t"/>
        <c:numFmt formatCode="0" sourceLinked="0"/>
        <c:majorTickMark val="none"/>
        <c:minorTickMark val="none"/>
        <c:tickLblPos val="nextTo"/>
        <c:crossAx val="211585664"/>
        <c:crosses val="autoZero"/>
        <c:crossBetween val="between"/>
      </c:valAx>
      <c:spPr>
        <a:noFill/>
        <a:ln w="25400">
          <a:noFill/>
        </a:ln>
      </c:spPr>
    </c:plotArea>
    <c:legend>
      <c:legendPos val="r"/>
      <c:layout>
        <c:manualLayout>
          <c:xMode val="edge"/>
          <c:yMode val="edge"/>
          <c:x val="0.80145621195256356"/>
          <c:y val="8.369522466408158E-2"/>
          <c:w val="0.18039295088114349"/>
          <c:h val="0.12909932311092953"/>
        </c:manualLayout>
      </c:layout>
      <c:overlay val="0"/>
      <c:txPr>
        <a:bodyPr/>
        <a:lstStyle/>
        <a:p>
          <a:pPr>
            <a:defRPr sz="800"/>
          </a:pPr>
          <a:endParaRPr lang="en-US"/>
        </a:p>
      </c:txPr>
    </c:legend>
    <c:plotVisOnly val="1"/>
    <c:dispBlanksAs val="gap"/>
    <c:showDLblsOverMax val="0"/>
  </c:chart>
  <c:spPr>
    <a:noFill/>
    <a:ln>
      <a:noFill/>
    </a:ln>
  </c:spPr>
  <c:txPr>
    <a:bodyPr/>
    <a:lstStyle/>
    <a:p>
      <a:pPr>
        <a:defRPr sz="800"/>
      </a:pPr>
      <a:endParaRPr lang="en-US"/>
    </a:p>
  </c:txPr>
  <c:printSettings>
    <c:headerFooter/>
    <c:pageMargins b="0.75000000000000933" l="0.70000000000000062" r="0.70000000000000062" t="0.75000000000000933"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3737236235301269"/>
          <c:y val="6.0863062508247932E-2"/>
          <c:w val="0.5254188976377957"/>
          <c:h val="0.90637005070418863"/>
        </c:manualLayout>
      </c:layout>
      <c:barChart>
        <c:barDir val="bar"/>
        <c:grouping val="clustered"/>
        <c:varyColors val="0"/>
        <c:ser>
          <c:idx val="0"/>
          <c:order val="0"/>
          <c:tx>
            <c:strRef>
              <c:f>Gender!$G$12</c:f>
              <c:strCache>
                <c:ptCount val="1"/>
                <c:pt idx="0">
                  <c:v>Hume </c:v>
                </c:pt>
              </c:strCache>
            </c:strRef>
          </c:tx>
          <c:spPr>
            <a:solidFill>
              <a:schemeClr val="accent6">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Gender!$B$13:$B$20</c:f>
              <c:strCache>
                <c:ptCount val="8"/>
                <c:pt idx="0">
                  <c:v>Female / Male (%): Per cent of 30-39 year olds who had left school before completing year 11, 2016</c:v>
                </c:pt>
                <c:pt idx="1">
                  <c:v>Average number of children born per 1000 women aged 20-24, 2016</c:v>
                </c:pt>
                <c:pt idx="2">
                  <c:v>Female / Male (%): Hours worked at home by persons in full-time employment and aged 30-39 years, 2016</c:v>
                </c:pt>
                <c:pt idx="3">
                  <c:v>Male incomes: per cent higher than female incomes - persons 15-64 in full-time employment, 2016</c:v>
                </c:pt>
                <c:pt idx="4">
                  <c:v>Male / Female (%):  Proportion of persons in paid work who hold managerial or professional jobs, 2016</c:v>
                </c:pt>
                <c:pt idx="5">
                  <c:v>Rate of Police callouts to family incidents, 2020/21 [per 100,000 residents]</c:v>
                </c:pt>
                <c:pt idx="6">
                  <c:v>Male / Female (%): Median hours in paid employment per week, persons 15-64 years 2016</c:v>
                </c:pt>
                <c:pt idx="7">
                  <c:v>Low Gender Equity Score, 2015</c:v>
                </c:pt>
              </c:strCache>
            </c:strRef>
          </c:cat>
          <c:val>
            <c:numRef>
              <c:f>Gender!$G$13:$G$20</c:f>
              <c:numCache>
                <c:formatCode>#,##0</c:formatCode>
                <c:ptCount val="8"/>
                <c:pt idx="0">
                  <c:v>71.76005600975401</c:v>
                </c:pt>
                <c:pt idx="1">
                  <c:v>50.425443781516442</c:v>
                </c:pt>
                <c:pt idx="2">
                  <c:v>178.22180415765601</c:v>
                </c:pt>
                <c:pt idx="3">
                  <c:v>12.81125656492598</c:v>
                </c:pt>
                <c:pt idx="4">
                  <c:v>89.460932842409377</c:v>
                </c:pt>
                <c:pt idx="5">
                  <c:v>1735.1609532812579</c:v>
                </c:pt>
                <c:pt idx="6">
                  <c:v>126.2104232927723</c:v>
                </c:pt>
                <c:pt idx="7">
                  <c:v>40.4</c:v>
                </c:pt>
              </c:numCache>
            </c:numRef>
          </c:val>
          <c:extLst>
            <c:ext xmlns:c16="http://schemas.microsoft.com/office/drawing/2014/chart" uri="{C3380CC4-5D6E-409C-BE32-E72D297353CC}">
              <c16:uniqueId val="{00000000-0941-4BB6-A434-219551B45EEF}"/>
            </c:ext>
          </c:extLst>
        </c:ser>
        <c:ser>
          <c:idx val="1"/>
          <c:order val="1"/>
          <c:tx>
            <c:strRef>
              <c:f>Gender!$J$12</c:f>
              <c:strCache>
                <c:ptCount val="1"/>
                <c:pt idx="0">
                  <c:v>Nillumbik </c:v>
                </c:pt>
              </c:strCache>
            </c:strRef>
          </c:tx>
          <c:spPr>
            <a:solidFill>
              <a:schemeClr val="accent3">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Gender!$B$13:$B$20</c:f>
              <c:strCache>
                <c:ptCount val="8"/>
                <c:pt idx="0">
                  <c:v>Female / Male (%): Per cent of 30-39 year olds who had left school before completing year 11, 2016</c:v>
                </c:pt>
                <c:pt idx="1">
                  <c:v>Average number of children born per 1000 women aged 20-24, 2016</c:v>
                </c:pt>
                <c:pt idx="2">
                  <c:v>Female / Male (%): Hours worked at home by persons in full-time employment and aged 30-39 years, 2016</c:v>
                </c:pt>
                <c:pt idx="3">
                  <c:v>Male incomes: per cent higher than female incomes - persons 15-64 in full-time employment, 2016</c:v>
                </c:pt>
                <c:pt idx="4">
                  <c:v>Male / Female (%):  Proportion of persons in paid work who hold managerial or professional jobs, 2016</c:v>
                </c:pt>
                <c:pt idx="5">
                  <c:v>Rate of Police callouts to family incidents, 2020/21 [per 100,000 residents]</c:v>
                </c:pt>
                <c:pt idx="6">
                  <c:v>Male / Female (%): Median hours in paid employment per week, persons 15-64 years 2016</c:v>
                </c:pt>
                <c:pt idx="7">
                  <c:v>Low Gender Equity Score, 2015</c:v>
                </c:pt>
              </c:strCache>
            </c:strRef>
          </c:cat>
          <c:val>
            <c:numRef>
              <c:f>Gender!$J$13:$J$20</c:f>
              <c:numCache>
                <c:formatCode>#,##0</c:formatCode>
                <c:ptCount val="8"/>
                <c:pt idx="0">
                  <c:v>35.948251173562781</c:v>
                </c:pt>
                <c:pt idx="1">
                  <c:v>6.1287013721046995</c:v>
                </c:pt>
                <c:pt idx="2">
                  <c:v>142.12479828610375</c:v>
                </c:pt>
                <c:pt idx="3">
                  <c:v>27.247040723277898</c:v>
                </c:pt>
                <c:pt idx="4">
                  <c:v>107.49919509917463</c:v>
                </c:pt>
                <c:pt idx="5">
                  <c:v>775.84752909428232</c:v>
                </c:pt>
                <c:pt idx="6">
                  <c:v>140.55628656028048</c:v>
                </c:pt>
                <c:pt idx="7">
                  <c:v>29.9</c:v>
                </c:pt>
              </c:numCache>
            </c:numRef>
          </c:val>
          <c:extLst>
            <c:ext xmlns:c16="http://schemas.microsoft.com/office/drawing/2014/chart" uri="{C3380CC4-5D6E-409C-BE32-E72D297353CC}">
              <c16:uniqueId val="{00000001-0941-4BB6-A434-219551B45EEF}"/>
            </c:ext>
          </c:extLst>
        </c:ser>
        <c:dLbls>
          <c:showLegendKey val="0"/>
          <c:showVal val="0"/>
          <c:showCatName val="0"/>
          <c:showSerName val="0"/>
          <c:showPercent val="0"/>
          <c:showBubbleSize val="0"/>
        </c:dLbls>
        <c:gapWidth val="150"/>
        <c:axId val="212060800"/>
        <c:axId val="212062592"/>
      </c:barChart>
      <c:catAx>
        <c:axId val="212060800"/>
        <c:scaling>
          <c:orientation val="maxMin"/>
        </c:scaling>
        <c:delete val="0"/>
        <c:axPos val="l"/>
        <c:numFmt formatCode="General" sourceLinked="1"/>
        <c:majorTickMark val="none"/>
        <c:minorTickMark val="none"/>
        <c:tickLblPos val="nextTo"/>
        <c:txPr>
          <a:bodyPr/>
          <a:lstStyle/>
          <a:p>
            <a:pPr>
              <a:defRPr sz="800"/>
            </a:pPr>
            <a:endParaRPr lang="en-US"/>
          </a:p>
        </c:txPr>
        <c:crossAx val="212062592"/>
        <c:crosses val="autoZero"/>
        <c:auto val="1"/>
        <c:lblAlgn val="ctr"/>
        <c:lblOffset val="100"/>
        <c:noMultiLvlLbl val="0"/>
      </c:catAx>
      <c:valAx>
        <c:axId val="212062592"/>
        <c:scaling>
          <c:orientation val="minMax"/>
        </c:scaling>
        <c:delete val="0"/>
        <c:axPos val="t"/>
        <c:numFmt formatCode="0" sourceLinked="0"/>
        <c:majorTickMark val="none"/>
        <c:minorTickMark val="none"/>
        <c:tickLblPos val="nextTo"/>
        <c:crossAx val="212060800"/>
        <c:crosses val="autoZero"/>
        <c:crossBetween val="between"/>
      </c:valAx>
      <c:spPr>
        <a:noFill/>
        <a:ln w="25400">
          <a:noFill/>
        </a:ln>
      </c:spPr>
    </c:plotArea>
    <c:legend>
      <c:legendPos val="r"/>
      <c:layout>
        <c:manualLayout>
          <c:xMode val="edge"/>
          <c:yMode val="edge"/>
          <c:x val="0.79750255794295011"/>
          <c:y val="0.37181600903239748"/>
          <c:w val="0.18483740379910502"/>
          <c:h val="0.12607574891127438"/>
        </c:manualLayout>
      </c:layout>
      <c:overlay val="0"/>
      <c:txPr>
        <a:bodyPr/>
        <a:lstStyle/>
        <a:p>
          <a:pPr>
            <a:defRPr sz="800"/>
          </a:pPr>
          <a:endParaRPr lang="en-US"/>
        </a:p>
      </c:txPr>
    </c:legend>
    <c:plotVisOnly val="1"/>
    <c:dispBlanksAs val="gap"/>
    <c:showDLblsOverMax val="0"/>
  </c:chart>
  <c:spPr>
    <a:noFill/>
    <a:ln>
      <a:noFill/>
    </a:ln>
  </c:spPr>
  <c:txPr>
    <a:bodyPr/>
    <a:lstStyle/>
    <a:p>
      <a:pPr>
        <a:defRPr sz="800"/>
      </a:pPr>
      <a:endParaRPr lang="en-US"/>
    </a:p>
  </c:txPr>
  <c:printSettings>
    <c:headerFooter/>
    <c:pageMargins b="0.75000000000000999" l="0.70000000000000062" r="0.70000000000000062" t="0.75000000000000999"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757970253718789"/>
          <c:y val="3.2194626957372861E-3"/>
          <c:w val="0.5254188976377957"/>
          <c:h val="0.90637005070418863"/>
        </c:manualLayout>
      </c:layout>
      <c:barChart>
        <c:barDir val="bar"/>
        <c:grouping val="clustered"/>
        <c:varyColors val="0"/>
        <c:ser>
          <c:idx val="0"/>
          <c:order val="0"/>
          <c:tx>
            <c:strRef>
              <c:f>Transport!$G$12</c:f>
              <c:strCache>
                <c:ptCount val="1"/>
                <c:pt idx="0">
                  <c:v>Hume </c:v>
                </c:pt>
              </c:strCache>
            </c:strRef>
          </c:tx>
          <c:spPr>
            <a:solidFill>
              <a:schemeClr val="accent6">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Transport!$B$13:$B$18</c:f>
              <c:strCache>
                <c:ptCount val="6"/>
                <c:pt idx="0">
                  <c:v>Per cent of 2-parent families with children aged less than 15, which possess fewer than 2 cars, 2016</c:v>
                </c:pt>
                <c:pt idx="1">
                  <c:v>Per cent adults who walked for Transport, for trips longer than 10 mins, on four or more days during the past week: 2014</c:v>
                </c:pt>
                <c:pt idx="2">
                  <c:v>Proportion of Highly Walkable Primary Schools  - index score - 2012</c:v>
                </c:pt>
                <c:pt idx="3">
                  <c:v>Per cent of adults who cycled for transport for trips longer than 10 minutes last week, 2014</c:v>
                </c:pt>
                <c:pt idx="4">
                  <c:v>Per cent of persons travelling to work, who travel 2 or more hours per day, 2012</c:v>
                </c:pt>
                <c:pt idx="5">
                  <c:v>Per cent of those residents who travelled to work who did so by public transport, walking or cycling, 2016</c:v>
                </c:pt>
              </c:strCache>
            </c:strRef>
          </c:cat>
          <c:val>
            <c:numRef>
              <c:f>Transport!$G$13:$G$18</c:f>
              <c:numCache>
                <c:formatCode>#,##0</c:formatCode>
                <c:ptCount val="6"/>
                <c:pt idx="0">
                  <c:v>17.730642504118617</c:v>
                </c:pt>
                <c:pt idx="1">
                  <c:v>11.6</c:v>
                </c:pt>
                <c:pt idx="2" formatCode="#,##0.0">
                  <c:v>1</c:v>
                </c:pt>
                <c:pt idx="3" formatCode="#,##0.0">
                  <c:v>4.5</c:v>
                </c:pt>
                <c:pt idx="4" formatCode="#,##0.0">
                  <c:v>8.4</c:v>
                </c:pt>
                <c:pt idx="5" formatCode="#,##0.0">
                  <c:v>9.8807495741056215</c:v>
                </c:pt>
              </c:numCache>
            </c:numRef>
          </c:val>
          <c:extLst>
            <c:ext xmlns:c16="http://schemas.microsoft.com/office/drawing/2014/chart" uri="{C3380CC4-5D6E-409C-BE32-E72D297353CC}">
              <c16:uniqueId val="{00000000-1C38-4D76-85E8-F0ADFA7BC2D9}"/>
            </c:ext>
          </c:extLst>
        </c:ser>
        <c:ser>
          <c:idx val="1"/>
          <c:order val="1"/>
          <c:tx>
            <c:strRef>
              <c:f>Transport!$J$12</c:f>
              <c:strCache>
                <c:ptCount val="1"/>
                <c:pt idx="0">
                  <c:v>Nillumbik </c:v>
                </c:pt>
              </c:strCache>
            </c:strRef>
          </c:tx>
          <c:spPr>
            <a:solidFill>
              <a:schemeClr val="accent3">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Transport!$B$14:$B$18</c:f>
              <c:strCache>
                <c:ptCount val="5"/>
                <c:pt idx="0">
                  <c:v>Per cent adults who walked for Transport, for trips longer than 10 mins, on four or more days during the past week: 2014</c:v>
                </c:pt>
                <c:pt idx="1">
                  <c:v>Proportion of Highly Walkable Primary Schools  - index score - 2012</c:v>
                </c:pt>
                <c:pt idx="2">
                  <c:v>Per cent of adults who cycled for transport for trips longer than 10 minutes last week, 2014</c:v>
                </c:pt>
                <c:pt idx="3">
                  <c:v>Per cent of persons travelling to work, who travel 2 or more hours per day, 2012</c:v>
                </c:pt>
                <c:pt idx="4">
                  <c:v>Per cent of those residents who travelled to work who did so by public transport, walking or cycling, 2016</c:v>
                </c:pt>
              </c:strCache>
            </c:strRef>
          </c:cat>
          <c:val>
            <c:numRef>
              <c:f>Transport!$J$13:$J$18</c:f>
              <c:numCache>
                <c:formatCode>#,##0</c:formatCode>
                <c:ptCount val="6"/>
                <c:pt idx="0">
                  <c:v>7.8238142165474107</c:v>
                </c:pt>
                <c:pt idx="1">
                  <c:v>12.1</c:v>
                </c:pt>
                <c:pt idx="2" formatCode="#,##0.0">
                  <c:v>0.9</c:v>
                </c:pt>
                <c:pt idx="3" formatCode="#,##0.0">
                  <c:v>4.2000000000000028</c:v>
                </c:pt>
                <c:pt idx="4" formatCode="#,##0.0">
                  <c:v>16.5</c:v>
                </c:pt>
                <c:pt idx="5" formatCode="#,##0.0">
                  <c:v>9.9996311460292873</c:v>
                </c:pt>
              </c:numCache>
            </c:numRef>
          </c:val>
          <c:extLst>
            <c:ext xmlns:c16="http://schemas.microsoft.com/office/drawing/2014/chart" uri="{C3380CC4-5D6E-409C-BE32-E72D297353CC}">
              <c16:uniqueId val="{00000001-1C38-4D76-85E8-F0ADFA7BC2D9}"/>
            </c:ext>
          </c:extLst>
        </c:ser>
        <c:dLbls>
          <c:showLegendKey val="0"/>
          <c:showVal val="0"/>
          <c:showCatName val="0"/>
          <c:showSerName val="0"/>
          <c:showPercent val="0"/>
          <c:showBubbleSize val="0"/>
        </c:dLbls>
        <c:gapWidth val="150"/>
        <c:axId val="213463040"/>
        <c:axId val="213464576"/>
      </c:barChart>
      <c:catAx>
        <c:axId val="213463040"/>
        <c:scaling>
          <c:orientation val="maxMin"/>
        </c:scaling>
        <c:delete val="0"/>
        <c:axPos val="l"/>
        <c:numFmt formatCode="General" sourceLinked="1"/>
        <c:majorTickMark val="none"/>
        <c:minorTickMark val="none"/>
        <c:tickLblPos val="nextTo"/>
        <c:txPr>
          <a:bodyPr/>
          <a:lstStyle/>
          <a:p>
            <a:pPr>
              <a:defRPr sz="800"/>
            </a:pPr>
            <a:endParaRPr lang="en-US"/>
          </a:p>
        </c:txPr>
        <c:crossAx val="213464576"/>
        <c:crosses val="autoZero"/>
        <c:auto val="1"/>
        <c:lblAlgn val="ctr"/>
        <c:lblOffset val="100"/>
        <c:noMultiLvlLbl val="0"/>
      </c:catAx>
      <c:valAx>
        <c:axId val="213464576"/>
        <c:scaling>
          <c:orientation val="minMax"/>
        </c:scaling>
        <c:delete val="0"/>
        <c:axPos val="t"/>
        <c:numFmt formatCode="0" sourceLinked="0"/>
        <c:majorTickMark val="none"/>
        <c:minorTickMark val="none"/>
        <c:tickLblPos val="nextTo"/>
        <c:crossAx val="213463040"/>
        <c:crosses val="autoZero"/>
        <c:crossBetween val="between"/>
      </c:valAx>
      <c:spPr>
        <a:noFill/>
        <a:ln w="25400">
          <a:noFill/>
        </a:ln>
      </c:spPr>
    </c:plotArea>
    <c:legend>
      <c:legendPos val="r"/>
      <c:layout>
        <c:manualLayout>
          <c:xMode val="edge"/>
          <c:yMode val="edge"/>
          <c:x val="0.79750255794294922"/>
          <c:y val="0.37181600903239787"/>
          <c:w val="0.18483740379910524"/>
          <c:h val="0.12607574891127438"/>
        </c:manualLayout>
      </c:layout>
      <c:overlay val="0"/>
      <c:txPr>
        <a:bodyPr/>
        <a:lstStyle/>
        <a:p>
          <a:pPr>
            <a:defRPr sz="800"/>
          </a:pPr>
          <a:endParaRPr lang="en-US"/>
        </a:p>
      </c:txPr>
    </c:legend>
    <c:plotVisOnly val="1"/>
    <c:dispBlanksAs val="gap"/>
    <c:showDLblsOverMax val="0"/>
  </c:chart>
  <c:spPr>
    <a:noFill/>
    <a:ln>
      <a:noFill/>
    </a:ln>
  </c:spPr>
  <c:txPr>
    <a:bodyPr/>
    <a:lstStyle/>
    <a:p>
      <a:pPr>
        <a:defRPr sz="800"/>
      </a:pPr>
      <a:endParaRPr lang="en-US"/>
    </a:p>
  </c:txPr>
  <c:printSettings>
    <c:headerFooter/>
    <c:pageMargins b="0.75000000000001044" l="0.70000000000000062" r="0.70000000000000062" t="0.750000000000010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757970253718778"/>
          <c:y val="3.2194626957372861E-3"/>
          <c:w val="0.5254188976377957"/>
          <c:h val="0.90637005070418863"/>
        </c:manualLayout>
      </c:layout>
      <c:barChart>
        <c:barDir val="bar"/>
        <c:grouping val="clustered"/>
        <c:varyColors val="0"/>
        <c:ser>
          <c:idx val="0"/>
          <c:order val="0"/>
          <c:tx>
            <c:strRef>
              <c:f>Environment!$G$12</c:f>
              <c:strCache>
                <c:ptCount val="1"/>
                <c:pt idx="0">
                  <c:v>Hume </c:v>
                </c:pt>
              </c:strCache>
            </c:strRef>
          </c:tx>
          <c:spPr>
            <a:solidFill>
              <a:schemeClr val="accent6">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Environment!$B$13:$B$19</c:f>
              <c:strCache>
                <c:ptCount val="7"/>
                <c:pt idx="0">
                  <c:v>Proportion of LGA which is green (% total area of LGA) -  % total area LGA - 2013</c:v>
                </c:pt>
                <c:pt idx="1">
                  <c:v>Per cent of urban area covered by tree canopy, 2014</c:v>
                </c:pt>
                <c:pt idx="2">
                  <c:v>Per cent of Residents who do not agree that their locality is a pleasant environment, with well-planned, open spaces, 2008</c:v>
                </c:pt>
                <c:pt idx="3">
                  <c:v>Tonnes of CO2 emitted, per occupied private dwelling, 2007 </c:v>
                </c:pt>
                <c:pt idx="4">
                  <c:v>Megawatts an hour of electricity used per occupied private dwelling, 2007 </c:v>
                </c:pt>
                <c:pt idx="5">
                  <c:v>Per cent of adults who live in houses that collect waste water, 2011</c:v>
                </c:pt>
                <c:pt idx="6">
                  <c:v>Kg of garbage generated per household, 2012/13</c:v>
                </c:pt>
              </c:strCache>
            </c:strRef>
          </c:cat>
          <c:val>
            <c:numRef>
              <c:f>Environment!$G$13:$G$19</c:f>
              <c:numCache>
                <c:formatCode>#,##0.0</c:formatCode>
                <c:ptCount val="7"/>
                <c:pt idx="0" formatCode="#,##0">
                  <c:v>53</c:v>
                </c:pt>
                <c:pt idx="1">
                  <c:v>7.9</c:v>
                </c:pt>
                <c:pt idx="2" formatCode="#,##0">
                  <c:v>31.799999999999997</c:v>
                </c:pt>
                <c:pt idx="3">
                  <c:v>10.199999999999999</c:v>
                </c:pt>
                <c:pt idx="4">
                  <c:v>5.0999999999999996</c:v>
                </c:pt>
                <c:pt idx="5" formatCode="#,##0">
                  <c:v>48.6</c:v>
                </c:pt>
                <c:pt idx="6" formatCode="#,##0">
                  <c:v>628</c:v>
                </c:pt>
              </c:numCache>
            </c:numRef>
          </c:val>
          <c:extLst>
            <c:ext xmlns:c16="http://schemas.microsoft.com/office/drawing/2014/chart" uri="{C3380CC4-5D6E-409C-BE32-E72D297353CC}">
              <c16:uniqueId val="{00000000-9F00-4E6C-947F-72B79BECF3FC}"/>
            </c:ext>
          </c:extLst>
        </c:ser>
        <c:ser>
          <c:idx val="1"/>
          <c:order val="1"/>
          <c:tx>
            <c:strRef>
              <c:f>Environment!$J$12</c:f>
              <c:strCache>
                <c:ptCount val="1"/>
                <c:pt idx="0">
                  <c:v>Nillumbik </c:v>
                </c:pt>
              </c:strCache>
            </c:strRef>
          </c:tx>
          <c:spPr>
            <a:solidFill>
              <a:schemeClr val="accent3">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Environment!$B$13:$B$19</c:f>
              <c:strCache>
                <c:ptCount val="7"/>
                <c:pt idx="0">
                  <c:v>Proportion of LGA which is green (% total area of LGA) -  % total area LGA - 2013</c:v>
                </c:pt>
                <c:pt idx="1">
                  <c:v>Per cent of urban area covered by tree canopy, 2014</c:v>
                </c:pt>
                <c:pt idx="2">
                  <c:v>Per cent of Residents who do not agree that their locality is a pleasant environment, with well-planned, open spaces, 2008</c:v>
                </c:pt>
                <c:pt idx="3">
                  <c:v>Tonnes of CO2 emitted, per occupied private dwelling, 2007 </c:v>
                </c:pt>
                <c:pt idx="4">
                  <c:v>Megawatts an hour of electricity used per occupied private dwelling, 2007 </c:v>
                </c:pt>
                <c:pt idx="5">
                  <c:v>Per cent of adults who live in houses that collect waste water, 2011</c:v>
                </c:pt>
                <c:pt idx="6">
                  <c:v>Kg of garbage generated per household, 2012/13</c:v>
                </c:pt>
              </c:strCache>
            </c:strRef>
          </c:cat>
          <c:val>
            <c:numRef>
              <c:f>Environment!$J$13:$J$19</c:f>
              <c:numCache>
                <c:formatCode>#,##0.0</c:formatCode>
                <c:ptCount val="7"/>
                <c:pt idx="0" formatCode="#,##0">
                  <c:v>56.3</c:v>
                </c:pt>
                <c:pt idx="1">
                  <c:v>49.1</c:v>
                </c:pt>
                <c:pt idx="2" formatCode="#,##0">
                  <c:v>5.5999999999999943</c:v>
                </c:pt>
                <c:pt idx="3">
                  <c:v>13.3</c:v>
                </c:pt>
                <c:pt idx="4">
                  <c:v>7.8</c:v>
                </c:pt>
                <c:pt idx="5" formatCode="#,##0">
                  <c:v>46</c:v>
                </c:pt>
                <c:pt idx="6" formatCode="#,##0">
                  <c:v>294</c:v>
                </c:pt>
              </c:numCache>
            </c:numRef>
          </c:val>
          <c:extLst>
            <c:ext xmlns:c16="http://schemas.microsoft.com/office/drawing/2014/chart" uri="{C3380CC4-5D6E-409C-BE32-E72D297353CC}">
              <c16:uniqueId val="{00000001-9F00-4E6C-947F-72B79BECF3FC}"/>
            </c:ext>
          </c:extLst>
        </c:ser>
        <c:dLbls>
          <c:showLegendKey val="0"/>
          <c:showVal val="0"/>
          <c:showCatName val="0"/>
          <c:showSerName val="0"/>
          <c:showPercent val="0"/>
          <c:showBubbleSize val="0"/>
        </c:dLbls>
        <c:gapWidth val="150"/>
        <c:axId val="217992192"/>
        <c:axId val="218075904"/>
      </c:barChart>
      <c:catAx>
        <c:axId val="217992192"/>
        <c:scaling>
          <c:orientation val="maxMin"/>
        </c:scaling>
        <c:delete val="0"/>
        <c:axPos val="l"/>
        <c:numFmt formatCode="General" sourceLinked="1"/>
        <c:majorTickMark val="none"/>
        <c:minorTickMark val="none"/>
        <c:tickLblPos val="nextTo"/>
        <c:txPr>
          <a:bodyPr/>
          <a:lstStyle/>
          <a:p>
            <a:pPr>
              <a:defRPr sz="800"/>
            </a:pPr>
            <a:endParaRPr lang="en-US"/>
          </a:p>
        </c:txPr>
        <c:crossAx val="218075904"/>
        <c:crosses val="autoZero"/>
        <c:auto val="1"/>
        <c:lblAlgn val="ctr"/>
        <c:lblOffset val="100"/>
        <c:noMultiLvlLbl val="0"/>
      </c:catAx>
      <c:valAx>
        <c:axId val="218075904"/>
        <c:scaling>
          <c:orientation val="minMax"/>
        </c:scaling>
        <c:delete val="0"/>
        <c:axPos val="t"/>
        <c:numFmt formatCode="0" sourceLinked="0"/>
        <c:majorTickMark val="none"/>
        <c:minorTickMark val="none"/>
        <c:tickLblPos val="nextTo"/>
        <c:crossAx val="217992192"/>
        <c:crosses val="autoZero"/>
        <c:crossBetween val="between"/>
      </c:valAx>
      <c:spPr>
        <a:noFill/>
        <a:ln w="25400">
          <a:noFill/>
        </a:ln>
      </c:spPr>
    </c:plotArea>
    <c:legend>
      <c:legendPos val="r"/>
      <c:layout>
        <c:manualLayout>
          <c:xMode val="edge"/>
          <c:yMode val="edge"/>
          <c:x val="0.79750255794294966"/>
          <c:y val="0.37181600903239764"/>
          <c:w val="0.18483740379910513"/>
          <c:h val="0.12607574891127438"/>
        </c:manualLayout>
      </c:layout>
      <c:overlay val="0"/>
      <c:txPr>
        <a:bodyPr/>
        <a:lstStyle/>
        <a:p>
          <a:pPr>
            <a:defRPr sz="800"/>
          </a:pPr>
          <a:endParaRPr lang="en-US"/>
        </a:p>
      </c:txPr>
    </c:legend>
    <c:plotVisOnly val="1"/>
    <c:dispBlanksAs val="gap"/>
    <c:showDLblsOverMax val="0"/>
  </c:chart>
  <c:spPr>
    <a:noFill/>
    <a:ln>
      <a:noFill/>
    </a:ln>
  </c:spPr>
  <c:txPr>
    <a:bodyPr/>
    <a:lstStyle/>
    <a:p>
      <a:pPr>
        <a:defRPr sz="800"/>
      </a:pPr>
      <a:endParaRPr lang="en-US"/>
    </a:p>
  </c:txPr>
  <c:printSettings>
    <c:headerFooter/>
    <c:pageMargins b="0.75000000000001021" l="0.70000000000000062" r="0.70000000000000062" t="0.75000000000001021"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714245418776729"/>
          <c:y val="1.630911405535386E-2"/>
          <c:w val="0.78843748356592036"/>
          <c:h val="0.9752018797051567"/>
        </c:manualLayout>
      </c:layout>
      <c:barChart>
        <c:barDir val="bar"/>
        <c:grouping val="clustered"/>
        <c:varyColors val="0"/>
        <c:ser>
          <c:idx val="0"/>
          <c:order val="0"/>
          <c:spPr>
            <a:solidFill>
              <a:srgbClr val="0066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 Comparison'!$G$15:$G$93</c:f>
              <c:strCache>
                <c:ptCount val="79"/>
                <c:pt idx="0">
                  <c:v>Melbourne </c:v>
                </c:pt>
                <c:pt idx="1">
                  <c:v>Boroondara </c:v>
                </c:pt>
                <c:pt idx="2">
                  <c:v>Stonnington </c:v>
                </c:pt>
                <c:pt idx="3">
                  <c:v>Yarra </c:v>
                </c:pt>
                <c:pt idx="4">
                  <c:v>Glen Eira </c:v>
                </c:pt>
                <c:pt idx="5">
                  <c:v>Port Phillip </c:v>
                </c:pt>
                <c:pt idx="6">
                  <c:v>Monash </c:v>
                </c:pt>
                <c:pt idx="7">
                  <c:v>Whitehorse </c:v>
                </c:pt>
                <c:pt idx="8">
                  <c:v>Bayside </c:v>
                </c:pt>
                <c:pt idx="9">
                  <c:v>Manningham </c:v>
                </c:pt>
                <c:pt idx="10">
                  <c:v>Moreland </c:v>
                </c:pt>
                <c:pt idx="11">
                  <c:v>Darebin </c:v>
                </c:pt>
                <c:pt idx="12">
                  <c:v>Maribyrnong </c:v>
                </c:pt>
                <c:pt idx="13">
                  <c:v>Queenscliffe </c:v>
                </c:pt>
                <c:pt idx="14">
                  <c:v>Moonee Valley </c:v>
                </c:pt>
                <c:pt idx="15">
                  <c:v>Banyule </c:v>
                </c:pt>
                <c:pt idx="16">
                  <c:v>Hobsons Bay </c:v>
                </c:pt>
                <c:pt idx="17">
                  <c:v>Kingston </c:v>
                </c:pt>
                <c:pt idx="18">
                  <c:v>Nillumbik </c:v>
                </c:pt>
                <c:pt idx="19">
                  <c:v>Surf Coast </c:v>
                </c:pt>
                <c:pt idx="20">
                  <c:v>Wyndham </c:v>
                </c:pt>
                <c:pt idx="21">
                  <c:v>Maroondah </c:v>
                </c:pt>
                <c:pt idx="22">
                  <c:v>Knox </c:v>
                </c:pt>
                <c:pt idx="23">
                  <c:v>Mount Alexander </c:v>
                </c:pt>
                <c:pt idx="24">
                  <c:v>Macedon Ranges </c:v>
                </c:pt>
                <c:pt idx="25">
                  <c:v>Greater Geelong </c:v>
                </c:pt>
                <c:pt idx="26">
                  <c:v>Greater Dandenong </c:v>
                </c:pt>
                <c:pt idx="27">
                  <c:v>Whittlesea </c:v>
                </c:pt>
                <c:pt idx="28">
                  <c:v>Ballarat </c:v>
                </c:pt>
                <c:pt idx="29">
                  <c:v>Brimbank </c:v>
                </c:pt>
                <c:pt idx="30">
                  <c:v>Hepburn </c:v>
                </c:pt>
                <c:pt idx="31">
                  <c:v>Casey </c:v>
                </c:pt>
                <c:pt idx="32">
                  <c:v>Greater Bendigo </c:v>
                </c:pt>
                <c:pt idx="33">
                  <c:v>Indigo </c:v>
                </c:pt>
                <c:pt idx="34">
                  <c:v>Alpine </c:v>
                </c:pt>
                <c:pt idx="35">
                  <c:v>Warrnambool </c:v>
                </c:pt>
                <c:pt idx="36">
                  <c:v>Melton </c:v>
                </c:pt>
                <c:pt idx="37">
                  <c:v>Mornington Peninsula </c:v>
                </c:pt>
                <c:pt idx="38">
                  <c:v>Hume </c:v>
                </c:pt>
                <c:pt idx="39">
                  <c:v>Yarra Ranges </c:v>
                </c:pt>
                <c:pt idx="40">
                  <c:v>Mansfield </c:v>
                </c:pt>
                <c:pt idx="41">
                  <c:v>Moyne </c:v>
                </c:pt>
                <c:pt idx="42">
                  <c:v>Southern Grampians </c:v>
                </c:pt>
                <c:pt idx="43">
                  <c:v>Wangaratta </c:v>
                </c:pt>
                <c:pt idx="44">
                  <c:v>Frankston </c:v>
                </c:pt>
                <c:pt idx="45">
                  <c:v>Horsham </c:v>
                </c:pt>
                <c:pt idx="46">
                  <c:v>West Wimmera </c:v>
                </c:pt>
                <c:pt idx="47">
                  <c:v>Buloke </c:v>
                </c:pt>
                <c:pt idx="48">
                  <c:v>Moorabool </c:v>
                </c:pt>
                <c:pt idx="49">
                  <c:v>Greater Shepparton </c:v>
                </c:pt>
                <c:pt idx="50">
                  <c:v>Wodonga </c:v>
                </c:pt>
                <c:pt idx="51">
                  <c:v>Baw Baw </c:v>
                </c:pt>
                <c:pt idx="52">
                  <c:v>Bass Coast </c:v>
                </c:pt>
                <c:pt idx="53">
                  <c:v>Golden Plains </c:v>
                </c:pt>
                <c:pt idx="54">
                  <c:v>Wellington </c:v>
                </c:pt>
                <c:pt idx="55">
                  <c:v>Cardinia </c:v>
                </c:pt>
                <c:pt idx="56">
                  <c:v>Murrindindi </c:v>
                </c:pt>
                <c:pt idx="57">
                  <c:v>Campaspe </c:v>
                </c:pt>
                <c:pt idx="58">
                  <c:v>Corangamite </c:v>
                </c:pt>
                <c:pt idx="59">
                  <c:v>Benalla </c:v>
                </c:pt>
                <c:pt idx="60">
                  <c:v>Strathbogie </c:v>
                </c:pt>
                <c:pt idx="61">
                  <c:v>Hindmarsh </c:v>
                </c:pt>
                <c:pt idx="62">
                  <c:v>South Gippsland </c:v>
                </c:pt>
                <c:pt idx="63">
                  <c:v>Towong </c:v>
                </c:pt>
                <c:pt idx="64">
                  <c:v>Mildura </c:v>
                </c:pt>
                <c:pt idx="65">
                  <c:v>Loddon </c:v>
                </c:pt>
                <c:pt idx="66">
                  <c:v>Ararat </c:v>
                </c:pt>
                <c:pt idx="67">
                  <c:v>Northern Grampians </c:v>
                </c:pt>
                <c:pt idx="68">
                  <c:v>Swan Hill </c:v>
                </c:pt>
                <c:pt idx="69">
                  <c:v>Latrobe </c:v>
                </c:pt>
                <c:pt idx="70">
                  <c:v>East Gippsland </c:v>
                </c:pt>
                <c:pt idx="71">
                  <c:v>Colac-Otway </c:v>
                </c:pt>
                <c:pt idx="72">
                  <c:v>Pyrenees </c:v>
                </c:pt>
                <c:pt idx="73">
                  <c:v>Gannawarra </c:v>
                </c:pt>
                <c:pt idx="74">
                  <c:v>Moira </c:v>
                </c:pt>
                <c:pt idx="75">
                  <c:v>Yarriambiack </c:v>
                </c:pt>
                <c:pt idx="76">
                  <c:v>Mitchell </c:v>
                </c:pt>
                <c:pt idx="77">
                  <c:v>Glenelg </c:v>
                </c:pt>
                <c:pt idx="78">
                  <c:v>Central Goldfields </c:v>
                </c:pt>
              </c:strCache>
            </c:strRef>
          </c:cat>
          <c:val>
            <c:numRef>
              <c:f>'Municipal Comparison'!$H$15:$H$93</c:f>
              <c:numCache>
                <c:formatCode>0.0</c:formatCode>
                <c:ptCount val="79"/>
                <c:pt idx="0">
                  <c:v>70.663832254324092</c:v>
                </c:pt>
                <c:pt idx="1">
                  <c:v>70.472154660113844</c:v>
                </c:pt>
                <c:pt idx="2">
                  <c:v>68.589187626481646</c:v>
                </c:pt>
                <c:pt idx="3">
                  <c:v>67.05406911928651</c:v>
                </c:pt>
                <c:pt idx="4">
                  <c:v>63.964778185198575</c:v>
                </c:pt>
                <c:pt idx="5">
                  <c:v>62.342986968897705</c:v>
                </c:pt>
                <c:pt idx="6">
                  <c:v>61.67847177505903</c:v>
                </c:pt>
                <c:pt idx="7">
                  <c:v>61.516112631043754</c:v>
                </c:pt>
                <c:pt idx="8">
                  <c:v>61.434327155519739</c:v>
                </c:pt>
                <c:pt idx="9">
                  <c:v>58.487536627463577</c:v>
                </c:pt>
                <c:pt idx="10">
                  <c:v>56.076105488446323</c:v>
                </c:pt>
                <c:pt idx="11">
                  <c:v>55.758775172893735</c:v>
                </c:pt>
                <c:pt idx="12">
                  <c:v>55.696159587460983</c:v>
                </c:pt>
                <c:pt idx="13">
                  <c:v>54.78547854785478</c:v>
                </c:pt>
                <c:pt idx="14">
                  <c:v>53.747755127760797</c:v>
                </c:pt>
                <c:pt idx="15">
                  <c:v>52.896676580887103</c:v>
                </c:pt>
                <c:pt idx="16">
                  <c:v>46.059896269031285</c:v>
                </c:pt>
                <c:pt idx="17">
                  <c:v>45.640479222433015</c:v>
                </c:pt>
                <c:pt idx="18">
                  <c:v>45.034368333728366</c:v>
                </c:pt>
                <c:pt idx="19">
                  <c:v>43.557225614529514</c:v>
                </c:pt>
                <c:pt idx="20">
                  <c:v>41.941966544739543</c:v>
                </c:pt>
                <c:pt idx="21">
                  <c:v>41.876583169152831</c:v>
                </c:pt>
                <c:pt idx="22">
                  <c:v>40.46979512297888</c:v>
                </c:pt>
                <c:pt idx="23">
                  <c:v>36.557262569832403</c:v>
                </c:pt>
                <c:pt idx="24">
                  <c:v>35.700197238658774</c:v>
                </c:pt>
                <c:pt idx="25">
                  <c:v>33.772580338467392</c:v>
                </c:pt>
                <c:pt idx="26">
                  <c:v>33.142550963248006</c:v>
                </c:pt>
                <c:pt idx="27">
                  <c:v>33.080955154338966</c:v>
                </c:pt>
                <c:pt idx="28">
                  <c:v>32.694314032342206</c:v>
                </c:pt>
                <c:pt idx="29">
                  <c:v>31.509550461091084</c:v>
                </c:pt>
                <c:pt idx="30">
                  <c:v>30.064051240992796</c:v>
                </c:pt>
                <c:pt idx="31">
                  <c:v>29.787207331617598</c:v>
                </c:pt>
                <c:pt idx="32">
                  <c:v>29.519210581566242</c:v>
                </c:pt>
                <c:pt idx="33">
                  <c:v>28.913912095895387</c:v>
                </c:pt>
                <c:pt idx="34">
                  <c:v>28.74074074074074</c:v>
                </c:pt>
                <c:pt idx="35">
                  <c:v>28.259337561663145</c:v>
                </c:pt>
                <c:pt idx="36">
                  <c:v>28.229527856714547</c:v>
                </c:pt>
                <c:pt idx="37">
                  <c:v>27.660327915294452</c:v>
                </c:pt>
                <c:pt idx="38">
                  <c:v>27.423580786026204</c:v>
                </c:pt>
                <c:pt idx="39">
                  <c:v>27.373699093373759</c:v>
                </c:pt>
                <c:pt idx="40">
                  <c:v>27.233115468409586</c:v>
                </c:pt>
                <c:pt idx="41">
                  <c:v>25.952227243382826</c:v>
                </c:pt>
                <c:pt idx="42">
                  <c:v>25.758116303960044</c:v>
                </c:pt>
                <c:pt idx="43">
                  <c:v>25.655146221040638</c:v>
                </c:pt>
                <c:pt idx="44">
                  <c:v>25.228663153431462</c:v>
                </c:pt>
                <c:pt idx="45">
                  <c:v>24.385398559721878</c:v>
                </c:pt>
                <c:pt idx="46">
                  <c:v>24.336973478939157</c:v>
                </c:pt>
                <c:pt idx="47">
                  <c:v>24.256292906178491</c:v>
                </c:pt>
                <c:pt idx="48">
                  <c:v>23.994211287988424</c:v>
                </c:pt>
                <c:pt idx="49">
                  <c:v>23.888846823654124</c:v>
                </c:pt>
                <c:pt idx="50">
                  <c:v>23.184908971265628</c:v>
                </c:pt>
                <c:pt idx="51">
                  <c:v>23.157453936348411</c:v>
                </c:pt>
                <c:pt idx="52">
                  <c:v>22.965276501929083</c:v>
                </c:pt>
                <c:pt idx="53">
                  <c:v>22.948038176033933</c:v>
                </c:pt>
                <c:pt idx="54">
                  <c:v>22.85891089108911</c:v>
                </c:pt>
                <c:pt idx="55">
                  <c:v>22.769914417379855</c:v>
                </c:pt>
                <c:pt idx="56">
                  <c:v>22.014449638759032</c:v>
                </c:pt>
                <c:pt idx="57">
                  <c:v>21.440613026819925</c:v>
                </c:pt>
                <c:pt idx="58">
                  <c:v>21.406959152798791</c:v>
                </c:pt>
                <c:pt idx="59">
                  <c:v>20.970695970695971</c:v>
                </c:pt>
                <c:pt idx="60">
                  <c:v>20.815047021943574</c:v>
                </c:pt>
                <c:pt idx="61">
                  <c:v>20.739910313901344</c:v>
                </c:pt>
                <c:pt idx="62">
                  <c:v>20.734474932948217</c:v>
                </c:pt>
                <c:pt idx="63">
                  <c:v>20.564971751412429</c:v>
                </c:pt>
                <c:pt idx="64">
                  <c:v>20.555861309851402</c:v>
                </c:pt>
                <c:pt idx="65">
                  <c:v>20.234604105571847</c:v>
                </c:pt>
                <c:pt idx="66">
                  <c:v>20.178197064989519</c:v>
                </c:pt>
                <c:pt idx="67">
                  <c:v>19.763252702007208</c:v>
                </c:pt>
                <c:pt idx="68">
                  <c:v>19.713993871297241</c:v>
                </c:pt>
                <c:pt idx="69">
                  <c:v>19.58028113244902</c:v>
                </c:pt>
                <c:pt idx="70">
                  <c:v>19.160557711657322</c:v>
                </c:pt>
                <c:pt idx="71">
                  <c:v>18.878073770491806</c:v>
                </c:pt>
                <c:pt idx="72">
                  <c:v>18.661639962299716</c:v>
                </c:pt>
                <c:pt idx="73">
                  <c:v>18.536887786732795</c:v>
                </c:pt>
                <c:pt idx="74">
                  <c:v>18.390333811181652</c:v>
                </c:pt>
                <c:pt idx="75">
                  <c:v>18.331616889804327</c:v>
                </c:pt>
                <c:pt idx="76">
                  <c:v>18.325766803233307</c:v>
                </c:pt>
                <c:pt idx="77">
                  <c:v>18.096392846317066</c:v>
                </c:pt>
                <c:pt idx="78">
                  <c:v>14.093264248704662</c:v>
                </c:pt>
              </c:numCache>
            </c:numRef>
          </c:val>
          <c:extLst>
            <c:ext xmlns:c16="http://schemas.microsoft.com/office/drawing/2014/chart" uri="{C3380CC4-5D6E-409C-BE32-E72D297353CC}">
              <c16:uniqueId val="{00000000-5428-48E5-967C-9A401C11EE86}"/>
            </c:ext>
          </c:extLst>
        </c:ser>
        <c:dLbls>
          <c:showLegendKey val="0"/>
          <c:showVal val="0"/>
          <c:showCatName val="0"/>
          <c:showSerName val="0"/>
          <c:showPercent val="0"/>
          <c:showBubbleSize val="0"/>
        </c:dLbls>
        <c:gapWidth val="68"/>
        <c:axId val="218474368"/>
        <c:axId val="218475904"/>
      </c:barChart>
      <c:catAx>
        <c:axId val="218474368"/>
        <c:scaling>
          <c:orientation val="maxMin"/>
        </c:scaling>
        <c:delete val="0"/>
        <c:axPos val="l"/>
        <c:numFmt formatCode="General" sourceLinked="1"/>
        <c:majorTickMark val="none"/>
        <c:minorTickMark val="none"/>
        <c:tickLblPos val="nextTo"/>
        <c:txPr>
          <a:bodyPr/>
          <a:lstStyle/>
          <a:p>
            <a:pPr>
              <a:defRPr sz="800"/>
            </a:pPr>
            <a:endParaRPr lang="en-US"/>
          </a:p>
        </c:txPr>
        <c:crossAx val="218475904"/>
        <c:crosses val="autoZero"/>
        <c:auto val="1"/>
        <c:lblAlgn val="ctr"/>
        <c:lblOffset val="100"/>
        <c:noMultiLvlLbl val="0"/>
      </c:catAx>
      <c:valAx>
        <c:axId val="218475904"/>
        <c:scaling>
          <c:orientation val="minMax"/>
        </c:scaling>
        <c:delete val="0"/>
        <c:axPos val="t"/>
        <c:numFmt formatCode="0" sourceLinked="0"/>
        <c:majorTickMark val="none"/>
        <c:minorTickMark val="none"/>
        <c:tickLblPos val="nextTo"/>
        <c:crossAx val="21847436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91" l="0.70000000000000062" r="0.70000000000000062" t="0.7500000000000091"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484412009474416E-2"/>
          <c:y val="4.1804303447576303E-2"/>
          <c:w val="0.92366505267393006"/>
          <c:h val="0.91743469002730349"/>
        </c:manualLayout>
      </c:layout>
      <c:scatterChart>
        <c:scatterStyle val="lineMarker"/>
        <c:varyColors val="0"/>
        <c:ser>
          <c:idx val="0"/>
          <c:order val="0"/>
          <c:spPr>
            <a:ln w="28575">
              <a:noFill/>
            </a:ln>
          </c:spPr>
          <c:marker>
            <c:symbol val="diamond"/>
            <c:size val="5"/>
            <c:spPr>
              <a:solidFill>
                <a:srgbClr val="800000"/>
              </a:solidFill>
            </c:spPr>
          </c:marker>
          <c:dLbls>
            <c:dLbl>
              <c:idx val="0"/>
              <c:layout>
                <c:manualLayout>
                  <c:x val="-8.6862091553671066E-3"/>
                  <c:y val="-6.8551842330762365E-3"/>
                </c:manualLayout>
              </c:layout>
              <c:tx>
                <c:strRef>
                  <c:f>Correlations!$D$44</c:f>
                  <c:strCache>
                    <c:ptCount val="1"/>
                    <c:pt idx="0">
                      <c:v>Banyule</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{307A3810-B2D6-43AF-95DA-C126B6C0D0BD}</c15:txfldGUID>
                      <c15:f>Correlations!$D$44</c15:f>
                      <c15:dlblFieldTableCache>
                        <c:ptCount val="1"/>
                        <c:pt idx="0">
                          <c:v>Banyule</c:v>
                        </c:pt>
                      </c15:dlblFieldTableCache>
                    </c15:dlblFTEntry>
                  </c15:dlblFieldTable>
                  <c15:showDataLabelsRange val="0"/>
                </c:ext>
                <c:ext xmlns:c16="http://schemas.microsoft.com/office/drawing/2014/chart" uri="{C3380CC4-5D6E-409C-BE32-E72D297353CC}">
                  <c16:uniqueId val="{00000000-E440-4A97-BD6D-FB23543284C3}"/>
                </c:ext>
              </c:extLst>
            </c:dLbl>
            <c:dLbl>
              <c:idx val="1"/>
              <c:layout>
                <c:manualLayout>
                  <c:x val="-8.6862091553671066E-3"/>
                  <c:y val="0"/>
                </c:manualLayout>
              </c:layout>
              <c:tx>
                <c:strRef>
                  <c:f>Correlations!$D$45</c:f>
                  <c:strCache>
                    <c:ptCount val="1"/>
                    <c:pt idx="0">
                      <c:v>Bayside</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{84EA838B-0511-45E8-B1EC-970F4D2A4049}</c15:txfldGUID>
                      <c15:f>Correlations!$D$45</c15:f>
                      <c15:dlblFieldTableCache>
                        <c:ptCount val="1"/>
                        <c:pt idx="0">
                          <c:v>Bayside</c:v>
                        </c:pt>
                      </c15:dlblFieldTableCache>
                    </c15:dlblFTEntry>
                  </c15:dlblFieldTable>
                  <c15:showDataLabelsRange val="0"/>
                </c:ext>
                <c:ext xmlns:c16="http://schemas.microsoft.com/office/drawing/2014/chart" uri="{C3380CC4-5D6E-409C-BE32-E72D297353CC}">
                  <c16:uniqueId val="{00000001-E440-4A97-BD6D-FB23543284C3}"/>
                </c:ext>
              </c:extLst>
            </c:dLbl>
            <c:dLbl>
              <c:idx val="2"/>
              <c:layout>
                <c:manualLayout>
                  <c:x val="-9.6733981700044703E-3"/>
                  <c:y val="-1.8402707810172479E-4"/>
                </c:manualLayout>
              </c:layout>
              <c:tx>
                <c:strRef>
                  <c:f>Correlations!$D$46</c:f>
                  <c:strCache>
                    <c:ptCount val="1"/>
                    <c:pt idx="0">
                      <c:v>Boroondara</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{F7C5098D-ED23-4838-8042-B7CBB57A5BF7}</c15:txfldGUID>
                      <c15:f>Correlations!$D$46</c15:f>
                      <c15:dlblFieldTableCache>
                        <c:ptCount val="1"/>
                        <c:pt idx="0">
                          <c:v>Boroondara</c:v>
                        </c:pt>
                      </c15:dlblFieldTableCache>
                    </c15:dlblFTEntry>
                  </c15:dlblFieldTable>
                  <c15:showDataLabelsRange val="0"/>
                </c:ext>
                <c:ext xmlns:c16="http://schemas.microsoft.com/office/drawing/2014/chart" uri="{C3380CC4-5D6E-409C-BE32-E72D297353CC}">
                  <c16:uniqueId val="{00000002-E440-4A97-BD6D-FB23543284C3}"/>
                </c:ext>
              </c:extLst>
            </c:dLbl>
            <c:dLbl>
              <c:idx val="3"/>
              <c:layout>
                <c:manualLayout>
                  <c:x val="-6.5146568665252775E-3"/>
                  <c:y val="3.8413321728100799E-3"/>
                </c:manualLayout>
              </c:layout>
              <c:tx>
                <c:strRef>
                  <c:f>Correlations!$D$47</c:f>
                  <c:strCache>
                    <c:ptCount val="1"/>
                    <c:pt idx="0">
                      <c:v>Brimbank</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{ED677646-3541-41BE-BA37-EACE3467B709}</c15:txfldGUID>
                      <c15:f>Correlations!$D$47</c15:f>
                      <c15:dlblFieldTableCache>
                        <c:ptCount val="1"/>
                        <c:pt idx="0">
                          <c:v>Brimbank</c:v>
                        </c:pt>
                      </c15:dlblFieldTableCache>
                    </c15:dlblFTEntry>
                  </c15:dlblFieldTable>
                  <c15:showDataLabelsRange val="0"/>
                </c:ext>
                <c:ext xmlns:c16="http://schemas.microsoft.com/office/drawing/2014/chart" uri="{C3380CC4-5D6E-409C-BE32-E72D297353CC}">
                  <c16:uniqueId val="{00000003-E440-4A97-BD6D-FB23543284C3}"/>
                </c:ext>
              </c:extLst>
            </c:dLbl>
            <c:dLbl>
              <c:idx val="4"/>
              <c:layout>
                <c:manualLayout>
                  <c:x val="-7.0549480756660074E-3"/>
                  <c:y val="2.4942837693616412E-3"/>
                </c:manualLayout>
              </c:layout>
              <c:tx>
                <c:rich>
                  <a:bodyPr/>
                  <a:lstStyle/>
                  <a:p>
                    <a:r>
                      <a:rPr lang="en-US" sz="650"/>
                      <a:t>C</a:t>
                    </a:r>
                    <a:r>
                      <a:rPr lang="en-US" sz="700"/>
                      <a:t>ardinia</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440-4A97-BD6D-FB23543284C3}"/>
                </c:ext>
              </c:extLst>
            </c:dLbl>
            <c:dLbl>
              <c:idx val="5"/>
              <c:layout>
                <c:manualLayout>
                  <c:x val="-7.6057673275999023E-3"/>
                  <c:y val="0"/>
                </c:manualLayout>
              </c:layout>
              <c:tx>
                <c:strRef>
                  <c:f>Correlations!$D$49</c:f>
                  <c:strCache>
                    <c:ptCount val="1"/>
                    <c:pt idx="0">
                      <c:v>Casey</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{D12A62E5-47C5-4ED6-9949-4B3435717B93}</c15:txfldGUID>
                      <c15:f>Correlations!$D$49</c15:f>
                      <c15:dlblFieldTableCache>
                        <c:ptCount val="1"/>
                        <c:pt idx="0">
                          <c:v>Casey</c:v>
                        </c:pt>
                      </c15:dlblFieldTableCache>
                    </c15:dlblFTEntry>
                  </c15:dlblFieldTable>
                  <c15:showDataLabelsRange val="0"/>
                </c:ext>
                <c:ext xmlns:c16="http://schemas.microsoft.com/office/drawing/2014/chart" uri="{C3380CC4-5D6E-409C-BE32-E72D297353CC}">
                  <c16:uniqueId val="{00000005-E440-4A97-BD6D-FB23543284C3}"/>
                </c:ext>
              </c:extLst>
            </c:dLbl>
            <c:dLbl>
              <c:idx val="6"/>
              <c:layout>
                <c:manualLayout>
                  <c:x val="-1.0857761444208807E-2"/>
                  <c:y val="1.0282776349614674E-2"/>
                </c:manualLayout>
              </c:layout>
              <c:tx>
                <c:strRef>
                  <c:f>Correlations!$D$50</c:f>
                  <c:strCache>
                    <c:ptCount val="1"/>
                    <c:pt idx="0">
                      <c:v>Darebin</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{56B688E9-6335-4034-A37B-21E968BB2B96}</c15:txfldGUID>
                      <c15:f>Correlations!$D$50</c15:f>
                      <c15:dlblFieldTableCache>
                        <c:ptCount val="1"/>
                        <c:pt idx="0">
                          <c:v>Darebin</c:v>
                        </c:pt>
                      </c15:dlblFieldTableCache>
                    </c15:dlblFTEntry>
                  </c15:dlblFieldTable>
                  <c15:showDataLabelsRange val="0"/>
                </c:ext>
                <c:ext xmlns:c16="http://schemas.microsoft.com/office/drawing/2014/chart" uri="{C3380CC4-5D6E-409C-BE32-E72D297353CC}">
                  <c16:uniqueId val="{00000006-E440-4A97-BD6D-FB23543284C3}"/>
                </c:ext>
              </c:extLst>
            </c:dLbl>
            <c:dLbl>
              <c:idx val="7"/>
              <c:layout>
                <c:manualLayout>
                  <c:x val="-1.1614401858304382E-2"/>
                  <c:y val="0"/>
                </c:manualLayout>
              </c:layout>
              <c:tx>
                <c:strRef>
                  <c:f>Correlations!$D$51</c:f>
                  <c:strCache>
                    <c:ptCount val="1"/>
                    <c:pt idx="0">
                      <c:v>Frankston</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{C5557AA6-6611-4D64-93E8-8F84F1844436}</c15:txfldGUID>
                      <c15:f>Correlations!$D$51</c15:f>
                      <c15:dlblFieldTableCache>
                        <c:ptCount val="1"/>
                        <c:pt idx="0">
                          <c:v>Frankston</c:v>
                        </c:pt>
                      </c15:dlblFieldTableCache>
                    </c15:dlblFTEntry>
                  </c15:dlblFieldTable>
                  <c15:showDataLabelsRange val="0"/>
                </c:ext>
                <c:ext xmlns:c16="http://schemas.microsoft.com/office/drawing/2014/chart" uri="{C3380CC4-5D6E-409C-BE32-E72D297353CC}">
                  <c16:uniqueId val="{00000007-E440-4A97-BD6D-FB23543284C3}"/>
                </c:ext>
              </c:extLst>
            </c:dLbl>
            <c:dLbl>
              <c:idx val="8"/>
              <c:layout>
                <c:manualLayout>
                  <c:x val="-6.9532433956340026E-2"/>
                  <c:y val="9.3329421039421766E-4"/>
                </c:manualLayout>
              </c:layout>
              <c:tx>
                <c:strRef>
                  <c:f>Correlations!$D$52</c:f>
                  <c:strCache>
                    <c:ptCount val="1"/>
                    <c:pt idx="0">
                      <c:v>Glen Eira</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{97AA40C5-4EEB-4CA1-9D2F-9F1069CF2265}</c15:txfldGUID>
                      <c15:f>Correlations!$D$52</c15:f>
                      <c15:dlblFieldTableCache>
                        <c:ptCount val="1"/>
                        <c:pt idx="0">
                          <c:v>Glen Eira</c:v>
                        </c:pt>
                      </c15:dlblFieldTableCache>
                    </c15:dlblFTEntry>
                  </c15:dlblFieldTable>
                  <c15:showDataLabelsRange val="0"/>
                </c:ext>
                <c:ext xmlns:c16="http://schemas.microsoft.com/office/drawing/2014/chart" uri="{C3380CC4-5D6E-409C-BE32-E72D297353CC}">
                  <c16:uniqueId val="{00000008-E440-4A97-BD6D-FB23543284C3}"/>
                </c:ext>
              </c:extLst>
            </c:dLbl>
            <c:dLbl>
              <c:idx val="9"/>
              <c:layout>
                <c:manualLayout>
                  <c:x val="-1.0857761444208807E-2"/>
                  <c:y val="-2.6988914303450601E-7"/>
                </c:manualLayout>
              </c:layout>
              <c:tx>
                <c:rich>
                  <a:bodyPr/>
                  <a:lstStyle/>
                  <a:p>
                    <a:r>
                      <a:rPr lang="en-US" sz="650"/>
                      <a:t>G</a:t>
                    </a:r>
                    <a:r>
                      <a:rPr lang="en-US" sz="700"/>
                      <a:t>reater Dandenong</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E440-4A97-BD6D-FB23543284C3}"/>
                </c:ext>
              </c:extLst>
            </c:dLbl>
            <c:dLbl>
              <c:idx val="10"/>
              <c:layout>
                <c:manualLayout>
                  <c:x val="-8.9087041419391888E-2"/>
                  <c:y val="-9.3329421039421766E-4"/>
                </c:manualLayout>
              </c:layout>
              <c:tx>
                <c:strRef>
                  <c:f>Correlations!$D$54</c:f>
                  <c:strCache>
                    <c:ptCount val="1"/>
                    <c:pt idx="0">
                      <c:v>Hobsons Bay</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{BE839067-0DDA-40E8-8C4A-EEB55A6DC58E}</c15:txfldGUID>
                      <c15:f>Correlations!$D$54</c15:f>
                      <c15:dlblFieldTableCache>
                        <c:ptCount val="1"/>
                        <c:pt idx="0">
                          <c:v>Hobsons Bay</c:v>
                        </c:pt>
                      </c15:dlblFieldTableCache>
                    </c15:dlblFTEntry>
                  </c15:dlblFieldTable>
                  <c15:showDataLabelsRange val="0"/>
                </c:ext>
                <c:ext xmlns:c16="http://schemas.microsoft.com/office/drawing/2014/chart" uri="{C3380CC4-5D6E-409C-BE32-E72D297353CC}">
                  <c16:uniqueId val="{0000000A-E440-4A97-BD6D-FB23543284C3}"/>
                </c:ext>
              </c:extLst>
            </c:dLbl>
            <c:dLbl>
              <c:idx val="11"/>
              <c:layout>
                <c:manualLayout>
                  <c:x val="-1.0857761444208807E-2"/>
                  <c:y val="0"/>
                </c:manualLayout>
              </c:layout>
              <c:tx>
                <c:strRef>
                  <c:f>Correlations!$D$55</c:f>
                  <c:strCache>
                    <c:ptCount val="1"/>
                    <c:pt idx="0">
                      <c:v>Hume</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{AB0FF0AB-C9BF-42CD-B7B1-8E37F528210D}</c15:txfldGUID>
                      <c15:f>Correlations!$D$55</c15:f>
                      <c15:dlblFieldTableCache>
                        <c:ptCount val="1"/>
                        <c:pt idx="0">
                          <c:v>Hume</c:v>
                        </c:pt>
                      </c15:dlblFieldTableCache>
                    </c15:dlblFTEntry>
                  </c15:dlblFieldTable>
                  <c15:showDataLabelsRange val="0"/>
                </c:ext>
                <c:ext xmlns:c16="http://schemas.microsoft.com/office/drawing/2014/chart" uri="{C3380CC4-5D6E-409C-BE32-E72D297353CC}">
                  <c16:uniqueId val="{0000000B-E440-4A97-BD6D-FB23543284C3}"/>
                </c:ext>
              </c:extLst>
            </c:dLbl>
            <c:dLbl>
              <c:idx val="12"/>
              <c:layout>
                <c:manualLayout>
                  <c:x val="-1.5200866021892325E-2"/>
                  <c:y val="0"/>
                </c:manualLayout>
              </c:layout>
              <c:tx>
                <c:strRef>
                  <c:f>Correlations!$D$56</c:f>
                  <c:strCache>
                    <c:ptCount val="1"/>
                    <c:pt idx="0">
                      <c:v>Kingston</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{CF3E1428-11E7-4DDB-89EF-86AFC9A49F23}</c15:txfldGUID>
                      <c15:f>Correlations!$D$56</c15:f>
                      <c15:dlblFieldTableCache>
                        <c:ptCount val="1"/>
                        <c:pt idx="0">
                          <c:v>Kingston</c:v>
                        </c:pt>
                      </c15:dlblFieldTableCache>
                    </c15:dlblFTEntry>
                  </c15:dlblFieldTable>
                  <c15:showDataLabelsRange val="0"/>
                </c:ext>
                <c:ext xmlns:c16="http://schemas.microsoft.com/office/drawing/2014/chart" uri="{C3380CC4-5D6E-409C-BE32-E72D297353CC}">
                  <c16:uniqueId val="{0000000C-E440-4A97-BD6D-FB23543284C3}"/>
                </c:ext>
              </c:extLst>
            </c:dLbl>
            <c:dLbl>
              <c:idx val="13"/>
              <c:layout>
                <c:manualLayout>
                  <c:x val="-1.0857761444208807E-2"/>
                  <c:y val="0"/>
                </c:manualLayout>
              </c:layout>
              <c:tx>
                <c:strRef>
                  <c:f>Correlations!$D$57</c:f>
                  <c:strCache>
                    <c:ptCount val="1"/>
                    <c:pt idx="0">
                      <c:v>Knox</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{F2432AF7-A6ED-4753-AC51-C317F1A395A9}</c15:txfldGUID>
                      <c15:f>Correlations!$D$57</c15:f>
                      <c15:dlblFieldTableCache>
                        <c:ptCount val="1"/>
                        <c:pt idx="0">
                          <c:v>Knox</c:v>
                        </c:pt>
                      </c15:dlblFieldTableCache>
                    </c15:dlblFTEntry>
                  </c15:dlblFieldTable>
                  <c15:showDataLabelsRange val="0"/>
                </c:ext>
                <c:ext xmlns:c16="http://schemas.microsoft.com/office/drawing/2014/chart" uri="{C3380CC4-5D6E-409C-BE32-E72D297353CC}">
                  <c16:uniqueId val="{0000000D-E440-4A97-BD6D-FB23543284C3}"/>
                </c:ext>
              </c:extLst>
            </c:dLbl>
            <c:dLbl>
              <c:idx val="14"/>
              <c:layout>
                <c:manualLayout>
                  <c:x val="-8.6970751632470152E-3"/>
                  <c:y val="-9.3329421039421766E-4"/>
                </c:manualLayout>
              </c:layout>
              <c:tx>
                <c:strRef>
                  <c:f>Correlations!$D$58</c:f>
                  <c:strCache>
                    <c:ptCount val="1"/>
                    <c:pt idx="0">
                      <c:v>Manningham</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{3BEA6340-136D-444B-A2C0-31031B36C4F0}</c15:txfldGUID>
                      <c15:f>Correlations!$D$58</c15:f>
                      <c15:dlblFieldTableCache>
                        <c:ptCount val="1"/>
                        <c:pt idx="0">
                          <c:v>Manningham</c:v>
                        </c:pt>
                      </c15:dlblFieldTableCache>
                    </c15:dlblFTEntry>
                  </c15:dlblFieldTable>
                  <c15:showDataLabelsRange val="0"/>
                </c:ext>
                <c:ext xmlns:c16="http://schemas.microsoft.com/office/drawing/2014/chart" uri="{C3380CC4-5D6E-409C-BE32-E72D297353CC}">
                  <c16:uniqueId val="{0000000E-E440-4A97-BD6D-FB23543284C3}"/>
                </c:ext>
              </c:extLst>
            </c:dLbl>
            <c:dLbl>
              <c:idx val="15"/>
              <c:layout>
                <c:manualLayout>
                  <c:x val="-1.3029313733050564E-2"/>
                  <c:y val="0"/>
                </c:manualLayout>
              </c:layout>
              <c:tx>
                <c:strRef>
                  <c:f>Correlations!$D$59</c:f>
                  <c:strCache>
                    <c:ptCount val="1"/>
                    <c:pt idx="0">
                      <c:v>Maribyrnong</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{C90341BD-4F30-42A7-80A0-204199C9FE31}</c15:txfldGUID>
                      <c15:f>Correlations!$D$59</c15:f>
                      <c15:dlblFieldTableCache>
                        <c:ptCount val="1"/>
                        <c:pt idx="0">
                          <c:v>Maribyrnong</c:v>
                        </c:pt>
                      </c15:dlblFieldTableCache>
                    </c15:dlblFTEntry>
                  </c15:dlblFieldTable>
                  <c15:showDataLabelsRange val="0"/>
                </c:ext>
                <c:ext xmlns:c16="http://schemas.microsoft.com/office/drawing/2014/chart" uri="{C3380CC4-5D6E-409C-BE32-E72D297353CC}">
                  <c16:uniqueId val="{0000000F-E440-4A97-BD6D-FB23543284C3}"/>
                </c:ext>
              </c:extLst>
            </c:dLbl>
            <c:dLbl>
              <c:idx val="16"/>
              <c:layout>
                <c:manualLayout>
                  <c:x val="-9.2264844795934067E-3"/>
                  <c:y val="9.3329421039421766E-4"/>
                </c:manualLayout>
              </c:layout>
              <c:tx>
                <c:strRef>
                  <c:f>Correlations!$D$60</c:f>
                  <c:strCache>
                    <c:ptCount val="1"/>
                    <c:pt idx="0">
                      <c:v>Maroondah</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{A05D28A0-84BD-4C99-9916-4D2605C501B3}</c15:txfldGUID>
                      <c15:f>Correlations!$D$60</c15:f>
                      <c15:dlblFieldTableCache>
                        <c:ptCount val="1"/>
                        <c:pt idx="0">
                          <c:v>Maroondah</c:v>
                        </c:pt>
                      </c15:dlblFieldTableCache>
                    </c15:dlblFTEntry>
                  </c15:dlblFieldTable>
                  <c15:showDataLabelsRange val="0"/>
                </c:ext>
                <c:ext xmlns:c16="http://schemas.microsoft.com/office/drawing/2014/chart" uri="{C3380CC4-5D6E-409C-BE32-E72D297353CC}">
                  <c16:uniqueId val="{00000010-E440-4A97-BD6D-FB23543284C3}"/>
                </c:ext>
              </c:extLst>
            </c:dLbl>
            <c:dLbl>
              <c:idx val="17"/>
              <c:layout>
                <c:manualLayout>
                  <c:x val="-9.2264844795934067E-3"/>
                  <c:y val="2.1939877155542861E-3"/>
                </c:manualLayout>
              </c:layout>
              <c:tx>
                <c:strRef>
                  <c:f>Correlations!$D$61</c:f>
                  <c:strCache>
                    <c:ptCount val="1"/>
                    <c:pt idx="0">
                      <c:v>Melbourne</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{17C51C70-FBBE-4410-94F9-916A7A79EC1D}</c15:txfldGUID>
                      <c15:f>Correlations!$D$61</c15:f>
                      <c15:dlblFieldTableCache>
                        <c:ptCount val="1"/>
                        <c:pt idx="0">
                          <c:v>Melbourne</c:v>
                        </c:pt>
                      </c15:dlblFieldTableCache>
                    </c15:dlblFTEntry>
                  </c15:dlblFieldTable>
                  <c15:showDataLabelsRange val="0"/>
                </c:ext>
                <c:ext xmlns:c16="http://schemas.microsoft.com/office/drawing/2014/chart" uri="{C3380CC4-5D6E-409C-BE32-E72D297353CC}">
                  <c16:uniqueId val="{00000011-E440-4A97-BD6D-FB23543284C3}"/>
                </c:ext>
              </c:extLst>
            </c:dLbl>
            <c:dLbl>
              <c:idx val="18"/>
              <c:layout>
                <c:manualLayout>
                  <c:x val="-1.0232002853061058E-2"/>
                  <c:y val="1.6627249127098881E-3"/>
                </c:manualLayout>
              </c:layout>
              <c:tx>
                <c:strRef>
                  <c:f>Correlations!$D$62</c:f>
                  <c:strCache>
                    <c:ptCount val="1"/>
                    <c:pt idx="0">
                      <c:v>Melton</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{4697D8B2-D990-458E-8BF1-0F23A987CA1C}</c15:txfldGUID>
                      <c15:f>Correlations!$D$62</c15:f>
                      <c15:dlblFieldTableCache>
                        <c:ptCount val="1"/>
                        <c:pt idx="0">
                          <c:v>Melton</c:v>
                        </c:pt>
                      </c15:dlblFieldTableCache>
                    </c15:dlblFTEntry>
                  </c15:dlblFieldTable>
                  <c15:showDataLabelsRange val="0"/>
                </c:ext>
                <c:ext xmlns:c16="http://schemas.microsoft.com/office/drawing/2014/chart" uri="{C3380CC4-5D6E-409C-BE32-E72D297353CC}">
                  <c16:uniqueId val="{00000012-E440-4A97-BD6D-FB23543284C3}"/>
                </c:ext>
              </c:extLst>
            </c:dLbl>
            <c:dLbl>
              <c:idx val="19"/>
              <c:layout>
                <c:manualLayout>
                  <c:x val="-1.0857761444208807E-2"/>
                  <c:y val="0"/>
                </c:manualLayout>
              </c:layout>
              <c:tx>
                <c:strRef>
                  <c:f>Correlations!$D$63</c:f>
                  <c:strCache>
                    <c:ptCount val="1"/>
                    <c:pt idx="0">
                      <c:v>Monash</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{67F29159-C808-4473-83B3-D43D48519DF8}</c15:txfldGUID>
                      <c15:f>Correlations!$D$63</c15:f>
                      <c15:dlblFieldTableCache>
                        <c:ptCount val="1"/>
                        <c:pt idx="0">
                          <c:v>Monash</c:v>
                        </c:pt>
                      </c15:dlblFieldTableCache>
                    </c15:dlblFTEntry>
                  </c15:dlblFieldTable>
                  <c15:showDataLabelsRange val="0"/>
                </c:ext>
                <c:ext xmlns:c16="http://schemas.microsoft.com/office/drawing/2014/chart" uri="{C3380CC4-5D6E-409C-BE32-E72D297353CC}">
                  <c16:uniqueId val="{00000013-E440-4A97-BD6D-FB23543284C3}"/>
                </c:ext>
              </c:extLst>
            </c:dLbl>
            <c:dLbl>
              <c:idx val="20"/>
              <c:layout>
                <c:manualLayout>
                  <c:x val="-0.10049569241079169"/>
                  <c:y val="0"/>
                </c:manualLayout>
              </c:layout>
              <c:tx>
                <c:strRef>
                  <c:f>Correlations!$D$64</c:f>
                  <c:strCache>
                    <c:ptCount val="1"/>
                    <c:pt idx="0">
                      <c:v>Moonee Valley</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{926A3FEC-7980-42AA-B9EF-89E1BED59955}</c15:txfldGUID>
                      <c15:f>Correlations!$D$64</c15:f>
                      <c15:dlblFieldTableCache>
                        <c:ptCount val="1"/>
                        <c:pt idx="0">
                          <c:v>Moonee Valley</c:v>
                        </c:pt>
                      </c15:dlblFieldTableCache>
                    </c15:dlblFTEntry>
                  </c15:dlblFieldTable>
                  <c15:showDataLabelsRange val="0"/>
                </c:ext>
                <c:ext xmlns:c16="http://schemas.microsoft.com/office/drawing/2014/chart" uri="{C3380CC4-5D6E-409C-BE32-E72D297353CC}">
                  <c16:uniqueId val="{00000014-E440-4A97-BD6D-FB23543284C3}"/>
                </c:ext>
              </c:extLst>
            </c:dLbl>
            <c:dLbl>
              <c:idx val="21"/>
              <c:layout>
                <c:manualLayout>
                  <c:x val="-6.5146568665252775E-3"/>
                  <c:y val="0"/>
                </c:manualLayout>
              </c:layout>
              <c:tx>
                <c:strRef>
                  <c:f>Correlations!$D$65</c:f>
                  <c:strCache>
                    <c:ptCount val="1"/>
                    <c:pt idx="0">
                      <c:v>Moreland</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{33F2091D-D181-4937-9AD2-E6CFDC3A518B}</c15:txfldGUID>
                      <c15:f>Correlations!$D$65</c15:f>
                      <c15:dlblFieldTableCache>
                        <c:ptCount val="1"/>
                        <c:pt idx="0">
                          <c:v>Moreland</c:v>
                        </c:pt>
                      </c15:dlblFieldTableCache>
                    </c15:dlblFTEntry>
                  </c15:dlblFieldTable>
                  <c15:showDataLabelsRange val="0"/>
                </c:ext>
                <c:ext xmlns:c16="http://schemas.microsoft.com/office/drawing/2014/chart" uri="{C3380CC4-5D6E-409C-BE32-E72D297353CC}">
                  <c16:uniqueId val="{00000015-E440-4A97-BD6D-FB23543284C3}"/>
                </c:ext>
              </c:extLst>
            </c:dLbl>
            <c:dLbl>
              <c:idx val="22"/>
              <c:layout>
                <c:manualLayout>
                  <c:x val="-1.0857761444208807E-2"/>
                  <c:y val="0"/>
                </c:manualLayout>
              </c:layout>
              <c:tx>
                <c:rich>
                  <a:bodyPr/>
                  <a:lstStyle/>
                  <a:p>
                    <a:r>
                      <a:rPr lang="en-US" sz="650"/>
                      <a:t>M</a:t>
                    </a:r>
                    <a:r>
                      <a:rPr lang="en-US" sz="700"/>
                      <a:t>ornington Peninsula</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E440-4A97-BD6D-FB23543284C3}"/>
                </c:ext>
              </c:extLst>
            </c:dLbl>
            <c:dLbl>
              <c:idx val="23"/>
              <c:layout>
                <c:manualLayout>
                  <c:x val="-9.3513539115555825E-3"/>
                  <c:y val="-1.2811637619847681E-3"/>
                </c:manualLayout>
              </c:layout>
              <c:tx>
                <c:strRef>
                  <c:f>Correlations!$D$67</c:f>
                  <c:strCache>
                    <c:ptCount val="1"/>
                    <c:pt idx="0">
                      <c:v>Nilumbik</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{03C867FB-F671-464B-916D-8AFAEB47A159}</c15:txfldGUID>
                      <c15:f>Correlations!$D$67</c15:f>
                      <c15:dlblFieldTableCache>
                        <c:ptCount val="1"/>
                        <c:pt idx="0">
                          <c:v>Nilumbik</c:v>
                        </c:pt>
                      </c15:dlblFieldTableCache>
                    </c15:dlblFTEntry>
                  </c15:dlblFieldTable>
                  <c15:showDataLabelsRange val="0"/>
                </c:ext>
                <c:ext xmlns:c16="http://schemas.microsoft.com/office/drawing/2014/chart" uri="{C3380CC4-5D6E-409C-BE32-E72D297353CC}">
                  <c16:uniqueId val="{00000017-E440-4A97-BD6D-FB23543284C3}"/>
                </c:ext>
              </c:extLst>
            </c:dLbl>
            <c:dLbl>
              <c:idx val="24"/>
              <c:layout>
                <c:manualLayout>
                  <c:x val="-8.6862091553671066E-3"/>
                  <c:y val="3.4275921165381452E-3"/>
                </c:manualLayout>
              </c:layout>
              <c:tx>
                <c:strRef>
                  <c:f>Correlations!$D$68</c:f>
                  <c:strCache>
                    <c:ptCount val="1"/>
                    <c:pt idx="0">
                      <c:v>Port Phillip</c:v>
                    </c:pt>
                  </c:strCache>
                </c:strRef>
              </c:tx>
              <c:spPr>
                <a:noFill/>
              </c:spPr>
              <c:txPr>
                <a:bodyPr/>
                <a:lstStyle/>
                <a:p>
                  <a:pPr>
                    <a:defRPr sz="650"/>
                  </a:pPr>
                  <a:endParaRPr lang="en-US"/>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{75891052-2299-4C85-87A7-64C9A875BC05}</c15:txfldGUID>
                      <c15:f>Correlations!$D$68</c15:f>
                      <c15:dlblFieldTableCache>
                        <c:ptCount val="1"/>
                        <c:pt idx="0">
                          <c:v>Port Phillip</c:v>
                        </c:pt>
                      </c15:dlblFieldTableCache>
                    </c15:dlblFTEntry>
                  </c15:dlblFieldTable>
                  <c15:showDataLabelsRange val="0"/>
                </c:ext>
                <c:ext xmlns:c16="http://schemas.microsoft.com/office/drawing/2014/chart" uri="{C3380CC4-5D6E-409C-BE32-E72D297353CC}">
                  <c16:uniqueId val="{00000018-E440-4A97-BD6D-FB23543284C3}"/>
                </c:ext>
              </c:extLst>
            </c:dLbl>
            <c:dLbl>
              <c:idx val="25"/>
              <c:layout>
                <c:manualLayout>
                  <c:x val="-1.0857761444208847E-2"/>
                  <c:y val="0"/>
                </c:manualLayout>
              </c:layout>
              <c:tx>
                <c:strRef>
                  <c:f>Correlations!$D$69</c:f>
                  <c:strCache>
                    <c:ptCount val="1"/>
                    <c:pt idx="0">
                      <c:v>Stonnington</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{0DDC80E4-C6F1-4644-9B47-D091DD7BE7FE}</c15:txfldGUID>
                      <c15:f>Correlations!$D$69</c15:f>
                      <c15:dlblFieldTableCache>
                        <c:ptCount val="1"/>
                        <c:pt idx="0">
                          <c:v>Stonnington</c:v>
                        </c:pt>
                      </c15:dlblFieldTableCache>
                    </c15:dlblFTEntry>
                  </c15:dlblFieldTable>
                  <c15:showDataLabelsRange val="0"/>
                </c:ext>
                <c:ext xmlns:c16="http://schemas.microsoft.com/office/drawing/2014/chart" uri="{C3380CC4-5D6E-409C-BE32-E72D297353CC}">
                  <c16:uniqueId val="{00000019-E440-4A97-BD6D-FB23543284C3}"/>
                </c:ext>
              </c:extLst>
            </c:dLbl>
            <c:dLbl>
              <c:idx val="26"/>
              <c:layout>
                <c:manualLayout>
                  <c:x val="-3.8028836637999312E-3"/>
                  <c:y val="-9.1456015035576704E-17"/>
                </c:manualLayout>
              </c:layout>
              <c:tx>
                <c:strRef>
                  <c:f>Correlations!$D$70</c:f>
                  <c:strCache>
                    <c:ptCount val="1"/>
                    <c:pt idx="0">
                      <c:v>Whitehorse</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{4F1E4883-7074-42C6-A3B6-DC20018FC246}</c15:txfldGUID>
                      <c15:f>Correlations!$D$70</c15:f>
                      <c15:dlblFieldTableCache>
                        <c:ptCount val="1"/>
                        <c:pt idx="0">
                          <c:v>Whitehorse</c:v>
                        </c:pt>
                      </c15:dlblFieldTableCache>
                    </c15:dlblFTEntry>
                  </c15:dlblFieldTable>
                  <c15:showDataLabelsRange val="0"/>
                </c:ext>
                <c:ext xmlns:c16="http://schemas.microsoft.com/office/drawing/2014/chart" uri="{C3380CC4-5D6E-409C-BE32-E72D297353CC}">
                  <c16:uniqueId val="{0000001A-E440-4A97-BD6D-FB23543284C3}"/>
                </c:ext>
              </c:extLst>
            </c:dLbl>
            <c:dLbl>
              <c:idx val="27"/>
              <c:layout>
                <c:manualLayout>
                  <c:x val="-6.5146568665252445E-3"/>
                  <c:y val="3.4275921165381452E-3"/>
                </c:manualLayout>
              </c:layout>
              <c:tx>
                <c:strRef>
                  <c:f>Correlations!$D$71</c:f>
                  <c:strCache>
                    <c:ptCount val="1"/>
                    <c:pt idx="0">
                      <c:v>Whittlesea</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{8AC85D8E-2FD3-4D12-BFB4-1581293FA85F}</c15:txfldGUID>
                      <c15:f>Correlations!$D$71</c15:f>
                      <c15:dlblFieldTableCache>
                        <c:ptCount val="1"/>
                        <c:pt idx="0">
                          <c:v>Whittlesea</c:v>
                        </c:pt>
                      </c15:dlblFieldTableCache>
                    </c15:dlblFTEntry>
                  </c15:dlblFieldTable>
                  <c15:showDataLabelsRange val="0"/>
                </c:ext>
                <c:ext xmlns:c16="http://schemas.microsoft.com/office/drawing/2014/chart" uri="{C3380CC4-5D6E-409C-BE32-E72D297353CC}">
                  <c16:uniqueId val="{0000001B-E440-4A97-BD6D-FB23543284C3}"/>
                </c:ext>
              </c:extLst>
            </c:dLbl>
            <c:dLbl>
              <c:idx val="28"/>
              <c:layout>
                <c:manualLayout>
                  <c:x val="-8.6862091553670268E-3"/>
                  <c:y val="3.1419231443959373E-17"/>
                </c:manualLayout>
              </c:layout>
              <c:tx>
                <c:strRef>
                  <c:f>Correlations!$D$72</c:f>
                  <c:strCache>
                    <c:ptCount val="1"/>
                    <c:pt idx="0">
                      <c:v>Wyndham</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{21C0DB3A-53C7-4768-9758-0589C8BA928B}</c15:txfldGUID>
                      <c15:f>Correlations!$D$72</c15:f>
                      <c15:dlblFieldTableCache>
                        <c:ptCount val="1"/>
                        <c:pt idx="0">
                          <c:v>Wyndham</c:v>
                        </c:pt>
                      </c15:dlblFieldTableCache>
                    </c15:dlblFTEntry>
                  </c15:dlblFieldTable>
                  <c15:showDataLabelsRange val="0"/>
                </c:ext>
                <c:ext xmlns:c16="http://schemas.microsoft.com/office/drawing/2014/chart" uri="{C3380CC4-5D6E-409C-BE32-E72D297353CC}">
                  <c16:uniqueId val="{0000001C-E440-4A97-BD6D-FB23543284C3}"/>
                </c:ext>
              </c:extLst>
            </c:dLbl>
            <c:dLbl>
              <c:idx val="29"/>
              <c:layout>
                <c:manualLayout>
                  <c:x val="-1.0857761444208807E-2"/>
                  <c:y val="0"/>
                </c:manualLayout>
              </c:layout>
              <c:tx>
                <c:strRef>
                  <c:f>Correlations!$D$73</c:f>
                  <c:strCache>
                    <c:ptCount val="1"/>
                    <c:pt idx="0">
                      <c:v>Yarra</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{1870919F-3939-4CBD-B241-BF45DF4A489D}</c15:txfldGUID>
                      <c15:f>Correlations!$D$73</c15:f>
                      <c15:dlblFieldTableCache>
                        <c:ptCount val="1"/>
                        <c:pt idx="0">
                          <c:v>Yarra</c:v>
                        </c:pt>
                      </c15:dlblFieldTableCache>
                    </c15:dlblFTEntry>
                  </c15:dlblFieldTable>
                  <c15:showDataLabelsRange val="0"/>
                </c:ext>
                <c:ext xmlns:c16="http://schemas.microsoft.com/office/drawing/2014/chart" uri="{C3380CC4-5D6E-409C-BE32-E72D297353CC}">
                  <c16:uniqueId val="{0000001D-E440-4A97-BD6D-FB23543284C3}"/>
                </c:ext>
              </c:extLst>
            </c:dLbl>
            <c:dLbl>
              <c:idx val="30"/>
              <c:layout>
                <c:manualLayout>
                  <c:x val="-8.6915505015464564E-2"/>
                  <c:y val="-1.9640029680013893E-7"/>
                </c:manualLayout>
              </c:layout>
              <c:tx>
                <c:strRef>
                  <c:f>Correlations!$D$74</c:f>
                  <c:strCache>
                    <c:ptCount val="1"/>
                    <c:pt idx="0">
                      <c:v>Yarra Ranges</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{CDC50E36-D5AD-49B9-964A-4AF283BF09BA}</c15:txfldGUID>
                      <c15:f>Correlations!$D$74</c15:f>
                      <c15:dlblFieldTableCache>
                        <c:ptCount val="1"/>
                        <c:pt idx="0">
                          <c:v>Yarra Ranges</c:v>
                        </c:pt>
                      </c15:dlblFieldTableCache>
                    </c15:dlblFTEntry>
                  </c15:dlblFieldTable>
                  <c15:showDataLabelsRange val="0"/>
                </c:ext>
                <c:ext xmlns:c16="http://schemas.microsoft.com/office/drawing/2014/chart" uri="{C3380CC4-5D6E-409C-BE32-E72D297353CC}">
                  <c16:uniqueId val="{0000001E-E440-4A97-BD6D-FB23543284C3}"/>
                </c:ext>
              </c:extLst>
            </c:dLbl>
            <c:spPr>
              <a:noFill/>
              <a:ln>
                <a:noFill/>
              </a:ln>
              <a:effectLst/>
            </c:spPr>
            <c:txPr>
              <a:bodyPr/>
              <a:lstStyle/>
              <a:p>
                <a:pPr>
                  <a:defRPr sz="650"/>
                </a:pPr>
                <a:endParaRPr lang="en-US"/>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Correlations!$E$44:$E$74</c:f>
              <c:numCache>
                <c:formatCode>0.0</c:formatCode>
                <c:ptCount val="31"/>
                <c:pt idx="0">
                  <c:v>25.601002873248945</c:v>
                </c:pt>
                <c:pt idx="1">
                  <c:v>74.975454242934575</c:v>
                </c:pt>
                <c:pt idx="2">
                  <c:v>49.29470778287461</c:v>
                </c:pt>
                <c:pt idx="3">
                  <c:v>12.50717273372879</c:v>
                </c:pt>
                <c:pt idx="4">
                  <c:v>60.709922413945023</c:v>
                </c:pt>
                <c:pt idx="5">
                  <c:v>62.492895713768569</c:v>
                </c:pt>
                <c:pt idx="6">
                  <c:v>2.7166228584148526</c:v>
                </c:pt>
                <c:pt idx="7">
                  <c:v>68.596927957023169</c:v>
                </c:pt>
                <c:pt idx="8">
                  <c:v>2.0115497875085682</c:v>
                </c:pt>
                <c:pt idx="9">
                  <c:v>34.01756961956638</c:v>
                </c:pt>
                <c:pt idx="10">
                  <c:v>84.290231957050949</c:v>
                </c:pt>
                <c:pt idx="11">
                  <c:v>71.916828749104567</c:v>
                </c:pt>
                <c:pt idx="12">
                  <c:v>57.138818455485151</c:v>
                </c:pt>
                <c:pt idx="13">
                  <c:v>43.996195752765118</c:v>
                </c:pt>
                <c:pt idx="14">
                  <c:v>80.968932256596844</c:v>
                </c:pt>
                <c:pt idx="15">
                  <c:v>43.383016425606812</c:v>
                </c:pt>
                <c:pt idx="16">
                  <c:v>71.202805646406247</c:v>
                </c:pt>
                <c:pt idx="17">
                  <c:v>11.425273990573661</c:v>
                </c:pt>
                <c:pt idx="18">
                  <c:v>77.326780638469842</c:v>
                </c:pt>
                <c:pt idx="19">
                  <c:v>36.856262965749764</c:v>
                </c:pt>
                <c:pt idx="20">
                  <c:v>89.663347148880817</c:v>
                </c:pt>
                <c:pt idx="21">
                  <c:v>9.9010411309753401</c:v>
                </c:pt>
                <c:pt idx="22">
                  <c:v>97.458539401175884</c:v>
                </c:pt>
                <c:pt idx="23">
                  <c:v>51.561643530991461</c:v>
                </c:pt>
                <c:pt idx="24">
                  <c:v>55.250618970563899</c:v>
                </c:pt>
                <c:pt idx="25">
                  <c:v>38.419495512329192</c:v>
                </c:pt>
                <c:pt idx="26">
                  <c:v>31.977113566604277</c:v>
                </c:pt>
                <c:pt idx="27">
                  <c:v>75.565546790062484</c:v>
                </c:pt>
                <c:pt idx="28">
                  <c:v>60.80902522650922</c:v>
                </c:pt>
                <c:pt idx="29">
                  <c:v>46.926297341725068</c:v>
                </c:pt>
                <c:pt idx="30">
                  <c:v>24.821681488065479</c:v>
                </c:pt>
              </c:numCache>
            </c:numRef>
          </c:xVal>
          <c:yVal>
            <c:numRef>
              <c:f>Correlations!$F$44:$F$74</c:f>
              <c:numCache>
                <c:formatCode>0.0</c:formatCode>
                <c:ptCount val="31"/>
                <c:pt idx="0">
                  <c:v>34.561626429479034</c:v>
                </c:pt>
                <c:pt idx="1">
                  <c:v>37.990196078431367</c:v>
                </c:pt>
                <c:pt idx="2">
                  <c:v>32.432979261507334</c:v>
                </c:pt>
                <c:pt idx="3">
                  <c:v>23.385268537982771</c:v>
                </c:pt>
                <c:pt idx="4">
                  <c:v>38.504394224733204</c:v>
                </c:pt>
                <c:pt idx="5">
                  <c:v>35.775302768166092</c:v>
                </c:pt>
                <c:pt idx="6">
                  <c:v>17.297853194498007</c:v>
                </c:pt>
                <c:pt idx="7">
                  <c:v>38.966789667896677</c:v>
                </c:pt>
                <c:pt idx="8">
                  <c:v>13.463276671428989</c:v>
                </c:pt>
                <c:pt idx="9">
                  <c:v>33.949505916631161</c:v>
                </c:pt>
                <c:pt idx="10">
                  <c:v>39.821826280623604</c:v>
                </c:pt>
                <c:pt idx="11">
                  <c:v>41.211065127423218</c:v>
                </c:pt>
                <c:pt idx="12">
                  <c:v>31.269053218360771</c:v>
                </c:pt>
                <c:pt idx="13">
                  <c:v>29.455384361868663</c:v>
                </c:pt>
                <c:pt idx="14">
                  <c:v>46.750398724082935</c:v>
                </c:pt>
                <c:pt idx="15">
                  <c:v>36.941536890477408</c:v>
                </c:pt>
                <c:pt idx="16">
                  <c:v>37.220420010244155</c:v>
                </c:pt>
                <c:pt idx="17">
                  <c:v>23.742098178534306</c:v>
                </c:pt>
                <c:pt idx="18">
                  <c:v>40.10080881491033</c:v>
                </c:pt>
                <c:pt idx="19">
                  <c:v>31.216347085028083</c:v>
                </c:pt>
                <c:pt idx="20">
                  <c:v>44.080919080919081</c:v>
                </c:pt>
                <c:pt idx="21">
                  <c:v>16.01478886942985</c:v>
                </c:pt>
                <c:pt idx="22">
                  <c:v>40.772473820209434</c:v>
                </c:pt>
                <c:pt idx="23">
                  <c:v>30.966984209839488</c:v>
                </c:pt>
                <c:pt idx="24">
                  <c:v>35.339699992890829</c:v>
                </c:pt>
                <c:pt idx="25">
                  <c:v>35.255079407328545</c:v>
                </c:pt>
                <c:pt idx="26">
                  <c:v>31.77215051291315</c:v>
                </c:pt>
                <c:pt idx="27">
                  <c:v>38.843296475466481</c:v>
                </c:pt>
                <c:pt idx="28">
                  <c:v>31.483043698329677</c:v>
                </c:pt>
                <c:pt idx="29">
                  <c:v>44.642042863657089</c:v>
                </c:pt>
                <c:pt idx="30">
                  <c:v>27.347260313940598</c:v>
                </c:pt>
              </c:numCache>
            </c:numRef>
          </c:yVal>
          <c:smooth val="0"/>
          <c:extLst>
            <c:ext xmlns:c16="http://schemas.microsoft.com/office/drawing/2014/chart" uri="{C3380CC4-5D6E-409C-BE32-E72D297353CC}">
              <c16:uniqueId val="{0000001F-E440-4A97-BD6D-FB23543284C3}"/>
            </c:ext>
          </c:extLst>
        </c:ser>
        <c:dLbls>
          <c:showLegendKey val="0"/>
          <c:showVal val="0"/>
          <c:showCatName val="0"/>
          <c:showSerName val="0"/>
          <c:showPercent val="0"/>
          <c:showBubbleSize val="0"/>
        </c:dLbls>
        <c:axId val="219136384"/>
        <c:axId val="219137920"/>
      </c:scatterChart>
      <c:valAx>
        <c:axId val="219136384"/>
        <c:scaling>
          <c:orientation val="minMax"/>
        </c:scaling>
        <c:delete val="0"/>
        <c:axPos val="b"/>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9137920"/>
        <c:crosses val="autoZero"/>
        <c:crossBetween val="midCat"/>
      </c:valAx>
      <c:valAx>
        <c:axId val="219137920"/>
        <c:scaling>
          <c:orientation val="minMax"/>
        </c:scaling>
        <c:delete val="0"/>
        <c:axPos val="l"/>
        <c:numFmt formatCode="0" sourceLinked="0"/>
        <c:majorTickMark val="none"/>
        <c:minorTickMark val="none"/>
        <c:tickLblPos val="nextTo"/>
        <c:txPr>
          <a:bodyPr/>
          <a:lstStyle/>
          <a:p>
            <a:pPr>
              <a:defRPr sz="800"/>
            </a:pPr>
            <a:endParaRPr lang="en-US"/>
          </a:p>
        </c:txPr>
        <c:crossAx val="219136384"/>
        <c:crosses val="autoZero"/>
        <c:crossBetween val="midCat"/>
      </c:valAx>
      <c:spPr>
        <a:blipFill>
          <a:blip xmlns:r="http://schemas.openxmlformats.org/officeDocument/2006/relationships" r:embed="rId1"/>
          <a:tile tx="0" ty="0" sx="100000" sy="100000" flip="none" algn="tl"/>
        </a:blipFill>
      </c:spPr>
    </c:plotArea>
    <c:plotVisOnly val="1"/>
    <c:dispBlanksAs val="gap"/>
    <c:showDLblsOverMax val="0"/>
  </c:chart>
  <c:spPr>
    <a:blipFill>
      <a:blip xmlns:r="http://schemas.openxmlformats.org/officeDocument/2006/relationships" r:embed="rId1"/>
      <a:tile tx="0" ty="0" sx="100000" sy="100000" flip="none" algn="tl"/>
    </a:blipFill>
    <a:ln>
      <a:noFill/>
    </a:ln>
  </c:spPr>
  <c:txPr>
    <a:bodyPr/>
    <a:lstStyle/>
    <a:p>
      <a:pPr>
        <a:defRPr sz="800"/>
      </a:pPr>
      <a:endParaRPr lang="en-US"/>
    </a:p>
  </c:txPr>
  <c:printSettings>
    <c:headerFooter/>
    <c:pageMargins b="0.7500000000000091" l="0.70000000000000062" r="0.70000000000000062" t="0.750000000000009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757970253718733"/>
          <c:y val="3.2194626957372861E-3"/>
          <c:w val="0.5254188976377957"/>
          <c:h val="0.90637005070418863"/>
        </c:manualLayout>
      </c:layout>
      <c:barChart>
        <c:barDir val="bar"/>
        <c:grouping val="clustered"/>
        <c:varyColors val="0"/>
        <c:ser>
          <c:idx val="0"/>
          <c:order val="0"/>
          <c:tx>
            <c:strRef>
              <c:f>Education!$G$12</c:f>
              <c:strCache>
                <c:ptCount val="1"/>
                <c:pt idx="0">
                  <c:v>Hume </c:v>
                </c:pt>
              </c:strCache>
            </c:strRef>
          </c:tx>
          <c:spPr>
            <a:solidFill>
              <a:schemeClr val="accent6">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Education!$B$13:$B$21</c:f>
              <c:strCache>
                <c:ptCount val="9"/>
                <c:pt idx="0">
                  <c:v>Per cent prep pupils who had not attended pre-school before their first year at school: 2018</c:v>
                </c:pt>
                <c:pt idx="1">
                  <c:v>Per cent of prep. pupils developmentally vulnerable in 1 or more domains, 2018</c:v>
                </c:pt>
                <c:pt idx="2">
                  <c:v>Per cent of  20-24 year olds who left school before completing year 11, 2016</c:v>
                </c:pt>
                <c:pt idx="3">
                  <c:v>Youth disengagement rate [per cent not in paid employment or enrolled in formal education], 20-24 year-olds, 2016</c:v>
                </c:pt>
                <c:pt idx="4">
                  <c:v>Per cent of 20-24 year-olds attending university or other tertiary institution, 2016</c:v>
                </c:pt>
                <c:pt idx="5">
                  <c:v>Per cent of 25-44 year-olds who hold a degree, 2016</c:v>
                </c:pt>
                <c:pt idx="6">
                  <c:v>Percentage of Pupils that did not meet National Literacy Benchmarks: 2019</c:v>
                </c:pt>
                <c:pt idx="7">
                  <c:v>Percentage of Pupils that did not meet National Numeracy Benchmarks: 2019</c:v>
                </c:pt>
                <c:pt idx="8">
                  <c:v>Per cent of persons who left school before finishing yr. 11, 2016</c:v>
                </c:pt>
              </c:strCache>
            </c:strRef>
          </c:cat>
          <c:val>
            <c:numRef>
              <c:f>Education!$G$13:$G$21</c:f>
              <c:numCache>
                <c:formatCode>#,##0</c:formatCode>
                <c:ptCount val="9"/>
                <c:pt idx="0" formatCode="#,##0.0">
                  <c:v>18.599999999999994</c:v>
                </c:pt>
                <c:pt idx="1">
                  <c:v>16.4107485604607</c:v>
                </c:pt>
                <c:pt idx="2" formatCode="#,##0.0">
                  <c:v>13.890316423170104</c:v>
                </c:pt>
                <c:pt idx="3" formatCode="#,##0.0">
                  <c:v>18.168368101790204</c:v>
                </c:pt>
                <c:pt idx="4" formatCode="#,##0.0">
                  <c:v>26.205378636770067</c:v>
                </c:pt>
                <c:pt idx="5" formatCode="#,##0.0">
                  <c:v>27.423580786026204</c:v>
                </c:pt>
                <c:pt idx="6" formatCode="#,##0.0">
                  <c:v>15.396518375241769</c:v>
                </c:pt>
                <c:pt idx="7" formatCode="#,##0.0">
                  <c:v>7.0565302144249529</c:v>
                </c:pt>
                <c:pt idx="8" formatCode="#,##0.0">
                  <c:v>33.374157129383278</c:v>
                </c:pt>
              </c:numCache>
            </c:numRef>
          </c:val>
          <c:extLst>
            <c:ext xmlns:c16="http://schemas.microsoft.com/office/drawing/2014/chart" uri="{C3380CC4-5D6E-409C-BE32-E72D297353CC}">
              <c16:uniqueId val="{00000000-4E88-47DA-90DB-D3BA080B02AC}"/>
            </c:ext>
          </c:extLst>
        </c:ser>
        <c:ser>
          <c:idx val="1"/>
          <c:order val="1"/>
          <c:tx>
            <c:strRef>
              <c:f>Education!$J$12</c:f>
              <c:strCache>
                <c:ptCount val="1"/>
                <c:pt idx="0">
                  <c:v>Nillumbik </c:v>
                </c:pt>
              </c:strCache>
            </c:strRef>
          </c:tx>
          <c:spPr>
            <a:solidFill>
              <a:schemeClr val="accent3">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Education!$B$13:$B$21</c:f>
              <c:strCache>
                <c:ptCount val="9"/>
                <c:pt idx="0">
                  <c:v>Per cent prep pupils who had not attended pre-school before their first year at school: 2018</c:v>
                </c:pt>
                <c:pt idx="1">
                  <c:v>Per cent of prep. pupils developmentally vulnerable in 1 or more domains, 2018</c:v>
                </c:pt>
                <c:pt idx="2">
                  <c:v>Per cent of  20-24 year olds who left school before completing year 11, 2016</c:v>
                </c:pt>
                <c:pt idx="3">
                  <c:v>Youth disengagement rate [per cent not in paid employment or enrolled in formal education], 20-24 year-olds, 2016</c:v>
                </c:pt>
                <c:pt idx="4">
                  <c:v>Per cent of 20-24 year-olds attending university or other tertiary institution, 2016</c:v>
                </c:pt>
                <c:pt idx="5">
                  <c:v>Per cent of 25-44 year-olds who hold a degree, 2016</c:v>
                </c:pt>
                <c:pt idx="6">
                  <c:v>Percentage of Pupils that did not meet National Literacy Benchmarks: 2019</c:v>
                </c:pt>
                <c:pt idx="7">
                  <c:v>Percentage of Pupils that did not meet National Numeracy Benchmarks: 2019</c:v>
                </c:pt>
                <c:pt idx="8">
                  <c:v>Per cent of persons who left school before finishing yr. 11, 2016</c:v>
                </c:pt>
              </c:strCache>
            </c:strRef>
          </c:cat>
          <c:val>
            <c:numRef>
              <c:f>Education!$J$13:$J$21</c:f>
              <c:numCache>
                <c:formatCode>#,##0</c:formatCode>
                <c:ptCount val="9"/>
                <c:pt idx="0" formatCode="#,##0.0">
                  <c:v>4</c:v>
                </c:pt>
                <c:pt idx="1">
                  <c:v>4.2674253200569003</c:v>
                </c:pt>
                <c:pt idx="2" formatCode="#,##0.0">
                  <c:v>6.6946705171961147</c:v>
                </c:pt>
                <c:pt idx="3" formatCode="#,##0.0">
                  <c:v>8.109531332280147</c:v>
                </c:pt>
                <c:pt idx="4" formatCode="#,##0.0">
                  <c:v>35.256896988104273</c:v>
                </c:pt>
                <c:pt idx="5" formatCode="#,##0.0">
                  <c:v>45.034368333728366</c:v>
                </c:pt>
                <c:pt idx="6" formatCode="#,##0.0">
                  <c:v>6.9114470842332594</c:v>
                </c:pt>
                <c:pt idx="7" formatCode="#,##0.0">
                  <c:v>5.0549450549450654</c:v>
                </c:pt>
                <c:pt idx="8" formatCode="#,##0.0">
                  <c:v>22.27688885085993</c:v>
                </c:pt>
              </c:numCache>
            </c:numRef>
          </c:val>
          <c:extLst>
            <c:ext xmlns:c16="http://schemas.microsoft.com/office/drawing/2014/chart" uri="{C3380CC4-5D6E-409C-BE32-E72D297353CC}">
              <c16:uniqueId val="{00000001-4E88-47DA-90DB-D3BA080B02AC}"/>
            </c:ext>
          </c:extLst>
        </c:ser>
        <c:dLbls>
          <c:showLegendKey val="0"/>
          <c:showVal val="0"/>
          <c:showCatName val="0"/>
          <c:showSerName val="0"/>
          <c:showPercent val="0"/>
          <c:showBubbleSize val="0"/>
        </c:dLbls>
        <c:gapWidth val="150"/>
        <c:axId val="224875264"/>
        <c:axId val="224877184"/>
      </c:barChart>
      <c:catAx>
        <c:axId val="224875264"/>
        <c:scaling>
          <c:orientation val="maxMin"/>
        </c:scaling>
        <c:delete val="0"/>
        <c:axPos val="l"/>
        <c:numFmt formatCode="General" sourceLinked="1"/>
        <c:majorTickMark val="none"/>
        <c:minorTickMark val="none"/>
        <c:tickLblPos val="nextTo"/>
        <c:txPr>
          <a:bodyPr/>
          <a:lstStyle/>
          <a:p>
            <a:pPr>
              <a:defRPr sz="800"/>
            </a:pPr>
            <a:endParaRPr lang="en-US"/>
          </a:p>
        </c:txPr>
        <c:crossAx val="224877184"/>
        <c:crosses val="autoZero"/>
        <c:auto val="1"/>
        <c:lblAlgn val="ctr"/>
        <c:lblOffset val="100"/>
        <c:noMultiLvlLbl val="0"/>
      </c:catAx>
      <c:valAx>
        <c:axId val="224877184"/>
        <c:scaling>
          <c:orientation val="minMax"/>
        </c:scaling>
        <c:delete val="0"/>
        <c:axPos val="t"/>
        <c:numFmt formatCode="0" sourceLinked="0"/>
        <c:majorTickMark val="none"/>
        <c:minorTickMark val="none"/>
        <c:tickLblPos val="nextTo"/>
        <c:crossAx val="224875264"/>
        <c:crosses val="autoZero"/>
        <c:crossBetween val="between"/>
      </c:valAx>
      <c:spPr>
        <a:noFill/>
        <a:ln w="25400">
          <a:noFill/>
        </a:ln>
      </c:spPr>
    </c:plotArea>
    <c:legend>
      <c:legendPos val="r"/>
      <c:layout>
        <c:manualLayout>
          <c:xMode val="edge"/>
          <c:yMode val="edge"/>
          <c:x val="0.79305813592131158"/>
          <c:y val="0.36274560917981141"/>
          <c:w val="0.19594849502585668"/>
          <c:h val="8.9794489974470496E-2"/>
        </c:manualLayout>
      </c:layout>
      <c:overlay val="0"/>
      <c:txPr>
        <a:bodyPr/>
        <a:lstStyle/>
        <a:p>
          <a:pPr>
            <a:defRPr sz="800"/>
          </a:pPr>
          <a:endParaRPr lang="en-US"/>
        </a:p>
      </c:txPr>
    </c:legend>
    <c:plotVisOnly val="1"/>
    <c:dispBlanksAs val="gap"/>
    <c:showDLblsOverMax val="0"/>
  </c:chart>
  <c:spPr>
    <a:noFill/>
    <a:ln>
      <a:noFill/>
    </a:ln>
  </c:spPr>
  <c:txPr>
    <a:bodyPr/>
    <a:lstStyle/>
    <a:p>
      <a:pPr>
        <a:defRPr sz="800"/>
      </a:pPr>
      <a:endParaRPr lang="en-US"/>
    </a:p>
  </c:txPr>
  <c:printSettings>
    <c:headerFooter/>
    <c:pageMargins b="0.75000000000000933" l="0.70000000000000062" r="0.70000000000000062" t="0.750000000000009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2635390774875"/>
          <c:y val="3.2194626957372861E-3"/>
          <c:w val="0.53736342957130356"/>
          <c:h val="0.90637005070418863"/>
        </c:manualLayout>
      </c:layout>
      <c:barChart>
        <c:barDir val="bar"/>
        <c:grouping val="clustered"/>
        <c:varyColors val="0"/>
        <c:ser>
          <c:idx val="0"/>
          <c:order val="0"/>
          <c:tx>
            <c:strRef>
              <c:f>Employment!$G$12</c:f>
              <c:strCache>
                <c:ptCount val="1"/>
                <c:pt idx="0">
                  <c:v>Hume </c:v>
                </c:pt>
              </c:strCache>
            </c:strRef>
          </c:tx>
          <c:spPr>
            <a:solidFill>
              <a:schemeClr val="accent6">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Employment!$B$13:$B$15</c:f>
              <c:strCache>
                <c:ptCount val="3"/>
                <c:pt idx="0">
                  <c:v>Youth disengagement rate [per cent not in paid employment or enrolled in formal education] among 20-24 year-olds, 2016</c:v>
                </c:pt>
                <c:pt idx="1">
                  <c:v>Unemployment rate, persons 15+, June 2020</c:v>
                </c:pt>
                <c:pt idx="2">
                  <c:v>Managers and professionals as a percentage of employed residents, 2016</c:v>
                </c:pt>
              </c:strCache>
            </c:strRef>
          </c:cat>
          <c:val>
            <c:numRef>
              <c:f>Employment!$G$13:$G$15</c:f>
              <c:numCache>
                <c:formatCode>#,##0.0</c:formatCode>
                <c:ptCount val="3"/>
                <c:pt idx="0">
                  <c:v>18.168368101790204</c:v>
                </c:pt>
                <c:pt idx="1">
                  <c:v>12.1</c:v>
                </c:pt>
                <c:pt idx="2" formatCode="#,##0">
                  <c:v>24.069641462369926</c:v>
                </c:pt>
              </c:numCache>
            </c:numRef>
          </c:val>
          <c:extLst>
            <c:ext xmlns:c16="http://schemas.microsoft.com/office/drawing/2014/chart" uri="{C3380CC4-5D6E-409C-BE32-E72D297353CC}">
              <c16:uniqueId val="{00000000-2828-4EF1-9219-EC2565A87E7E}"/>
            </c:ext>
          </c:extLst>
        </c:ser>
        <c:ser>
          <c:idx val="1"/>
          <c:order val="1"/>
          <c:tx>
            <c:strRef>
              <c:f>Employment!$J$12</c:f>
              <c:strCache>
                <c:ptCount val="1"/>
                <c:pt idx="0">
                  <c:v>Nillumbik </c:v>
                </c:pt>
              </c:strCache>
            </c:strRef>
          </c:tx>
          <c:spPr>
            <a:solidFill>
              <a:schemeClr val="accent3">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Employment!$B$13:$B$15</c:f>
              <c:strCache>
                <c:ptCount val="3"/>
                <c:pt idx="0">
                  <c:v>Youth disengagement rate [per cent not in paid employment or enrolled in formal education] among 20-24 year-olds, 2016</c:v>
                </c:pt>
                <c:pt idx="1">
                  <c:v>Unemployment rate, persons 15+, June 2020</c:v>
                </c:pt>
                <c:pt idx="2">
                  <c:v>Managers and professionals as a percentage of employed residents, 2016</c:v>
                </c:pt>
              </c:strCache>
            </c:strRef>
          </c:cat>
          <c:val>
            <c:numRef>
              <c:f>Employment!$J$13:$J$15</c:f>
              <c:numCache>
                <c:formatCode>#,##0.0</c:formatCode>
                <c:ptCount val="3"/>
                <c:pt idx="0">
                  <c:v>8.109531332280147</c:v>
                </c:pt>
                <c:pt idx="1">
                  <c:v>3.5</c:v>
                </c:pt>
                <c:pt idx="2" formatCode="#,##0">
                  <c:v>42.005285247940307</c:v>
                </c:pt>
              </c:numCache>
            </c:numRef>
          </c:val>
          <c:extLst>
            <c:ext xmlns:c16="http://schemas.microsoft.com/office/drawing/2014/chart" uri="{C3380CC4-5D6E-409C-BE32-E72D297353CC}">
              <c16:uniqueId val="{00000001-2828-4EF1-9219-EC2565A87E7E}"/>
            </c:ext>
          </c:extLst>
        </c:ser>
        <c:dLbls>
          <c:showLegendKey val="0"/>
          <c:showVal val="0"/>
          <c:showCatName val="0"/>
          <c:showSerName val="0"/>
          <c:showPercent val="0"/>
          <c:showBubbleSize val="0"/>
        </c:dLbls>
        <c:gapWidth val="150"/>
        <c:axId val="256795776"/>
        <c:axId val="256819968"/>
      </c:barChart>
      <c:catAx>
        <c:axId val="256795776"/>
        <c:scaling>
          <c:orientation val="maxMin"/>
        </c:scaling>
        <c:delete val="0"/>
        <c:axPos val="l"/>
        <c:numFmt formatCode="General" sourceLinked="1"/>
        <c:majorTickMark val="none"/>
        <c:minorTickMark val="none"/>
        <c:tickLblPos val="nextTo"/>
        <c:txPr>
          <a:bodyPr/>
          <a:lstStyle/>
          <a:p>
            <a:pPr>
              <a:defRPr sz="800"/>
            </a:pPr>
            <a:endParaRPr lang="en-US"/>
          </a:p>
        </c:txPr>
        <c:crossAx val="256819968"/>
        <c:crosses val="autoZero"/>
        <c:auto val="1"/>
        <c:lblAlgn val="ctr"/>
        <c:lblOffset val="100"/>
        <c:noMultiLvlLbl val="0"/>
      </c:catAx>
      <c:valAx>
        <c:axId val="256819968"/>
        <c:scaling>
          <c:orientation val="minMax"/>
        </c:scaling>
        <c:delete val="0"/>
        <c:axPos val="t"/>
        <c:numFmt formatCode="0" sourceLinked="0"/>
        <c:majorTickMark val="none"/>
        <c:minorTickMark val="none"/>
        <c:tickLblPos val="nextTo"/>
        <c:crossAx val="256795776"/>
        <c:crosses val="autoZero"/>
        <c:crossBetween val="between"/>
      </c:valAx>
      <c:spPr>
        <a:noFill/>
        <a:ln w="25400">
          <a:noFill/>
        </a:ln>
      </c:spPr>
    </c:plotArea>
    <c:legend>
      <c:legendPos val="r"/>
      <c:layout>
        <c:manualLayout>
          <c:xMode val="edge"/>
          <c:yMode val="edge"/>
          <c:x val="0.8019470697333495"/>
          <c:y val="0.37181566257707038"/>
          <c:w val="0.18039307145845129"/>
          <c:h val="0.12909918818287658"/>
        </c:manualLayout>
      </c:layout>
      <c:overlay val="0"/>
      <c:txPr>
        <a:bodyPr/>
        <a:lstStyle/>
        <a:p>
          <a:pPr>
            <a:defRPr sz="800"/>
          </a:pPr>
          <a:endParaRPr lang="en-US"/>
        </a:p>
      </c:txPr>
    </c:legend>
    <c:plotVisOnly val="1"/>
    <c:dispBlanksAs val="gap"/>
    <c:showDLblsOverMax val="0"/>
  </c:chart>
  <c:spPr>
    <a:noFill/>
    <a:ln>
      <a:noFill/>
    </a:ln>
  </c:spPr>
  <c:txPr>
    <a:bodyPr/>
    <a:lstStyle/>
    <a:p>
      <a:pPr>
        <a:defRPr sz="800"/>
      </a:pPr>
      <a:endParaRPr lang="en-US"/>
    </a:p>
  </c:txPr>
  <c:printSettings>
    <c:headerFooter/>
    <c:pageMargins b="0.75000000000000933" l="0.70000000000000062" r="0.70000000000000062" t="0.750000000000009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757970253718744"/>
          <c:y val="3.2194626957372861E-3"/>
          <c:w val="0.5254188976377957"/>
          <c:h val="0.90637005070418863"/>
        </c:manualLayout>
      </c:layout>
      <c:barChart>
        <c:barDir val="bar"/>
        <c:grouping val="clustered"/>
        <c:varyColors val="0"/>
        <c:ser>
          <c:idx val="0"/>
          <c:order val="0"/>
          <c:tx>
            <c:strRef>
              <c:f>Finance!$G$12</c:f>
              <c:strCache>
                <c:ptCount val="1"/>
                <c:pt idx="0">
                  <c:v>Hume </c:v>
                </c:pt>
              </c:strCache>
            </c:strRef>
          </c:tx>
          <c:spPr>
            <a:solidFill>
              <a:schemeClr val="accent6">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Finance!$B$13:$B$18</c:f>
              <c:strCache>
                <c:ptCount val="6"/>
                <c:pt idx="0">
                  <c:v>Median weekly gross individual income, persons aged 15 years or more, 2016</c:v>
                </c:pt>
                <c:pt idx="1">
                  <c:v>Per cent of weekly individual incomes below $200 among persons aged 35-44 years, 2016</c:v>
                </c:pt>
                <c:pt idx="2">
                  <c:v>Health Care Card Holders as a percentage of the population, June 2020</c:v>
                </c:pt>
                <c:pt idx="3">
                  <c:v>EGM Losses per adult 2019/20</c:v>
                </c:pt>
                <c:pt idx="4">
                  <c:v>SEIFA Index of Relative Socio-economic Disadvantage, 2016</c:v>
                </c:pt>
                <c:pt idx="5">
                  <c:v>Gini Coefficient: 30-34 year olds, 2011 (a measure of income distribution - 1 = complete inequality; 0 = complete equality), 2016</c:v>
                </c:pt>
              </c:strCache>
            </c:strRef>
          </c:cat>
          <c:val>
            <c:numRef>
              <c:f>Finance!$G$13:$G$18</c:f>
              <c:numCache>
                <c:formatCode>#,##0</c:formatCode>
                <c:ptCount val="6"/>
                <c:pt idx="0" formatCode="&quot;$&quot;#,##0">
                  <c:v>529.61753731343288</c:v>
                </c:pt>
                <c:pt idx="1">
                  <c:v>19.121852227654276</c:v>
                </c:pt>
                <c:pt idx="2" formatCode="#,##0.0">
                  <c:v>13.818623333632548</c:v>
                </c:pt>
                <c:pt idx="3" formatCode="&quot;$&quot;#,##0">
                  <c:v>482.55766930920885</c:v>
                </c:pt>
                <c:pt idx="4">
                  <c:v>947</c:v>
                </c:pt>
                <c:pt idx="5" formatCode="#,##0.000">
                  <c:v>0.47</c:v>
                </c:pt>
              </c:numCache>
            </c:numRef>
          </c:val>
          <c:extLst>
            <c:ext xmlns:c16="http://schemas.microsoft.com/office/drawing/2014/chart" uri="{C3380CC4-5D6E-409C-BE32-E72D297353CC}">
              <c16:uniqueId val="{00000000-29AE-43C6-AD5C-C2972B6BB042}"/>
            </c:ext>
          </c:extLst>
        </c:ser>
        <c:ser>
          <c:idx val="1"/>
          <c:order val="1"/>
          <c:tx>
            <c:strRef>
              <c:f>Finance!$J$12</c:f>
              <c:strCache>
                <c:ptCount val="1"/>
                <c:pt idx="0">
                  <c:v>Nillumbik </c:v>
                </c:pt>
              </c:strCache>
            </c:strRef>
          </c:tx>
          <c:spPr>
            <a:solidFill>
              <a:schemeClr val="accent3">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Finance!$B$13:$B$18</c:f>
              <c:strCache>
                <c:ptCount val="6"/>
                <c:pt idx="0">
                  <c:v>Median weekly gross individual income, persons aged 15 years or more, 2016</c:v>
                </c:pt>
                <c:pt idx="1">
                  <c:v>Per cent of weekly individual incomes below $200 among persons aged 35-44 years, 2016</c:v>
                </c:pt>
                <c:pt idx="2">
                  <c:v>Health Care Card Holders as a percentage of the population, June 2020</c:v>
                </c:pt>
                <c:pt idx="3">
                  <c:v>EGM Losses per adult 2019/20</c:v>
                </c:pt>
                <c:pt idx="4">
                  <c:v>SEIFA Index of Relative Socio-economic Disadvantage, 2016</c:v>
                </c:pt>
                <c:pt idx="5">
                  <c:v>Gini Coefficient: 30-34 year olds, 2011 (a measure of income distribution - 1 = complete inequality; 0 = complete equality), 2016</c:v>
                </c:pt>
              </c:strCache>
            </c:strRef>
          </c:cat>
          <c:val>
            <c:numRef>
              <c:f>Finance!$J$13:$J$18</c:f>
              <c:numCache>
                <c:formatCode>#,##0</c:formatCode>
                <c:ptCount val="6"/>
                <c:pt idx="0" formatCode="&quot;$&quot;#,##0">
                  <c:v>785.19619500594536</c:v>
                </c:pt>
                <c:pt idx="1">
                  <c:v>16.301988365025615</c:v>
                </c:pt>
                <c:pt idx="2" formatCode="#,##0.0">
                  <c:v>6.8646842289385734</c:v>
                </c:pt>
                <c:pt idx="3" formatCode="&quot;$&quot;#,##0">
                  <c:v>146.91417134034572</c:v>
                </c:pt>
                <c:pt idx="4">
                  <c:v>1099</c:v>
                </c:pt>
                <c:pt idx="5" formatCode="#,##0.000">
                  <c:v>0.44</c:v>
                </c:pt>
              </c:numCache>
            </c:numRef>
          </c:val>
          <c:extLst>
            <c:ext xmlns:c16="http://schemas.microsoft.com/office/drawing/2014/chart" uri="{C3380CC4-5D6E-409C-BE32-E72D297353CC}">
              <c16:uniqueId val="{00000001-29AE-43C6-AD5C-C2972B6BB042}"/>
            </c:ext>
          </c:extLst>
        </c:ser>
        <c:dLbls>
          <c:showLegendKey val="0"/>
          <c:showVal val="0"/>
          <c:showCatName val="0"/>
          <c:showSerName val="0"/>
          <c:showPercent val="0"/>
          <c:showBubbleSize val="0"/>
        </c:dLbls>
        <c:gapWidth val="150"/>
        <c:axId val="192083456"/>
        <c:axId val="192084992"/>
      </c:barChart>
      <c:catAx>
        <c:axId val="192083456"/>
        <c:scaling>
          <c:orientation val="maxMin"/>
        </c:scaling>
        <c:delete val="0"/>
        <c:axPos val="l"/>
        <c:numFmt formatCode="General" sourceLinked="1"/>
        <c:majorTickMark val="none"/>
        <c:minorTickMark val="none"/>
        <c:tickLblPos val="nextTo"/>
        <c:txPr>
          <a:bodyPr/>
          <a:lstStyle/>
          <a:p>
            <a:pPr>
              <a:defRPr sz="800"/>
            </a:pPr>
            <a:endParaRPr lang="en-US"/>
          </a:p>
        </c:txPr>
        <c:crossAx val="192084992"/>
        <c:crosses val="autoZero"/>
        <c:auto val="1"/>
        <c:lblAlgn val="ctr"/>
        <c:lblOffset val="100"/>
        <c:noMultiLvlLbl val="0"/>
      </c:catAx>
      <c:valAx>
        <c:axId val="192084992"/>
        <c:scaling>
          <c:orientation val="minMax"/>
        </c:scaling>
        <c:delete val="0"/>
        <c:axPos val="t"/>
        <c:numFmt formatCode="0" sourceLinked="0"/>
        <c:majorTickMark val="none"/>
        <c:minorTickMark val="none"/>
        <c:tickLblPos val="nextTo"/>
        <c:crossAx val="192083456"/>
        <c:crosses val="autoZero"/>
        <c:crossBetween val="between"/>
      </c:valAx>
      <c:spPr>
        <a:noFill/>
        <a:ln w="25400">
          <a:noFill/>
        </a:ln>
      </c:spPr>
    </c:plotArea>
    <c:legend>
      <c:legendPos val="r"/>
      <c:layout>
        <c:manualLayout>
          <c:xMode val="edge"/>
          <c:yMode val="edge"/>
          <c:x val="0.79750253519446357"/>
          <c:y val="0.37181603068847746"/>
          <c:w val="0.18483744929611379"/>
          <c:h val="0.12607567131031452"/>
        </c:manualLayout>
      </c:layout>
      <c:overlay val="0"/>
      <c:txPr>
        <a:bodyPr/>
        <a:lstStyle/>
        <a:p>
          <a:pPr>
            <a:defRPr sz="800"/>
          </a:pPr>
          <a:endParaRPr lang="en-US"/>
        </a:p>
      </c:txPr>
    </c:legend>
    <c:plotVisOnly val="1"/>
    <c:dispBlanksAs val="gap"/>
    <c:showDLblsOverMax val="0"/>
  </c:chart>
  <c:spPr>
    <a:noFill/>
    <a:ln>
      <a:noFill/>
    </a:ln>
  </c:spPr>
  <c:txPr>
    <a:bodyPr/>
    <a:lstStyle/>
    <a:p>
      <a:pPr>
        <a:defRPr sz="800"/>
      </a:pPr>
      <a:endParaRPr lang="en-US"/>
    </a:p>
  </c:txPr>
  <c:printSettings>
    <c:headerFooter/>
    <c:pageMargins b="0.75000000000000955" l="0.70000000000000062" r="0.70000000000000062" t="0.750000000000009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2635390774875"/>
          <c:y val="3.2194626957372861E-3"/>
          <c:w val="0.53736342957130356"/>
          <c:h val="0.90637005070418863"/>
        </c:manualLayout>
      </c:layout>
      <c:barChart>
        <c:barDir val="bar"/>
        <c:grouping val="clustered"/>
        <c:varyColors val="0"/>
        <c:ser>
          <c:idx val="0"/>
          <c:order val="0"/>
          <c:tx>
            <c:strRef>
              <c:f>Housing!$G$12</c:f>
              <c:strCache>
                <c:ptCount val="1"/>
                <c:pt idx="0">
                  <c:v>Hume </c:v>
                </c:pt>
              </c:strCache>
            </c:strRef>
          </c:tx>
          <c:spPr>
            <a:solidFill>
              <a:schemeClr val="accent6">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Housing!$B$13:$B$19</c:f>
              <c:strCache>
                <c:ptCount val="7"/>
                <c:pt idx="0">
                  <c:v>Per cent of dwellings which are owned or being purchased by their occupants, 2016</c:v>
                </c:pt>
                <c:pt idx="1">
                  <c:v>Per cent of dwellings which are rented from the government, co-operatives or the church, 2016</c:v>
                </c:pt>
                <c:pt idx="2">
                  <c:v>Per cent of renting households, which are living below the poverty line, 2016</c:v>
                </c:pt>
                <c:pt idx="3">
                  <c:v>Per cent of private dwellings which are overcrowded, 2016</c:v>
                </c:pt>
                <c:pt idx="4">
                  <c:v>Per cent of dwellings for rent, which are affordable to Centrelink recipients, June 2019</c:v>
                </c:pt>
                <c:pt idx="5">
                  <c:v>Number of year's median household income required to purchase an average house, 2016</c:v>
                </c:pt>
                <c:pt idx="6">
                  <c:v>Number of homeless persons per 1,000 population 2016</c:v>
                </c:pt>
              </c:strCache>
            </c:strRef>
          </c:cat>
          <c:val>
            <c:numRef>
              <c:f>Housing!$G$13:$G$19</c:f>
              <c:numCache>
                <c:formatCode>#,##0.0</c:formatCode>
                <c:ptCount val="7"/>
                <c:pt idx="0" formatCode="#,##0">
                  <c:v>73.947844489196839</c:v>
                </c:pt>
                <c:pt idx="1">
                  <c:v>2.6094464043823216</c:v>
                </c:pt>
                <c:pt idx="2" formatCode="#,##0">
                  <c:v>36.738997683700028</c:v>
                </c:pt>
                <c:pt idx="3">
                  <c:v>2.2503224114188289</c:v>
                </c:pt>
                <c:pt idx="4">
                  <c:v>7.1999999999999993</c:v>
                </c:pt>
                <c:pt idx="5">
                  <c:v>5.1644895984518628</c:v>
                </c:pt>
                <c:pt idx="6" formatCode="#,##0.00">
                  <c:v>0.44074483953231003</c:v>
                </c:pt>
              </c:numCache>
            </c:numRef>
          </c:val>
          <c:extLst>
            <c:ext xmlns:c16="http://schemas.microsoft.com/office/drawing/2014/chart" uri="{C3380CC4-5D6E-409C-BE32-E72D297353CC}">
              <c16:uniqueId val="{00000000-CA9B-4FC5-B300-429A12CE81DC}"/>
            </c:ext>
          </c:extLst>
        </c:ser>
        <c:ser>
          <c:idx val="1"/>
          <c:order val="1"/>
          <c:tx>
            <c:strRef>
              <c:f>Housing!$J$12</c:f>
              <c:strCache>
                <c:ptCount val="1"/>
                <c:pt idx="0">
                  <c:v>Nillumbik </c:v>
                </c:pt>
              </c:strCache>
            </c:strRef>
          </c:tx>
          <c:spPr>
            <a:solidFill>
              <a:schemeClr val="accent3">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Housing!$B$13:$B$19</c:f>
              <c:strCache>
                <c:ptCount val="7"/>
                <c:pt idx="0">
                  <c:v>Per cent of dwellings which are owned or being purchased by their occupants, 2016</c:v>
                </c:pt>
                <c:pt idx="1">
                  <c:v>Per cent of dwellings which are rented from the government, co-operatives or the church, 2016</c:v>
                </c:pt>
                <c:pt idx="2">
                  <c:v>Per cent of renting households, which are living below the poverty line, 2016</c:v>
                </c:pt>
                <c:pt idx="3">
                  <c:v>Per cent of private dwellings which are overcrowded, 2016</c:v>
                </c:pt>
                <c:pt idx="4">
                  <c:v>Per cent of dwellings for rent, which are affordable to Centrelink recipients, June 2019</c:v>
                </c:pt>
                <c:pt idx="5">
                  <c:v>Number of year's median household income required to purchase an average house, 2016</c:v>
                </c:pt>
                <c:pt idx="6">
                  <c:v>Number of homeless persons per 1,000 population 2016</c:v>
                </c:pt>
              </c:strCache>
            </c:strRef>
          </c:cat>
          <c:val>
            <c:numRef>
              <c:f>Housing!$J$13:$J$19</c:f>
              <c:numCache>
                <c:formatCode>#,##0.0</c:formatCode>
                <c:ptCount val="7"/>
                <c:pt idx="0" formatCode="#,##0">
                  <c:v>89.473414346510793</c:v>
                </c:pt>
                <c:pt idx="1">
                  <c:v>0.57632901470791642</c:v>
                </c:pt>
                <c:pt idx="2" formatCode="#,##0">
                  <c:v>18.865077678721047</c:v>
                </c:pt>
                <c:pt idx="3">
                  <c:v>0.15740870295228768</c:v>
                </c:pt>
                <c:pt idx="4">
                  <c:v>11</c:v>
                </c:pt>
                <c:pt idx="5">
                  <c:v>5.7826788596019369</c:v>
                </c:pt>
                <c:pt idx="6">
                  <c:v>0.10423148724331051</c:v>
                </c:pt>
              </c:numCache>
            </c:numRef>
          </c:val>
          <c:extLst>
            <c:ext xmlns:c16="http://schemas.microsoft.com/office/drawing/2014/chart" uri="{C3380CC4-5D6E-409C-BE32-E72D297353CC}">
              <c16:uniqueId val="{00000001-CA9B-4FC5-B300-429A12CE81DC}"/>
            </c:ext>
          </c:extLst>
        </c:ser>
        <c:dLbls>
          <c:showLegendKey val="0"/>
          <c:showVal val="0"/>
          <c:showCatName val="0"/>
          <c:showSerName val="0"/>
          <c:showPercent val="0"/>
          <c:showBubbleSize val="0"/>
        </c:dLbls>
        <c:gapWidth val="150"/>
        <c:axId val="193508864"/>
        <c:axId val="193510400"/>
      </c:barChart>
      <c:catAx>
        <c:axId val="193508864"/>
        <c:scaling>
          <c:orientation val="maxMin"/>
        </c:scaling>
        <c:delete val="0"/>
        <c:axPos val="l"/>
        <c:numFmt formatCode="General" sourceLinked="1"/>
        <c:majorTickMark val="none"/>
        <c:minorTickMark val="none"/>
        <c:tickLblPos val="nextTo"/>
        <c:txPr>
          <a:bodyPr/>
          <a:lstStyle/>
          <a:p>
            <a:pPr>
              <a:defRPr sz="800"/>
            </a:pPr>
            <a:endParaRPr lang="en-US"/>
          </a:p>
        </c:txPr>
        <c:crossAx val="193510400"/>
        <c:crosses val="autoZero"/>
        <c:auto val="1"/>
        <c:lblAlgn val="ctr"/>
        <c:lblOffset val="100"/>
        <c:noMultiLvlLbl val="0"/>
      </c:catAx>
      <c:valAx>
        <c:axId val="193510400"/>
        <c:scaling>
          <c:orientation val="minMax"/>
        </c:scaling>
        <c:delete val="0"/>
        <c:axPos val="t"/>
        <c:numFmt formatCode="0" sourceLinked="0"/>
        <c:majorTickMark val="none"/>
        <c:minorTickMark val="none"/>
        <c:tickLblPos val="nextTo"/>
        <c:crossAx val="193508864"/>
        <c:crosses val="autoZero"/>
        <c:crossBetween val="between"/>
      </c:valAx>
      <c:spPr>
        <a:noFill/>
        <a:ln w="25400">
          <a:noFill/>
        </a:ln>
      </c:spPr>
    </c:plotArea>
    <c:legend>
      <c:legendPos val="r"/>
      <c:layout>
        <c:manualLayout>
          <c:xMode val="edge"/>
          <c:yMode val="edge"/>
          <c:x val="0.80194705661792365"/>
          <c:y val="0.37181572147839498"/>
          <c:w val="0.18039295088114349"/>
          <c:h val="0.12909913498166894"/>
        </c:manualLayout>
      </c:layout>
      <c:overlay val="0"/>
      <c:txPr>
        <a:bodyPr/>
        <a:lstStyle/>
        <a:p>
          <a:pPr>
            <a:defRPr sz="800"/>
          </a:pPr>
          <a:endParaRPr lang="en-US"/>
        </a:p>
      </c:txPr>
    </c:legend>
    <c:plotVisOnly val="1"/>
    <c:dispBlanksAs val="gap"/>
    <c:showDLblsOverMax val="0"/>
  </c:chart>
  <c:spPr>
    <a:noFill/>
    <a:ln>
      <a:noFill/>
    </a:ln>
  </c:spPr>
  <c:txPr>
    <a:bodyPr/>
    <a:lstStyle/>
    <a:p>
      <a:pPr>
        <a:defRPr sz="800"/>
      </a:pPr>
      <a:endParaRPr lang="en-US"/>
    </a:p>
  </c:txPr>
  <c:printSettings>
    <c:headerFooter/>
    <c:pageMargins b="0.75000000000000933" l="0.70000000000000062" r="0.70000000000000062" t="0.750000000000009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757970253718744"/>
          <c:y val="3.2194626957372861E-3"/>
          <c:w val="0.5254188976377957"/>
          <c:h val="0.90637005070418863"/>
        </c:manualLayout>
      </c:layout>
      <c:barChart>
        <c:barDir val="bar"/>
        <c:grouping val="clustered"/>
        <c:varyColors val="0"/>
        <c:ser>
          <c:idx val="0"/>
          <c:order val="0"/>
          <c:tx>
            <c:strRef>
              <c:f>Health!$G$12</c:f>
              <c:strCache>
                <c:ptCount val="1"/>
                <c:pt idx="0">
                  <c:v>Hume </c:v>
                </c:pt>
              </c:strCache>
            </c:strRef>
          </c:tx>
          <c:spPr>
            <a:solidFill>
              <a:schemeClr val="accent6">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Health!$B$13:$B$24</c:f>
              <c:strCache>
                <c:ptCount val="12"/>
                <c:pt idx="0">
                  <c:v>% persons obese, 2017</c:v>
                </c:pt>
                <c:pt idx="1">
                  <c:v>Self-reported health status - Fair/poor, 2017</c:v>
                </c:pt>
                <c:pt idx="2">
                  <c:v>Sedentary level of activity, 2017</c:v>
                </c:pt>
                <c:pt idx="3">
                  <c:v>Met fruit consumption guidelines, 2017</c:v>
                </c:pt>
                <c:pt idx="4">
                  <c:v>Met vegetable consumption guidelines , 2017</c:v>
                </c:pt>
                <c:pt idx="5">
                  <c:v>Consume take-away meals, or snacks, more than once a week, 2017</c:v>
                </c:pt>
                <c:pt idx="6">
                  <c:v>Consume sugar-sweetened soft drinks daily, 2017</c:v>
                </c:pt>
                <c:pt idx="7">
                  <c:v>Increased lifetime risk of alcohol-related harm, 2017</c:v>
                </c:pt>
                <c:pt idx="8">
                  <c:v>Current smokers, 2017</c:v>
                </c:pt>
                <c:pt idx="9">
                  <c:v>Satisfaction with life - Low or medium (0-6), 2017</c:v>
                </c:pt>
                <c:pt idx="10">
                  <c:v>High/very high levels of psychological distress, 2017</c:v>
                </c:pt>
                <c:pt idx="11">
                  <c:v>Self-reported dental health: Fair/poor 2017</c:v>
                </c:pt>
              </c:strCache>
            </c:strRef>
          </c:cat>
          <c:val>
            <c:numRef>
              <c:f>Health!$G$13:$G$24</c:f>
              <c:numCache>
                <c:formatCode>0.0</c:formatCode>
                <c:ptCount val="12"/>
                <c:pt idx="0">
                  <c:v>22.9</c:v>
                </c:pt>
                <c:pt idx="1">
                  <c:v>25.243580000000001</c:v>
                </c:pt>
                <c:pt idx="2">
                  <c:v>5.0599999999999996</c:v>
                </c:pt>
                <c:pt idx="3">
                  <c:v>36.01</c:v>
                </c:pt>
                <c:pt idx="4">
                  <c:v>2.33</c:v>
                </c:pt>
                <c:pt idx="5">
                  <c:v>17.399999999999999</c:v>
                </c:pt>
                <c:pt idx="6">
                  <c:v>14.4</c:v>
                </c:pt>
                <c:pt idx="7">
                  <c:v>50.73</c:v>
                </c:pt>
                <c:pt idx="8">
                  <c:v>20.74</c:v>
                </c:pt>
                <c:pt idx="9">
                  <c:v>26.15634</c:v>
                </c:pt>
                <c:pt idx="10">
                  <c:v>22.37</c:v>
                </c:pt>
                <c:pt idx="11">
                  <c:v>26.29</c:v>
                </c:pt>
              </c:numCache>
            </c:numRef>
          </c:val>
          <c:extLst>
            <c:ext xmlns:c16="http://schemas.microsoft.com/office/drawing/2014/chart" uri="{C3380CC4-5D6E-409C-BE32-E72D297353CC}">
              <c16:uniqueId val="{00000000-8AB6-404E-ACBE-713253AEB589}"/>
            </c:ext>
          </c:extLst>
        </c:ser>
        <c:ser>
          <c:idx val="1"/>
          <c:order val="1"/>
          <c:tx>
            <c:strRef>
              <c:f>Health!$J$12</c:f>
              <c:strCache>
                <c:ptCount val="1"/>
                <c:pt idx="0">
                  <c:v>Nillumbik </c:v>
                </c:pt>
              </c:strCache>
            </c:strRef>
          </c:tx>
          <c:spPr>
            <a:solidFill>
              <a:schemeClr val="accent3">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Health!$B$13:$B$24</c:f>
              <c:strCache>
                <c:ptCount val="12"/>
                <c:pt idx="0">
                  <c:v>% persons obese, 2017</c:v>
                </c:pt>
                <c:pt idx="1">
                  <c:v>Self-reported health status - Fair/poor, 2017</c:v>
                </c:pt>
                <c:pt idx="2">
                  <c:v>Sedentary level of activity, 2017</c:v>
                </c:pt>
                <c:pt idx="3">
                  <c:v>Met fruit consumption guidelines, 2017</c:v>
                </c:pt>
                <c:pt idx="4">
                  <c:v>Met vegetable consumption guidelines , 2017</c:v>
                </c:pt>
                <c:pt idx="5">
                  <c:v>Consume take-away meals, or snacks, more than once a week, 2017</c:v>
                </c:pt>
                <c:pt idx="6">
                  <c:v>Consume sugar-sweetened soft drinks daily, 2017</c:v>
                </c:pt>
                <c:pt idx="7">
                  <c:v>Increased lifetime risk of alcohol-related harm, 2017</c:v>
                </c:pt>
                <c:pt idx="8">
                  <c:v>Current smokers, 2017</c:v>
                </c:pt>
                <c:pt idx="9">
                  <c:v>Satisfaction with life - Low or medium (0-6), 2017</c:v>
                </c:pt>
                <c:pt idx="10">
                  <c:v>High/very high levels of psychological distress, 2017</c:v>
                </c:pt>
                <c:pt idx="11">
                  <c:v>Self-reported dental health: Fair/poor 2017</c:v>
                </c:pt>
              </c:strCache>
            </c:strRef>
          </c:cat>
          <c:val>
            <c:numRef>
              <c:f>Health!$J$13:$J$24</c:f>
              <c:numCache>
                <c:formatCode>0.0</c:formatCode>
                <c:ptCount val="12"/>
                <c:pt idx="0">
                  <c:v>14.2</c:v>
                </c:pt>
                <c:pt idx="1">
                  <c:v>19.308789999999998</c:v>
                </c:pt>
                <c:pt idx="2">
                  <c:v>2.06</c:v>
                </c:pt>
                <c:pt idx="3">
                  <c:v>48.42</c:v>
                </c:pt>
                <c:pt idx="4">
                  <c:v>6.58</c:v>
                </c:pt>
                <c:pt idx="5">
                  <c:v>15.9</c:v>
                </c:pt>
                <c:pt idx="6">
                  <c:v>6.2</c:v>
                </c:pt>
                <c:pt idx="7">
                  <c:v>69.78</c:v>
                </c:pt>
                <c:pt idx="8">
                  <c:v>15.36</c:v>
                </c:pt>
                <c:pt idx="9">
                  <c:v>17.003350000000001</c:v>
                </c:pt>
                <c:pt idx="10">
                  <c:v>13.48</c:v>
                </c:pt>
                <c:pt idx="11">
                  <c:v>18.63</c:v>
                </c:pt>
              </c:numCache>
            </c:numRef>
          </c:val>
          <c:extLst>
            <c:ext xmlns:c16="http://schemas.microsoft.com/office/drawing/2014/chart" uri="{C3380CC4-5D6E-409C-BE32-E72D297353CC}">
              <c16:uniqueId val="{00000001-8AB6-404E-ACBE-713253AEB589}"/>
            </c:ext>
          </c:extLst>
        </c:ser>
        <c:dLbls>
          <c:showLegendKey val="0"/>
          <c:showVal val="0"/>
          <c:showCatName val="0"/>
          <c:showSerName val="0"/>
          <c:showPercent val="0"/>
          <c:showBubbleSize val="0"/>
        </c:dLbls>
        <c:gapWidth val="150"/>
        <c:axId val="193984000"/>
        <c:axId val="193985536"/>
      </c:barChart>
      <c:catAx>
        <c:axId val="193984000"/>
        <c:scaling>
          <c:orientation val="maxMin"/>
        </c:scaling>
        <c:delete val="0"/>
        <c:axPos val="l"/>
        <c:numFmt formatCode="General" sourceLinked="1"/>
        <c:majorTickMark val="none"/>
        <c:minorTickMark val="none"/>
        <c:tickLblPos val="nextTo"/>
        <c:txPr>
          <a:bodyPr/>
          <a:lstStyle/>
          <a:p>
            <a:pPr>
              <a:defRPr sz="800"/>
            </a:pPr>
            <a:endParaRPr lang="en-US"/>
          </a:p>
        </c:txPr>
        <c:crossAx val="193985536"/>
        <c:crosses val="autoZero"/>
        <c:auto val="1"/>
        <c:lblAlgn val="ctr"/>
        <c:lblOffset val="100"/>
        <c:noMultiLvlLbl val="0"/>
      </c:catAx>
      <c:valAx>
        <c:axId val="193985536"/>
        <c:scaling>
          <c:orientation val="minMax"/>
        </c:scaling>
        <c:delete val="0"/>
        <c:axPos val="t"/>
        <c:numFmt formatCode="0" sourceLinked="0"/>
        <c:majorTickMark val="none"/>
        <c:minorTickMark val="none"/>
        <c:tickLblPos val="nextTo"/>
        <c:crossAx val="193984000"/>
        <c:crosses val="autoZero"/>
        <c:crossBetween val="between"/>
      </c:valAx>
      <c:spPr>
        <a:noFill/>
        <a:ln w="25400">
          <a:noFill/>
        </a:ln>
      </c:spPr>
    </c:plotArea>
    <c:legend>
      <c:legendPos val="r"/>
      <c:layout>
        <c:manualLayout>
          <c:xMode val="edge"/>
          <c:yMode val="edge"/>
          <c:x val="0.80534685301090003"/>
          <c:y val="0.37181597583321968"/>
          <c:w val="0.17699321772812895"/>
          <c:h val="9.0136751773952806E-2"/>
        </c:manualLayout>
      </c:layout>
      <c:overlay val="0"/>
      <c:txPr>
        <a:bodyPr/>
        <a:lstStyle/>
        <a:p>
          <a:pPr>
            <a:defRPr sz="800"/>
          </a:pPr>
          <a:endParaRPr lang="en-US"/>
        </a:p>
      </c:txPr>
    </c:legend>
    <c:plotVisOnly val="1"/>
    <c:dispBlanksAs val="gap"/>
    <c:showDLblsOverMax val="0"/>
  </c:chart>
  <c:spPr>
    <a:noFill/>
    <a:ln>
      <a:noFill/>
    </a:ln>
  </c:spPr>
  <c:txPr>
    <a:bodyPr/>
    <a:lstStyle/>
    <a:p>
      <a:pPr>
        <a:defRPr sz="800"/>
      </a:pPr>
      <a:endParaRPr lang="en-US"/>
    </a:p>
  </c:txPr>
  <c:printSettings>
    <c:headerFooter/>
    <c:pageMargins b="0.75000000000000955" l="0.70000000000000062" r="0.70000000000000062" t="0.750000000000009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3126128918924661"/>
          <c:y val="7.4876207484373833E-2"/>
          <c:w val="0.54404929698748494"/>
          <c:h val="0.90637005070418863"/>
        </c:manualLayout>
      </c:layout>
      <c:barChart>
        <c:barDir val="bar"/>
        <c:grouping val="clustered"/>
        <c:varyColors val="0"/>
        <c:ser>
          <c:idx val="0"/>
          <c:order val="0"/>
          <c:tx>
            <c:strRef>
              <c:f>Safety!$G$12</c:f>
              <c:strCache>
                <c:ptCount val="1"/>
                <c:pt idx="0">
                  <c:v>Hume </c:v>
                </c:pt>
              </c:strCache>
            </c:strRef>
          </c:tx>
          <c:spPr>
            <a:solidFill>
              <a:schemeClr val="accent6">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Safety!$B$13:$B$18</c:f>
              <c:strCache>
                <c:ptCount val="6"/>
                <c:pt idx="0">
                  <c:v>Child protection substantiations per 1,000 eligible pop</c:v>
                </c:pt>
                <c:pt idx="1">
                  <c:v>Rate of Police callouts to family incidents, 2020/21 [per 100,000 residents]</c:v>
                </c:pt>
                <c:pt idx="2">
                  <c:v>Violent offence rate, per 100,000 pop., 2018/19</c:v>
                </c:pt>
                <c:pt idx="3">
                  <c:v>Violent offenders per 10,000 population, 2008/9</c:v>
                </c:pt>
                <c:pt idx="4">
                  <c:v>Per cent of people who do not feel safe alone in their area at night, 2015</c:v>
                </c:pt>
                <c:pt idx="5">
                  <c:v>Injuries and fatalities per 10,000 population, 2017</c:v>
                </c:pt>
              </c:strCache>
            </c:strRef>
          </c:cat>
          <c:val>
            <c:numRef>
              <c:f>Safety!$G$13:$G$18</c:f>
              <c:numCache>
                <c:formatCode>#,##0</c:formatCode>
                <c:ptCount val="6"/>
                <c:pt idx="0" formatCode="#,##0.0">
                  <c:v>0</c:v>
                </c:pt>
                <c:pt idx="1">
                  <c:v>1735.1609532812579</c:v>
                </c:pt>
                <c:pt idx="2">
                  <c:v>1567.7781045839015</c:v>
                </c:pt>
                <c:pt idx="3">
                  <c:v>79.969421699842925</c:v>
                </c:pt>
                <c:pt idx="4">
                  <c:v>58.8</c:v>
                </c:pt>
                <c:pt idx="5" formatCode="#,##0.0">
                  <c:v>17.227964877181282</c:v>
                </c:pt>
              </c:numCache>
            </c:numRef>
          </c:val>
          <c:extLst>
            <c:ext xmlns:c16="http://schemas.microsoft.com/office/drawing/2014/chart" uri="{C3380CC4-5D6E-409C-BE32-E72D297353CC}">
              <c16:uniqueId val="{00000000-E34F-4E24-9C5E-7B16740748B7}"/>
            </c:ext>
          </c:extLst>
        </c:ser>
        <c:ser>
          <c:idx val="1"/>
          <c:order val="1"/>
          <c:tx>
            <c:strRef>
              <c:f>Safety!$J$12</c:f>
              <c:strCache>
                <c:ptCount val="1"/>
                <c:pt idx="0">
                  <c:v>Nillumbik </c:v>
                </c:pt>
              </c:strCache>
            </c:strRef>
          </c:tx>
          <c:spPr>
            <a:solidFill>
              <a:schemeClr val="accent3">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Safety!$B$13:$B$18</c:f>
              <c:strCache>
                <c:ptCount val="6"/>
                <c:pt idx="0">
                  <c:v>Child protection substantiations per 1,000 eligible pop</c:v>
                </c:pt>
                <c:pt idx="1">
                  <c:v>Rate of Police callouts to family incidents, 2020/21 [per 100,000 residents]</c:v>
                </c:pt>
                <c:pt idx="2">
                  <c:v>Violent offence rate, per 100,000 pop., 2018/19</c:v>
                </c:pt>
                <c:pt idx="3">
                  <c:v>Violent offenders per 10,000 population, 2008/9</c:v>
                </c:pt>
                <c:pt idx="4">
                  <c:v>Per cent of people who do not feel safe alone in their area at night, 2015</c:v>
                </c:pt>
                <c:pt idx="5">
                  <c:v>Injuries and fatalities per 10,000 population, 2017</c:v>
                </c:pt>
              </c:strCache>
            </c:strRef>
          </c:cat>
          <c:val>
            <c:numRef>
              <c:f>Safety!$J$13:$J$18</c:f>
              <c:numCache>
                <c:formatCode>#,##0</c:formatCode>
                <c:ptCount val="6"/>
                <c:pt idx="0" formatCode="#,##0.0">
                  <c:v>0</c:v>
                </c:pt>
                <c:pt idx="1">
                  <c:v>775.84752909428232</c:v>
                </c:pt>
                <c:pt idx="2">
                  <c:v>511.23327327882231</c:v>
                </c:pt>
                <c:pt idx="3">
                  <c:v>22.732692154836656</c:v>
                </c:pt>
                <c:pt idx="4">
                  <c:v>32.599999999999994</c:v>
                </c:pt>
                <c:pt idx="5" formatCode="#,##0.0">
                  <c:v>16.996291718170578</c:v>
                </c:pt>
              </c:numCache>
            </c:numRef>
          </c:val>
          <c:extLst>
            <c:ext xmlns:c16="http://schemas.microsoft.com/office/drawing/2014/chart" uri="{C3380CC4-5D6E-409C-BE32-E72D297353CC}">
              <c16:uniqueId val="{00000001-E34F-4E24-9C5E-7B16740748B7}"/>
            </c:ext>
          </c:extLst>
        </c:ser>
        <c:dLbls>
          <c:showLegendKey val="0"/>
          <c:showVal val="0"/>
          <c:showCatName val="0"/>
          <c:showSerName val="0"/>
          <c:showPercent val="0"/>
          <c:showBubbleSize val="0"/>
        </c:dLbls>
        <c:gapWidth val="150"/>
        <c:axId val="194566016"/>
        <c:axId val="194567552"/>
      </c:barChart>
      <c:catAx>
        <c:axId val="194566016"/>
        <c:scaling>
          <c:orientation val="maxMin"/>
        </c:scaling>
        <c:delete val="0"/>
        <c:axPos val="l"/>
        <c:numFmt formatCode="General" sourceLinked="1"/>
        <c:majorTickMark val="none"/>
        <c:minorTickMark val="none"/>
        <c:tickLblPos val="nextTo"/>
        <c:txPr>
          <a:bodyPr/>
          <a:lstStyle/>
          <a:p>
            <a:pPr>
              <a:defRPr sz="800"/>
            </a:pPr>
            <a:endParaRPr lang="en-US"/>
          </a:p>
        </c:txPr>
        <c:crossAx val="194567552"/>
        <c:crosses val="autoZero"/>
        <c:auto val="1"/>
        <c:lblAlgn val="ctr"/>
        <c:lblOffset val="100"/>
        <c:noMultiLvlLbl val="0"/>
      </c:catAx>
      <c:valAx>
        <c:axId val="194567552"/>
        <c:scaling>
          <c:orientation val="minMax"/>
        </c:scaling>
        <c:delete val="0"/>
        <c:axPos val="t"/>
        <c:numFmt formatCode="0" sourceLinked="0"/>
        <c:majorTickMark val="none"/>
        <c:minorTickMark val="none"/>
        <c:tickLblPos val="nextTo"/>
        <c:crossAx val="194566016"/>
        <c:crosses val="autoZero"/>
        <c:crossBetween val="between"/>
      </c:valAx>
      <c:spPr>
        <a:noFill/>
        <a:ln w="25400">
          <a:noFill/>
        </a:ln>
      </c:spPr>
    </c:plotArea>
    <c:legend>
      <c:legendPos val="r"/>
      <c:layout>
        <c:manualLayout>
          <c:xMode val="edge"/>
          <c:yMode val="edge"/>
          <c:x val="0.79557568309741633"/>
          <c:y val="0.10606560777840965"/>
          <c:w val="0.18483743722786541"/>
          <c:h val="0.12607552921863613"/>
        </c:manualLayout>
      </c:layout>
      <c:overlay val="0"/>
      <c:txPr>
        <a:bodyPr/>
        <a:lstStyle/>
        <a:p>
          <a:pPr>
            <a:defRPr sz="800"/>
          </a:pPr>
          <a:endParaRPr lang="en-US"/>
        </a:p>
      </c:txPr>
    </c:legend>
    <c:plotVisOnly val="1"/>
    <c:dispBlanksAs val="gap"/>
    <c:showDLblsOverMax val="0"/>
  </c:chart>
  <c:spPr>
    <a:noFill/>
    <a:ln>
      <a:noFill/>
    </a:ln>
  </c:spPr>
  <c:txPr>
    <a:bodyPr/>
    <a:lstStyle/>
    <a:p>
      <a:pPr>
        <a:defRPr sz="800"/>
      </a:pPr>
      <a:endParaRPr lang="en-US"/>
    </a:p>
  </c:txPr>
  <c:printSettings>
    <c:headerFooter/>
    <c:pageMargins b="0.75000000000000977" l="0.70000000000000062" r="0.70000000000000062" t="0.75000000000000977"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3282549681289995"/>
          <c:y val="8.4127321922597767E-2"/>
          <c:w val="0.53736342957130356"/>
          <c:h val="0.90637005070418863"/>
        </c:manualLayout>
      </c:layout>
      <c:barChart>
        <c:barDir val="bar"/>
        <c:grouping val="clustered"/>
        <c:varyColors val="0"/>
        <c:ser>
          <c:idx val="0"/>
          <c:order val="0"/>
          <c:tx>
            <c:strRef>
              <c:f>'Early Years'!$G$12</c:f>
              <c:strCache>
                <c:ptCount val="1"/>
                <c:pt idx="0">
                  <c:v>Hume </c:v>
                </c:pt>
              </c:strCache>
            </c:strRef>
          </c:tx>
          <c:spPr>
            <a:solidFill>
              <a:schemeClr val="accent6">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'Early Years'!$B$13:$B$18</c:f>
              <c:strCache>
                <c:ptCount val="6"/>
                <c:pt idx="0">
                  <c:v>Per cent of children who were presented for their 2-year key ages-and-stages visit, 2017</c:v>
                </c:pt>
                <c:pt idx="1">
                  <c:v>Per cent of children fully breast feeding at 6 months, 2015/16</c:v>
                </c:pt>
                <c:pt idx="2">
                  <c:v> Child protection investigations completed per 1,000 eligible pop., 2014</c:v>
                </c:pt>
                <c:pt idx="3">
                  <c:v>Per cent prep pupils who had not attended pre-school before their first year at school: 2018</c:v>
                </c:pt>
                <c:pt idx="4">
                  <c:v>Per cent of prep. pupils developmentally vulnerable in 1 or more domains, 2018</c:v>
                </c:pt>
                <c:pt idx="5">
                  <c:v>Smoking during pregnancy 2012-14</c:v>
                </c:pt>
              </c:strCache>
            </c:strRef>
          </c:cat>
          <c:val>
            <c:numRef>
              <c:f>'Early Years'!$G$13:$G$18</c:f>
              <c:numCache>
                <c:formatCode>#,##0</c:formatCode>
                <c:ptCount val="6"/>
                <c:pt idx="0">
                  <c:v>56.8</c:v>
                </c:pt>
                <c:pt idx="1">
                  <c:v>27.3</c:v>
                </c:pt>
                <c:pt idx="2" formatCode="#,##0.0">
                  <c:v>17.899999999999999</c:v>
                </c:pt>
                <c:pt idx="3" formatCode="#,##0.0">
                  <c:v>18.599999999999994</c:v>
                </c:pt>
                <c:pt idx="4">
                  <c:v>16.4107485604607</c:v>
                </c:pt>
                <c:pt idx="5" formatCode="#,##0.0">
                  <c:v>13.352607532031746</c:v>
                </c:pt>
              </c:numCache>
            </c:numRef>
          </c:val>
          <c:extLst>
            <c:ext xmlns:c16="http://schemas.microsoft.com/office/drawing/2014/chart" uri="{C3380CC4-5D6E-409C-BE32-E72D297353CC}">
              <c16:uniqueId val="{00000000-F95E-4E14-AE07-37E47E9E3629}"/>
            </c:ext>
          </c:extLst>
        </c:ser>
        <c:ser>
          <c:idx val="1"/>
          <c:order val="1"/>
          <c:tx>
            <c:strRef>
              <c:f>'Early Years'!$J$12</c:f>
              <c:strCache>
                <c:ptCount val="1"/>
                <c:pt idx="0">
                  <c:v>Nillumbik </c:v>
                </c:pt>
              </c:strCache>
            </c:strRef>
          </c:tx>
          <c:spPr>
            <a:solidFill>
              <a:schemeClr val="accent3">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'Early Years'!$B$13:$B$18</c:f>
              <c:strCache>
                <c:ptCount val="6"/>
                <c:pt idx="0">
                  <c:v>Per cent of children who were presented for their 2-year key ages-and-stages visit, 2017</c:v>
                </c:pt>
                <c:pt idx="1">
                  <c:v>Per cent of children fully breast feeding at 6 months, 2015/16</c:v>
                </c:pt>
                <c:pt idx="2">
                  <c:v> Child protection investigations completed per 1,000 eligible pop., 2014</c:v>
                </c:pt>
                <c:pt idx="3">
                  <c:v>Per cent prep pupils who had not attended pre-school before their first year at school: 2018</c:v>
                </c:pt>
                <c:pt idx="4">
                  <c:v>Per cent of prep. pupils developmentally vulnerable in 1 or more domains, 2018</c:v>
                </c:pt>
                <c:pt idx="5">
                  <c:v>Smoking during pregnancy 2012-14</c:v>
                </c:pt>
              </c:strCache>
            </c:strRef>
          </c:cat>
          <c:val>
            <c:numRef>
              <c:f>'Early Years'!$J$13:$J$18</c:f>
              <c:numCache>
                <c:formatCode>#,##0</c:formatCode>
                <c:ptCount val="6"/>
                <c:pt idx="0">
                  <c:v>83.3</c:v>
                </c:pt>
                <c:pt idx="1">
                  <c:v>54.1</c:v>
                </c:pt>
                <c:pt idx="2" formatCode="#,##0.0">
                  <c:v>2.9</c:v>
                </c:pt>
                <c:pt idx="3" formatCode="#,##0.0">
                  <c:v>4</c:v>
                </c:pt>
                <c:pt idx="4">
                  <c:v>4.2674253200569003</c:v>
                </c:pt>
                <c:pt idx="5" formatCode="#,##0.0">
                  <c:v>3.8031319910514538</c:v>
                </c:pt>
              </c:numCache>
            </c:numRef>
          </c:val>
          <c:extLst>
            <c:ext xmlns:c16="http://schemas.microsoft.com/office/drawing/2014/chart" uri="{C3380CC4-5D6E-409C-BE32-E72D297353CC}">
              <c16:uniqueId val="{00000001-F95E-4E14-AE07-37E47E9E3629}"/>
            </c:ext>
          </c:extLst>
        </c:ser>
        <c:dLbls>
          <c:showLegendKey val="0"/>
          <c:showVal val="0"/>
          <c:showCatName val="0"/>
          <c:showSerName val="0"/>
          <c:showPercent val="0"/>
          <c:showBubbleSize val="0"/>
        </c:dLbls>
        <c:gapWidth val="150"/>
        <c:axId val="196241664"/>
        <c:axId val="196247552"/>
      </c:barChart>
      <c:catAx>
        <c:axId val="196241664"/>
        <c:scaling>
          <c:orientation val="maxMin"/>
        </c:scaling>
        <c:delete val="0"/>
        <c:axPos val="l"/>
        <c:numFmt formatCode="General" sourceLinked="1"/>
        <c:majorTickMark val="none"/>
        <c:minorTickMark val="none"/>
        <c:tickLblPos val="nextTo"/>
        <c:txPr>
          <a:bodyPr/>
          <a:lstStyle/>
          <a:p>
            <a:pPr>
              <a:defRPr sz="800"/>
            </a:pPr>
            <a:endParaRPr lang="en-US"/>
          </a:p>
        </c:txPr>
        <c:crossAx val="196247552"/>
        <c:crosses val="autoZero"/>
        <c:auto val="1"/>
        <c:lblAlgn val="ctr"/>
        <c:lblOffset val="100"/>
        <c:noMultiLvlLbl val="0"/>
      </c:catAx>
      <c:valAx>
        <c:axId val="196247552"/>
        <c:scaling>
          <c:orientation val="minMax"/>
        </c:scaling>
        <c:delete val="0"/>
        <c:axPos val="t"/>
        <c:numFmt formatCode="0" sourceLinked="0"/>
        <c:majorTickMark val="none"/>
        <c:minorTickMark val="none"/>
        <c:tickLblPos val="nextTo"/>
        <c:crossAx val="196241664"/>
        <c:crosses val="autoZero"/>
        <c:crossBetween val="between"/>
      </c:valAx>
      <c:spPr>
        <a:noFill/>
        <a:ln w="25400">
          <a:noFill/>
        </a:ln>
      </c:spPr>
    </c:plotArea>
    <c:legend>
      <c:legendPos val="r"/>
      <c:layout>
        <c:manualLayout>
          <c:xMode val="edge"/>
          <c:yMode val="edge"/>
          <c:x val="0.80194705661792365"/>
          <c:y val="0.37181568520151875"/>
          <c:w val="0.18039295088114349"/>
          <c:h val="0.12909899776041694"/>
        </c:manualLayout>
      </c:layout>
      <c:overlay val="0"/>
      <c:txPr>
        <a:bodyPr/>
        <a:lstStyle/>
        <a:p>
          <a:pPr>
            <a:defRPr sz="800"/>
          </a:pPr>
          <a:endParaRPr lang="en-US"/>
        </a:p>
      </c:txPr>
    </c:legend>
    <c:plotVisOnly val="1"/>
    <c:dispBlanksAs val="gap"/>
    <c:showDLblsOverMax val="0"/>
  </c:chart>
  <c:spPr>
    <a:noFill/>
    <a:ln>
      <a:noFill/>
    </a:ln>
  </c:spPr>
  <c:txPr>
    <a:bodyPr/>
    <a:lstStyle/>
    <a:p>
      <a:pPr>
        <a:defRPr sz="800"/>
      </a:pPr>
      <a:endParaRPr lang="en-US"/>
    </a:p>
  </c:txPr>
  <c:printSettings>
    <c:headerFooter/>
    <c:pageMargins b="0.75000000000000933" l="0.70000000000000062" r="0.70000000000000062" t="0.7500000000000093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757970253718744"/>
          <c:y val="3.2194626957372861E-3"/>
          <c:w val="0.5254188976377957"/>
          <c:h val="0.90637005070418863"/>
        </c:manualLayout>
      </c:layout>
      <c:barChart>
        <c:barDir val="bar"/>
        <c:grouping val="clustered"/>
        <c:varyColors val="0"/>
        <c:ser>
          <c:idx val="0"/>
          <c:order val="0"/>
          <c:tx>
            <c:strRef>
              <c:f>'Young People'!$G$12</c:f>
              <c:strCache>
                <c:ptCount val="1"/>
                <c:pt idx="0">
                  <c:v>Hume </c:v>
                </c:pt>
              </c:strCache>
            </c:strRef>
          </c:tx>
          <c:spPr>
            <a:solidFill>
              <a:schemeClr val="accent6">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'Young People'!$B$13:$B$19</c:f>
              <c:strCache>
                <c:ptCount val="7"/>
                <c:pt idx="0">
                  <c:v>Birth rate per 1,000 women aged 20-24, 2019</c:v>
                </c:pt>
                <c:pt idx="1">
                  <c:v>Per cent of 20-24 year-olds who completed year 10 or less, 2016</c:v>
                </c:pt>
                <c:pt idx="2">
                  <c:v>Youth disengagement rate [per cent not in paid employment or enrolled in formal education], 20-24 year-olds, 2016</c:v>
                </c:pt>
                <c:pt idx="3">
                  <c:v>Per cent of adolescents who do not have a trusted adult in life, 2009</c:v>
                </c:pt>
                <c:pt idx="4">
                  <c:v>Per cent of adolescents who do not have someone to turn to for advice when they have problems, 2009</c:v>
                </c:pt>
                <c:pt idx="5">
                  <c:v>Per cent of adolescents who are not are satisfied with the quality of life, 2009</c:v>
                </c:pt>
                <c:pt idx="6">
                  <c:v>Victims of crime against the person, per 1,000 adolescents, 2009/10</c:v>
                </c:pt>
              </c:strCache>
            </c:strRef>
          </c:cat>
          <c:val>
            <c:numRef>
              <c:f>'Young People'!$G$13:$G$19</c:f>
              <c:numCache>
                <c:formatCode>#,##0</c:formatCode>
                <c:ptCount val="7"/>
                <c:pt idx="0">
                  <c:v>46.66274936927978</c:v>
                </c:pt>
                <c:pt idx="1">
                  <c:v>13.890316423170104</c:v>
                </c:pt>
                <c:pt idx="2" formatCode="#,##0.0">
                  <c:v>18.168368101790204</c:v>
                </c:pt>
                <c:pt idx="3">
                  <c:v>32.299999999999997</c:v>
                </c:pt>
                <c:pt idx="4" formatCode="#,##0.0">
                  <c:v>25.2</c:v>
                </c:pt>
                <c:pt idx="5">
                  <c:v>1.2</c:v>
                </c:pt>
                <c:pt idx="6" formatCode="#,##0.0">
                  <c:v>10.7</c:v>
                </c:pt>
              </c:numCache>
            </c:numRef>
          </c:val>
          <c:extLst>
            <c:ext xmlns:c16="http://schemas.microsoft.com/office/drawing/2014/chart" uri="{C3380CC4-5D6E-409C-BE32-E72D297353CC}">
              <c16:uniqueId val="{00000000-D324-4D54-BC37-36E2A7BFDCD4}"/>
            </c:ext>
          </c:extLst>
        </c:ser>
        <c:ser>
          <c:idx val="1"/>
          <c:order val="1"/>
          <c:tx>
            <c:strRef>
              <c:f>'Young People'!$J$12</c:f>
              <c:strCache>
                <c:ptCount val="1"/>
                <c:pt idx="0">
                  <c:v>Nillumbik </c:v>
                </c:pt>
              </c:strCache>
            </c:strRef>
          </c:tx>
          <c:spPr>
            <a:solidFill>
              <a:schemeClr val="accent3">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'Young People'!$B$13:$B$19</c:f>
              <c:strCache>
                <c:ptCount val="7"/>
                <c:pt idx="0">
                  <c:v>Birth rate per 1,000 women aged 20-24, 2019</c:v>
                </c:pt>
                <c:pt idx="1">
                  <c:v>Per cent of 20-24 year-olds who completed year 10 or less, 2016</c:v>
                </c:pt>
                <c:pt idx="2">
                  <c:v>Youth disengagement rate [per cent not in paid employment or enrolled in formal education], 20-24 year-olds, 2016</c:v>
                </c:pt>
                <c:pt idx="3">
                  <c:v>Per cent of adolescents who do not have a trusted adult in life, 2009</c:v>
                </c:pt>
                <c:pt idx="4">
                  <c:v>Per cent of adolescents who do not have someone to turn to for advice when they have problems, 2009</c:v>
                </c:pt>
                <c:pt idx="5">
                  <c:v>Per cent of adolescents who are not are satisfied with the quality of life, 2009</c:v>
                </c:pt>
                <c:pt idx="6">
                  <c:v>Victims of crime against the person, per 1,000 adolescents, 2009/10</c:v>
                </c:pt>
              </c:strCache>
            </c:strRef>
          </c:cat>
          <c:val>
            <c:numRef>
              <c:f>'Young People'!$J$13:$J$19</c:f>
              <c:numCache>
                <c:formatCode>#,##0</c:formatCode>
                <c:ptCount val="7"/>
                <c:pt idx="0">
                  <c:v>6.6619058801233058</c:v>
                </c:pt>
                <c:pt idx="1">
                  <c:v>6.6946705171961147</c:v>
                </c:pt>
                <c:pt idx="2" formatCode="#,##0.0">
                  <c:v>8.109531332280147</c:v>
                </c:pt>
                <c:pt idx="3">
                  <c:v>29.2</c:v>
                </c:pt>
                <c:pt idx="4">
                  <c:v>13.1</c:v>
                </c:pt>
                <c:pt idx="5">
                  <c:v>21.1</c:v>
                </c:pt>
                <c:pt idx="6" formatCode="#,##0.0">
                  <c:v>6.5</c:v>
                </c:pt>
              </c:numCache>
            </c:numRef>
          </c:val>
          <c:extLst>
            <c:ext xmlns:c16="http://schemas.microsoft.com/office/drawing/2014/chart" uri="{C3380CC4-5D6E-409C-BE32-E72D297353CC}">
              <c16:uniqueId val="{00000001-D324-4D54-BC37-36E2A7BFDCD4}"/>
            </c:ext>
          </c:extLst>
        </c:ser>
        <c:dLbls>
          <c:showLegendKey val="0"/>
          <c:showVal val="0"/>
          <c:showCatName val="0"/>
          <c:showSerName val="0"/>
          <c:showPercent val="0"/>
          <c:showBubbleSize val="0"/>
        </c:dLbls>
        <c:gapWidth val="150"/>
        <c:axId val="196847488"/>
        <c:axId val="196849024"/>
      </c:barChart>
      <c:catAx>
        <c:axId val="196847488"/>
        <c:scaling>
          <c:orientation val="maxMin"/>
        </c:scaling>
        <c:delete val="0"/>
        <c:axPos val="l"/>
        <c:numFmt formatCode="General" sourceLinked="1"/>
        <c:majorTickMark val="none"/>
        <c:minorTickMark val="none"/>
        <c:tickLblPos val="nextTo"/>
        <c:txPr>
          <a:bodyPr/>
          <a:lstStyle/>
          <a:p>
            <a:pPr>
              <a:defRPr sz="800"/>
            </a:pPr>
            <a:endParaRPr lang="en-US"/>
          </a:p>
        </c:txPr>
        <c:crossAx val="196849024"/>
        <c:crosses val="autoZero"/>
        <c:auto val="1"/>
        <c:lblAlgn val="ctr"/>
        <c:lblOffset val="100"/>
        <c:noMultiLvlLbl val="0"/>
      </c:catAx>
      <c:valAx>
        <c:axId val="196849024"/>
        <c:scaling>
          <c:orientation val="minMax"/>
        </c:scaling>
        <c:delete val="0"/>
        <c:axPos val="t"/>
        <c:numFmt formatCode="0" sourceLinked="0"/>
        <c:majorTickMark val="none"/>
        <c:minorTickMark val="none"/>
        <c:tickLblPos val="nextTo"/>
        <c:crossAx val="196847488"/>
        <c:crosses val="autoZero"/>
        <c:crossBetween val="between"/>
      </c:valAx>
      <c:spPr>
        <a:noFill/>
        <a:ln w="25400">
          <a:noFill/>
        </a:ln>
      </c:spPr>
    </c:plotArea>
    <c:legend>
      <c:legendPos val="r"/>
      <c:layout>
        <c:manualLayout>
          <c:xMode val="edge"/>
          <c:yMode val="edge"/>
          <c:x val="0.80412502162159338"/>
          <c:y val="0.37181577109063929"/>
          <c:w val="0.17821492227511671"/>
          <c:h val="0.10195853425298584"/>
        </c:manualLayout>
      </c:layout>
      <c:overlay val="0"/>
      <c:txPr>
        <a:bodyPr/>
        <a:lstStyle/>
        <a:p>
          <a:pPr>
            <a:defRPr sz="800"/>
          </a:pPr>
          <a:endParaRPr lang="en-US"/>
        </a:p>
      </c:txPr>
    </c:legend>
    <c:plotVisOnly val="1"/>
    <c:dispBlanksAs val="gap"/>
    <c:showDLblsOverMax val="0"/>
  </c:chart>
  <c:spPr>
    <a:noFill/>
    <a:ln>
      <a:noFill/>
    </a:ln>
  </c:spPr>
  <c:txPr>
    <a:bodyPr/>
    <a:lstStyle/>
    <a:p>
      <a:pPr>
        <a:defRPr sz="800"/>
      </a:pPr>
      <a:endParaRPr lang="en-US"/>
    </a:p>
  </c:txPr>
  <c:printSettings>
    <c:headerFooter/>
    <c:pageMargins b="0.75000000000000955" l="0.70000000000000062" r="0.70000000000000062" t="0.75000000000000955" header="0.30000000000000032" footer="0.30000000000000032"/>
    <c:pageSetup/>
  </c:printSettings>
</c:chartSpace>
</file>

<file path=xl/ctrlProps/ctrlProp1.xml><?xml version="1.0" encoding="utf-8"?>
<formControlPr xmlns="http://schemas.microsoft.com/office/spreadsheetml/2009/9/main" objectType="Drop" dropLines="50" dropStyle="combo" dx="16" fmlaLink="$J$11" fmlaRange="'Data 3 Table'!$B$4:$B$84" sel="57" val="31"/>
</file>

<file path=xl/ctrlProps/ctrlProp2.xml><?xml version="1.0" encoding="utf-8"?>
<formControlPr xmlns="http://schemas.microsoft.com/office/spreadsheetml/2009/9/main" objectType="Drop" dropLines="50" dropStyle="combo" dx="16" fmlaLink="$H$11" fmlaRange="'Data 3 Table'!$B$4:$B$84" sel="33" val="0"/>
</file>

<file path=xl/ctrlProps/ctrlProp3.xml><?xml version="1.0" encoding="utf-8"?>
<formControlPr xmlns="http://schemas.microsoft.com/office/spreadsheetml/2009/9/main" objectType="Drop" dropLines="40" dropStyle="combo" dx="16" fmlaLink="$C$12" fmlaRange="$O$9:$O$111" sel="11" val="0"/>
</file>

<file path=xl/ctrlProps/ctrlProp4.xml><?xml version="1.0" encoding="utf-8"?>
<formControlPr xmlns="http://schemas.microsoft.com/office/spreadsheetml/2009/9/main" objectType="Drop" dropLines="40" dropStyle="combo" dx="16" fmlaLink="$C$12" fmlaRange="$O$9:$O$109" sel="26" val="59"/>
</file>

<file path=xl/ctrlProps/ctrlProp5.xml><?xml version="1.0" encoding="utf-8"?>
<formControlPr xmlns="http://schemas.microsoft.com/office/spreadsheetml/2009/9/main" objectType="Drop" dropLines="40" dropStyle="combo" dx="16" fmlaLink="$C$14" fmlaRange="$O$9:$O$109" sel="9" val="0"/>
</file>

<file path=xl/drawings/_rels/drawing1.xml.rels><?xml version="1.0" encoding="UTF-8" standalone="yes"?>
<Relationships xmlns="http://schemas.openxmlformats.org/package/2006/relationships"><Relationship Id="rId3" Type="http://schemas.openxmlformats.org/officeDocument/2006/relationships/hyperlink" Target="http://www.socialstats.com.au/" TargetMode="External"/><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8" Type="http://schemas.openxmlformats.org/officeDocument/2006/relationships/hyperlink" Target="#Health!A1"/><Relationship Id="rId13" Type="http://schemas.openxmlformats.org/officeDocument/2006/relationships/hyperlink" Target="#'Young People'!A1"/><Relationship Id="rId18" Type="http://schemas.openxmlformats.org/officeDocument/2006/relationships/hyperlink" Target="#Environment!A1"/><Relationship Id="rId3" Type="http://schemas.openxmlformats.org/officeDocument/2006/relationships/hyperlink" Target="#Community!A1"/><Relationship Id="rId21" Type="http://schemas.openxmlformats.org/officeDocument/2006/relationships/hyperlink" Target="http://www.socialstats.com.au/" TargetMode="External"/><Relationship Id="rId7" Type="http://schemas.openxmlformats.org/officeDocument/2006/relationships/hyperlink" Target="#Housing!A1"/><Relationship Id="rId12" Type="http://schemas.openxmlformats.org/officeDocument/2006/relationships/hyperlink" Target="#Families!A1"/><Relationship Id="rId17" Type="http://schemas.openxmlformats.org/officeDocument/2006/relationships/hyperlink" Target="#Transport!A1"/><Relationship Id="rId2" Type="http://schemas.openxmlformats.org/officeDocument/2006/relationships/hyperlink" Target="#Introduction!A1"/><Relationship Id="rId16" Type="http://schemas.openxmlformats.org/officeDocument/2006/relationships/hyperlink" Target="#Correlations!A1"/><Relationship Id="rId20" Type="http://schemas.openxmlformats.org/officeDocument/2006/relationships/image" Target="../media/image2.png"/><Relationship Id="rId1" Type="http://schemas.openxmlformats.org/officeDocument/2006/relationships/chart" Target="../charts/chart9.xml"/><Relationship Id="rId6" Type="http://schemas.openxmlformats.org/officeDocument/2006/relationships/hyperlink" Target="#Finance!A1"/><Relationship Id="rId11" Type="http://schemas.openxmlformats.org/officeDocument/2006/relationships/hyperlink" Target="#'Older People'!A1"/><Relationship Id="rId5" Type="http://schemas.openxmlformats.org/officeDocument/2006/relationships/hyperlink" Target="#Employment!A1"/><Relationship Id="rId15" Type="http://schemas.openxmlformats.org/officeDocument/2006/relationships/hyperlink" Target="#'Municipal Comparison'!A1"/><Relationship Id="rId10" Type="http://schemas.openxmlformats.org/officeDocument/2006/relationships/hyperlink" Target="#Gender!A1"/><Relationship Id="rId19" Type="http://schemas.openxmlformats.org/officeDocument/2006/relationships/image" Target="../media/image11.jpeg"/><Relationship Id="rId4" Type="http://schemas.openxmlformats.org/officeDocument/2006/relationships/hyperlink" Target="#Education!A1"/><Relationship Id="rId9" Type="http://schemas.openxmlformats.org/officeDocument/2006/relationships/hyperlink" Target="#Safety!A1"/><Relationship Id="rId14" Type="http://schemas.openxmlformats.org/officeDocument/2006/relationships/hyperlink" Target="#'Early Years'!A1"/></Relationships>
</file>

<file path=xl/drawings/_rels/drawing11.xml.rels><?xml version="1.0" encoding="UTF-8" standalone="yes"?>
<Relationships xmlns="http://schemas.openxmlformats.org/package/2006/relationships"><Relationship Id="rId8" Type="http://schemas.openxmlformats.org/officeDocument/2006/relationships/hyperlink" Target="#Health!A1"/><Relationship Id="rId13" Type="http://schemas.openxmlformats.org/officeDocument/2006/relationships/hyperlink" Target="#'Young People'!A1"/><Relationship Id="rId18" Type="http://schemas.openxmlformats.org/officeDocument/2006/relationships/hyperlink" Target="#Environment!A1"/><Relationship Id="rId3" Type="http://schemas.openxmlformats.org/officeDocument/2006/relationships/hyperlink" Target="#Community!A1"/><Relationship Id="rId21" Type="http://schemas.openxmlformats.org/officeDocument/2006/relationships/hyperlink" Target="http://www.socialstats.com.au/" TargetMode="External"/><Relationship Id="rId7" Type="http://schemas.openxmlformats.org/officeDocument/2006/relationships/hyperlink" Target="#Housing!A1"/><Relationship Id="rId12" Type="http://schemas.openxmlformats.org/officeDocument/2006/relationships/hyperlink" Target="#Families!A1"/><Relationship Id="rId17" Type="http://schemas.openxmlformats.org/officeDocument/2006/relationships/hyperlink" Target="#Transport!A1"/><Relationship Id="rId2" Type="http://schemas.openxmlformats.org/officeDocument/2006/relationships/hyperlink" Target="#Introduction!A1"/><Relationship Id="rId16" Type="http://schemas.openxmlformats.org/officeDocument/2006/relationships/hyperlink" Target="#Correlations!A1"/><Relationship Id="rId20" Type="http://schemas.openxmlformats.org/officeDocument/2006/relationships/image" Target="../media/image2.png"/><Relationship Id="rId1" Type="http://schemas.openxmlformats.org/officeDocument/2006/relationships/chart" Target="../charts/chart10.xml"/><Relationship Id="rId6" Type="http://schemas.openxmlformats.org/officeDocument/2006/relationships/hyperlink" Target="#Finance!A1"/><Relationship Id="rId11" Type="http://schemas.openxmlformats.org/officeDocument/2006/relationships/hyperlink" Target="#'Older People'!A1"/><Relationship Id="rId5" Type="http://schemas.openxmlformats.org/officeDocument/2006/relationships/hyperlink" Target="#Employment!A1"/><Relationship Id="rId15" Type="http://schemas.openxmlformats.org/officeDocument/2006/relationships/hyperlink" Target="#'Municipal Comparison'!A1"/><Relationship Id="rId10" Type="http://schemas.openxmlformats.org/officeDocument/2006/relationships/hyperlink" Target="#Gender!A1"/><Relationship Id="rId19" Type="http://schemas.openxmlformats.org/officeDocument/2006/relationships/image" Target="../media/image12.png"/><Relationship Id="rId4" Type="http://schemas.openxmlformats.org/officeDocument/2006/relationships/hyperlink" Target="#Education!A1"/><Relationship Id="rId9" Type="http://schemas.openxmlformats.org/officeDocument/2006/relationships/hyperlink" Target="#Safety!A1"/><Relationship Id="rId14" Type="http://schemas.openxmlformats.org/officeDocument/2006/relationships/hyperlink" Target="#'Early Years'!A1"/></Relationships>
</file>

<file path=xl/drawings/_rels/drawing12.xml.rels><?xml version="1.0" encoding="UTF-8" standalone="yes"?>
<Relationships xmlns="http://schemas.openxmlformats.org/package/2006/relationships"><Relationship Id="rId8" Type="http://schemas.openxmlformats.org/officeDocument/2006/relationships/hyperlink" Target="#Health!A1"/><Relationship Id="rId13" Type="http://schemas.openxmlformats.org/officeDocument/2006/relationships/hyperlink" Target="#'Young People'!A1"/><Relationship Id="rId18" Type="http://schemas.openxmlformats.org/officeDocument/2006/relationships/hyperlink" Target="#Environment!A1"/><Relationship Id="rId3" Type="http://schemas.openxmlformats.org/officeDocument/2006/relationships/hyperlink" Target="#Community!A1"/><Relationship Id="rId21" Type="http://schemas.openxmlformats.org/officeDocument/2006/relationships/hyperlink" Target="http://www.socialstats.com.au/" TargetMode="External"/><Relationship Id="rId7" Type="http://schemas.openxmlformats.org/officeDocument/2006/relationships/hyperlink" Target="#Housing!A1"/><Relationship Id="rId12" Type="http://schemas.openxmlformats.org/officeDocument/2006/relationships/hyperlink" Target="#Families!A1"/><Relationship Id="rId17" Type="http://schemas.openxmlformats.org/officeDocument/2006/relationships/hyperlink" Target="#Transport!A1"/><Relationship Id="rId2" Type="http://schemas.openxmlformats.org/officeDocument/2006/relationships/hyperlink" Target="#Introduction!A1"/><Relationship Id="rId16" Type="http://schemas.openxmlformats.org/officeDocument/2006/relationships/hyperlink" Target="#Correlations!A1"/><Relationship Id="rId20" Type="http://schemas.openxmlformats.org/officeDocument/2006/relationships/image" Target="../media/image2.png"/><Relationship Id="rId1" Type="http://schemas.openxmlformats.org/officeDocument/2006/relationships/chart" Target="../charts/chart11.xml"/><Relationship Id="rId6" Type="http://schemas.openxmlformats.org/officeDocument/2006/relationships/hyperlink" Target="#Finance!A1"/><Relationship Id="rId11" Type="http://schemas.openxmlformats.org/officeDocument/2006/relationships/hyperlink" Target="#'Older People'!A1"/><Relationship Id="rId5" Type="http://schemas.openxmlformats.org/officeDocument/2006/relationships/hyperlink" Target="#Employment!A1"/><Relationship Id="rId15" Type="http://schemas.openxmlformats.org/officeDocument/2006/relationships/hyperlink" Target="#'Municipal Comparison'!A1"/><Relationship Id="rId10" Type="http://schemas.openxmlformats.org/officeDocument/2006/relationships/hyperlink" Target="#Gender!A1"/><Relationship Id="rId19" Type="http://schemas.openxmlformats.org/officeDocument/2006/relationships/image" Target="../media/image13.jpeg"/><Relationship Id="rId4" Type="http://schemas.openxmlformats.org/officeDocument/2006/relationships/hyperlink" Target="#Education!A1"/><Relationship Id="rId9" Type="http://schemas.openxmlformats.org/officeDocument/2006/relationships/hyperlink" Target="#Safety!A1"/><Relationship Id="rId14" Type="http://schemas.openxmlformats.org/officeDocument/2006/relationships/hyperlink" Target="#'Early Years'!A1"/></Relationships>
</file>

<file path=xl/drawings/_rels/drawing13.xml.rels><?xml version="1.0" encoding="UTF-8" standalone="yes"?>
<Relationships xmlns="http://schemas.openxmlformats.org/package/2006/relationships"><Relationship Id="rId8" Type="http://schemas.openxmlformats.org/officeDocument/2006/relationships/hyperlink" Target="#Health!A1"/><Relationship Id="rId13" Type="http://schemas.openxmlformats.org/officeDocument/2006/relationships/hyperlink" Target="#'Young People'!A1"/><Relationship Id="rId18" Type="http://schemas.openxmlformats.org/officeDocument/2006/relationships/hyperlink" Target="#Environment!A1"/><Relationship Id="rId3" Type="http://schemas.openxmlformats.org/officeDocument/2006/relationships/hyperlink" Target="#Community!A1"/><Relationship Id="rId21" Type="http://schemas.openxmlformats.org/officeDocument/2006/relationships/hyperlink" Target="http://www.socialstats.com.au/" TargetMode="External"/><Relationship Id="rId7" Type="http://schemas.openxmlformats.org/officeDocument/2006/relationships/hyperlink" Target="#Housing!A1"/><Relationship Id="rId12" Type="http://schemas.openxmlformats.org/officeDocument/2006/relationships/hyperlink" Target="#Families!A1"/><Relationship Id="rId17" Type="http://schemas.openxmlformats.org/officeDocument/2006/relationships/hyperlink" Target="#Transport!A1"/><Relationship Id="rId2" Type="http://schemas.openxmlformats.org/officeDocument/2006/relationships/hyperlink" Target="#Introduction!A1"/><Relationship Id="rId16" Type="http://schemas.openxmlformats.org/officeDocument/2006/relationships/hyperlink" Target="#Correlations!A1"/><Relationship Id="rId20" Type="http://schemas.openxmlformats.org/officeDocument/2006/relationships/image" Target="../media/image2.png"/><Relationship Id="rId1" Type="http://schemas.openxmlformats.org/officeDocument/2006/relationships/chart" Target="../charts/chart12.xml"/><Relationship Id="rId6" Type="http://schemas.openxmlformats.org/officeDocument/2006/relationships/hyperlink" Target="#Finance!A1"/><Relationship Id="rId11" Type="http://schemas.openxmlformats.org/officeDocument/2006/relationships/hyperlink" Target="#'Older People'!A1"/><Relationship Id="rId5" Type="http://schemas.openxmlformats.org/officeDocument/2006/relationships/hyperlink" Target="#Employment!A1"/><Relationship Id="rId15" Type="http://schemas.openxmlformats.org/officeDocument/2006/relationships/hyperlink" Target="#'Municipal Comparison'!A1"/><Relationship Id="rId10" Type="http://schemas.openxmlformats.org/officeDocument/2006/relationships/hyperlink" Target="#Gender!A1"/><Relationship Id="rId19" Type="http://schemas.openxmlformats.org/officeDocument/2006/relationships/image" Target="../media/image14.jpeg"/><Relationship Id="rId4" Type="http://schemas.openxmlformats.org/officeDocument/2006/relationships/hyperlink" Target="#Education!A1"/><Relationship Id="rId9" Type="http://schemas.openxmlformats.org/officeDocument/2006/relationships/hyperlink" Target="#Safety!A1"/><Relationship Id="rId14" Type="http://schemas.openxmlformats.org/officeDocument/2006/relationships/hyperlink" Target="#'Early Years'!A1"/></Relationships>
</file>

<file path=xl/drawings/_rels/drawing14.xml.rels><?xml version="1.0" encoding="UTF-8" standalone="yes"?>
<Relationships xmlns="http://schemas.openxmlformats.org/package/2006/relationships"><Relationship Id="rId8" Type="http://schemas.openxmlformats.org/officeDocument/2006/relationships/hyperlink" Target="#Health!A1"/><Relationship Id="rId13" Type="http://schemas.openxmlformats.org/officeDocument/2006/relationships/hyperlink" Target="#'Young People'!A1"/><Relationship Id="rId18" Type="http://schemas.openxmlformats.org/officeDocument/2006/relationships/hyperlink" Target="#Environment!A1"/><Relationship Id="rId3" Type="http://schemas.openxmlformats.org/officeDocument/2006/relationships/hyperlink" Target="#Community!A1"/><Relationship Id="rId21" Type="http://schemas.openxmlformats.org/officeDocument/2006/relationships/hyperlink" Target="http://www.socialstats.com.au/" TargetMode="External"/><Relationship Id="rId7" Type="http://schemas.openxmlformats.org/officeDocument/2006/relationships/hyperlink" Target="#Housing!A1"/><Relationship Id="rId12" Type="http://schemas.openxmlformats.org/officeDocument/2006/relationships/hyperlink" Target="#Families!A1"/><Relationship Id="rId17" Type="http://schemas.openxmlformats.org/officeDocument/2006/relationships/hyperlink" Target="#Transport!A1"/><Relationship Id="rId2" Type="http://schemas.openxmlformats.org/officeDocument/2006/relationships/hyperlink" Target="#Introduction!A1"/><Relationship Id="rId16" Type="http://schemas.openxmlformats.org/officeDocument/2006/relationships/hyperlink" Target="#Correlations!A1"/><Relationship Id="rId20" Type="http://schemas.openxmlformats.org/officeDocument/2006/relationships/image" Target="../media/image2.png"/><Relationship Id="rId1" Type="http://schemas.openxmlformats.org/officeDocument/2006/relationships/chart" Target="../charts/chart13.xml"/><Relationship Id="rId6" Type="http://schemas.openxmlformats.org/officeDocument/2006/relationships/hyperlink" Target="#Finance!A1"/><Relationship Id="rId11" Type="http://schemas.openxmlformats.org/officeDocument/2006/relationships/hyperlink" Target="#'Older People'!A1"/><Relationship Id="rId5" Type="http://schemas.openxmlformats.org/officeDocument/2006/relationships/hyperlink" Target="#Employment!A1"/><Relationship Id="rId15" Type="http://schemas.openxmlformats.org/officeDocument/2006/relationships/hyperlink" Target="#'Municipal Comparison'!A1"/><Relationship Id="rId10" Type="http://schemas.openxmlformats.org/officeDocument/2006/relationships/hyperlink" Target="#Gender!A1"/><Relationship Id="rId19" Type="http://schemas.openxmlformats.org/officeDocument/2006/relationships/image" Target="../media/image15.jpeg"/><Relationship Id="rId4" Type="http://schemas.openxmlformats.org/officeDocument/2006/relationships/hyperlink" Target="#Education!A1"/><Relationship Id="rId9" Type="http://schemas.openxmlformats.org/officeDocument/2006/relationships/hyperlink" Target="#Safety!A1"/><Relationship Id="rId14" Type="http://schemas.openxmlformats.org/officeDocument/2006/relationships/hyperlink" Target="#'Early Years'!A1"/></Relationships>
</file>

<file path=xl/drawings/_rels/drawing15.xml.rels><?xml version="1.0" encoding="UTF-8" standalone="yes"?>
<Relationships xmlns="http://schemas.openxmlformats.org/package/2006/relationships"><Relationship Id="rId8" Type="http://schemas.openxmlformats.org/officeDocument/2006/relationships/hyperlink" Target="#Health!A1"/><Relationship Id="rId13" Type="http://schemas.openxmlformats.org/officeDocument/2006/relationships/hyperlink" Target="#'Young People'!A1"/><Relationship Id="rId18" Type="http://schemas.openxmlformats.org/officeDocument/2006/relationships/hyperlink" Target="#Environment!A1"/><Relationship Id="rId3" Type="http://schemas.openxmlformats.org/officeDocument/2006/relationships/hyperlink" Target="#Community!A1"/><Relationship Id="rId21" Type="http://schemas.openxmlformats.org/officeDocument/2006/relationships/hyperlink" Target="http://www.socialstats.com.au/" TargetMode="External"/><Relationship Id="rId7" Type="http://schemas.openxmlformats.org/officeDocument/2006/relationships/hyperlink" Target="#Housing!A1"/><Relationship Id="rId12" Type="http://schemas.openxmlformats.org/officeDocument/2006/relationships/hyperlink" Target="#Families!A1"/><Relationship Id="rId17" Type="http://schemas.openxmlformats.org/officeDocument/2006/relationships/hyperlink" Target="#Transport!A1"/><Relationship Id="rId2" Type="http://schemas.openxmlformats.org/officeDocument/2006/relationships/hyperlink" Target="#Introduction!A1"/><Relationship Id="rId16" Type="http://schemas.openxmlformats.org/officeDocument/2006/relationships/hyperlink" Target="#Correlations!A1"/><Relationship Id="rId20" Type="http://schemas.openxmlformats.org/officeDocument/2006/relationships/image" Target="../media/image2.png"/><Relationship Id="rId1" Type="http://schemas.openxmlformats.org/officeDocument/2006/relationships/chart" Target="../charts/chart14.xml"/><Relationship Id="rId6" Type="http://schemas.openxmlformats.org/officeDocument/2006/relationships/hyperlink" Target="#Finance!A1"/><Relationship Id="rId11" Type="http://schemas.openxmlformats.org/officeDocument/2006/relationships/hyperlink" Target="#'Older People'!A1"/><Relationship Id="rId5" Type="http://schemas.openxmlformats.org/officeDocument/2006/relationships/hyperlink" Target="#Employment!A1"/><Relationship Id="rId15" Type="http://schemas.openxmlformats.org/officeDocument/2006/relationships/hyperlink" Target="#'Municipal Comparison'!A1"/><Relationship Id="rId10" Type="http://schemas.openxmlformats.org/officeDocument/2006/relationships/hyperlink" Target="#Gender!A1"/><Relationship Id="rId19" Type="http://schemas.openxmlformats.org/officeDocument/2006/relationships/image" Target="../media/image16.jpeg"/><Relationship Id="rId4" Type="http://schemas.openxmlformats.org/officeDocument/2006/relationships/hyperlink" Target="#Education!A1"/><Relationship Id="rId9" Type="http://schemas.openxmlformats.org/officeDocument/2006/relationships/hyperlink" Target="#Safety!A1"/><Relationship Id="rId14" Type="http://schemas.openxmlformats.org/officeDocument/2006/relationships/hyperlink" Target="#'Early Years'!A1"/></Relationships>
</file>

<file path=xl/drawings/_rels/drawing16.xml.rels><?xml version="1.0" encoding="UTF-8" standalone="yes"?>
<Relationships xmlns="http://schemas.openxmlformats.org/package/2006/relationships"><Relationship Id="rId8" Type="http://schemas.openxmlformats.org/officeDocument/2006/relationships/hyperlink" Target="#Health!A1"/><Relationship Id="rId13" Type="http://schemas.openxmlformats.org/officeDocument/2006/relationships/hyperlink" Target="#'Young People'!A1"/><Relationship Id="rId18" Type="http://schemas.openxmlformats.org/officeDocument/2006/relationships/hyperlink" Target="#Environment!A1"/><Relationship Id="rId3" Type="http://schemas.openxmlformats.org/officeDocument/2006/relationships/hyperlink" Target="#Community!A1"/><Relationship Id="rId7" Type="http://schemas.openxmlformats.org/officeDocument/2006/relationships/hyperlink" Target="#Housing!A1"/><Relationship Id="rId12" Type="http://schemas.openxmlformats.org/officeDocument/2006/relationships/hyperlink" Target="#Families!A1"/><Relationship Id="rId17" Type="http://schemas.openxmlformats.org/officeDocument/2006/relationships/hyperlink" Target="#Transport!A1"/><Relationship Id="rId2" Type="http://schemas.openxmlformats.org/officeDocument/2006/relationships/hyperlink" Target="#Introduction!A1"/><Relationship Id="rId16" Type="http://schemas.openxmlformats.org/officeDocument/2006/relationships/hyperlink" Target="#Correlations!A1"/><Relationship Id="rId20" Type="http://schemas.openxmlformats.org/officeDocument/2006/relationships/hyperlink" Target="http://www.socialstats.com.au/" TargetMode="External"/><Relationship Id="rId1" Type="http://schemas.openxmlformats.org/officeDocument/2006/relationships/chart" Target="../charts/chart15.xml"/><Relationship Id="rId6" Type="http://schemas.openxmlformats.org/officeDocument/2006/relationships/hyperlink" Target="#Finance!A1"/><Relationship Id="rId11" Type="http://schemas.openxmlformats.org/officeDocument/2006/relationships/hyperlink" Target="#'Older People'!A1"/><Relationship Id="rId5" Type="http://schemas.openxmlformats.org/officeDocument/2006/relationships/hyperlink" Target="#Employment!A1"/><Relationship Id="rId15" Type="http://schemas.openxmlformats.org/officeDocument/2006/relationships/hyperlink" Target="#'Municipal Comparison'!A1"/><Relationship Id="rId10" Type="http://schemas.openxmlformats.org/officeDocument/2006/relationships/hyperlink" Target="#Gender!A1"/><Relationship Id="rId19" Type="http://schemas.openxmlformats.org/officeDocument/2006/relationships/image" Target="../media/image2.png"/><Relationship Id="rId4" Type="http://schemas.openxmlformats.org/officeDocument/2006/relationships/hyperlink" Target="#Education!A1"/><Relationship Id="rId9" Type="http://schemas.openxmlformats.org/officeDocument/2006/relationships/hyperlink" Target="#Safety!A1"/><Relationship Id="rId14" Type="http://schemas.openxmlformats.org/officeDocument/2006/relationships/hyperlink" Target="#'Early Years'!A1"/></Relationships>
</file>

<file path=xl/drawings/_rels/drawing17.xml.rels><?xml version="1.0" encoding="UTF-8" standalone="yes"?>
<Relationships xmlns="http://schemas.openxmlformats.org/package/2006/relationships"><Relationship Id="rId8" Type="http://schemas.openxmlformats.org/officeDocument/2006/relationships/hyperlink" Target="#Health!A1"/><Relationship Id="rId13" Type="http://schemas.openxmlformats.org/officeDocument/2006/relationships/hyperlink" Target="#'Young People'!A1"/><Relationship Id="rId18" Type="http://schemas.openxmlformats.org/officeDocument/2006/relationships/hyperlink" Target="#Environment!A1"/><Relationship Id="rId3" Type="http://schemas.openxmlformats.org/officeDocument/2006/relationships/hyperlink" Target="#Community!A1"/><Relationship Id="rId7" Type="http://schemas.openxmlformats.org/officeDocument/2006/relationships/hyperlink" Target="#Housing!A1"/><Relationship Id="rId12" Type="http://schemas.openxmlformats.org/officeDocument/2006/relationships/hyperlink" Target="#Families!A1"/><Relationship Id="rId17" Type="http://schemas.openxmlformats.org/officeDocument/2006/relationships/hyperlink" Target="#Transport!A1"/><Relationship Id="rId2" Type="http://schemas.openxmlformats.org/officeDocument/2006/relationships/hyperlink" Target="#Introduction!A1"/><Relationship Id="rId16" Type="http://schemas.openxmlformats.org/officeDocument/2006/relationships/hyperlink" Target="#Correlations!A1"/><Relationship Id="rId20" Type="http://schemas.openxmlformats.org/officeDocument/2006/relationships/hyperlink" Target="http://www.socialstats.com.au/" TargetMode="External"/><Relationship Id="rId1" Type="http://schemas.openxmlformats.org/officeDocument/2006/relationships/chart" Target="../charts/chart16.xml"/><Relationship Id="rId6" Type="http://schemas.openxmlformats.org/officeDocument/2006/relationships/hyperlink" Target="#Finance!A1"/><Relationship Id="rId11" Type="http://schemas.openxmlformats.org/officeDocument/2006/relationships/hyperlink" Target="#'Older People'!A1"/><Relationship Id="rId5" Type="http://schemas.openxmlformats.org/officeDocument/2006/relationships/hyperlink" Target="#Employment!A1"/><Relationship Id="rId15" Type="http://schemas.openxmlformats.org/officeDocument/2006/relationships/hyperlink" Target="#'Municipal Comparison'!A1"/><Relationship Id="rId10" Type="http://schemas.openxmlformats.org/officeDocument/2006/relationships/hyperlink" Target="#Gender!A1"/><Relationship Id="rId19" Type="http://schemas.openxmlformats.org/officeDocument/2006/relationships/image" Target="../media/image2.png"/><Relationship Id="rId4" Type="http://schemas.openxmlformats.org/officeDocument/2006/relationships/hyperlink" Target="#Education!A1"/><Relationship Id="rId9" Type="http://schemas.openxmlformats.org/officeDocument/2006/relationships/hyperlink" Target="#Safety!A1"/><Relationship Id="rId14" Type="http://schemas.openxmlformats.org/officeDocument/2006/relationships/hyperlink" Target="#'Early Years'!A1"/></Relationships>
</file>

<file path=xl/drawings/_rels/drawing2.xml.rels><?xml version="1.0" encoding="UTF-8" standalone="yes"?>
<Relationships xmlns="http://schemas.openxmlformats.org/package/2006/relationships"><Relationship Id="rId8" Type="http://schemas.openxmlformats.org/officeDocument/2006/relationships/hyperlink" Target="#Health!A1"/><Relationship Id="rId13" Type="http://schemas.openxmlformats.org/officeDocument/2006/relationships/hyperlink" Target="#'Young People'!A1"/><Relationship Id="rId18" Type="http://schemas.openxmlformats.org/officeDocument/2006/relationships/hyperlink" Target="#Introduction!A1"/><Relationship Id="rId3" Type="http://schemas.openxmlformats.org/officeDocument/2006/relationships/hyperlink" Target="#Community!A1"/><Relationship Id="rId21" Type="http://schemas.openxmlformats.org/officeDocument/2006/relationships/image" Target="../media/image3.jpeg"/><Relationship Id="rId7" Type="http://schemas.openxmlformats.org/officeDocument/2006/relationships/hyperlink" Target="#Housing!A1"/><Relationship Id="rId12" Type="http://schemas.openxmlformats.org/officeDocument/2006/relationships/hyperlink" Target="#Families!A1"/><Relationship Id="rId17" Type="http://schemas.openxmlformats.org/officeDocument/2006/relationships/hyperlink" Target="http://www.socialstats.com.au/" TargetMode="External"/><Relationship Id="rId2" Type="http://schemas.openxmlformats.org/officeDocument/2006/relationships/chart" Target="../charts/chart1.xml"/><Relationship Id="rId16" Type="http://schemas.openxmlformats.org/officeDocument/2006/relationships/hyperlink" Target="#Correlations!A1"/><Relationship Id="rId20" Type="http://schemas.openxmlformats.org/officeDocument/2006/relationships/hyperlink" Target="#Environment!A1"/><Relationship Id="rId1" Type="http://schemas.openxmlformats.org/officeDocument/2006/relationships/image" Target="../media/image2.png"/><Relationship Id="rId6" Type="http://schemas.openxmlformats.org/officeDocument/2006/relationships/hyperlink" Target="#Finance!A1"/><Relationship Id="rId11" Type="http://schemas.openxmlformats.org/officeDocument/2006/relationships/hyperlink" Target="#'Older People'!A1"/><Relationship Id="rId5" Type="http://schemas.openxmlformats.org/officeDocument/2006/relationships/hyperlink" Target="#Employment!A1"/><Relationship Id="rId15" Type="http://schemas.openxmlformats.org/officeDocument/2006/relationships/hyperlink" Target="#'Municipal Comparison'!A1"/><Relationship Id="rId10" Type="http://schemas.openxmlformats.org/officeDocument/2006/relationships/hyperlink" Target="#Gender!A1"/><Relationship Id="rId19" Type="http://schemas.openxmlformats.org/officeDocument/2006/relationships/hyperlink" Target="#Transport!A1"/><Relationship Id="rId4" Type="http://schemas.openxmlformats.org/officeDocument/2006/relationships/hyperlink" Target="#Education!A1"/><Relationship Id="rId9" Type="http://schemas.openxmlformats.org/officeDocument/2006/relationships/hyperlink" Target="#Safety!A1"/><Relationship Id="rId14" Type="http://schemas.openxmlformats.org/officeDocument/2006/relationships/hyperlink" Target="#'Early Years'!A1"/></Relationships>
</file>

<file path=xl/drawings/_rels/drawing3.xml.rels><?xml version="1.0" encoding="UTF-8" standalone="yes"?>
<Relationships xmlns="http://schemas.openxmlformats.org/package/2006/relationships"><Relationship Id="rId8" Type="http://schemas.openxmlformats.org/officeDocument/2006/relationships/hyperlink" Target="#Gender!A1"/><Relationship Id="rId13" Type="http://schemas.openxmlformats.org/officeDocument/2006/relationships/hyperlink" Target="#Correlations!A1"/><Relationship Id="rId18" Type="http://schemas.openxmlformats.org/officeDocument/2006/relationships/hyperlink" Target="#Transport!A1"/><Relationship Id="rId3" Type="http://schemas.openxmlformats.org/officeDocument/2006/relationships/hyperlink" Target="#Education!A1"/><Relationship Id="rId21" Type="http://schemas.openxmlformats.org/officeDocument/2006/relationships/image" Target="../media/image2.png"/><Relationship Id="rId7" Type="http://schemas.openxmlformats.org/officeDocument/2006/relationships/hyperlink" Target="#Health!A1"/><Relationship Id="rId12" Type="http://schemas.openxmlformats.org/officeDocument/2006/relationships/hyperlink" Target="#'Municipal Comparison'!A1"/><Relationship Id="rId17" Type="http://schemas.openxmlformats.org/officeDocument/2006/relationships/hyperlink" Target="#'Older People'!A1"/><Relationship Id="rId2" Type="http://schemas.openxmlformats.org/officeDocument/2006/relationships/hyperlink" Target="#Community!A1"/><Relationship Id="rId16" Type="http://schemas.openxmlformats.org/officeDocument/2006/relationships/hyperlink" Target="#Safety!A1"/><Relationship Id="rId20" Type="http://schemas.openxmlformats.org/officeDocument/2006/relationships/image" Target="../media/image4.jpeg"/><Relationship Id="rId1" Type="http://schemas.openxmlformats.org/officeDocument/2006/relationships/chart" Target="../charts/chart2.xml"/><Relationship Id="rId6" Type="http://schemas.openxmlformats.org/officeDocument/2006/relationships/hyperlink" Target="#Housing!A1"/><Relationship Id="rId11" Type="http://schemas.openxmlformats.org/officeDocument/2006/relationships/hyperlink" Target="#'Early Years'!A1"/><Relationship Id="rId5" Type="http://schemas.openxmlformats.org/officeDocument/2006/relationships/hyperlink" Target="#Finance!A1"/><Relationship Id="rId15" Type="http://schemas.openxmlformats.org/officeDocument/2006/relationships/hyperlink" Target="#Introduction!A1"/><Relationship Id="rId10" Type="http://schemas.openxmlformats.org/officeDocument/2006/relationships/hyperlink" Target="#'Young People'!A1"/><Relationship Id="rId19" Type="http://schemas.openxmlformats.org/officeDocument/2006/relationships/hyperlink" Target="#Environment!A1"/><Relationship Id="rId4" Type="http://schemas.openxmlformats.org/officeDocument/2006/relationships/hyperlink" Target="#Employment!A1"/><Relationship Id="rId9" Type="http://schemas.openxmlformats.org/officeDocument/2006/relationships/hyperlink" Target="#Families!A1"/><Relationship Id="rId14" Type="http://schemas.openxmlformats.org/officeDocument/2006/relationships/hyperlink" Target="#'All Indicators'!A1"/><Relationship Id="rId22" Type="http://schemas.openxmlformats.org/officeDocument/2006/relationships/hyperlink" Target="http://www.socialstats.com.au/" TargetMode="External"/></Relationships>
</file>

<file path=xl/drawings/_rels/drawing4.xml.rels><?xml version="1.0" encoding="UTF-8" standalone="yes"?>
<Relationships xmlns="http://schemas.openxmlformats.org/package/2006/relationships"><Relationship Id="rId8" Type="http://schemas.openxmlformats.org/officeDocument/2006/relationships/hyperlink" Target="#Health!A1"/><Relationship Id="rId13" Type="http://schemas.openxmlformats.org/officeDocument/2006/relationships/hyperlink" Target="#'Young People'!A1"/><Relationship Id="rId18" Type="http://schemas.openxmlformats.org/officeDocument/2006/relationships/hyperlink" Target="#Environment!A1"/><Relationship Id="rId3" Type="http://schemas.openxmlformats.org/officeDocument/2006/relationships/hyperlink" Target="#Community!A1"/><Relationship Id="rId21" Type="http://schemas.openxmlformats.org/officeDocument/2006/relationships/hyperlink" Target="http://www.socialstats.com.au/" TargetMode="External"/><Relationship Id="rId7" Type="http://schemas.openxmlformats.org/officeDocument/2006/relationships/hyperlink" Target="#Housing!A1"/><Relationship Id="rId12" Type="http://schemas.openxmlformats.org/officeDocument/2006/relationships/hyperlink" Target="#Families!A1"/><Relationship Id="rId17" Type="http://schemas.openxmlformats.org/officeDocument/2006/relationships/hyperlink" Target="#Transport!A1"/><Relationship Id="rId2" Type="http://schemas.openxmlformats.org/officeDocument/2006/relationships/hyperlink" Target="#Introduction!A1"/><Relationship Id="rId16" Type="http://schemas.openxmlformats.org/officeDocument/2006/relationships/hyperlink" Target="#Correlations!A1"/><Relationship Id="rId20" Type="http://schemas.openxmlformats.org/officeDocument/2006/relationships/image" Target="../media/image2.png"/><Relationship Id="rId1" Type="http://schemas.openxmlformats.org/officeDocument/2006/relationships/chart" Target="../charts/chart3.xml"/><Relationship Id="rId6" Type="http://schemas.openxmlformats.org/officeDocument/2006/relationships/hyperlink" Target="#Finance!A1"/><Relationship Id="rId11" Type="http://schemas.openxmlformats.org/officeDocument/2006/relationships/hyperlink" Target="#'Older People'!A1"/><Relationship Id="rId5" Type="http://schemas.openxmlformats.org/officeDocument/2006/relationships/hyperlink" Target="#Employment!A1"/><Relationship Id="rId15" Type="http://schemas.openxmlformats.org/officeDocument/2006/relationships/hyperlink" Target="#'Municipal Comparison'!A1"/><Relationship Id="rId10" Type="http://schemas.openxmlformats.org/officeDocument/2006/relationships/hyperlink" Target="#Gender!A1"/><Relationship Id="rId19" Type="http://schemas.openxmlformats.org/officeDocument/2006/relationships/image" Target="../media/image5.jpeg"/><Relationship Id="rId4" Type="http://schemas.openxmlformats.org/officeDocument/2006/relationships/hyperlink" Target="#Education!A1"/><Relationship Id="rId9" Type="http://schemas.openxmlformats.org/officeDocument/2006/relationships/hyperlink" Target="#Safety!A1"/><Relationship Id="rId14" Type="http://schemas.openxmlformats.org/officeDocument/2006/relationships/hyperlink" Target="#'Early Years'!A1"/></Relationships>
</file>

<file path=xl/drawings/_rels/drawing5.xml.rels><?xml version="1.0" encoding="UTF-8" standalone="yes"?>
<Relationships xmlns="http://schemas.openxmlformats.org/package/2006/relationships"><Relationship Id="rId8" Type="http://schemas.openxmlformats.org/officeDocument/2006/relationships/hyperlink" Target="#Health!A1"/><Relationship Id="rId13" Type="http://schemas.openxmlformats.org/officeDocument/2006/relationships/hyperlink" Target="#'Young People'!A1"/><Relationship Id="rId18" Type="http://schemas.openxmlformats.org/officeDocument/2006/relationships/hyperlink" Target="#Environment!A1"/><Relationship Id="rId3" Type="http://schemas.openxmlformats.org/officeDocument/2006/relationships/hyperlink" Target="#Community!A1"/><Relationship Id="rId21" Type="http://schemas.openxmlformats.org/officeDocument/2006/relationships/hyperlink" Target="http://www.socialstats.com.au/" TargetMode="External"/><Relationship Id="rId7" Type="http://schemas.openxmlformats.org/officeDocument/2006/relationships/hyperlink" Target="#Housing!A1"/><Relationship Id="rId12" Type="http://schemas.openxmlformats.org/officeDocument/2006/relationships/hyperlink" Target="#Families!A1"/><Relationship Id="rId17" Type="http://schemas.openxmlformats.org/officeDocument/2006/relationships/hyperlink" Target="#Transport!A1"/><Relationship Id="rId2" Type="http://schemas.openxmlformats.org/officeDocument/2006/relationships/hyperlink" Target="#Introduction!A1"/><Relationship Id="rId16" Type="http://schemas.openxmlformats.org/officeDocument/2006/relationships/hyperlink" Target="#Correlations!A1"/><Relationship Id="rId20" Type="http://schemas.openxmlformats.org/officeDocument/2006/relationships/image" Target="../media/image2.png"/><Relationship Id="rId1" Type="http://schemas.openxmlformats.org/officeDocument/2006/relationships/chart" Target="../charts/chart4.xml"/><Relationship Id="rId6" Type="http://schemas.openxmlformats.org/officeDocument/2006/relationships/hyperlink" Target="#Finance!A1"/><Relationship Id="rId11" Type="http://schemas.openxmlformats.org/officeDocument/2006/relationships/hyperlink" Target="#'Older People'!A1"/><Relationship Id="rId5" Type="http://schemas.openxmlformats.org/officeDocument/2006/relationships/hyperlink" Target="#Employment!A1"/><Relationship Id="rId15" Type="http://schemas.openxmlformats.org/officeDocument/2006/relationships/hyperlink" Target="#'Municipal Comparison'!A1"/><Relationship Id="rId10" Type="http://schemas.openxmlformats.org/officeDocument/2006/relationships/hyperlink" Target="#Gender!A1"/><Relationship Id="rId19" Type="http://schemas.openxmlformats.org/officeDocument/2006/relationships/image" Target="../media/image6.jpeg"/><Relationship Id="rId4" Type="http://schemas.openxmlformats.org/officeDocument/2006/relationships/hyperlink" Target="#Education!A1"/><Relationship Id="rId9" Type="http://schemas.openxmlformats.org/officeDocument/2006/relationships/hyperlink" Target="#Safety!A1"/><Relationship Id="rId14" Type="http://schemas.openxmlformats.org/officeDocument/2006/relationships/hyperlink" Target="#'Early Years'!A1"/></Relationships>
</file>

<file path=xl/drawings/_rels/drawing6.xml.rels><?xml version="1.0" encoding="UTF-8" standalone="yes"?>
<Relationships xmlns="http://schemas.openxmlformats.org/package/2006/relationships"><Relationship Id="rId8" Type="http://schemas.openxmlformats.org/officeDocument/2006/relationships/hyperlink" Target="#Health!A1"/><Relationship Id="rId13" Type="http://schemas.openxmlformats.org/officeDocument/2006/relationships/hyperlink" Target="#'Young People'!A1"/><Relationship Id="rId18" Type="http://schemas.openxmlformats.org/officeDocument/2006/relationships/hyperlink" Target="#Environment!A1"/><Relationship Id="rId3" Type="http://schemas.openxmlformats.org/officeDocument/2006/relationships/hyperlink" Target="#Community!A1"/><Relationship Id="rId21" Type="http://schemas.openxmlformats.org/officeDocument/2006/relationships/hyperlink" Target="http://www.socialstats.com.au/" TargetMode="External"/><Relationship Id="rId7" Type="http://schemas.openxmlformats.org/officeDocument/2006/relationships/hyperlink" Target="#Housing!A1"/><Relationship Id="rId12" Type="http://schemas.openxmlformats.org/officeDocument/2006/relationships/hyperlink" Target="#Families!A1"/><Relationship Id="rId17" Type="http://schemas.openxmlformats.org/officeDocument/2006/relationships/hyperlink" Target="#Transport!A1"/><Relationship Id="rId2" Type="http://schemas.openxmlformats.org/officeDocument/2006/relationships/hyperlink" Target="#Introduction!A1"/><Relationship Id="rId16" Type="http://schemas.openxmlformats.org/officeDocument/2006/relationships/hyperlink" Target="#Correlations!A1"/><Relationship Id="rId20" Type="http://schemas.openxmlformats.org/officeDocument/2006/relationships/image" Target="../media/image2.png"/><Relationship Id="rId1" Type="http://schemas.openxmlformats.org/officeDocument/2006/relationships/chart" Target="../charts/chart5.xml"/><Relationship Id="rId6" Type="http://schemas.openxmlformats.org/officeDocument/2006/relationships/hyperlink" Target="#Finance!A1"/><Relationship Id="rId11" Type="http://schemas.openxmlformats.org/officeDocument/2006/relationships/hyperlink" Target="#'Older People'!A1"/><Relationship Id="rId5" Type="http://schemas.openxmlformats.org/officeDocument/2006/relationships/hyperlink" Target="#Employment!A1"/><Relationship Id="rId15" Type="http://schemas.openxmlformats.org/officeDocument/2006/relationships/hyperlink" Target="#'Municipal Comparison'!A1"/><Relationship Id="rId10" Type="http://schemas.openxmlformats.org/officeDocument/2006/relationships/hyperlink" Target="#Gender!A1"/><Relationship Id="rId19" Type="http://schemas.openxmlformats.org/officeDocument/2006/relationships/image" Target="../media/image7.jpeg"/><Relationship Id="rId4" Type="http://schemas.openxmlformats.org/officeDocument/2006/relationships/hyperlink" Target="#Education!A1"/><Relationship Id="rId9" Type="http://schemas.openxmlformats.org/officeDocument/2006/relationships/hyperlink" Target="#Safety!A1"/><Relationship Id="rId14" Type="http://schemas.openxmlformats.org/officeDocument/2006/relationships/hyperlink" Target="#'Early Years'!A1"/></Relationships>
</file>

<file path=xl/drawings/_rels/drawing7.xml.rels><?xml version="1.0" encoding="UTF-8" standalone="yes"?>
<Relationships xmlns="http://schemas.openxmlformats.org/package/2006/relationships"><Relationship Id="rId8" Type="http://schemas.openxmlformats.org/officeDocument/2006/relationships/hyperlink" Target="#Health!A1"/><Relationship Id="rId13" Type="http://schemas.openxmlformats.org/officeDocument/2006/relationships/hyperlink" Target="#'Young People'!A1"/><Relationship Id="rId18" Type="http://schemas.openxmlformats.org/officeDocument/2006/relationships/hyperlink" Target="#Environment!A1"/><Relationship Id="rId3" Type="http://schemas.openxmlformats.org/officeDocument/2006/relationships/hyperlink" Target="#Community!A1"/><Relationship Id="rId21" Type="http://schemas.openxmlformats.org/officeDocument/2006/relationships/hyperlink" Target="http://www.socialstats.com.au/" TargetMode="External"/><Relationship Id="rId7" Type="http://schemas.openxmlformats.org/officeDocument/2006/relationships/hyperlink" Target="#Housing!A1"/><Relationship Id="rId12" Type="http://schemas.openxmlformats.org/officeDocument/2006/relationships/hyperlink" Target="#Families!A1"/><Relationship Id="rId17" Type="http://schemas.openxmlformats.org/officeDocument/2006/relationships/hyperlink" Target="#Transport!A1"/><Relationship Id="rId2" Type="http://schemas.openxmlformats.org/officeDocument/2006/relationships/hyperlink" Target="#Introduction!A1"/><Relationship Id="rId16" Type="http://schemas.openxmlformats.org/officeDocument/2006/relationships/hyperlink" Target="#Correlations!A1"/><Relationship Id="rId20" Type="http://schemas.openxmlformats.org/officeDocument/2006/relationships/image" Target="../media/image2.png"/><Relationship Id="rId1" Type="http://schemas.openxmlformats.org/officeDocument/2006/relationships/chart" Target="../charts/chart6.xml"/><Relationship Id="rId6" Type="http://schemas.openxmlformats.org/officeDocument/2006/relationships/hyperlink" Target="#Finance!A1"/><Relationship Id="rId11" Type="http://schemas.openxmlformats.org/officeDocument/2006/relationships/hyperlink" Target="#'Older People'!A1"/><Relationship Id="rId5" Type="http://schemas.openxmlformats.org/officeDocument/2006/relationships/hyperlink" Target="#Employment!A1"/><Relationship Id="rId15" Type="http://schemas.openxmlformats.org/officeDocument/2006/relationships/hyperlink" Target="#'Municipal Comparison'!A1"/><Relationship Id="rId10" Type="http://schemas.openxmlformats.org/officeDocument/2006/relationships/hyperlink" Target="#Gender!A1"/><Relationship Id="rId19" Type="http://schemas.openxmlformats.org/officeDocument/2006/relationships/image" Target="../media/image8.jpeg"/><Relationship Id="rId4" Type="http://schemas.openxmlformats.org/officeDocument/2006/relationships/hyperlink" Target="#Education!A1"/><Relationship Id="rId9" Type="http://schemas.openxmlformats.org/officeDocument/2006/relationships/hyperlink" Target="#Safety!A1"/><Relationship Id="rId14" Type="http://schemas.openxmlformats.org/officeDocument/2006/relationships/hyperlink" Target="#'Early Years'!A1"/></Relationships>
</file>

<file path=xl/drawings/_rels/drawing8.xml.rels><?xml version="1.0" encoding="UTF-8" standalone="yes"?>
<Relationships xmlns="http://schemas.openxmlformats.org/package/2006/relationships"><Relationship Id="rId8" Type="http://schemas.openxmlformats.org/officeDocument/2006/relationships/hyperlink" Target="#Housing!A1"/><Relationship Id="rId13" Type="http://schemas.openxmlformats.org/officeDocument/2006/relationships/hyperlink" Target="#Families!A1"/><Relationship Id="rId18" Type="http://schemas.openxmlformats.org/officeDocument/2006/relationships/hyperlink" Target="#Environment!A1"/><Relationship Id="rId3" Type="http://schemas.openxmlformats.org/officeDocument/2006/relationships/hyperlink" Target="#Introduction!A1"/><Relationship Id="rId21" Type="http://schemas.openxmlformats.org/officeDocument/2006/relationships/hyperlink" Target="http://www.socialstats.com.au/" TargetMode="External"/><Relationship Id="rId7" Type="http://schemas.openxmlformats.org/officeDocument/2006/relationships/hyperlink" Target="#Finance!A1"/><Relationship Id="rId12" Type="http://schemas.openxmlformats.org/officeDocument/2006/relationships/hyperlink" Target="#'Older People'!A1"/><Relationship Id="rId17" Type="http://schemas.openxmlformats.org/officeDocument/2006/relationships/hyperlink" Target="#Transport!A1"/><Relationship Id="rId2" Type="http://schemas.openxmlformats.org/officeDocument/2006/relationships/hyperlink" Target="#'Young People'!A1"/><Relationship Id="rId16" Type="http://schemas.openxmlformats.org/officeDocument/2006/relationships/hyperlink" Target="#Correlations!A1"/><Relationship Id="rId20" Type="http://schemas.openxmlformats.org/officeDocument/2006/relationships/image" Target="../media/image2.png"/><Relationship Id="rId1" Type="http://schemas.openxmlformats.org/officeDocument/2006/relationships/chart" Target="../charts/chart7.xml"/><Relationship Id="rId6" Type="http://schemas.openxmlformats.org/officeDocument/2006/relationships/hyperlink" Target="#Employment!A1"/><Relationship Id="rId11" Type="http://schemas.openxmlformats.org/officeDocument/2006/relationships/hyperlink" Target="#Gender!A1"/><Relationship Id="rId5" Type="http://schemas.openxmlformats.org/officeDocument/2006/relationships/hyperlink" Target="#Education!A1"/><Relationship Id="rId15" Type="http://schemas.openxmlformats.org/officeDocument/2006/relationships/hyperlink" Target="#'Municipal Comparison'!A1"/><Relationship Id="rId10" Type="http://schemas.openxmlformats.org/officeDocument/2006/relationships/hyperlink" Target="#Safety!A1"/><Relationship Id="rId19" Type="http://schemas.openxmlformats.org/officeDocument/2006/relationships/image" Target="../media/image9.jpeg"/><Relationship Id="rId4" Type="http://schemas.openxmlformats.org/officeDocument/2006/relationships/hyperlink" Target="#Community!A1"/><Relationship Id="rId9" Type="http://schemas.openxmlformats.org/officeDocument/2006/relationships/hyperlink" Target="#Health!A1"/><Relationship Id="rId14" Type="http://schemas.openxmlformats.org/officeDocument/2006/relationships/hyperlink" Target="#'Early Years'!A1"/></Relationships>
</file>

<file path=xl/drawings/_rels/drawing9.xml.rels><?xml version="1.0" encoding="UTF-8" standalone="yes"?>
<Relationships xmlns="http://schemas.openxmlformats.org/package/2006/relationships"><Relationship Id="rId8" Type="http://schemas.openxmlformats.org/officeDocument/2006/relationships/hyperlink" Target="#Health!A1"/><Relationship Id="rId13" Type="http://schemas.openxmlformats.org/officeDocument/2006/relationships/hyperlink" Target="#'Young People'!A1"/><Relationship Id="rId18" Type="http://schemas.openxmlformats.org/officeDocument/2006/relationships/hyperlink" Target="#Environment!A1"/><Relationship Id="rId3" Type="http://schemas.openxmlformats.org/officeDocument/2006/relationships/hyperlink" Target="#Community!A1"/><Relationship Id="rId21" Type="http://schemas.openxmlformats.org/officeDocument/2006/relationships/hyperlink" Target="http://www.socialstats.com.au/" TargetMode="External"/><Relationship Id="rId7" Type="http://schemas.openxmlformats.org/officeDocument/2006/relationships/hyperlink" Target="#Housing!A1"/><Relationship Id="rId12" Type="http://schemas.openxmlformats.org/officeDocument/2006/relationships/hyperlink" Target="#Families!A1"/><Relationship Id="rId17" Type="http://schemas.openxmlformats.org/officeDocument/2006/relationships/hyperlink" Target="#Transport!A1"/><Relationship Id="rId2" Type="http://schemas.openxmlformats.org/officeDocument/2006/relationships/hyperlink" Target="#Introduction!A1"/><Relationship Id="rId16" Type="http://schemas.openxmlformats.org/officeDocument/2006/relationships/hyperlink" Target="#Correlations!A1"/><Relationship Id="rId20" Type="http://schemas.openxmlformats.org/officeDocument/2006/relationships/image" Target="../media/image2.png"/><Relationship Id="rId1" Type="http://schemas.openxmlformats.org/officeDocument/2006/relationships/chart" Target="../charts/chart8.xml"/><Relationship Id="rId6" Type="http://schemas.openxmlformats.org/officeDocument/2006/relationships/hyperlink" Target="#Finance!A1"/><Relationship Id="rId11" Type="http://schemas.openxmlformats.org/officeDocument/2006/relationships/hyperlink" Target="#'Older People'!A1"/><Relationship Id="rId5" Type="http://schemas.openxmlformats.org/officeDocument/2006/relationships/hyperlink" Target="#Employment!A1"/><Relationship Id="rId15" Type="http://schemas.openxmlformats.org/officeDocument/2006/relationships/hyperlink" Target="#'Municipal Comparison'!A1"/><Relationship Id="rId10" Type="http://schemas.openxmlformats.org/officeDocument/2006/relationships/hyperlink" Target="#Gender!A1"/><Relationship Id="rId19" Type="http://schemas.openxmlformats.org/officeDocument/2006/relationships/image" Target="../media/image10.jpeg"/><Relationship Id="rId4" Type="http://schemas.openxmlformats.org/officeDocument/2006/relationships/hyperlink" Target="#Education!A1"/><Relationship Id="rId9" Type="http://schemas.openxmlformats.org/officeDocument/2006/relationships/hyperlink" Target="#Safety!A1"/><Relationship Id="rId14" Type="http://schemas.openxmlformats.org/officeDocument/2006/relationships/hyperlink" Target="#'Early Years'!A1"/></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23812</xdr:rowOff>
    </xdr:from>
    <xdr:to>
      <xdr:col>3</xdr:col>
      <xdr:colOff>517346</xdr:colOff>
      <xdr:row>1</xdr:row>
      <xdr:rowOff>52916</xdr:rowOff>
    </xdr:to>
    <xdr:pic>
      <xdr:nvPicPr>
        <xdr:cNvPr id="6" name="Picture 5" descr="138.JPG">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lum bright="-30000"/>
        </a:blip>
        <a:srcRect t="21365" b="50592"/>
        <a:stretch>
          <a:fillRect/>
        </a:stretch>
      </xdr:blipFill>
      <xdr:spPr>
        <a:xfrm>
          <a:off x="47625" y="23812"/>
          <a:ext cx="7052554" cy="1341437"/>
        </a:xfrm>
        <a:prstGeom prst="rect">
          <a:avLst/>
        </a:prstGeom>
        <a:ln>
          <a:noFill/>
        </a:ln>
        <a:effectLst>
          <a:softEdge rad="112500"/>
        </a:effectLst>
      </xdr:spPr>
    </xdr:pic>
    <xdr:clientData/>
  </xdr:twoCellAnchor>
  <xdr:twoCellAnchor>
    <xdr:from>
      <xdr:col>0</xdr:col>
      <xdr:colOff>142875</xdr:colOff>
      <xdr:row>0</xdr:row>
      <xdr:rowOff>95250</xdr:rowOff>
    </xdr:from>
    <xdr:to>
      <xdr:col>3</xdr:col>
      <xdr:colOff>59532</xdr:colOff>
      <xdr:row>1</xdr:row>
      <xdr:rowOff>71438</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42875" y="95250"/>
          <a:ext cx="6500813" cy="1131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600" b="0">
            <a:solidFill>
              <a:schemeClr val="bg1"/>
            </a:solidFill>
            <a:latin typeface="Garamond" pitchFamily="18" charset="0"/>
          </a:endParaRPr>
        </a:p>
        <a:p>
          <a:pPr algn="ctr"/>
          <a:r>
            <a:rPr lang="en-US" sz="3200" b="0">
              <a:solidFill>
                <a:srgbClr val="FFFF00"/>
              </a:solidFill>
              <a:latin typeface="Garamond" pitchFamily="18" charset="0"/>
            </a:rPr>
            <a:t>Indicators of Health and Wellbeing</a:t>
          </a:r>
          <a:r>
            <a:rPr lang="en-US" sz="1800" b="1">
              <a:solidFill>
                <a:srgbClr val="FFFF00"/>
              </a:solidFill>
              <a:latin typeface="Garamond" pitchFamily="18" charset="0"/>
            </a:rPr>
            <a:t>:</a:t>
          </a:r>
        </a:p>
        <a:p>
          <a:pPr algn="ctr"/>
          <a:r>
            <a:rPr lang="en-US" sz="2200" b="1">
              <a:solidFill>
                <a:srgbClr val="FFFF00"/>
              </a:solidFill>
              <a:latin typeface="Garamond" pitchFamily="18" charset="0"/>
            </a:rPr>
            <a:t>metropolitan, rural &amp; regional LGAs</a:t>
          </a:r>
        </a:p>
      </xdr:txBody>
    </xdr:sp>
    <xdr:clientData/>
  </xdr:twoCellAnchor>
  <xdr:twoCellAnchor editAs="oneCell">
    <xdr:from>
      <xdr:col>5</xdr:col>
      <xdr:colOff>147635</xdr:colOff>
      <xdr:row>0</xdr:row>
      <xdr:rowOff>971551</xdr:rowOff>
    </xdr:from>
    <xdr:to>
      <xdr:col>6</xdr:col>
      <xdr:colOff>328610</xdr:colOff>
      <xdr:row>1</xdr:row>
      <xdr:rowOff>328614</xdr:rowOff>
    </xdr:to>
    <xdr:pic>
      <xdr:nvPicPr>
        <xdr:cNvPr id="7" name="Picture 1112">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05823" y="971551"/>
          <a:ext cx="833437" cy="671513"/>
        </a:xfrm>
        <a:prstGeom prst="rect">
          <a:avLst/>
        </a:prstGeom>
        <a:noFill/>
        <a:ln w="9525">
          <a:noFill/>
          <a:miter lim="800000"/>
          <a:headEnd/>
          <a:tailEnd/>
        </a:ln>
      </xdr:spPr>
    </xdr:pic>
    <xdr:clientData/>
  </xdr:twoCellAnchor>
  <xdr:twoCellAnchor>
    <xdr:from>
      <xdr:col>4</xdr:col>
      <xdr:colOff>57148</xdr:colOff>
      <xdr:row>0</xdr:row>
      <xdr:rowOff>1</xdr:rowOff>
    </xdr:from>
    <xdr:to>
      <xdr:col>6</xdr:col>
      <xdr:colOff>509589</xdr:colOff>
      <xdr:row>0</xdr:row>
      <xdr:rowOff>757239</xdr:rowOff>
    </xdr:to>
    <xdr:sp macro="" textlink="">
      <xdr:nvSpPr>
        <xdr:cNvPr id="8" name="Rounded Rectangular Callout 19">
          <a:extLst>
            <a:ext uri="{FF2B5EF4-FFF2-40B4-BE49-F238E27FC236}">
              <a16:creationId xmlns:a16="http://schemas.microsoft.com/office/drawing/2014/main" id="{00000000-0008-0000-0100-000008000000}"/>
            </a:ext>
          </a:extLst>
        </xdr:cNvPr>
        <xdr:cNvSpPr/>
      </xdr:nvSpPr>
      <xdr:spPr>
        <a:xfrm>
          <a:off x="7762873" y="1"/>
          <a:ext cx="1757366" cy="757238"/>
        </a:xfrm>
        <a:prstGeom prst="wedgeRoundRectCallout">
          <a:avLst>
            <a:gd name="adj1" fmla="val -3128"/>
            <a:gd name="adj2" fmla="val 83321"/>
            <a:gd name="adj3" fmla="val 16667"/>
          </a:avLst>
        </a:prstGeom>
        <a:solidFill>
          <a:srgbClr val="CC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xdr:col>
      <xdr:colOff>1</xdr:colOff>
      <xdr:row>0</xdr:row>
      <xdr:rowOff>28577</xdr:rowOff>
    </xdr:from>
    <xdr:to>
      <xdr:col>6</xdr:col>
      <xdr:colOff>542926</xdr:colOff>
      <xdr:row>0</xdr:row>
      <xdr:rowOff>762000</xdr:rowOff>
    </xdr:to>
    <xdr:sp macro="" textlink="">
      <xdr:nvSpPr>
        <xdr:cNvPr id="9" name="TextBox 8">
          <a:hlinkClick xmlns:r="http://schemas.openxmlformats.org/officeDocument/2006/relationships" r:id="rId3"/>
          <a:extLst>
            <a:ext uri="{FF2B5EF4-FFF2-40B4-BE49-F238E27FC236}">
              <a16:creationId xmlns:a16="http://schemas.microsoft.com/office/drawing/2014/main" id="{00000000-0008-0000-0100-000009000000}"/>
            </a:ext>
          </a:extLst>
        </xdr:cNvPr>
        <xdr:cNvSpPr txBox="1"/>
      </xdr:nvSpPr>
      <xdr:spPr>
        <a:xfrm>
          <a:off x="7705726" y="28577"/>
          <a:ext cx="1847850" cy="733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latin typeface="Garamond" pitchFamily="18" charset="0"/>
            </a:rPr>
            <a:t>For more statistics</a:t>
          </a:r>
          <a:r>
            <a:rPr lang="en-US" sz="1050" baseline="0">
              <a:latin typeface="Garamond" pitchFamily="18" charset="0"/>
            </a:rPr>
            <a:t> </a:t>
          </a:r>
          <a:r>
            <a:rPr lang="en-US" sz="1050">
              <a:latin typeface="Garamond" pitchFamily="18" charset="0"/>
            </a:rPr>
            <a:t>about Victorian municipalities,</a:t>
          </a:r>
          <a:r>
            <a:rPr lang="en-US" sz="1050" baseline="0">
              <a:latin typeface="Garamond" pitchFamily="18" charset="0"/>
            </a:rPr>
            <a:t> go to: </a:t>
          </a:r>
          <a:r>
            <a:rPr lang="en-US" sz="1050" b="1" baseline="0">
              <a:latin typeface="Garamond" pitchFamily="18" charset="0"/>
            </a:rPr>
            <a:t>www.socialstats.com.au</a:t>
          </a:r>
        </a:p>
        <a:p>
          <a:r>
            <a:rPr lang="en-US" sz="1050" b="1" baseline="0">
              <a:latin typeface="Garamond" pitchFamily="18" charset="0"/>
            </a:rPr>
            <a:t>or www.genderstats.com.au</a:t>
          </a:r>
          <a:endParaRPr lang="en-US" sz="1050" b="1">
            <a:latin typeface="Garamond"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57149</xdr:colOff>
      <xdr:row>18</xdr:row>
      <xdr:rowOff>285751</xdr:rowOff>
    </xdr:from>
    <xdr:to>
      <xdr:col>13</xdr:col>
      <xdr:colOff>542924</xdr:colOff>
      <xdr:row>41</xdr:row>
      <xdr:rowOff>85726</xdr:rowOff>
    </xdr:to>
    <xdr:graphicFrame macro="">
      <xdr:nvGraphicFramePr>
        <xdr:cNvPr id="1411252" name="Chart 15">
          <a:extLst>
            <a:ext uri="{FF2B5EF4-FFF2-40B4-BE49-F238E27FC236}">
              <a16:creationId xmlns:a16="http://schemas.microsoft.com/office/drawing/2014/main" id="{00000000-0008-0000-0A00-0000B4881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9524</xdr:rowOff>
    </xdr:from>
    <xdr:to>
      <xdr:col>12</xdr:col>
      <xdr:colOff>0</xdr:colOff>
      <xdr:row>5</xdr:row>
      <xdr:rowOff>133351</xdr:rowOff>
    </xdr:to>
    <xdr:sp macro="" textlink="">
      <xdr:nvSpPr>
        <xdr:cNvPr id="24" name="Rounded Rectangle 23">
          <a:extLst>
            <a:ext uri="{FF2B5EF4-FFF2-40B4-BE49-F238E27FC236}">
              <a16:creationId xmlns:a16="http://schemas.microsoft.com/office/drawing/2014/main" id="{00000000-0008-0000-0A00-000018000000}"/>
            </a:ext>
          </a:extLst>
        </xdr:cNvPr>
        <xdr:cNvSpPr/>
      </xdr:nvSpPr>
      <xdr:spPr>
        <a:xfrm>
          <a:off x="0" y="9524"/>
          <a:ext cx="6315075" cy="790577"/>
        </a:xfrm>
        <a:prstGeom prst="round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xdr:col>
      <xdr:colOff>57150</xdr:colOff>
      <xdr:row>0</xdr:row>
      <xdr:rowOff>19051</xdr:rowOff>
    </xdr:from>
    <xdr:to>
      <xdr:col>11</xdr:col>
      <xdr:colOff>38100</xdr:colOff>
      <xdr:row>2</xdr:row>
      <xdr:rowOff>95250</xdr:rowOff>
    </xdr:to>
    <xdr:sp macro="" textlink="">
      <xdr:nvSpPr>
        <xdr:cNvPr id="25" name="TextBox 24">
          <a:extLst>
            <a:ext uri="{FF2B5EF4-FFF2-40B4-BE49-F238E27FC236}">
              <a16:creationId xmlns:a16="http://schemas.microsoft.com/office/drawing/2014/main" id="{00000000-0008-0000-0A00-000019000000}"/>
            </a:ext>
          </a:extLst>
        </xdr:cNvPr>
        <xdr:cNvSpPr txBox="1"/>
      </xdr:nvSpPr>
      <xdr:spPr>
        <a:xfrm>
          <a:off x="276225" y="19051"/>
          <a:ext cx="5857875" cy="3428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000" baseline="0">
              <a:latin typeface="Garamond" pitchFamily="18" charset="0"/>
            </a:rPr>
            <a:t>Indicators of Health and Wellbeing</a:t>
          </a:r>
          <a:endParaRPr lang="en-US" sz="2000">
            <a:latin typeface="Garamond" pitchFamily="18" charset="0"/>
          </a:endParaRPr>
        </a:p>
      </xdr:txBody>
    </xdr:sp>
    <xdr:clientData/>
  </xdr:twoCellAnchor>
  <xdr:twoCellAnchor>
    <xdr:from>
      <xdr:col>0</xdr:col>
      <xdr:colOff>0</xdr:colOff>
      <xdr:row>1</xdr:row>
      <xdr:rowOff>9524</xdr:rowOff>
    </xdr:from>
    <xdr:to>
      <xdr:col>1</xdr:col>
      <xdr:colOff>523875</xdr:colOff>
      <xdr:row>2</xdr:row>
      <xdr:rowOff>66675</xdr:rowOff>
    </xdr:to>
    <xdr:sp macro="" textlink="">
      <xdr:nvSpPr>
        <xdr:cNvPr id="41" name="TextBox 40">
          <a:hlinkClick xmlns:r="http://schemas.openxmlformats.org/officeDocument/2006/relationships" r:id="rId2"/>
          <a:extLst>
            <a:ext uri="{FF2B5EF4-FFF2-40B4-BE49-F238E27FC236}">
              <a16:creationId xmlns:a16="http://schemas.microsoft.com/office/drawing/2014/main" id="{00000000-0008-0000-0A00-000029000000}"/>
            </a:ext>
          </a:extLst>
        </xdr:cNvPr>
        <xdr:cNvSpPr txBox="1"/>
      </xdr:nvSpPr>
      <xdr:spPr>
        <a:xfrm>
          <a:off x="0" y="142874"/>
          <a:ext cx="742950" cy="190501"/>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chemeClr val="accent2">
                  <a:lumMod val="50000"/>
                </a:schemeClr>
              </a:solidFill>
            </a:rPr>
            <a:t>Introduction</a:t>
          </a:r>
        </a:p>
      </xdr:txBody>
    </xdr:sp>
    <xdr:clientData/>
  </xdr:twoCellAnchor>
  <xdr:twoCellAnchor>
    <xdr:from>
      <xdr:col>0</xdr:col>
      <xdr:colOff>19050</xdr:colOff>
      <xdr:row>2</xdr:row>
      <xdr:rowOff>114298</xdr:rowOff>
    </xdr:from>
    <xdr:to>
      <xdr:col>2</xdr:col>
      <xdr:colOff>409575</xdr:colOff>
      <xdr:row>4</xdr:row>
      <xdr:rowOff>47625</xdr:rowOff>
    </xdr:to>
    <xdr:sp macro="" textlink="">
      <xdr:nvSpPr>
        <xdr:cNvPr id="44" name="TextBox 43">
          <a:hlinkClick xmlns:r="http://schemas.openxmlformats.org/officeDocument/2006/relationships" r:id="rId3"/>
          <a:extLst>
            <a:ext uri="{FF2B5EF4-FFF2-40B4-BE49-F238E27FC236}">
              <a16:creationId xmlns:a16="http://schemas.microsoft.com/office/drawing/2014/main" id="{00000000-0008-0000-0A00-00002C000000}"/>
            </a:ext>
          </a:extLst>
        </xdr:cNvPr>
        <xdr:cNvSpPr txBox="1"/>
      </xdr:nvSpPr>
      <xdr:spPr>
        <a:xfrm>
          <a:off x="19050" y="380998"/>
          <a:ext cx="1219200" cy="200027"/>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0">
              <a:solidFill>
                <a:schemeClr val="tx1"/>
              </a:solidFill>
            </a:rPr>
            <a:t>Community </a:t>
          </a:r>
        </a:p>
      </xdr:txBody>
    </xdr:sp>
    <xdr:clientData/>
  </xdr:twoCellAnchor>
  <xdr:twoCellAnchor>
    <xdr:from>
      <xdr:col>2</xdr:col>
      <xdr:colOff>352425</xdr:colOff>
      <xdr:row>2</xdr:row>
      <xdr:rowOff>104774</xdr:rowOff>
    </xdr:from>
    <xdr:to>
      <xdr:col>3</xdr:col>
      <xdr:colOff>495299</xdr:colOff>
      <xdr:row>4</xdr:row>
      <xdr:rowOff>9524</xdr:rowOff>
    </xdr:to>
    <xdr:sp macro="" textlink="">
      <xdr:nvSpPr>
        <xdr:cNvPr id="45" name="TextBox 44">
          <a:hlinkClick xmlns:r="http://schemas.openxmlformats.org/officeDocument/2006/relationships" r:id="rId4"/>
          <a:extLst>
            <a:ext uri="{FF2B5EF4-FFF2-40B4-BE49-F238E27FC236}">
              <a16:creationId xmlns:a16="http://schemas.microsoft.com/office/drawing/2014/main" id="{00000000-0008-0000-0A00-00002D000000}"/>
            </a:ext>
          </a:extLst>
        </xdr:cNvPr>
        <xdr:cNvSpPr txBox="1"/>
      </xdr:nvSpPr>
      <xdr:spPr>
        <a:xfrm>
          <a:off x="11811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Education</a:t>
          </a:r>
        </a:p>
      </xdr:txBody>
    </xdr:sp>
    <xdr:clientData/>
  </xdr:twoCellAnchor>
  <xdr:twoCellAnchor>
    <xdr:from>
      <xdr:col>4</xdr:col>
      <xdr:colOff>85725</xdr:colOff>
      <xdr:row>2</xdr:row>
      <xdr:rowOff>104774</xdr:rowOff>
    </xdr:from>
    <xdr:to>
      <xdr:col>5</xdr:col>
      <xdr:colOff>228599</xdr:colOff>
      <xdr:row>4</xdr:row>
      <xdr:rowOff>9524</xdr:rowOff>
    </xdr:to>
    <xdr:sp macro="" textlink="">
      <xdr:nvSpPr>
        <xdr:cNvPr id="46" name="TextBox 45">
          <a:hlinkClick xmlns:r="http://schemas.openxmlformats.org/officeDocument/2006/relationships" r:id="rId5"/>
          <a:extLst>
            <a:ext uri="{FF2B5EF4-FFF2-40B4-BE49-F238E27FC236}">
              <a16:creationId xmlns:a16="http://schemas.microsoft.com/office/drawing/2014/main" id="{00000000-0008-0000-0A00-00002E000000}"/>
            </a:ext>
          </a:extLst>
        </xdr:cNvPr>
        <xdr:cNvSpPr txBox="1"/>
      </xdr:nvSpPr>
      <xdr:spPr>
        <a:xfrm>
          <a:off x="21336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Employment</a:t>
          </a:r>
        </a:p>
      </xdr:txBody>
    </xdr:sp>
    <xdr:clientData/>
  </xdr:twoCellAnchor>
  <xdr:twoCellAnchor>
    <xdr:from>
      <xdr:col>5</xdr:col>
      <xdr:colOff>371475</xdr:colOff>
      <xdr:row>2</xdr:row>
      <xdr:rowOff>104774</xdr:rowOff>
    </xdr:from>
    <xdr:to>
      <xdr:col>6</xdr:col>
      <xdr:colOff>514349</xdr:colOff>
      <xdr:row>3</xdr:row>
      <xdr:rowOff>133349</xdr:rowOff>
    </xdr:to>
    <xdr:sp macro="" textlink="">
      <xdr:nvSpPr>
        <xdr:cNvPr id="47" name="TextBox 46">
          <a:hlinkClick xmlns:r="http://schemas.openxmlformats.org/officeDocument/2006/relationships" r:id="rId6"/>
          <a:extLst>
            <a:ext uri="{FF2B5EF4-FFF2-40B4-BE49-F238E27FC236}">
              <a16:creationId xmlns:a16="http://schemas.microsoft.com/office/drawing/2014/main" id="{00000000-0008-0000-0A00-00002F000000}"/>
            </a:ext>
          </a:extLst>
        </xdr:cNvPr>
        <xdr:cNvSpPr txBox="1"/>
      </xdr:nvSpPr>
      <xdr:spPr>
        <a:xfrm>
          <a:off x="3028950" y="371474"/>
          <a:ext cx="75247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Finance</a:t>
          </a:r>
        </a:p>
      </xdr:txBody>
    </xdr:sp>
    <xdr:clientData/>
  </xdr:twoCellAnchor>
  <xdr:twoCellAnchor>
    <xdr:from>
      <xdr:col>7</xdr:col>
      <xdr:colOff>0</xdr:colOff>
      <xdr:row>2</xdr:row>
      <xdr:rowOff>104775</xdr:rowOff>
    </xdr:from>
    <xdr:to>
      <xdr:col>8</xdr:col>
      <xdr:colOff>114299</xdr:colOff>
      <xdr:row>4</xdr:row>
      <xdr:rowOff>0</xdr:rowOff>
    </xdr:to>
    <xdr:sp macro="" textlink="">
      <xdr:nvSpPr>
        <xdr:cNvPr id="48" name="TextBox 47">
          <a:hlinkClick xmlns:r="http://schemas.openxmlformats.org/officeDocument/2006/relationships" r:id="rId7"/>
          <a:extLst>
            <a:ext uri="{FF2B5EF4-FFF2-40B4-BE49-F238E27FC236}">
              <a16:creationId xmlns:a16="http://schemas.microsoft.com/office/drawing/2014/main" id="{00000000-0008-0000-0A00-000030000000}"/>
            </a:ext>
          </a:extLst>
        </xdr:cNvPr>
        <xdr:cNvSpPr txBox="1"/>
      </xdr:nvSpPr>
      <xdr:spPr>
        <a:xfrm>
          <a:off x="3924300" y="371475"/>
          <a:ext cx="77152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Housing</a:t>
          </a:r>
        </a:p>
      </xdr:txBody>
    </xdr:sp>
    <xdr:clientData/>
  </xdr:twoCellAnchor>
  <xdr:twoCellAnchor>
    <xdr:from>
      <xdr:col>9</xdr:col>
      <xdr:colOff>85725</xdr:colOff>
      <xdr:row>2</xdr:row>
      <xdr:rowOff>104775</xdr:rowOff>
    </xdr:from>
    <xdr:to>
      <xdr:col>9</xdr:col>
      <xdr:colOff>628649</xdr:colOff>
      <xdr:row>3</xdr:row>
      <xdr:rowOff>123825</xdr:rowOff>
    </xdr:to>
    <xdr:sp macro="" textlink="">
      <xdr:nvSpPr>
        <xdr:cNvPr id="49" name="TextBox 48">
          <a:hlinkClick xmlns:r="http://schemas.openxmlformats.org/officeDocument/2006/relationships" r:id="rId8"/>
          <a:extLst>
            <a:ext uri="{FF2B5EF4-FFF2-40B4-BE49-F238E27FC236}">
              <a16:creationId xmlns:a16="http://schemas.microsoft.com/office/drawing/2014/main" id="{00000000-0008-0000-0A00-000031000000}"/>
            </a:ext>
          </a:extLst>
        </xdr:cNvPr>
        <xdr:cNvSpPr txBox="1"/>
      </xdr:nvSpPr>
      <xdr:spPr>
        <a:xfrm>
          <a:off x="4867275" y="371475"/>
          <a:ext cx="542924"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Health</a:t>
          </a:r>
        </a:p>
      </xdr:txBody>
    </xdr:sp>
    <xdr:clientData/>
  </xdr:twoCellAnchor>
  <xdr:twoCellAnchor>
    <xdr:from>
      <xdr:col>10</xdr:col>
      <xdr:colOff>66675</xdr:colOff>
      <xdr:row>2</xdr:row>
      <xdr:rowOff>104775</xdr:rowOff>
    </xdr:from>
    <xdr:to>
      <xdr:col>11</xdr:col>
      <xdr:colOff>209549</xdr:colOff>
      <xdr:row>3</xdr:row>
      <xdr:rowOff>123825</xdr:rowOff>
    </xdr:to>
    <xdr:sp macro="" textlink="">
      <xdr:nvSpPr>
        <xdr:cNvPr id="50" name="TextBox 49">
          <a:hlinkClick xmlns:r="http://schemas.openxmlformats.org/officeDocument/2006/relationships" r:id="rId9"/>
          <a:extLst>
            <a:ext uri="{FF2B5EF4-FFF2-40B4-BE49-F238E27FC236}">
              <a16:creationId xmlns:a16="http://schemas.microsoft.com/office/drawing/2014/main" id="{00000000-0008-0000-0A00-000032000000}"/>
            </a:ext>
          </a:extLst>
        </xdr:cNvPr>
        <xdr:cNvSpPr txBox="1"/>
      </xdr:nvSpPr>
      <xdr:spPr>
        <a:xfrm>
          <a:off x="5505450" y="371475"/>
          <a:ext cx="800099"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Safety</a:t>
          </a:r>
        </a:p>
      </xdr:txBody>
    </xdr:sp>
    <xdr:clientData/>
  </xdr:twoCellAnchor>
  <xdr:twoCellAnchor>
    <xdr:from>
      <xdr:col>4</xdr:col>
      <xdr:colOff>238125</xdr:colOff>
      <xdr:row>4</xdr:row>
      <xdr:rowOff>57151</xdr:rowOff>
    </xdr:from>
    <xdr:to>
      <xdr:col>5</xdr:col>
      <xdr:colOff>428624</xdr:colOff>
      <xdr:row>5</xdr:row>
      <xdr:rowOff>95251</xdr:rowOff>
    </xdr:to>
    <xdr:sp macro="" textlink="">
      <xdr:nvSpPr>
        <xdr:cNvPr id="51" name="TextBox 50">
          <a:hlinkClick xmlns:r="http://schemas.openxmlformats.org/officeDocument/2006/relationships" r:id="rId10"/>
          <a:extLst>
            <a:ext uri="{FF2B5EF4-FFF2-40B4-BE49-F238E27FC236}">
              <a16:creationId xmlns:a16="http://schemas.microsoft.com/office/drawing/2014/main" id="{00000000-0008-0000-0A00-000033000000}"/>
            </a:ext>
          </a:extLst>
        </xdr:cNvPr>
        <xdr:cNvSpPr txBox="1"/>
      </xdr:nvSpPr>
      <xdr:spPr>
        <a:xfrm>
          <a:off x="2286000" y="590551"/>
          <a:ext cx="800099"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Gender</a:t>
          </a:r>
        </a:p>
      </xdr:txBody>
    </xdr:sp>
    <xdr:clientData/>
  </xdr:twoCellAnchor>
  <xdr:twoCellAnchor>
    <xdr:from>
      <xdr:col>3</xdr:col>
      <xdr:colOff>314325</xdr:colOff>
      <xdr:row>4</xdr:row>
      <xdr:rowOff>57151</xdr:rowOff>
    </xdr:from>
    <xdr:to>
      <xdr:col>4</xdr:col>
      <xdr:colOff>457200</xdr:colOff>
      <xdr:row>5</xdr:row>
      <xdr:rowOff>76201</xdr:rowOff>
    </xdr:to>
    <xdr:sp macro="" textlink="">
      <xdr:nvSpPr>
        <xdr:cNvPr id="52" name="TextBox 51">
          <a:hlinkClick xmlns:r="http://schemas.openxmlformats.org/officeDocument/2006/relationships" r:id="rId11"/>
          <a:extLst>
            <a:ext uri="{FF2B5EF4-FFF2-40B4-BE49-F238E27FC236}">
              <a16:creationId xmlns:a16="http://schemas.microsoft.com/office/drawing/2014/main" id="{00000000-0008-0000-0A00-000034000000}"/>
            </a:ext>
          </a:extLst>
        </xdr:cNvPr>
        <xdr:cNvSpPr txBox="1"/>
      </xdr:nvSpPr>
      <xdr:spPr>
        <a:xfrm>
          <a:off x="1752600" y="590551"/>
          <a:ext cx="752475"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Older People</a:t>
          </a:r>
        </a:p>
      </xdr:txBody>
    </xdr:sp>
    <xdr:clientData/>
  </xdr:twoCellAnchor>
  <xdr:twoCellAnchor>
    <xdr:from>
      <xdr:col>2</xdr:col>
      <xdr:colOff>390525</xdr:colOff>
      <xdr:row>4</xdr:row>
      <xdr:rowOff>57150</xdr:rowOff>
    </xdr:from>
    <xdr:to>
      <xdr:col>3</xdr:col>
      <xdr:colOff>400049</xdr:colOff>
      <xdr:row>5</xdr:row>
      <xdr:rowOff>114299</xdr:rowOff>
    </xdr:to>
    <xdr:sp macro="" textlink="">
      <xdr:nvSpPr>
        <xdr:cNvPr id="53" name="TextBox 52">
          <a:hlinkClick xmlns:r="http://schemas.openxmlformats.org/officeDocument/2006/relationships" r:id="rId12"/>
          <a:extLst>
            <a:ext uri="{FF2B5EF4-FFF2-40B4-BE49-F238E27FC236}">
              <a16:creationId xmlns:a16="http://schemas.microsoft.com/office/drawing/2014/main" id="{00000000-0008-0000-0A00-000035000000}"/>
            </a:ext>
          </a:extLst>
        </xdr:cNvPr>
        <xdr:cNvSpPr txBox="1"/>
      </xdr:nvSpPr>
      <xdr:spPr>
        <a:xfrm>
          <a:off x="1219200" y="590550"/>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Families</a:t>
          </a:r>
        </a:p>
      </xdr:txBody>
    </xdr:sp>
    <xdr:clientData/>
  </xdr:twoCellAnchor>
  <xdr:twoCellAnchor>
    <xdr:from>
      <xdr:col>1</xdr:col>
      <xdr:colOff>352425</xdr:colOff>
      <xdr:row>4</xdr:row>
      <xdr:rowOff>47626</xdr:rowOff>
    </xdr:from>
    <xdr:to>
      <xdr:col>2</xdr:col>
      <xdr:colOff>523875</xdr:colOff>
      <xdr:row>5</xdr:row>
      <xdr:rowOff>114300</xdr:rowOff>
    </xdr:to>
    <xdr:sp macro="" textlink="">
      <xdr:nvSpPr>
        <xdr:cNvPr id="54" name="TextBox 53">
          <a:hlinkClick xmlns:r="http://schemas.openxmlformats.org/officeDocument/2006/relationships" r:id="rId13"/>
          <a:extLst>
            <a:ext uri="{FF2B5EF4-FFF2-40B4-BE49-F238E27FC236}">
              <a16:creationId xmlns:a16="http://schemas.microsoft.com/office/drawing/2014/main" id="{00000000-0008-0000-0A00-000036000000}"/>
            </a:ext>
          </a:extLst>
        </xdr:cNvPr>
        <xdr:cNvSpPr txBox="1"/>
      </xdr:nvSpPr>
      <xdr:spPr>
        <a:xfrm>
          <a:off x="571500" y="581026"/>
          <a:ext cx="781050" cy="200024"/>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rgbClr val="FFFF00"/>
              </a:solidFill>
            </a:rPr>
            <a:t>Young People</a:t>
          </a:r>
        </a:p>
      </xdr:txBody>
    </xdr:sp>
    <xdr:clientData/>
  </xdr:twoCellAnchor>
  <xdr:twoCellAnchor>
    <xdr:from>
      <xdr:col>0</xdr:col>
      <xdr:colOff>0</xdr:colOff>
      <xdr:row>4</xdr:row>
      <xdr:rowOff>47626</xdr:rowOff>
    </xdr:from>
    <xdr:to>
      <xdr:col>1</xdr:col>
      <xdr:colOff>457200</xdr:colOff>
      <xdr:row>5</xdr:row>
      <xdr:rowOff>104775</xdr:rowOff>
    </xdr:to>
    <xdr:sp macro="" textlink="">
      <xdr:nvSpPr>
        <xdr:cNvPr id="55" name="TextBox 54">
          <a:hlinkClick xmlns:r="http://schemas.openxmlformats.org/officeDocument/2006/relationships" r:id="rId14"/>
          <a:extLst>
            <a:ext uri="{FF2B5EF4-FFF2-40B4-BE49-F238E27FC236}">
              <a16:creationId xmlns:a16="http://schemas.microsoft.com/office/drawing/2014/main" id="{00000000-0008-0000-0A00-000037000000}"/>
            </a:ext>
          </a:extLst>
        </xdr:cNvPr>
        <xdr:cNvSpPr txBox="1"/>
      </xdr:nvSpPr>
      <xdr:spPr>
        <a:xfrm>
          <a:off x="0" y="581026"/>
          <a:ext cx="67627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Early Years</a:t>
          </a:r>
        </a:p>
      </xdr:txBody>
    </xdr:sp>
    <xdr:clientData/>
  </xdr:twoCellAnchor>
  <xdr:twoCellAnchor>
    <xdr:from>
      <xdr:col>8</xdr:col>
      <xdr:colOff>114300</xdr:colOff>
      <xdr:row>4</xdr:row>
      <xdr:rowOff>57150</xdr:rowOff>
    </xdr:from>
    <xdr:to>
      <xdr:col>10</xdr:col>
      <xdr:colOff>380999</xdr:colOff>
      <xdr:row>5</xdr:row>
      <xdr:rowOff>104775</xdr:rowOff>
    </xdr:to>
    <xdr:sp macro="" textlink="">
      <xdr:nvSpPr>
        <xdr:cNvPr id="56" name="TextBox 55">
          <a:hlinkClick xmlns:r="http://schemas.openxmlformats.org/officeDocument/2006/relationships" r:id="rId15"/>
          <a:extLst>
            <a:ext uri="{FF2B5EF4-FFF2-40B4-BE49-F238E27FC236}">
              <a16:creationId xmlns:a16="http://schemas.microsoft.com/office/drawing/2014/main" id="{00000000-0008-0000-0A00-000038000000}"/>
            </a:ext>
          </a:extLst>
        </xdr:cNvPr>
        <xdr:cNvSpPr txBox="1"/>
      </xdr:nvSpPr>
      <xdr:spPr>
        <a:xfrm>
          <a:off x="4695825" y="590550"/>
          <a:ext cx="1123949" cy="18097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LGA </a:t>
          </a:r>
          <a:r>
            <a:rPr lang="en-US" sz="800" baseline="0"/>
            <a:t>Comparison</a:t>
          </a:r>
          <a:endParaRPr lang="en-US" sz="800"/>
        </a:p>
      </xdr:txBody>
    </xdr:sp>
    <xdr:clientData/>
  </xdr:twoCellAnchor>
  <xdr:twoCellAnchor>
    <xdr:from>
      <xdr:col>10</xdr:col>
      <xdr:colOff>171450</xdr:colOff>
      <xdr:row>4</xdr:row>
      <xdr:rowOff>57150</xdr:rowOff>
    </xdr:from>
    <xdr:to>
      <xdr:col>12</xdr:col>
      <xdr:colOff>95249</xdr:colOff>
      <xdr:row>5</xdr:row>
      <xdr:rowOff>95250</xdr:rowOff>
    </xdr:to>
    <xdr:sp macro="" textlink="">
      <xdr:nvSpPr>
        <xdr:cNvPr id="57" name="TextBox 56">
          <a:hlinkClick xmlns:r="http://schemas.openxmlformats.org/officeDocument/2006/relationships" r:id="rId16"/>
          <a:extLst>
            <a:ext uri="{FF2B5EF4-FFF2-40B4-BE49-F238E27FC236}">
              <a16:creationId xmlns:a16="http://schemas.microsoft.com/office/drawing/2014/main" id="{00000000-0008-0000-0A00-000039000000}"/>
            </a:ext>
          </a:extLst>
        </xdr:cNvPr>
        <xdr:cNvSpPr txBox="1"/>
      </xdr:nvSpPr>
      <xdr:spPr>
        <a:xfrm>
          <a:off x="5610225" y="590550"/>
          <a:ext cx="80009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Correlations</a:t>
          </a:r>
        </a:p>
      </xdr:txBody>
    </xdr:sp>
    <xdr:clientData/>
  </xdr:twoCellAnchor>
  <xdr:twoCellAnchor>
    <xdr:from>
      <xdr:col>5</xdr:col>
      <xdr:colOff>219075</xdr:colOff>
      <xdr:row>4</xdr:row>
      <xdr:rowOff>57149</xdr:rowOff>
    </xdr:from>
    <xdr:to>
      <xdr:col>6</xdr:col>
      <xdr:colOff>228599</xdr:colOff>
      <xdr:row>5</xdr:row>
      <xdr:rowOff>114298</xdr:rowOff>
    </xdr:to>
    <xdr:sp macro="" textlink="">
      <xdr:nvSpPr>
        <xdr:cNvPr id="59" name="TextBox 58">
          <a:hlinkClick xmlns:r="http://schemas.openxmlformats.org/officeDocument/2006/relationships" r:id="rId17"/>
          <a:extLst>
            <a:ext uri="{FF2B5EF4-FFF2-40B4-BE49-F238E27FC236}">
              <a16:creationId xmlns:a16="http://schemas.microsoft.com/office/drawing/2014/main" id="{00000000-0008-0000-0A00-00003B000000}"/>
            </a:ext>
          </a:extLst>
        </xdr:cNvPr>
        <xdr:cNvSpPr txBox="1"/>
      </xdr:nvSpPr>
      <xdr:spPr>
        <a:xfrm>
          <a:off x="2876550" y="590549"/>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Transport</a:t>
          </a:r>
        </a:p>
      </xdr:txBody>
    </xdr:sp>
    <xdr:clientData/>
  </xdr:twoCellAnchor>
  <xdr:twoCellAnchor>
    <xdr:from>
      <xdr:col>6</xdr:col>
      <xdr:colOff>180974</xdr:colOff>
      <xdr:row>4</xdr:row>
      <xdr:rowOff>57150</xdr:rowOff>
    </xdr:from>
    <xdr:to>
      <xdr:col>7</xdr:col>
      <xdr:colOff>295274</xdr:colOff>
      <xdr:row>5</xdr:row>
      <xdr:rowOff>114300</xdr:rowOff>
    </xdr:to>
    <xdr:sp macro="" textlink="">
      <xdr:nvSpPr>
        <xdr:cNvPr id="60" name="TextBox 59">
          <a:hlinkClick xmlns:r="http://schemas.openxmlformats.org/officeDocument/2006/relationships" r:id="rId18"/>
          <a:extLst>
            <a:ext uri="{FF2B5EF4-FFF2-40B4-BE49-F238E27FC236}">
              <a16:creationId xmlns:a16="http://schemas.microsoft.com/office/drawing/2014/main" id="{00000000-0008-0000-0A00-00003C000000}"/>
            </a:ext>
          </a:extLst>
        </xdr:cNvPr>
        <xdr:cNvSpPr txBox="1"/>
      </xdr:nvSpPr>
      <xdr:spPr>
        <a:xfrm>
          <a:off x="3448049" y="590550"/>
          <a:ext cx="771525" cy="1905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Environment</a:t>
          </a:r>
        </a:p>
      </xdr:txBody>
    </xdr:sp>
    <xdr:clientData/>
  </xdr:twoCellAnchor>
  <xdr:twoCellAnchor editAs="oneCell">
    <xdr:from>
      <xdr:col>12</xdr:col>
      <xdr:colOff>9525</xdr:colOff>
      <xdr:row>0</xdr:row>
      <xdr:rowOff>1</xdr:rowOff>
    </xdr:from>
    <xdr:to>
      <xdr:col>14</xdr:col>
      <xdr:colOff>9524</xdr:colOff>
      <xdr:row>7</xdr:row>
      <xdr:rowOff>9525</xdr:rowOff>
    </xdr:to>
    <xdr:pic>
      <xdr:nvPicPr>
        <xdr:cNvPr id="28" name="Picture 27" descr="Young couple.jpeg">
          <a:extLst>
            <a:ext uri="{FF2B5EF4-FFF2-40B4-BE49-F238E27FC236}">
              <a16:creationId xmlns:a16="http://schemas.microsoft.com/office/drawing/2014/main" id="{00000000-0008-0000-0A00-00001C000000}"/>
            </a:ext>
          </a:extLst>
        </xdr:cNvPr>
        <xdr:cNvPicPr>
          <a:picLocks noChangeAspect="1"/>
        </xdr:cNvPicPr>
      </xdr:nvPicPr>
      <xdr:blipFill>
        <a:blip xmlns:r="http://schemas.openxmlformats.org/officeDocument/2006/relationships" r:embed="rId19" cstate="print"/>
        <a:stretch>
          <a:fillRect/>
        </a:stretch>
      </xdr:blipFill>
      <xdr:spPr>
        <a:xfrm>
          <a:off x="6324600" y="1"/>
          <a:ext cx="1295399" cy="1076324"/>
        </a:xfrm>
        <a:prstGeom prst="rect">
          <a:avLst/>
        </a:prstGeom>
      </xdr:spPr>
    </xdr:pic>
    <xdr:clientData/>
  </xdr:twoCellAnchor>
  <xdr:twoCellAnchor editAs="oneCell">
    <xdr:from>
      <xdr:col>14</xdr:col>
      <xdr:colOff>304798</xdr:colOff>
      <xdr:row>6</xdr:row>
      <xdr:rowOff>1</xdr:rowOff>
    </xdr:from>
    <xdr:to>
      <xdr:col>15</xdr:col>
      <xdr:colOff>485773</xdr:colOff>
      <xdr:row>10</xdr:row>
      <xdr:rowOff>28576</xdr:rowOff>
    </xdr:to>
    <xdr:pic>
      <xdr:nvPicPr>
        <xdr:cNvPr id="26" name="Picture 1112">
          <a:extLst>
            <a:ext uri="{FF2B5EF4-FFF2-40B4-BE49-F238E27FC236}">
              <a16:creationId xmlns:a16="http://schemas.microsoft.com/office/drawing/2014/main" id="{00000000-0008-0000-0A00-00001A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8453436" y="800101"/>
          <a:ext cx="833437" cy="671513"/>
        </a:xfrm>
        <a:prstGeom prst="rect">
          <a:avLst/>
        </a:prstGeom>
        <a:noFill/>
        <a:ln w="9525">
          <a:noFill/>
          <a:miter lim="800000"/>
          <a:headEnd/>
          <a:tailEnd/>
        </a:ln>
      </xdr:spPr>
    </xdr:pic>
    <xdr:clientData/>
  </xdr:twoCellAnchor>
  <xdr:twoCellAnchor>
    <xdr:from>
      <xdr:col>14</xdr:col>
      <xdr:colOff>57147</xdr:colOff>
      <xdr:row>0</xdr:row>
      <xdr:rowOff>0</xdr:rowOff>
    </xdr:from>
    <xdr:to>
      <xdr:col>16</xdr:col>
      <xdr:colOff>642935</xdr:colOff>
      <xdr:row>4</xdr:row>
      <xdr:rowOff>76201</xdr:rowOff>
    </xdr:to>
    <xdr:sp macro="" textlink="">
      <xdr:nvSpPr>
        <xdr:cNvPr id="27" name="Rounded Rectangular Callout 19">
          <a:extLst>
            <a:ext uri="{FF2B5EF4-FFF2-40B4-BE49-F238E27FC236}">
              <a16:creationId xmlns:a16="http://schemas.microsoft.com/office/drawing/2014/main" id="{00000000-0008-0000-0A00-00001B000000}"/>
            </a:ext>
          </a:extLst>
        </xdr:cNvPr>
        <xdr:cNvSpPr/>
      </xdr:nvSpPr>
      <xdr:spPr>
        <a:xfrm>
          <a:off x="8205785" y="0"/>
          <a:ext cx="1890713" cy="609601"/>
        </a:xfrm>
        <a:prstGeom prst="wedgeRoundRectCallout">
          <a:avLst>
            <a:gd name="adj1" fmla="val 146"/>
            <a:gd name="adj2" fmla="val 122688"/>
            <a:gd name="adj3" fmla="val 16667"/>
          </a:avLst>
        </a:prstGeom>
        <a:solidFill>
          <a:srgbClr val="CC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14</xdr:col>
      <xdr:colOff>0</xdr:colOff>
      <xdr:row>0</xdr:row>
      <xdr:rowOff>28577</xdr:rowOff>
    </xdr:from>
    <xdr:to>
      <xdr:col>17</xdr:col>
      <xdr:colOff>14286</xdr:colOff>
      <xdr:row>4</xdr:row>
      <xdr:rowOff>104776</xdr:rowOff>
    </xdr:to>
    <xdr:sp macro="" textlink="">
      <xdr:nvSpPr>
        <xdr:cNvPr id="29" name="TextBox 28">
          <a:hlinkClick xmlns:r="http://schemas.openxmlformats.org/officeDocument/2006/relationships" r:id="rId21"/>
          <a:extLst>
            <a:ext uri="{FF2B5EF4-FFF2-40B4-BE49-F238E27FC236}">
              <a16:creationId xmlns:a16="http://schemas.microsoft.com/office/drawing/2014/main" id="{00000000-0008-0000-0A00-00001D000000}"/>
            </a:ext>
          </a:extLst>
        </xdr:cNvPr>
        <xdr:cNvSpPr txBox="1"/>
      </xdr:nvSpPr>
      <xdr:spPr>
        <a:xfrm>
          <a:off x="8148638" y="28577"/>
          <a:ext cx="1971673" cy="609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latin typeface="Garamond" pitchFamily="18" charset="0"/>
            </a:rPr>
            <a:t>For more statistics</a:t>
          </a:r>
          <a:r>
            <a:rPr lang="en-US" sz="1050" baseline="0">
              <a:latin typeface="Garamond" pitchFamily="18" charset="0"/>
            </a:rPr>
            <a:t> </a:t>
          </a:r>
          <a:r>
            <a:rPr lang="en-US" sz="1050">
              <a:latin typeface="Garamond" pitchFamily="18" charset="0"/>
            </a:rPr>
            <a:t>about Victorian municipalities,</a:t>
          </a:r>
          <a:r>
            <a:rPr lang="en-US" sz="1050" baseline="0">
              <a:latin typeface="Garamond" pitchFamily="18" charset="0"/>
            </a:rPr>
            <a:t> go to: </a:t>
          </a:r>
          <a:r>
            <a:rPr lang="en-US" sz="1050" b="1" baseline="0">
              <a:latin typeface="Garamond" pitchFamily="18" charset="0"/>
            </a:rPr>
            <a:t>www.socialstats.com.au</a:t>
          </a:r>
          <a:endParaRPr lang="en-US" sz="1050" b="1">
            <a:latin typeface="Garamond"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28575</xdr:colOff>
      <xdr:row>17</xdr:row>
      <xdr:rowOff>19051</xdr:rowOff>
    </xdr:from>
    <xdr:to>
      <xdr:col>13</xdr:col>
      <xdr:colOff>514350</xdr:colOff>
      <xdr:row>31</xdr:row>
      <xdr:rowOff>133350</xdr:rowOff>
    </xdr:to>
    <xdr:graphicFrame macro="">
      <xdr:nvGraphicFramePr>
        <xdr:cNvPr id="1413300" name="Chart 15">
          <a:extLst>
            <a:ext uri="{FF2B5EF4-FFF2-40B4-BE49-F238E27FC236}">
              <a16:creationId xmlns:a16="http://schemas.microsoft.com/office/drawing/2014/main" id="{00000000-0008-0000-0B00-0000B4901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9524</xdr:rowOff>
    </xdr:from>
    <xdr:to>
      <xdr:col>12</xdr:col>
      <xdr:colOff>0</xdr:colOff>
      <xdr:row>5</xdr:row>
      <xdr:rowOff>133351</xdr:rowOff>
    </xdr:to>
    <xdr:sp macro="" textlink="">
      <xdr:nvSpPr>
        <xdr:cNvPr id="24" name="Rounded Rectangle 23">
          <a:extLst>
            <a:ext uri="{FF2B5EF4-FFF2-40B4-BE49-F238E27FC236}">
              <a16:creationId xmlns:a16="http://schemas.microsoft.com/office/drawing/2014/main" id="{00000000-0008-0000-0B00-000018000000}"/>
            </a:ext>
          </a:extLst>
        </xdr:cNvPr>
        <xdr:cNvSpPr/>
      </xdr:nvSpPr>
      <xdr:spPr>
        <a:xfrm>
          <a:off x="0" y="9524"/>
          <a:ext cx="6315075" cy="790577"/>
        </a:xfrm>
        <a:prstGeom prst="round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xdr:col>
      <xdr:colOff>57150</xdr:colOff>
      <xdr:row>0</xdr:row>
      <xdr:rowOff>19051</xdr:rowOff>
    </xdr:from>
    <xdr:to>
      <xdr:col>11</xdr:col>
      <xdr:colOff>38100</xdr:colOff>
      <xdr:row>2</xdr:row>
      <xdr:rowOff>95250</xdr:rowOff>
    </xdr:to>
    <xdr:sp macro="" textlink="">
      <xdr:nvSpPr>
        <xdr:cNvPr id="25" name="TextBox 24">
          <a:extLst>
            <a:ext uri="{FF2B5EF4-FFF2-40B4-BE49-F238E27FC236}">
              <a16:creationId xmlns:a16="http://schemas.microsoft.com/office/drawing/2014/main" id="{00000000-0008-0000-0B00-000019000000}"/>
            </a:ext>
          </a:extLst>
        </xdr:cNvPr>
        <xdr:cNvSpPr txBox="1"/>
      </xdr:nvSpPr>
      <xdr:spPr>
        <a:xfrm>
          <a:off x="276225" y="19051"/>
          <a:ext cx="5857875" cy="3428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000">
              <a:latin typeface="Garamond" pitchFamily="18" charset="0"/>
            </a:rPr>
            <a:t>Indicators of Health</a:t>
          </a:r>
          <a:r>
            <a:rPr lang="en-US" sz="2000" baseline="0">
              <a:latin typeface="Garamond" pitchFamily="18" charset="0"/>
            </a:rPr>
            <a:t> and Wellbeing</a:t>
          </a:r>
          <a:endParaRPr lang="en-US" sz="2000">
            <a:latin typeface="Garamond" pitchFamily="18" charset="0"/>
          </a:endParaRPr>
        </a:p>
      </xdr:txBody>
    </xdr:sp>
    <xdr:clientData/>
  </xdr:twoCellAnchor>
  <xdr:twoCellAnchor>
    <xdr:from>
      <xdr:col>0</xdr:col>
      <xdr:colOff>0</xdr:colOff>
      <xdr:row>0</xdr:row>
      <xdr:rowOff>133349</xdr:rowOff>
    </xdr:from>
    <xdr:to>
      <xdr:col>1</xdr:col>
      <xdr:colOff>523875</xdr:colOff>
      <xdr:row>2</xdr:row>
      <xdr:rowOff>57150</xdr:rowOff>
    </xdr:to>
    <xdr:sp macro="" textlink="">
      <xdr:nvSpPr>
        <xdr:cNvPr id="42" name="TextBox 41">
          <a:hlinkClick xmlns:r="http://schemas.openxmlformats.org/officeDocument/2006/relationships" r:id="rId2"/>
          <a:extLst>
            <a:ext uri="{FF2B5EF4-FFF2-40B4-BE49-F238E27FC236}">
              <a16:creationId xmlns:a16="http://schemas.microsoft.com/office/drawing/2014/main" id="{00000000-0008-0000-0B00-00002A000000}"/>
            </a:ext>
          </a:extLst>
        </xdr:cNvPr>
        <xdr:cNvSpPr txBox="1"/>
      </xdr:nvSpPr>
      <xdr:spPr>
        <a:xfrm>
          <a:off x="0" y="133349"/>
          <a:ext cx="742950" cy="190501"/>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chemeClr val="accent2">
                  <a:lumMod val="50000"/>
                </a:schemeClr>
              </a:solidFill>
            </a:rPr>
            <a:t>Introduction</a:t>
          </a:r>
        </a:p>
      </xdr:txBody>
    </xdr:sp>
    <xdr:clientData/>
  </xdr:twoCellAnchor>
  <xdr:twoCellAnchor>
    <xdr:from>
      <xdr:col>0</xdr:col>
      <xdr:colOff>19050</xdr:colOff>
      <xdr:row>2</xdr:row>
      <xdr:rowOff>114298</xdr:rowOff>
    </xdr:from>
    <xdr:to>
      <xdr:col>2</xdr:col>
      <xdr:colOff>409575</xdr:colOff>
      <xdr:row>4</xdr:row>
      <xdr:rowOff>47625</xdr:rowOff>
    </xdr:to>
    <xdr:sp macro="" textlink="">
      <xdr:nvSpPr>
        <xdr:cNvPr id="47" name="TextBox 46">
          <a:hlinkClick xmlns:r="http://schemas.openxmlformats.org/officeDocument/2006/relationships" r:id="rId3"/>
          <a:extLst>
            <a:ext uri="{FF2B5EF4-FFF2-40B4-BE49-F238E27FC236}">
              <a16:creationId xmlns:a16="http://schemas.microsoft.com/office/drawing/2014/main" id="{00000000-0008-0000-0B00-00002F000000}"/>
            </a:ext>
          </a:extLst>
        </xdr:cNvPr>
        <xdr:cNvSpPr txBox="1"/>
      </xdr:nvSpPr>
      <xdr:spPr>
        <a:xfrm>
          <a:off x="19050" y="380998"/>
          <a:ext cx="1219200" cy="200027"/>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0">
              <a:solidFill>
                <a:schemeClr val="tx1"/>
              </a:solidFill>
            </a:rPr>
            <a:t>Community </a:t>
          </a:r>
        </a:p>
      </xdr:txBody>
    </xdr:sp>
    <xdr:clientData/>
  </xdr:twoCellAnchor>
  <xdr:twoCellAnchor>
    <xdr:from>
      <xdr:col>2</xdr:col>
      <xdr:colOff>352425</xdr:colOff>
      <xdr:row>2</xdr:row>
      <xdr:rowOff>104774</xdr:rowOff>
    </xdr:from>
    <xdr:to>
      <xdr:col>3</xdr:col>
      <xdr:colOff>495299</xdr:colOff>
      <xdr:row>4</xdr:row>
      <xdr:rowOff>9524</xdr:rowOff>
    </xdr:to>
    <xdr:sp macro="" textlink="">
      <xdr:nvSpPr>
        <xdr:cNvPr id="48" name="TextBox 47">
          <a:hlinkClick xmlns:r="http://schemas.openxmlformats.org/officeDocument/2006/relationships" r:id="rId4"/>
          <a:extLst>
            <a:ext uri="{FF2B5EF4-FFF2-40B4-BE49-F238E27FC236}">
              <a16:creationId xmlns:a16="http://schemas.microsoft.com/office/drawing/2014/main" id="{00000000-0008-0000-0B00-000030000000}"/>
            </a:ext>
          </a:extLst>
        </xdr:cNvPr>
        <xdr:cNvSpPr txBox="1"/>
      </xdr:nvSpPr>
      <xdr:spPr>
        <a:xfrm>
          <a:off x="11811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Education</a:t>
          </a:r>
        </a:p>
      </xdr:txBody>
    </xdr:sp>
    <xdr:clientData/>
  </xdr:twoCellAnchor>
  <xdr:twoCellAnchor>
    <xdr:from>
      <xdr:col>4</xdr:col>
      <xdr:colOff>85725</xdr:colOff>
      <xdr:row>2</xdr:row>
      <xdr:rowOff>104774</xdr:rowOff>
    </xdr:from>
    <xdr:to>
      <xdr:col>5</xdr:col>
      <xdr:colOff>228599</xdr:colOff>
      <xdr:row>4</xdr:row>
      <xdr:rowOff>9524</xdr:rowOff>
    </xdr:to>
    <xdr:sp macro="" textlink="">
      <xdr:nvSpPr>
        <xdr:cNvPr id="49" name="TextBox 48">
          <a:hlinkClick xmlns:r="http://schemas.openxmlformats.org/officeDocument/2006/relationships" r:id="rId5"/>
          <a:extLst>
            <a:ext uri="{FF2B5EF4-FFF2-40B4-BE49-F238E27FC236}">
              <a16:creationId xmlns:a16="http://schemas.microsoft.com/office/drawing/2014/main" id="{00000000-0008-0000-0B00-000031000000}"/>
            </a:ext>
          </a:extLst>
        </xdr:cNvPr>
        <xdr:cNvSpPr txBox="1"/>
      </xdr:nvSpPr>
      <xdr:spPr>
        <a:xfrm>
          <a:off x="21336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Employment</a:t>
          </a:r>
        </a:p>
      </xdr:txBody>
    </xdr:sp>
    <xdr:clientData/>
  </xdr:twoCellAnchor>
  <xdr:twoCellAnchor>
    <xdr:from>
      <xdr:col>5</xdr:col>
      <xdr:colOff>371475</xdr:colOff>
      <xdr:row>2</xdr:row>
      <xdr:rowOff>104774</xdr:rowOff>
    </xdr:from>
    <xdr:to>
      <xdr:col>6</xdr:col>
      <xdr:colOff>514349</xdr:colOff>
      <xdr:row>3</xdr:row>
      <xdr:rowOff>133349</xdr:rowOff>
    </xdr:to>
    <xdr:sp macro="" textlink="">
      <xdr:nvSpPr>
        <xdr:cNvPr id="50" name="TextBox 49">
          <a:hlinkClick xmlns:r="http://schemas.openxmlformats.org/officeDocument/2006/relationships" r:id="rId6"/>
          <a:extLst>
            <a:ext uri="{FF2B5EF4-FFF2-40B4-BE49-F238E27FC236}">
              <a16:creationId xmlns:a16="http://schemas.microsoft.com/office/drawing/2014/main" id="{00000000-0008-0000-0B00-000032000000}"/>
            </a:ext>
          </a:extLst>
        </xdr:cNvPr>
        <xdr:cNvSpPr txBox="1"/>
      </xdr:nvSpPr>
      <xdr:spPr>
        <a:xfrm>
          <a:off x="3028950" y="371474"/>
          <a:ext cx="75247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Finance</a:t>
          </a:r>
        </a:p>
      </xdr:txBody>
    </xdr:sp>
    <xdr:clientData/>
  </xdr:twoCellAnchor>
  <xdr:twoCellAnchor>
    <xdr:from>
      <xdr:col>7</xdr:col>
      <xdr:colOff>0</xdr:colOff>
      <xdr:row>2</xdr:row>
      <xdr:rowOff>104775</xdr:rowOff>
    </xdr:from>
    <xdr:to>
      <xdr:col>8</xdr:col>
      <xdr:colOff>114299</xdr:colOff>
      <xdr:row>4</xdr:row>
      <xdr:rowOff>0</xdr:rowOff>
    </xdr:to>
    <xdr:sp macro="" textlink="">
      <xdr:nvSpPr>
        <xdr:cNvPr id="51" name="TextBox 50">
          <a:hlinkClick xmlns:r="http://schemas.openxmlformats.org/officeDocument/2006/relationships" r:id="rId7"/>
          <a:extLst>
            <a:ext uri="{FF2B5EF4-FFF2-40B4-BE49-F238E27FC236}">
              <a16:creationId xmlns:a16="http://schemas.microsoft.com/office/drawing/2014/main" id="{00000000-0008-0000-0B00-000033000000}"/>
            </a:ext>
          </a:extLst>
        </xdr:cNvPr>
        <xdr:cNvSpPr txBox="1"/>
      </xdr:nvSpPr>
      <xdr:spPr>
        <a:xfrm>
          <a:off x="3924300" y="371475"/>
          <a:ext cx="77152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Housing</a:t>
          </a:r>
        </a:p>
      </xdr:txBody>
    </xdr:sp>
    <xdr:clientData/>
  </xdr:twoCellAnchor>
  <xdr:twoCellAnchor>
    <xdr:from>
      <xdr:col>9</xdr:col>
      <xdr:colOff>85725</xdr:colOff>
      <xdr:row>2</xdr:row>
      <xdr:rowOff>104775</xdr:rowOff>
    </xdr:from>
    <xdr:to>
      <xdr:col>9</xdr:col>
      <xdr:colOff>628649</xdr:colOff>
      <xdr:row>3</xdr:row>
      <xdr:rowOff>123825</xdr:rowOff>
    </xdr:to>
    <xdr:sp macro="" textlink="">
      <xdr:nvSpPr>
        <xdr:cNvPr id="52" name="TextBox 51">
          <a:hlinkClick xmlns:r="http://schemas.openxmlformats.org/officeDocument/2006/relationships" r:id="rId8"/>
          <a:extLst>
            <a:ext uri="{FF2B5EF4-FFF2-40B4-BE49-F238E27FC236}">
              <a16:creationId xmlns:a16="http://schemas.microsoft.com/office/drawing/2014/main" id="{00000000-0008-0000-0B00-000034000000}"/>
            </a:ext>
          </a:extLst>
        </xdr:cNvPr>
        <xdr:cNvSpPr txBox="1"/>
      </xdr:nvSpPr>
      <xdr:spPr>
        <a:xfrm>
          <a:off x="4867275" y="371475"/>
          <a:ext cx="542924"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Health</a:t>
          </a:r>
        </a:p>
      </xdr:txBody>
    </xdr:sp>
    <xdr:clientData/>
  </xdr:twoCellAnchor>
  <xdr:twoCellAnchor>
    <xdr:from>
      <xdr:col>10</xdr:col>
      <xdr:colOff>66675</xdr:colOff>
      <xdr:row>2</xdr:row>
      <xdr:rowOff>104775</xdr:rowOff>
    </xdr:from>
    <xdr:to>
      <xdr:col>11</xdr:col>
      <xdr:colOff>209549</xdr:colOff>
      <xdr:row>3</xdr:row>
      <xdr:rowOff>123825</xdr:rowOff>
    </xdr:to>
    <xdr:sp macro="" textlink="">
      <xdr:nvSpPr>
        <xdr:cNvPr id="53" name="TextBox 52">
          <a:hlinkClick xmlns:r="http://schemas.openxmlformats.org/officeDocument/2006/relationships" r:id="rId9"/>
          <a:extLst>
            <a:ext uri="{FF2B5EF4-FFF2-40B4-BE49-F238E27FC236}">
              <a16:creationId xmlns:a16="http://schemas.microsoft.com/office/drawing/2014/main" id="{00000000-0008-0000-0B00-000035000000}"/>
            </a:ext>
          </a:extLst>
        </xdr:cNvPr>
        <xdr:cNvSpPr txBox="1"/>
      </xdr:nvSpPr>
      <xdr:spPr>
        <a:xfrm>
          <a:off x="5505450" y="371475"/>
          <a:ext cx="800099"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Safety</a:t>
          </a:r>
        </a:p>
      </xdr:txBody>
    </xdr:sp>
    <xdr:clientData/>
  </xdr:twoCellAnchor>
  <xdr:twoCellAnchor>
    <xdr:from>
      <xdr:col>4</xdr:col>
      <xdr:colOff>238125</xdr:colOff>
      <xdr:row>4</xdr:row>
      <xdr:rowOff>57151</xdr:rowOff>
    </xdr:from>
    <xdr:to>
      <xdr:col>5</xdr:col>
      <xdr:colOff>428624</xdr:colOff>
      <xdr:row>5</xdr:row>
      <xdr:rowOff>95251</xdr:rowOff>
    </xdr:to>
    <xdr:sp macro="" textlink="">
      <xdr:nvSpPr>
        <xdr:cNvPr id="54" name="TextBox 53">
          <a:hlinkClick xmlns:r="http://schemas.openxmlformats.org/officeDocument/2006/relationships" r:id="rId10"/>
          <a:extLst>
            <a:ext uri="{FF2B5EF4-FFF2-40B4-BE49-F238E27FC236}">
              <a16:creationId xmlns:a16="http://schemas.microsoft.com/office/drawing/2014/main" id="{00000000-0008-0000-0B00-000036000000}"/>
            </a:ext>
          </a:extLst>
        </xdr:cNvPr>
        <xdr:cNvSpPr txBox="1"/>
      </xdr:nvSpPr>
      <xdr:spPr>
        <a:xfrm>
          <a:off x="2286000" y="590551"/>
          <a:ext cx="800099"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Gender</a:t>
          </a:r>
        </a:p>
      </xdr:txBody>
    </xdr:sp>
    <xdr:clientData/>
  </xdr:twoCellAnchor>
  <xdr:twoCellAnchor>
    <xdr:from>
      <xdr:col>3</xdr:col>
      <xdr:colOff>314325</xdr:colOff>
      <xdr:row>4</xdr:row>
      <xdr:rowOff>57151</xdr:rowOff>
    </xdr:from>
    <xdr:to>
      <xdr:col>4</xdr:col>
      <xdr:colOff>457200</xdr:colOff>
      <xdr:row>5</xdr:row>
      <xdr:rowOff>76201</xdr:rowOff>
    </xdr:to>
    <xdr:sp macro="" textlink="">
      <xdr:nvSpPr>
        <xdr:cNvPr id="55" name="TextBox 54">
          <a:hlinkClick xmlns:r="http://schemas.openxmlformats.org/officeDocument/2006/relationships" r:id="rId11"/>
          <a:extLst>
            <a:ext uri="{FF2B5EF4-FFF2-40B4-BE49-F238E27FC236}">
              <a16:creationId xmlns:a16="http://schemas.microsoft.com/office/drawing/2014/main" id="{00000000-0008-0000-0B00-000037000000}"/>
            </a:ext>
          </a:extLst>
        </xdr:cNvPr>
        <xdr:cNvSpPr txBox="1"/>
      </xdr:nvSpPr>
      <xdr:spPr>
        <a:xfrm>
          <a:off x="1752600" y="590551"/>
          <a:ext cx="752475"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Older People</a:t>
          </a:r>
        </a:p>
      </xdr:txBody>
    </xdr:sp>
    <xdr:clientData/>
  </xdr:twoCellAnchor>
  <xdr:twoCellAnchor>
    <xdr:from>
      <xdr:col>2</xdr:col>
      <xdr:colOff>390525</xdr:colOff>
      <xdr:row>4</xdr:row>
      <xdr:rowOff>57150</xdr:rowOff>
    </xdr:from>
    <xdr:to>
      <xdr:col>3</xdr:col>
      <xdr:colOff>400049</xdr:colOff>
      <xdr:row>5</xdr:row>
      <xdr:rowOff>114299</xdr:rowOff>
    </xdr:to>
    <xdr:sp macro="" textlink="">
      <xdr:nvSpPr>
        <xdr:cNvPr id="56" name="TextBox 55">
          <a:hlinkClick xmlns:r="http://schemas.openxmlformats.org/officeDocument/2006/relationships" r:id="rId12"/>
          <a:extLst>
            <a:ext uri="{FF2B5EF4-FFF2-40B4-BE49-F238E27FC236}">
              <a16:creationId xmlns:a16="http://schemas.microsoft.com/office/drawing/2014/main" id="{00000000-0008-0000-0B00-000038000000}"/>
            </a:ext>
          </a:extLst>
        </xdr:cNvPr>
        <xdr:cNvSpPr txBox="1"/>
      </xdr:nvSpPr>
      <xdr:spPr>
        <a:xfrm>
          <a:off x="1219200" y="590550"/>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rgbClr val="FFFF00"/>
              </a:solidFill>
            </a:rPr>
            <a:t>Families</a:t>
          </a:r>
        </a:p>
      </xdr:txBody>
    </xdr:sp>
    <xdr:clientData/>
  </xdr:twoCellAnchor>
  <xdr:twoCellAnchor>
    <xdr:from>
      <xdr:col>1</xdr:col>
      <xdr:colOff>352425</xdr:colOff>
      <xdr:row>4</xdr:row>
      <xdr:rowOff>47626</xdr:rowOff>
    </xdr:from>
    <xdr:to>
      <xdr:col>2</xdr:col>
      <xdr:colOff>523875</xdr:colOff>
      <xdr:row>5</xdr:row>
      <xdr:rowOff>114300</xdr:rowOff>
    </xdr:to>
    <xdr:sp macro="" textlink="">
      <xdr:nvSpPr>
        <xdr:cNvPr id="57" name="TextBox 56">
          <a:hlinkClick xmlns:r="http://schemas.openxmlformats.org/officeDocument/2006/relationships" r:id="rId13"/>
          <a:extLst>
            <a:ext uri="{FF2B5EF4-FFF2-40B4-BE49-F238E27FC236}">
              <a16:creationId xmlns:a16="http://schemas.microsoft.com/office/drawing/2014/main" id="{00000000-0008-0000-0B00-000039000000}"/>
            </a:ext>
          </a:extLst>
        </xdr:cNvPr>
        <xdr:cNvSpPr txBox="1"/>
      </xdr:nvSpPr>
      <xdr:spPr>
        <a:xfrm>
          <a:off x="571500" y="581026"/>
          <a:ext cx="781050" cy="200024"/>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Young People</a:t>
          </a:r>
        </a:p>
      </xdr:txBody>
    </xdr:sp>
    <xdr:clientData/>
  </xdr:twoCellAnchor>
  <xdr:twoCellAnchor>
    <xdr:from>
      <xdr:col>0</xdr:col>
      <xdr:colOff>0</xdr:colOff>
      <xdr:row>4</xdr:row>
      <xdr:rowOff>47626</xdr:rowOff>
    </xdr:from>
    <xdr:to>
      <xdr:col>1</xdr:col>
      <xdr:colOff>457200</xdr:colOff>
      <xdr:row>5</xdr:row>
      <xdr:rowOff>104775</xdr:rowOff>
    </xdr:to>
    <xdr:sp macro="" textlink="">
      <xdr:nvSpPr>
        <xdr:cNvPr id="58" name="TextBox 57">
          <a:hlinkClick xmlns:r="http://schemas.openxmlformats.org/officeDocument/2006/relationships" r:id="rId14"/>
          <a:extLst>
            <a:ext uri="{FF2B5EF4-FFF2-40B4-BE49-F238E27FC236}">
              <a16:creationId xmlns:a16="http://schemas.microsoft.com/office/drawing/2014/main" id="{00000000-0008-0000-0B00-00003A000000}"/>
            </a:ext>
          </a:extLst>
        </xdr:cNvPr>
        <xdr:cNvSpPr txBox="1"/>
      </xdr:nvSpPr>
      <xdr:spPr>
        <a:xfrm>
          <a:off x="0" y="581026"/>
          <a:ext cx="67627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Early Years</a:t>
          </a:r>
        </a:p>
      </xdr:txBody>
    </xdr:sp>
    <xdr:clientData/>
  </xdr:twoCellAnchor>
  <xdr:twoCellAnchor>
    <xdr:from>
      <xdr:col>8</xdr:col>
      <xdr:colOff>114300</xdr:colOff>
      <xdr:row>4</xdr:row>
      <xdr:rowOff>57150</xdr:rowOff>
    </xdr:from>
    <xdr:to>
      <xdr:col>10</xdr:col>
      <xdr:colOff>380999</xdr:colOff>
      <xdr:row>5</xdr:row>
      <xdr:rowOff>104775</xdr:rowOff>
    </xdr:to>
    <xdr:sp macro="" textlink="">
      <xdr:nvSpPr>
        <xdr:cNvPr id="59" name="TextBox 58">
          <a:hlinkClick xmlns:r="http://schemas.openxmlformats.org/officeDocument/2006/relationships" r:id="rId15"/>
          <a:extLst>
            <a:ext uri="{FF2B5EF4-FFF2-40B4-BE49-F238E27FC236}">
              <a16:creationId xmlns:a16="http://schemas.microsoft.com/office/drawing/2014/main" id="{00000000-0008-0000-0B00-00003B000000}"/>
            </a:ext>
          </a:extLst>
        </xdr:cNvPr>
        <xdr:cNvSpPr txBox="1"/>
      </xdr:nvSpPr>
      <xdr:spPr>
        <a:xfrm>
          <a:off x="4695825" y="590550"/>
          <a:ext cx="1123949" cy="18097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LGA </a:t>
          </a:r>
          <a:r>
            <a:rPr lang="en-US" sz="800" baseline="0"/>
            <a:t>Comparison</a:t>
          </a:r>
          <a:endParaRPr lang="en-US" sz="800"/>
        </a:p>
      </xdr:txBody>
    </xdr:sp>
    <xdr:clientData/>
  </xdr:twoCellAnchor>
  <xdr:twoCellAnchor>
    <xdr:from>
      <xdr:col>10</xdr:col>
      <xdr:colOff>171450</xdr:colOff>
      <xdr:row>4</xdr:row>
      <xdr:rowOff>57150</xdr:rowOff>
    </xdr:from>
    <xdr:to>
      <xdr:col>12</xdr:col>
      <xdr:colOff>95249</xdr:colOff>
      <xdr:row>5</xdr:row>
      <xdr:rowOff>95250</xdr:rowOff>
    </xdr:to>
    <xdr:sp macro="" textlink="">
      <xdr:nvSpPr>
        <xdr:cNvPr id="60" name="TextBox 59">
          <a:hlinkClick xmlns:r="http://schemas.openxmlformats.org/officeDocument/2006/relationships" r:id="rId16"/>
          <a:extLst>
            <a:ext uri="{FF2B5EF4-FFF2-40B4-BE49-F238E27FC236}">
              <a16:creationId xmlns:a16="http://schemas.microsoft.com/office/drawing/2014/main" id="{00000000-0008-0000-0B00-00003C000000}"/>
            </a:ext>
          </a:extLst>
        </xdr:cNvPr>
        <xdr:cNvSpPr txBox="1"/>
      </xdr:nvSpPr>
      <xdr:spPr>
        <a:xfrm>
          <a:off x="5610225" y="590550"/>
          <a:ext cx="80009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Correlations</a:t>
          </a:r>
        </a:p>
      </xdr:txBody>
    </xdr:sp>
    <xdr:clientData/>
  </xdr:twoCellAnchor>
  <xdr:twoCellAnchor>
    <xdr:from>
      <xdr:col>5</xdr:col>
      <xdr:colOff>219075</xdr:colOff>
      <xdr:row>4</xdr:row>
      <xdr:rowOff>57149</xdr:rowOff>
    </xdr:from>
    <xdr:to>
      <xdr:col>6</xdr:col>
      <xdr:colOff>228599</xdr:colOff>
      <xdr:row>5</xdr:row>
      <xdr:rowOff>114298</xdr:rowOff>
    </xdr:to>
    <xdr:sp macro="" textlink="">
      <xdr:nvSpPr>
        <xdr:cNvPr id="62" name="TextBox 61">
          <a:hlinkClick xmlns:r="http://schemas.openxmlformats.org/officeDocument/2006/relationships" r:id="rId17"/>
          <a:extLst>
            <a:ext uri="{FF2B5EF4-FFF2-40B4-BE49-F238E27FC236}">
              <a16:creationId xmlns:a16="http://schemas.microsoft.com/office/drawing/2014/main" id="{00000000-0008-0000-0B00-00003E000000}"/>
            </a:ext>
          </a:extLst>
        </xdr:cNvPr>
        <xdr:cNvSpPr txBox="1"/>
      </xdr:nvSpPr>
      <xdr:spPr>
        <a:xfrm>
          <a:off x="2876550" y="590549"/>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Transport</a:t>
          </a:r>
        </a:p>
      </xdr:txBody>
    </xdr:sp>
    <xdr:clientData/>
  </xdr:twoCellAnchor>
  <xdr:twoCellAnchor>
    <xdr:from>
      <xdr:col>6</xdr:col>
      <xdr:colOff>180974</xdr:colOff>
      <xdr:row>4</xdr:row>
      <xdr:rowOff>57150</xdr:rowOff>
    </xdr:from>
    <xdr:to>
      <xdr:col>7</xdr:col>
      <xdr:colOff>295274</xdr:colOff>
      <xdr:row>5</xdr:row>
      <xdr:rowOff>114300</xdr:rowOff>
    </xdr:to>
    <xdr:sp macro="" textlink="">
      <xdr:nvSpPr>
        <xdr:cNvPr id="63" name="TextBox 62">
          <a:hlinkClick xmlns:r="http://schemas.openxmlformats.org/officeDocument/2006/relationships" r:id="rId18"/>
          <a:extLst>
            <a:ext uri="{FF2B5EF4-FFF2-40B4-BE49-F238E27FC236}">
              <a16:creationId xmlns:a16="http://schemas.microsoft.com/office/drawing/2014/main" id="{00000000-0008-0000-0B00-00003F000000}"/>
            </a:ext>
          </a:extLst>
        </xdr:cNvPr>
        <xdr:cNvSpPr txBox="1"/>
      </xdr:nvSpPr>
      <xdr:spPr>
        <a:xfrm>
          <a:off x="3448049" y="590550"/>
          <a:ext cx="771525" cy="1905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Environment</a:t>
          </a:r>
        </a:p>
      </xdr:txBody>
    </xdr:sp>
    <xdr:clientData/>
  </xdr:twoCellAnchor>
  <xdr:twoCellAnchor editAs="oneCell">
    <xdr:from>
      <xdr:col>12</xdr:col>
      <xdr:colOff>9524</xdr:colOff>
      <xdr:row>0</xdr:row>
      <xdr:rowOff>9526</xdr:rowOff>
    </xdr:from>
    <xdr:to>
      <xdr:col>13</xdr:col>
      <xdr:colOff>609599</xdr:colOff>
      <xdr:row>7</xdr:row>
      <xdr:rowOff>9526</xdr:rowOff>
    </xdr:to>
    <xdr:pic>
      <xdr:nvPicPr>
        <xdr:cNvPr id="28" name="Picture 27" descr="Picture10.png">
          <a:extLst>
            <a:ext uri="{FF2B5EF4-FFF2-40B4-BE49-F238E27FC236}">
              <a16:creationId xmlns:a16="http://schemas.microsoft.com/office/drawing/2014/main" id="{00000000-0008-0000-0B00-00001C000000}"/>
            </a:ext>
          </a:extLst>
        </xdr:cNvPr>
        <xdr:cNvPicPr>
          <a:picLocks noChangeAspect="1"/>
        </xdr:cNvPicPr>
      </xdr:nvPicPr>
      <xdr:blipFill>
        <a:blip xmlns:r="http://schemas.openxmlformats.org/officeDocument/2006/relationships" r:embed="rId19" cstate="print"/>
        <a:srcRect l="8782" r="15103"/>
        <a:stretch>
          <a:fillRect/>
        </a:stretch>
      </xdr:blipFill>
      <xdr:spPr>
        <a:xfrm>
          <a:off x="6324599" y="9526"/>
          <a:ext cx="1285875" cy="1066800"/>
        </a:xfrm>
        <a:prstGeom prst="rect">
          <a:avLst/>
        </a:prstGeom>
      </xdr:spPr>
    </xdr:pic>
    <xdr:clientData/>
  </xdr:twoCellAnchor>
  <xdr:twoCellAnchor editAs="oneCell">
    <xdr:from>
      <xdr:col>14</xdr:col>
      <xdr:colOff>304798</xdr:colOff>
      <xdr:row>6</xdr:row>
      <xdr:rowOff>1</xdr:rowOff>
    </xdr:from>
    <xdr:to>
      <xdr:col>15</xdr:col>
      <xdr:colOff>485773</xdr:colOff>
      <xdr:row>10</xdr:row>
      <xdr:rowOff>28576</xdr:rowOff>
    </xdr:to>
    <xdr:pic>
      <xdr:nvPicPr>
        <xdr:cNvPr id="26" name="Picture 1112">
          <a:extLst>
            <a:ext uri="{FF2B5EF4-FFF2-40B4-BE49-F238E27FC236}">
              <a16:creationId xmlns:a16="http://schemas.microsoft.com/office/drawing/2014/main" id="{00000000-0008-0000-0B00-00001A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8453436" y="800101"/>
          <a:ext cx="833437" cy="671513"/>
        </a:xfrm>
        <a:prstGeom prst="rect">
          <a:avLst/>
        </a:prstGeom>
        <a:noFill/>
        <a:ln w="9525">
          <a:noFill/>
          <a:miter lim="800000"/>
          <a:headEnd/>
          <a:tailEnd/>
        </a:ln>
      </xdr:spPr>
    </xdr:pic>
    <xdr:clientData/>
  </xdr:twoCellAnchor>
  <xdr:twoCellAnchor>
    <xdr:from>
      <xdr:col>14</xdr:col>
      <xdr:colOff>57147</xdr:colOff>
      <xdr:row>0</xdr:row>
      <xdr:rowOff>0</xdr:rowOff>
    </xdr:from>
    <xdr:to>
      <xdr:col>16</xdr:col>
      <xdr:colOff>642935</xdr:colOff>
      <xdr:row>4</xdr:row>
      <xdr:rowOff>76201</xdr:rowOff>
    </xdr:to>
    <xdr:sp macro="" textlink="">
      <xdr:nvSpPr>
        <xdr:cNvPr id="27" name="Rounded Rectangular Callout 19">
          <a:extLst>
            <a:ext uri="{FF2B5EF4-FFF2-40B4-BE49-F238E27FC236}">
              <a16:creationId xmlns:a16="http://schemas.microsoft.com/office/drawing/2014/main" id="{00000000-0008-0000-0B00-00001B000000}"/>
            </a:ext>
          </a:extLst>
        </xdr:cNvPr>
        <xdr:cNvSpPr/>
      </xdr:nvSpPr>
      <xdr:spPr>
        <a:xfrm>
          <a:off x="8205785" y="0"/>
          <a:ext cx="1890713" cy="609601"/>
        </a:xfrm>
        <a:prstGeom prst="wedgeRoundRectCallout">
          <a:avLst>
            <a:gd name="adj1" fmla="val 146"/>
            <a:gd name="adj2" fmla="val 122688"/>
            <a:gd name="adj3" fmla="val 16667"/>
          </a:avLst>
        </a:prstGeom>
        <a:solidFill>
          <a:srgbClr val="CC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14</xdr:col>
      <xdr:colOff>0</xdr:colOff>
      <xdr:row>0</xdr:row>
      <xdr:rowOff>28577</xdr:rowOff>
    </xdr:from>
    <xdr:to>
      <xdr:col>17</xdr:col>
      <xdr:colOff>14286</xdr:colOff>
      <xdr:row>4</xdr:row>
      <xdr:rowOff>104776</xdr:rowOff>
    </xdr:to>
    <xdr:sp macro="" textlink="">
      <xdr:nvSpPr>
        <xdr:cNvPr id="29" name="TextBox 28">
          <a:hlinkClick xmlns:r="http://schemas.openxmlformats.org/officeDocument/2006/relationships" r:id="rId21"/>
          <a:extLst>
            <a:ext uri="{FF2B5EF4-FFF2-40B4-BE49-F238E27FC236}">
              <a16:creationId xmlns:a16="http://schemas.microsoft.com/office/drawing/2014/main" id="{00000000-0008-0000-0B00-00001D000000}"/>
            </a:ext>
          </a:extLst>
        </xdr:cNvPr>
        <xdr:cNvSpPr txBox="1"/>
      </xdr:nvSpPr>
      <xdr:spPr>
        <a:xfrm>
          <a:off x="8148638" y="28577"/>
          <a:ext cx="1971673" cy="609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latin typeface="Garamond" pitchFamily="18" charset="0"/>
            </a:rPr>
            <a:t>For more statistics</a:t>
          </a:r>
          <a:r>
            <a:rPr lang="en-US" sz="1050" baseline="0">
              <a:latin typeface="Garamond" pitchFamily="18" charset="0"/>
            </a:rPr>
            <a:t> </a:t>
          </a:r>
          <a:r>
            <a:rPr lang="en-US" sz="1050">
              <a:latin typeface="Garamond" pitchFamily="18" charset="0"/>
            </a:rPr>
            <a:t>about Victorian municipalities,</a:t>
          </a:r>
          <a:r>
            <a:rPr lang="en-US" sz="1050" baseline="0">
              <a:latin typeface="Garamond" pitchFamily="18" charset="0"/>
            </a:rPr>
            <a:t> go to: </a:t>
          </a:r>
          <a:r>
            <a:rPr lang="en-US" sz="1050" b="1" baseline="0">
              <a:latin typeface="Garamond" pitchFamily="18" charset="0"/>
            </a:rPr>
            <a:t>www.socialstats.com.au</a:t>
          </a:r>
          <a:endParaRPr lang="en-US" sz="1050" b="1">
            <a:latin typeface="Garamond"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171450</xdr:colOff>
      <xdr:row>17</xdr:row>
      <xdr:rowOff>123825</xdr:rowOff>
    </xdr:from>
    <xdr:to>
      <xdr:col>13</xdr:col>
      <xdr:colOff>447675</xdr:colOff>
      <xdr:row>32</xdr:row>
      <xdr:rowOff>114300</xdr:rowOff>
    </xdr:to>
    <xdr:graphicFrame macro="">
      <xdr:nvGraphicFramePr>
        <xdr:cNvPr id="1415348" name="Chart 15">
          <a:extLst>
            <a:ext uri="{FF2B5EF4-FFF2-40B4-BE49-F238E27FC236}">
              <a16:creationId xmlns:a16="http://schemas.microsoft.com/office/drawing/2014/main" id="{00000000-0008-0000-0C00-0000B4981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9524</xdr:rowOff>
    </xdr:from>
    <xdr:to>
      <xdr:col>12</xdr:col>
      <xdr:colOff>0</xdr:colOff>
      <xdr:row>5</xdr:row>
      <xdr:rowOff>133351</xdr:rowOff>
    </xdr:to>
    <xdr:sp macro="" textlink="">
      <xdr:nvSpPr>
        <xdr:cNvPr id="24" name="Rounded Rectangle 23">
          <a:extLst>
            <a:ext uri="{FF2B5EF4-FFF2-40B4-BE49-F238E27FC236}">
              <a16:creationId xmlns:a16="http://schemas.microsoft.com/office/drawing/2014/main" id="{00000000-0008-0000-0C00-000018000000}"/>
            </a:ext>
          </a:extLst>
        </xdr:cNvPr>
        <xdr:cNvSpPr/>
      </xdr:nvSpPr>
      <xdr:spPr>
        <a:xfrm>
          <a:off x="0" y="9524"/>
          <a:ext cx="6315075" cy="790577"/>
        </a:xfrm>
        <a:prstGeom prst="round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xdr:col>
      <xdr:colOff>57150</xdr:colOff>
      <xdr:row>0</xdr:row>
      <xdr:rowOff>19051</xdr:rowOff>
    </xdr:from>
    <xdr:to>
      <xdr:col>11</xdr:col>
      <xdr:colOff>38100</xdr:colOff>
      <xdr:row>2</xdr:row>
      <xdr:rowOff>95250</xdr:rowOff>
    </xdr:to>
    <xdr:sp macro="" textlink="">
      <xdr:nvSpPr>
        <xdr:cNvPr id="25" name="TextBox 24">
          <a:extLst>
            <a:ext uri="{FF2B5EF4-FFF2-40B4-BE49-F238E27FC236}">
              <a16:creationId xmlns:a16="http://schemas.microsoft.com/office/drawing/2014/main" id="{00000000-0008-0000-0C00-000019000000}"/>
            </a:ext>
          </a:extLst>
        </xdr:cNvPr>
        <xdr:cNvSpPr txBox="1"/>
      </xdr:nvSpPr>
      <xdr:spPr>
        <a:xfrm>
          <a:off x="276225" y="19051"/>
          <a:ext cx="5857875" cy="3428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000">
              <a:latin typeface="Garamond" pitchFamily="18" charset="0"/>
            </a:rPr>
            <a:t>Indicators of Health and Wellbeing</a:t>
          </a:r>
        </a:p>
      </xdr:txBody>
    </xdr:sp>
    <xdr:clientData/>
  </xdr:twoCellAnchor>
  <xdr:twoCellAnchor>
    <xdr:from>
      <xdr:col>0</xdr:col>
      <xdr:colOff>0</xdr:colOff>
      <xdr:row>0</xdr:row>
      <xdr:rowOff>133349</xdr:rowOff>
    </xdr:from>
    <xdr:to>
      <xdr:col>1</xdr:col>
      <xdr:colOff>523875</xdr:colOff>
      <xdr:row>2</xdr:row>
      <xdr:rowOff>57150</xdr:rowOff>
    </xdr:to>
    <xdr:sp macro="" textlink="">
      <xdr:nvSpPr>
        <xdr:cNvPr id="41" name="TextBox 40">
          <a:hlinkClick xmlns:r="http://schemas.openxmlformats.org/officeDocument/2006/relationships" r:id="rId2"/>
          <a:extLst>
            <a:ext uri="{FF2B5EF4-FFF2-40B4-BE49-F238E27FC236}">
              <a16:creationId xmlns:a16="http://schemas.microsoft.com/office/drawing/2014/main" id="{00000000-0008-0000-0C00-000029000000}"/>
            </a:ext>
          </a:extLst>
        </xdr:cNvPr>
        <xdr:cNvSpPr txBox="1"/>
      </xdr:nvSpPr>
      <xdr:spPr>
        <a:xfrm>
          <a:off x="0" y="133349"/>
          <a:ext cx="742950" cy="190501"/>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chemeClr val="accent2">
                  <a:lumMod val="50000"/>
                </a:schemeClr>
              </a:solidFill>
            </a:rPr>
            <a:t>Introduction</a:t>
          </a:r>
        </a:p>
      </xdr:txBody>
    </xdr:sp>
    <xdr:clientData/>
  </xdr:twoCellAnchor>
  <xdr:twoCellAnchor>
    <xdr:from>
      <xdr:col>0</xdr:col>
      <xdr:colOff>19050</xdr:colOff>
      <xdr:row>2</xdr:row>
      <xdr:rowOff>114298</xdr:rowOff>
    </xdr:from>
    <xdr:to>
      <xdr:col>2</xdr:col>
      <xdr:colOff>409575</xdr:colOff>
      <xdr:row>4</xdr:row>
      <xdr:rowOff>47625</xdr:rowOff>
    </xdr:to>
    <xdr:sp macro="" textlink="">
      <xdr:nvSpPr>
        <xdr:cNvPr id="44" name="TextBox 43">
          <a:hlinkClick xmlns:r="http://schemas.openxmlformats.org/officeDocument/2006/relationships" r:id="rId3"/>
          <a:extLst>
            <a:ext uri="{FF2B5EF4-FFF2-40B4-BE49-F238E27FC236}">
              <a16:creationId xmlns:a16="http://schemas.microsoft.com/office/drawing/2014/main" id="{00000000-0008-0000-0C00-00002C000000}"/>
            </a:ext>
          </a:extLst>
        </xdr:cNvPr>
        <xdr:cNvSpPr txBox="1"/>
      </xdr:nvSpPr>
      <xdr:spPr>
        <a:xfrm>
          <a:off x="19050" y="380998"/>
          <a:ext cx="1219200" cy="200027"/>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0">
              <a:solidFill>
                <a:schemeClr val="tx1"/>
              </a:solidFill>
            </a:rPr>
            <a:t>Community </a:t>
          </a:r>
        </a:p>
      </xdr:txBody>
    </xdr:sp>
    <xdr:clientData/>
  </xdr:twoCellAnchor>
  <xdr:twoCellAnchor>
    <xdr:from>
      <xdr:col>2</xdr:col>
      <xdr:colOff>352425</xdr:colOff>
      <xdr:row>2</xdr:row>
      <xdr:rowOff>104774</xdr:rowOff>
    </xdr:from>
    <xdr:to>
      <xdr:col>3</xdr:col>
      <xdr:colOff>495299</xdr:colOff>
      <xdr:row>4</xdr:row>
      <xdr:rowOff>9524</xdr:rowOff>
    </xdr:to>
    <xdr:sp macro="" textlink="">
      <xdr:nvSpPr>
        <xdr:cNvPr id="45" name="TextBox 44">
          <a:hlinkClick xmlns:r="http://schemas.openxmlformats.org/officeDocument/2006/relationships" r:id="rId4"/>
          <a:extLst>
            <a:ext uri="{FF2B5EF4-FFF2-40B4-BE49-F238E27FC236}">
              <a16:creationId xmlns:a16="http://schemas.microsoft.com/office/drawing/2014/main" id="{00000000-0008-0000-0C00-00002D000000}"/>
            </a:ext>
          </a:extLst>
        </xdr:cNvPr>
        <xdr:cNvSpPr txBox="1"/>
      </xdr:nvSpPr>
      <xdr:spPr>
        <a:xfrm>
          <a:off x="11811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Education</a:t>
          </a:r>
        </a:p>
      </xdr:txBody>
    </xdr:sp>
    <xdr:clientData/>
  </xdr:twoCellAnchor>
  <xdr:twoCellAnchor>
    <xdr:from>
      <xdr:col>4</xdr:col>
      <xdr:colOff>85725</xdr:colOff>
      <xdr:row>2</xdr:row>
      <xdr:rowOff>104774</xdr:rowOff>
    </xdr:from>
    <xdr:to>
      <xdr:col>5</xdr:col>
      <xdr:colOff>228599</xdr:colOff>
      <xdr:row>4</xdr:row>
      <xdr:rowOff>9524</xdr:rowOff>
    </xdr:to>
    <xdr:sp macro="" textlink="">
      <xdr:nvSpPr>
        <xdr:cNvPr id="46" name="TextBox 45">
          <a:hlinkClick xmlns:r="http://schemas.openxmlformats.org/officeDocument/2006/relationships" r:id="rId5"/>
          <a:extLst>
            <a:ext uri="{FF2B5EF4-FFF2-40B4-BE49-F238E27FC236}">
              <a16:creationId xmlns:a16="http://schemas.microsoft.com/office/drawing/2014/main" id="{00000000-0008-0000-0C00-00002E000000}"/>
            </a:ext>
          </a:extLst>
        </xdr:cNvPr>
        <xdr:cNvSpPr txBox="1"/>
      </xdr:nvSpPr>
      <xdr:spPr>
        <a:xfrm>
          <a:off x="21336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Employment</a:t>
          </a:r>
        </a:p>
      </xdr:txBody>
    </xdr:sp>
    <xdr:clientData/>
  </xdr:twoCellAnchor>
  <xdr:twoCellAnchor>
    <xdr:from>
      <xdr:col>5</xdr:col>
      <xdr:colOff>371475</xdr:colOff>
      <xdr:row>2</xdr:row>
      <xdr:rowOff>104774</xdr:rowOff>
    </xdr:from>
    <xdr:to>
      <xdr:col>6</xdr:col>
      <xdr:colOff>514349</xdr:colOff>
      <xdr:row>3</xdr:row>
      <xdr:rowOff>133349</xdr:rowOff>
    </xdr:to>
    <xdr:sp macro="" textlink="">
      <xdr:nvSpPr>
        <xdr:cNvPr id="47" name="TextBox 46">
          <a:hlinkClick xmlns:r="http://schemas.openxmlformats.org/officeDocument/2006/relationships" r:id="rId6"/>
          <a:extLst>
            <a:ext uri="{FF2B5EF4-FFF2-40B4-BE49-F238E27FC236}">
              <a16:creationId xmlns:a16="http://schemas.microsoft.com/office/drawing/2014/main" id="{00000000-0008-0000-0C00-00002F000000}"/>
            </a:ext>
          </a:extLst>
        </xdr:cNvPr>
        <xdr:cNvSpPr txBox="1"/>
      </xdr:nvSpPr>
      <xdr:spPr>
        <a:xfrm>
          <a:off x="3028950" y="371474"/>
          <a:ext cx="75247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Finance</a:t>
          </a:r>
        </a:p>
      </xdr:txBody>
    </xdr:sp>
    <xdr:clientData/>
  </xdr:twoCellAnchor>
  <xdr:twoCellAnchor>
    <xdr:from>
      <xdr:col>7</xdr:col>
      <xdr:colOff>0</xdr:colOff>
      <xdr:row>2</xdr:row>
      <xdr:rowOff>104775</xdr:rowOff>
    </xdr:from>
    <xdr:to>
      <xdr:col>8</xdr:col>
      <xdr:colOff>114299</xdr:colOff>
      <xdr:row>4</xdr:row>
      <xdr:rowOff>0</xdr:rowOff>
    </xdr:to>
    <xdr:sp macro="" textlink="">
      <xdr:nvSpPr>
        <xdr:cNvPr id="48" name="TextBox 47">
          <a:hlinkClick xmlns:r="http://schemas.openxmlformats.org/officeDocument/2006/relationships" r:id="rId7"/>
          <a:extLst>
            <a:ext uri="{FF2B5EF4-FFF2-40B4-BE49-F238E27FC236}">
              <a16:creationId xmlns:a16="http://schemas.microsoft.com/office/drawing/2014/main" id="{00000000-0008-0000-0C00-000030000000}"/>
            </a:ext>
          </a:extLst>
        </xdr:cNvPr>
        <xdr:cNvSpPr txBox="1"/>
      </xdr:nvSpPr>
      <xdr:spPr>
        <a:xfrm>
          <a:off x="3924300" y="371475"/>
          <a:ext cx="77152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Housing</a:t>
          </a:r>
        </a:p>
      </xdr:txBody>
    </xdr:sp>
    <xdr:clientData/>
  </xdr:twoCellAnchor>
  <xdr:twoCellAnchor>
    <xdr:from>
      <xdr:col>9</xdr:col>
      <xdr:colOff>85725</xdr:colOff>
      <xdr:row>2</xdr:row>
      <xdr:rowOff>104775</xdr:rowOff>
    </xdr:from>
    <xdr:to>
      <xdr:col>9</xdr:col>
      <xdr:colOff>628649</xdr:colOff>
      <xdr:row>3</xdr:row>
      <xdr:rowOff>123825</xdr:rowOff>
    </xdr:to>
    <xdr:sp macro="" textlink="">
      <xdr:nvSpPr>
        <xdr:cNvPr id="49" name="TextBox 48">
          <a:hlinkClick xmlns:r="http://schemas.openxmlformats.org/officeDocument/2006/relationships" r:id="rId8"/>
          <a:extLst>
            <a:ext uri="{FF2B5EF4-FFF2-40B4-BE49-F238E27FC236}">
              <a16:creationId xmlns:a16="http://schemas.microsoft.com/office/drawing/2014/main" id="{00000000-0008-0000-0C00-000031000000}"/>
            </a:ext>
          </a:extLst>
        </xdr:cNvPr>
        <xdr:cNvSpPr txBox="1"/>
      </xdr:nvSpPr>
      <xdr:spPr>
        <a:xfrm>
          <a:off x="4867275" y="371475"/>
          <a:ext cx="542924"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Health</a:t>
          </a:r>
        </a:p>
      </xdr:txBody>
    </xdr:sp>
    <xdr:clientData/>
  </xdr:twoCellAnchor>
  <xdr:twoCellAnchor>
    <xdr:from>
      <xdr:col>10</xdr:col>
      <xdr:colOff>66675</xdr:colOff>
      <xdr:row>2</xdr:row>
      <xdr:rowOff>104775</xdr:rowOff>
    </xdr:from>
    <xdr:to>
      <xdr:col>11</xdr:col>
      <xdr:colOff>209549</xdr:colOff>
      <xdr:row>3</xdr:row>
      <xdr:rowOff>123825</xdr:rowOff>
    </xdr:to>
    <xdr:sp macro="" textlink="">
      <xdr:nvSpPr>
        <xdr:cNvPr id="50" name="TextBox 49">
          <a:hlinkClick xmlns:r="http://schemas.openxmlformats.org/officeDocument/2006/relationships" r:id="rId9"/>
          <a:extLst>
            <a:ext uri="{FF2B5EF4-FFF2-40B4-BE49-F238E27FC236}">
              <a16:creationId xmlns:a16="http://schemas.microsoft.com/office/drawing/2014/main" id="{00000000-0008-0000-0C00-000032000000}"/>
            </a:ext>
          </a:extLst>
        </xdr:cNvPr>
        <xdr:cNvSpPr txBox="1"/>
      </xdr:nvSpPr>
      <xdr:spPr>
        <a:xfrm>
          <a:off x="5505450" y="371475"/>
          <a:ext cx="800099"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Safety</a:t>
          </a:r>
        </a:p>
      </xdr:txBody>
    </xdr:sp>
    <xdr:clientData/>
  </xdr:twoCellAnchor>
  <xdr:twoCellAnchor>
    <xdr:from>
      <xdr:col>4</xdr:col>
      <xdr:colOff>238125</xdr:colOff>
      <xdr:row>4</xdr:row>
      <xdr:rowOff>57151</xdr:rowOff>
    </xdr:from>
    <xdr:to>
      <xdr:col>5</xdr:col>
      <xdr:colOff>428624</xdr:colOff>
      <xdr:row>5</xdr:row>
      <xdr:rowOff>95251</xdr:rowOff>
    </xdr:to>
    <xdr:sp macro="" textlink="">
      <xdr:nvSpPr>
        <xdr:cNvPr id="51" name="TextBox 50">
          <a:hlinkClick xmlns:r="http://schemas.openxmlformats.org/officeDocument/2006/relationships" r:id="rId10"/>
          <a:extLst>
            <a:ext uri="{FF2B5EF4-FFF2-40B4-BE49-F238E27FC236}">
              <a16:creationId xmlns:a16="http://schemas.microsoft.com/office/drawing/2014/main" id="{00000000-0008-0000-0C00-000033000000}"/>
            </a:ext>
          </a:extLst>
        </xdr:cNvPr>
        <xdr:cNvSpPr txBox="1"/>
      </xdr:nvSpPr>
      <xdr:spPr>
        <a:xfrm>
          <a:off x="2286000" y="590551"/>
          <a:ext cx="800099"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Gender</a:t>
          </a:r>
        </a:p>
      </xdr:txBody>
    </xdr:sp>
    <xdr:clientData/>
  </xdr:twoCellAnchor>
  <xdr:twoCellAnchor>
    <xdr:from>
      <xdr:col>3</xdr:col>
      <xdr:colOff>314325</xdr:colOff>
      <xdr:row>4</xdr:row>
      <xdr:rowOff>57151</xdr:rowOff>
    </xdr:from>
    <xdr:to>
      <xdr:col>4</xdr:col>
      <xdr:colOff>457200</xdr:colOff>
      <xdr:row>5</xdr:row>
      <xdr:rowOff>76201</xdr:rowOff>
    </xdr:to>
    <xdr:sp macro="" textlink="">
      <xdr:nvSpPr>
        <xdr:cNvPr id="52" name="TextBox 51">
          <a:hlinkClick xmlns:r="http://schemas.openxmlformats.org/officeDocument/2006/relationships" r:id="rId11"/>
          <a:extLst>
            <a:ext uri="{FF2B5EF4-FFF2-40B4-BE49-F238E27FC236}">
              <a16:creationId xmlns:a16="http://schemas.microsoft.com/office/drawing/2014/main" id="{00000000-0008-0000-0C00-000034000000}"/>
            </a:ext>
          </a:extLst>
        </xdr:cNvPr>
        <xdr:cNvSpPr txBox="1"/>
      </xdr:nvSpPr>
      <xdr:spPr>
        <a:xfrm>
          <a:off x="1752600" y="590551"/>
          <a:ext cx="752475"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rgbClr val="FFFF00"/>
              </a:solidFill>
            </a:rPr>
            <a:t>Older People</a:t>
          </a:r>
        </a:p>
      </xdr:txBody>
    </xdr:sp>
    <xdr:clientData/>
  </xdr:twoCellAnchor>
  <xdr:twoCellAnchor>
    <xdr:from>
      <xdr:col>2</xdr:col>
      <xdr:colOff>390525</xdr:colOff>
      <xdr:row>4</xdr:row>
      <xdr:rowOff>57150</xdr:rowOff>
    </xdr:from>
    <xdr:to>
      <xdr:col>3</xdr:col>
      <xdr:colOff>400049</xdr:colOff>
      <xdr:row>5</xdr:row>
      <xdr:rowOff>114299</xdr:rowOff>
    </xdr:to>
    <xdr:sp macro="" textlink="">
      <xdr:nvSpPr>
        <xdr:cNvPr id="53" name="TextBox 52">
          <a:hlinkClick xmlns:r="http://schemas.openxmlformats.org/officeDocument/2006/relationships" r:id="rId12"/>
          <a:extLst>
            <a:ext uri="{FF2B5EF4-FFF2-40B4-BE49-F238E27FC236}">
              <a16:creationId xmlns:a16="http://schemas.microsoft.com/office/drawing/2014/main" id="{00000000-0008-0000-0C00-000035000000}"/>
            </a:ext>
          </a:extLst>
        </xdr:cNvPr>
        <xdr:cNvSpPr txBox="1"/>
      </xdr:nvSpPr>
      <xdr:spPr>
        <a:xfrm>
          <a:off x="1219200" y="590550"/>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Families</a:t>
          </a:r>
        </a:p>
      </xdr:txBody>
    </xdr:sp>
    <xdr:clientData/>
  </xdr:twoCellAnchor>
  <xdr:twoCellAnchor>
    <xdr:from>
      <xdr:col>1</xdr:col>
      <xdr:colOff>352425</xdr:colOff>
      <xdr:row>4</xdr:row>
      <xdr:rowOff>47626</xdr:rowOff>
    </xdr:from>
    <xdr:to>
      <xdr:col>2</xdr:col>
      <xdr:colOff>523875</xdr:colOff>
      <xdr:row>5</xdr:row>
      <xdr:rowOff>114300</xdr:rowOff>
    </xdr:to>
    <xdr:sp macro="" textlink="">
      <xdr:nvSpPr>
        <xdr:cNvPr id="54" name="TextBox 53">
          <a:hlinkClick xmlns:r="http://schemas.openxmlformats.org/officeDocument/2006/relationships" r:id="rId13"/>
          <a:extLst>
            <a:ext uri="{FF2B5EF4-FFF2-40B4-BE49-F238E27FC236}">
              <a16:creationId xmlns:a16="http://schemas.microsoft.com/office/drawing/2014/main" id="{00000000-0008-0000-0C00-000036000000}"/>
            </a:ext>
          </a:extLst>
        </xdr:cNvPr>
        <xdr:cNvSpPr txBox="1"/>
      </xdr:nvSpPr>
      <xdr:spPr>
        <a:xfrm>
          <a:off x="571500" y="581026"/>
          <a:ext cx="781050" cy="200024"/>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Young People</a:t>
          </a:r>
        </a:p>
      </xdr:txBody>
    </xdr:sp>
    <xdr:clientData/>
  </xdr:twoCellAnchor>
  <xdr:twoCellAnchor>
    <xdr:from>
      <xdr:col>0</xdr:col>
      <xdr:colOff>0</xdr:colOff>
      <xdr:row>4</xdr:row>
      <xdr:rowOff>47626</xdr:rowOff>
    </xdr:from>
    <xdr:to>
      <xdr:col>1</xdr:col>
      <xdr:colOff>457200</xdr:colOff>
      <xdr:row>5</xdr:row>
      <xdr:rowOff>104775</xdr:rowOff>
    </xdr:to>
    <xdr:sp macro="" textlink="">
      <xdr:nvSpPr>
        <xdr:cNvPr id="55" name="TextBox 54">
          <a:hlinkClick xmlns:r="http://schemas.openxmlformats.org/officeDocument/2006/relationships" r:id="rId14"/>
          <a:extLst>
            <a:ext uri="{FF2B5EF4-FFF2-40B4-BE49-F238E27FC236}">
              <a16:creationId xmlns:a16="http://schemas.microsoft.com/office/drawing/2014/main" id="{00000000-0008-0000-0C00-000037000000}"/>
            </a:ext>
          </a:extLst>
        </xdr:cNvPr>
        <xdr:cNvSpPr txBox="1"/>
      </xdr:nvSpPr>
      <xdr:spPr>
        <a:xfrm>
          <a:off x="0" y="581026"/>
          <a:ext cx="67627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Early Years</a:t>
          </a:r>
        </a:p>
      </xdr:txBody>
    </xdr:sp>
    <xdr:clientData/>
  </xdr:twoCellAnchor>
  <xdr:twoCellAnchor>
    <xdr:from>
      <xdr:col>8</xdr:col>
      <xdr:colOff>114300</xdr:colOff>
      <xdr:row>4</xdr:row>
      <xdr:rowOff>57150</xdr:rowOff>
    </xdr:from>
    <xdr:to>
      <xdr:col>10</xdr:col>
      <xdr:colOff>380999</xdr:colOff>
      <xdr:row>5</xdr:row>
      <xdr:rowOff>104775</xdr:rowOff>
    </xdr:to>
    <xdr:sp macro="" textlink="">
      <xdr:nvSpPr>
        <xdr:cNvPr id="56" name="TextBox 55">
          <a:hlinkClick xmlns:r="http://schemas.openxmlformats.org/officeDocument/2006/relationships" r:id="rId15"/>
          <a:extLst>
            <a:ext uri="{FF2B5EF4-FFF2-40B4-BE49-F238E27FC236}">
              <a16:creationId xmlns:a16="http://schemas.microsoft.com/office/drawing/2014/main" id="{00000000-0008-0000-0C00-000038000000}"/>
            </a:ext>
          </a:extLst>
        </xdr:cNvPr>
        <xdr:cNvSpPr txBox="1"/>
      </xdr:nvSpPr>
      <xdr:spPr>
        <a:xfrm>
          <a:off x="4695825" y="590550"/>
          <a:ext cx="1123949" cy="18097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LGA </a:t>
          </a:r>
          <a:r>
            <a:rPr lang="en-US" sz="800" baseline="0"/>
            <a:t>Comparison</a:t>
          </a:r>
          <a:endParaRPr lang="en-US" sz="800"/>
        </a:p>
      </xdr:txBody>
    </xdr:sp>
    <xdr:clientData/>
  </xdr:twoCellAnchor>
  <xdr:twoCellAnchor>
    <xdr:from>
      <xdr:col>10</xdr:col>
      <xdr:colOff>171450</xdr:colOff>
      <xdr:row>4</xdr:row>
      <xdr:rowOff>57150</xdr:rowOff>
    </xdr:from>
    <xdr:to>
      <xdr:col>12</xdr:col>
      <xdr:colOff>95249</xdr:colOff>
      <xdr:row>5</xdr:row>
      <xdr:rowOff>95250</xdr:rowOff>
    </xdr:to>
    <xdr:sp macro="" textlink="">
      <xdr:nvSpPr>
        <xdr:cNvPr id="57" name="TextBox 56">
          <a:hlinkClick xmlns:r="http://schemas.openxmlformats.org/officeDocument/2006/relationships" r:id="rId16"/>
          <a:extLst>
            <a:ext uri="{FF2B5EF4-FFF2-40B4-BE49-F238E27FC236}">
              <a16:creationId xmlns:a16="http://schemas.microsoft.com/office/drawing/2014/main" id="{00000000-0008-0000-0C00-000039000000}"/>
            </a:ext>
          </a:extLst>
        </xdr:cNvPr>
        <xdr:cNvSpPr txBox="1"/>
      </xdr:nvSpPr>
      <xdr:spPr>
        <a:xfrm>
          <a:off x="5610225" y="590550"/>
          <a:ext cx="80009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Correlations</a:t>
          </a:r>
        </a:p>
      </xdr:txBody>
    </xdr:sp>
    <xdr:clientData/>
  </xdr:twoCellAnchor>
  <xdr:twoCellAnchor>
    <xdr:from>
      <xdr:col>5</xdr:col>
      <xdr:colOff>219075</xdr:colOff>
      <xdr:row>4</xdr:row>
      <xdr:rowOff>57149</xdr:rowOff>
    </xdr:from>
    <xdr:to>
      <xdr:col>6</xdr:col>
      <xdr:colOff>228599</xdr:colOff>
      <xdr:row>5</xdr:row>
      <xdr:rowOff>114298</xdr:rowOff>
    </xdr:to>
    <xdr:sp macro="" textlink="">
      <xdr:nvSpPr>
        <xdr:cNvPr id="59" name="TextBox 58">
          <a:hlinkClick xmlns:r="http://schemas.openxmlformats.org/officeDocument/2006/relationships" r:id="rId17"/>
          <a:extLst>
            <a:ext uri="{FF2B5EF4-FFF2-40B4-BE49-F238E27FC236}">
              <a16:creationId xmlns:a16="http://schemas.microsoft.com/office/drawing/2014/main" id="{00000000-0008-0000-0C00-00003B000000}"/>
            </a:ext>
          </a:extLst>
        </xdr:cNvPr>
        <xdr:cNvSpPr txBox="1"/>
      </xdr:nvSpPr>
      <xdr:spPr>
        <a:xfrm>
          <a:off x="2876550" y="590549"/>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Transport</a:t>
          </a:r>
        </a:p>
      </xdr:txBody>
    </xdr:sp>
    <xdr:clientData/>
  </xdr:twoCellAnchor>
  <xdr:twoCellAnchor>
    <xdr:from>
      <xdr:col>6</xdr:col>
      <xdr:colOff>180974</xdr:colOff>
      <xdr:row>4</xdr:row>
      <xdr:rowOff>57150</xdr:rowOff>
    </xdr:from>
    <xdr:to>
      <xdr:col>7</xdr:col>
      <xdr:colOff>295274</xdr:colOff>
      <xdr:row>5</xdr:row>
      <xdr:rowOff>114300</xdr:rowOff>
    </xdr:to>
    <xdr:sp macro="" textlink="">
      <xdr:nvSpPr>
        <xdr:cNvPr id="60" name="TextBox 59">
          <a:hlinkClick xmlns:r="http://schemas.openxmlformats.org/officeDocument/2006/relationships" r:id="rId18"/>
          <a:extLst>
            <a:ext uri="{FF2B5EF4-FFF2-40B4-BE49-F238E27FC236}">
              <a16:creationId xmlns:a16="http://schemas.microsoft.com/office/drawing/2014/main" id="{00000000-0008-0000-0C00-00003C000000}"/>
            </a:ext>
          </a:extLst>
        </xdr:cNvPr>
        <xdr:cNvSpPr txBox="1"/>
      </xdr:nvSpPr>
      <xdr:spPr>
        <a:xfrm>
          <a:off x="3448049" y="590550"/>
          <a:ext cx="771525" cy="1905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Environment</a:t>
          </a:r>
        </a:p>
      </xdr:txBody>
    </xdr:sp>
    <xdr:clientData/>
  </xdr:twoCellAnchor>
  <xdr:twoCellAnchor editAs="oneCell">
    <xdr:from>
      <xdr:col>12</xdr:col>
      <xdr:colOff>9526</xdr:colOff>
      <xdr:row>0</xdr:row>
      <xdr:rowOff>0</xdr:rowOff>
    </xdr:from>
    <xdr:to>
      <xdr:col>14</xdr:col>
      <xdr:colOff>1</xdr:colOff>
      <xdr:row>7</xdr:row>
      <xdr:rowOff>9524</xdr:rowOff>
    </xdr:to>
    <xdr:pic>
      <xdr:nvPicPr>
        <xdr:cNvPr id="28" name="Picture 27" descr="Alma short.jpg">
          <a:extLst>
            <a:ext uri="{FF2B5EF4-FFF2-40B4-BE49-F238E27FC236}">
              <a16:creationId xmlns:a16="http://schemas.microsoft.com/office/drawing/2014/main" id="{00000000-0008-0000-0C00-00001C000000}"/>
            </a:ext>
          </a:extLst>
        </xdr:cNvPr>
        <xdr:cNvPicPr>
          <a:picLocks noChangeAspect="1"/>
        </xdr:cNvPicPr>
      </xdr:nvPicPr>
      <xdr:blipFill>
        <a:blip xmlns:r="http://schemas.openxmlformats.org/officeDocument/2006/relationships" r:embed="rId19" cstate="print"/>
        <a:srcRect l="33391" r="24361" b="21948"/>
        <a:stretch>
          <a:fillRect/>
        </a:stretch>
      </xdr:blipFill>
      <xdr:spPr>
        <a:xfrm rot="16200000">
          <a:off x="6429377" y="-104776"/>
          <a:ext cx="1076324" cy="1285875"/>
        </a:xfrm>
        <a:prstGeom prst="rect">
          <a:avLst/>
        </a:prstGeom>
      </xdr:spPr>
    </xdr:pic>
    <xdr:clientData/>
  </xdr:twoCellAnchor>
  <xdr:twoCellAnchor editAs="oneCell">
    <xdr:from>
      <xdr:col>14</xdr:col>
      <xdr:colOff>304798</xdr:colOff>
      <xdr:row>6</xdr:row>
      <xdr:rowOff>1</xdr:rowOff>
    </xdr:from>
    <xdr:to>
      <xdr:col>15</xdr:col>
      <xdr:colOff>485773</xdr:colOff>
      <xdr:row>10</xdr:row>
      <xdr:rowOff>28576</xdr:rowOff>
    </xdr:to>
    <xdr:pic>
      <xdr:nvPicPr>
        <xdr:cNvPr id="26" name="Picture 1112">
          <a:extLst>
            <a:ext uri="{FF2B5EF4-FFF2-40B4-BE49-F238E27FC236}">
              <a16:creationId xmlns:a16="http://schemas.microsoft.com/office/drawing/2014/main" id="{00000000-0008-0000-0C00-00001A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8453436" y="800101"/>
          <a:ext cx="833437" cy="671513"/>
        </a:xfrm>
        <a:prstGeom prst="rect">
          <a:avLst/>
        </a:prstGeom>
        <a:noFill/>
        <a:ln w="9525">
          <a:noFill/>
          <a:miter lim="800000"/>
          <a:headEnd/>
          <a:tailEnd/>
        </a:ln>
      </xdr:spPr>
    </xdr:pic>
    <xdr:clientData/>
  </xdr:twoCellAnchor>
  <xdr:twoCellAnchor>
    <xdr:from>
      <xdr:col>14</xdr:col>
      <xdr:colOff>57147</xdr:colOff>
      <xdr:row>0</xdr:row>
      <xdr:rowOff>0</xdr:rowOff>
    </xdr:from>
    <xdr:to>
      <xdr:col>16</xdr:col>
      <xdr:colOff>642935</xdr:colOff>
      <xdr:row>4</xdr:row>
      <xdr:rowOff>76201</xdr:rowOff>
    </xdr:to>
    <xdr:sp macro="" textlink="">
      <xdr:nvSpPr>
        <xdr:cNvPr id="27" name="Rounded Rectangular Callout 19">
          <a:extLst>
            <a:ext uri="{FF2B5EF4-FFF2-40B4-BE49-F238E27FC236}">
              <a16:creationId xmlns:a16="http://schemas.microsoft.com/office/drawing/2014/main" id="{00000000-0008-0000-0C00-00001B000000}"/>
            </a:ext>
          </a:extLst>
        </xdr:cNvPr>
        <xdr:cNvSpPr/>
      </xdr:nvSpPr>
      <xdr:spPr>
        <a:xfrm>
          <a:off x="8205785" y="0"/>
          <a:ext cx="1890713" cy="609601"/>
        </a:xfrm>
        <a:prstGeom prst="wedgeRoundRectCallout">
          <a:avLst>
            <a:gd name="adj1" fmla="val 146"/>
            <a:gd name="adj2" fmla="val 122688"/>
            <a:gd name="adj3" fmla="val 16667"/>
          </a:avLst>
        </a:prstGeom>
        <a:solidFill>
          <a:srgbClr val="CC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14</xdr:col>
      <xdr:colOff>0</xdr:colOff>
      <xdr:row>0</xdr:row>
      <xdr:rowOff>28577</xdr:rowOff>
    </xdr:from>
    <xdr:to>
      <xdr:col>17</xdr:col>
      <xdr:colOff>14286</xdr:colOff>
      <xdr:row>4</xdr:row>
      <xdr:rowOff>104776</xdr:rowOff>
    </xdr:to>
    <xdr:sp macro="" textlink="">
      <xdr:nvSpPr>
        <xdr:cNvPr id="29" name="TextBox 28">
          <a:hlinkClick xmlns:r="http://schemas.openxmlformats.org/officeDocument/2006/relationships" r:id="rId21"/>
          <a:extLst>
            <a:ext uri="{FF2B5EF4-FFF2-40B4-BE49-F238E27FC236}">
              <a16:creationId xmlns:a16="http://schemas.microsoft.com/office/drawing/2014/main" id="{00000000-0008-0000-0C00-00001D000000}"/>
            </a:ext>
          </a:extLst>
        </xdr:cNvPr>
        <xdr:cNvSpPr txBox="1"/>
      </xdr:nvSpPr>
      <xdr:spPr>
        <a:xfrm>
          <a:off x="8148638" y="28577"/>
          <a:ext cx="1971673" cy="609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latin typeface="Garamond" pitchFamily="18" charset="0"/>
            </a:rPr>
            <a:t>For more statistics</a:t>
          </a:r>
          <a:r>
            <a:rPr lang="en-US" sz="1050" baseline="0">
              <a:latin typeface="Garamond" pitchFamily="18" charset="0"/>
            </a:rPr>
            <a:t> </a:t>
          </a:r>
          <a:r>
            <a:rPr lang="en-US" sz="1050">
              <a:latin typeface="Garamond" pitchFamily="18" charset="0"/>
            </a:rPr>
            <a:t>about Victorian municipalities,</a:t>
          </a:r>
          <a:r>
            <a:rPr lang="en-US" sz="1050" baseline="0">
              <a:latin typeface="Garamond" pitchFamily="18" charset="0"/>
            </a:rPr>
            <a:t> go to: </a:t>
          </a:r>
          <a:r>
            <a:rPr lang="en-US" sz="1050" b="1" baseline="0">
              <a:latin typeface="Garamond" pitchFamily="18" charset="0"/>
            </a:rPr>
            <a:t>www.socialstats.com.au</a:t>
          </a:r>
          <a:endParaRPr lang="en-US" sz="1050" b="1">
            <a:latin typeface="Garamond" pitchFamily="18"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161924</xdr:colOff>
      <xdr:row>20</xdr:row>
      <xdr:rowOff>76200</xdr:rowOff>
    </xdr:from>
    <xdr:to>
      <xdr:col>13</xdr:col>
      <xdr:colOff>371474</xdr:colOff>
      <xdr:row>39</xdr:row>
      <xdr:rowOff>133350</xdr:rowOff>
    </xdr:to>
    <xdr:graphicFrame macro="">
      <xdr:nvGraphicFramePr>
        <xdr:cNvPr id="1417396" name="Chart 15">
          <a:extLst>
            <a:ext uri="{FF2B5EF4-FFF2-40B4-BE49-F238E27FC236}">
              <a16:creationId xmlns:a16="http://schemas.microsoft.com/office/drawing/2014/main" id="{00000000-0008-0000-0D00-0000B4A01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9524</xdr:rowOff>
    </xdr:from>
    <xdr:to>
      <xdr:col>12</xdr:col>
      <xdr:colOff>0</xdr:colOff>
      <xdr:row>5</xdr:row>
      <xdr:rowOff>133351</xdr:rowOff>
    </xdr:to>
    <xdr:sp macro="" textlink="">
      <xdr:nvSpPr>
        <xdr:cNvPr id="24" name="Rounded Rectangle 23">
          <a:extLst>
            <a:ext uri="{FF2B5EF4-FFF2-40B4-BE49-F238E27FC236}">
              <a16:creationId xmlns:a16="http://schemas.microsoft.com/office/drawing/2014/main" id="{00000000-0008-0000-0D00-000018000000}"/>
            </a:ext>
          </a:extLst>
        </xdr:cNvPr>
        <xdr:cNvSpPr/>
      </xdr:nvSpPr>
      <xdr:spPr>
        <a:xfrm>
          <a:off x="0" y="9524"/>
          <a:ext cx="6315075" cy="790577"/>
        </a:xfrm>
        <a:prstGeom prst="round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xdr:col>
      <xdr:colOff>57150</xdr:colOff>
      <xdr:row>0</xdr:row>
      <xdr:rowOff>19051</xdr:rowOff>
    </xdr:from>
    <xdr:to>
      <xdr:col>11</xdr:col>
      <xdr:colOff>38100</xdr:colOff>
      <xdr:row>2</xdr:row>
      <xdr:rowOff>95250</xdr:rowOff>
    </xdr:to>
    <xdr:sp macro="" textlink="">
      <xdr:nvSpPr>
        <xdr:cNvPr id="25" name="TextBox 24">
          <a:extLst>
            <a:ext uri="{FF2B5EF4-FFF2-40B4-BE49-F238E27FC236}">
              <a16:creationId xmlns:a16="http://schemas.microsoft.com/office/drawing/2014/main" id="{00000000-0008-0000-0D00-000019000000}"/>
            </a:ext>
          </a:extLst>
        </xdr:cNvPr>
        <xdr:cNvSpPr txBox="1"/>
      </xdr:nvSpPr>
      <xdr:spPr>
        <a:xfrm>
          <a:off x="276225" y="19051"/>
          <a:ext cx="5857875" cy="3428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000" baseline="0">
              <a:latin typeface="Garamond" pitchFamily="18" charset="0"/>
            </a:rPr>
            <a:t>Indicators of Health and Wellbeing</a:t>
          </a:r>
          <a:endParaRPr lang="en-US" sz="2000">
            <a:latin typeface="Garamond" pitchFamily="18" charset="0"/>
          </a:endParaRPr>
        </a:p>
      </xdr:txBody>
    </xdr:sp>
    <xdr:clientData/>
  </xdr:twoCellAnchor>
  <xdr:twoCellAnchor>
    <xdr:from>
      <xdr:col>0</xdr:col>
      <xdr:colOff>0</xdr:colOff>
      <xdr:row>0</xdr:row>
      <xdr:rowOff>133349</xdr:rowOff>
    </xdr:from>
    <xdr:to>
      <xdr:col>1</xdr:col>
      <xdr:colOff>523875</xdr:colOff>
      <xdr:row>2</xdr:row>
      <xdr:rowOff>57150</xdr:rowOff>
    </xdr:to>
    <xdr:sp macro="" textlink="">
      <xdr:nvSpPr>
        <xdr:cNvPr id="41" name="TextBox 40">
          <a:hlinkClick xmlns:r="http://schemas.openxmlformats.org/officeDocument/2006/relationships" r:id="rId2"/>
          <a:extLst>
            <a:ext uri="{FF2B5EF4-FFF2-40B4-BE49-F238E27FC236}">
              <a16:creationId xmlns:a16="http://schemas.microsoft.com/office/drawing/2014/main" id="{00000000-0008-0000-0D00-000029000000}"/>
            </a:ext>
          </a:extLst>
        </xdr:cNvPr>
        <xdr:cNvSpPr txBox="1"/>
      </xdr:nvSpPr>
      <xdr:spPr>
        <a:xfrm>
          <a:off x="0" y="133349"/>
          <a:ext cx="742950" cy="190501"/>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chemeClr val="accent2">
                  <a:lumMod val="50000"/>
                </a:schemeClr>
              </a:solidFill>
            </a:rPr>
            <a:t>Introduction</a:t>
          </a:r>
        </a:p>
      </xdr:txBody>
    </xdr:sp>
    <xdr:clientData/>
  </xdr:twoCellAnchor>
  <xdr:twoCellAnchor>
    <xdr:from>
      <xdr:col>0</xdr:col>
      <xdr:colOff>19050</xdr:colOff>
      <xdr:row>2</xdr:row>
      <xdr:rowOff>114298</xdr:rowOff>
    </xdr:from>
    <xdr:to>
      <xdr:col>2</xdr:col>
      <xdr:colOff>409575</xdr:colOff>
      <xdr:row>4</xdr:row>
      <xdr:rowOff>47625</xdr:rowOff>
    </xdr:to>
    <xdr:sp macro="" textlink="">
      <xdr:nvSpPr>
        <xdr:cNvPr id="44" name="TextBox 43">
          <a:hlinkClick xmlns:r="http://schemas.openxmlformats.org/officeDocument/2006/relationships" r:id="rId3"/>
          <a:extLst>
            <a:ext uri="{FF2B5EF4-FFF2-40B4-BE49-F238E27FC236}">
              <a16:creationId xmlns:a16="http://schemas.microsoft.com/office/drawing/2014/main" id="{00000000-0008-0000-0D00-00002C000000}"/>
            </a:ext>
          </a:extLst>
        </xdr:cNvPr>
        <xdr:cNvSpPr txBox="1"/>
      </xdr:nvSpPr>
      <xdr:spPr>
        <a:xfrm>
          <a:off x="19050" y="380998"/>
          <a:ext cx="1219200" cy="200027"/>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0">
              <a:solidFill>
                <a:schemeClr val="tx1"/>
              </a:solidFill>
            </a:rPr>
            <a:t>Community </a:t>
          </a:r>
        </a:p>
      </xdr:txBody>
    </xdr:sp>
    <xdr:clientData/>
  </xdr:twoCellAnchor>
  <xdr:twoCellAnchor>
    <xdr:from>
      <xdr:col>2</xdr:col>
      <xdr:colOff>352425</xdr:colOff>
      <xdr:row>2</xdr:row>
      <xdr:rowOff>104774</xdr:rowOff>
    </xdr:from>
    <xdr:to>
      <xdr:col>3</xdr:col>
      <xdr:colOff>495299</xdr:colOff>
      <xdr:row>4</xdr:row>
      <xdr:rowOff>9524</xdr:rowOff>
    </xdr:to>
    <xdr:sp macro="" textlink="">
      <xdr:nvSpPr>
        <xdr:cNvPr id="45" name="TextBox 44">
          <a:hlinkClick xmlns:r="http://schemas.openxmlformats.org/officeDocument/2006/relationships" r:id="rId4"/>
          <a:extLst>
            <a:ext uri="{FF2B5EF4-FFF2-40B4-BE49-F238E27FC236}">
              <a16:creationId xmlns:a16="http://schemas.microsoft.com/office/drawing/2014/main" id="{00000000-0008-0000-0D00-00002D000000}"/>
            </a:ext>
          </a:extLst>
        </xdr:cNvPr>
        <xdr:cNvSpPr txBox="1"/>
      </xdr:nvSpPr>
      <xdr:spPr>
        <a:xfrm>
          <a:off x="11811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Education</a:t>
          </a:r>
        </a:p>
      </xdr:txBody>
    </xdr:sp>
    <xdr:clientData/>
  </xdr:twoCellAnchor>
  <xdr:twoCellAnchor>
    <xdr:from>
      <xdr:col>4</xdr:col>
      <xdr:colOff>85725</xdr:colOff>
      <xdr:row>2</xdr:row>
      <xdr:rowOff>104774</xdr:rowOff>
    </xdr:from>
    <xdr:to>
      <xdr:col>5</xdr:col>
      <xdr:colOff>228599</xdr:colOff>
      <xdr:row>4</xdr:row>
      <xdr:rowOff>9524</xdr:rowOff>
    </xdr:to>
    <xdr:sp macro="" textlink="">
      <xdr:nvSpPr>
        <xdr:cNvPr id="46" name="TextBox 45">
          <a:hlinkClick xmlns:r="http://schemas.openxmlformats.org/officeDocument/2006/relationships" r:id="rId5"/>
          <a:extLst>
            <a:ext uri="{FF2B5EF4-FFF2-40B4-BE49-F238E27FC236}">
              <a16:creationId xmlns:a16="http://schemas.microsoft.com/office/drawing/2014/main" id="{00000000-0008-0000-0D00-00002E000000}"/>
            </a:ext>
          </a:extLst>
        </xdr:cNvPr>
        <xdr:cNvSpPr txBox="1"/>
      </xdr:nvSpPr>
      <xdr:spPr>
        <a:xfrm>
          <a:off x="21336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Employment</a:t>
          </a:r>
        </a:p>
      </xdr:txBody>
    </xdr:sp>
    <xdr:clientData/>
  </xdr:twoCellAnchor>
  <xdr:twoCellAnchor>
    <xdr:from>
      <xdr:col>5</xdr:col>
      <xdr:colOff>371475</xdr:colOff>
      <xdr:row>2</xdr:row>
      <xdr:rowOff>104774</xdr:rowOff>
    </xdr:from>
    <xdr:to>
      <xdr:col>6</xdr:col>
      <xdr:colOff>514349</xdr:colOff>
      <xdr:row>3</xdr:row>
      <xdr:rowOff>133349</xdr:rowOff>
    </xdr:to>
    <xdr:sp macro="" textlink="">
      <xdr:nvSpPr>
        <xdr:cNvPr id="47" name="TextBox 46">
          <a:hlinkClick xmlns:r="http://schemas.openxmlformats.org/officeDocument/2006/relationships" r:id="rId6"/>
          <a:extLst>
            <a:ext uri="{FF2B5EF4-FFF2-40B4-BE49-F238E27FC236}">
              <a16:creationId xmlns:a16="http://schemas.microsoft.com/office/drawing/2014/main" id="{00000000-0008-0000-0D00-00002F000000}"/>
            </a:ext>
          </a:extLst>
        </xdr:cNvPr>
        <xdr:cNvSpPr txBox="1"/>
      </xdr:nvSpPr>
      <xdr:spPr>
        <a:xfrm>
          <a:off x="3028950" y="371474"/>
          <a:ext cx="75247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Finance</a:t>
          </a:r>
        </a:p>
      </xdr:txBody>
    </xdr:sp>
    <xdr:clientData/>
  </xdr:twoCellAnchor>
  <xdr:twoCellAnchor>
    <xdr:from>
      <xdr:col>7</xdr:col>
      <xdr:colOff>0</xdr:colOff>
      <xdr:row>2</xdr:row>
      <xdr:rowOff>104775</xdr:rowOff>
    </xdr:from>
    <xdr:to>
      <xdr:col>8</xdr:col>
      <xdr:colOff>114299</xdr:colOff>
      <xdr:row>4</xdr:row>
      <xdr:rowOff>0</xdr:rowOff>
    </xdr:to>
    <xdr:sp macro="" textlink="">
      <xdr:nvSpPr>
        <xdr:cNvPr id="48" name="TextBox 47">
          <a:hlinkClick xmlns:r="http://schemas.openxmlformats.org/officeDocument/2006/relationships" r:id="rId7"/>
          <a:extLst>
            <a:ext uri="{FF2B5EF4-FFF2-40B4-BE49-F238E27FC236}">
              <a16:creationId xmlns:a16="http://schemas.microsoft.com/office/drawing/2014/main" id="{00000000-0008-0000-0D00-000030000000}"/>
            </a:ext>
          </a:extLst>
        </xdr:cNvPr>
        <xdr:cNvSpPr txBox="1"/>
      </xdr:nvSpPr>
      <xdr:spPr>
        <a:xfrm>
          <a:off x="3924300" y="371475"/>
          <a:ext cx="77152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Housing</a:t>
          </a:r>
        </a:p>
      </xdr:txBody>
    </xdr:sp>
    <xdr:clientData/>
  </xdr:twoCellAnchor>
  <xdr:twoCellAnchor>
    <xdr:from>
      <xdr:col>9</xdr:col>
      <xdr:colOff>85725</xdr:colOff>
      <xdr:row>2</xdr:row>
      <xdr:rowOff>104775</xdr:rowOff>
    </xdr:from>
    <xdr:to>
      <xdr:col>9</xdr:col>
      <xdr:colOff>628649</xdr:colOff>
      <xdr:row>3</xdr:row>
      <xdr:rowOff>123825</xdr:rowOff>
    </xdr:to>
    <xdr:sp macro="" textlink="">
      <xdr:nvSpPr>
        <xdr:cNvPr id="49" name="TextBox 48">
          <a:hlinkClick xmlns:r="http://schemas.openxmlformats.org/officeDocument/2006/relationships" r:id="rId8"/>
          <a:extLst>
            <a:ext uri="{FF2B5EF4-FFF2-40B4-BE49-F238E27FC236}">
              <a16:creationId xmlns:a16="http://schemas.microsoft.com/office/drawing/2014/main" id="{00000000-0008-0000-0D00-000031000000}"/>
            </a:ext>
          </a:extLst>
        </xdr:cNvPr>
        <xdr:cNvSpPr txBox="1"/>
      </xdr:nvSpPr>
      <xdr:spPr>
        <a:xfrm>
          <a:off x="4867275" y="371475"/>
          <a:ext cx="542924"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Health</a:t>
          </a:r>
        </a:p>
      </xdr:txBody>
    </xdr:sp>
    <xdr:clientData/>
  </xdr:twoCellAnchor>
  <xdr:twoCellAnchor>
    <xdr:from>
      <xdr:col>10</xdr:col>
      <xdr:colOff>66675</xdr:colOff>
      <xdr:row>2</xdr:row>
      <xdr:rowOff>104775</xdr:rowOff>
    </xdr:from>
    <xdr:to>
      <xdr:col>11</xdr:col>
      <xdr:colOff>209549</xdr:colOff>
      <xdr:row>3</xdr:row>
      <xdr:rowOff>123825</xdr:rowOff>
    </xdr:to>
    <xdr:sp macro="" textlink="">
      <xdr:nvSpPr>
        <xdr:cNvPr id="50" name="TextBox 49">
          <a:hlinkClick xmlns:r="http://schemas.openxmlformats.org/officeDocument/2006/relationships" r:id="rId9"/>
          <a:extLst>
            <a:ext uri="{FF2B5EF4-FFF2-40B4-BE49-F238E27FC236}">
              <a16:creationId xmlns:a16="http://schemas.microsoft.com/office/drawing/2014/main" id="{00000000-0008-0000-0D00-000032000000}"/>
            </a:ext>
          </a:extLst>
        </xdr:cNvPr>
        <xdr:cNvSpPr txBox="1"/>
      </xdr:nvSpPr>
      <xdr:spPr>
        <a:xfrm>
          <a:off x="5505450" y="371475"/>
          <a:ext cx="800099"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Safety</a:t>
          </a:r>
        </a:p>
      </xdr:txBody>
    </xdr:sp>
    <xdr:clientData/>
  </xdr:twoCellAnchor>
  <xdr:twoCellAnchor>
    <xdr:from>
      <xdr:col>4</xdr:col>
      <xdr:colOff>238125</xdr:colOff>
      <xdr:row>4</xdr:row>
      <xdr:rowOff>57151</xdr:rowOff>
    </xdr:from>
    <xdr:to>
      <xdr:col>5</xdr:col>
      <xdr:colOff>428624</xdr:colOff>
      <xdr:row>5</xdr:row>
      <xdr:rowOff>95251</xdr:rowOff>
    </xdr:to>
    <xdr:sp macro="" textlink="">
      <xdr:nvSpPr>
        <xdr:cNvPr id="51" name="TextBox 50">
          <a:hlinkClick xmlns:r="http://schemas.openxmlformats.org/officeDocument/2006/relationships" r:id="rId10"/>
          <a:extLst>
            <a:ext uri="{FF2B5EF4-FFF2-40B4-BE49-F238E27FC236}">
              <a16:creationId xmlns:a16="http://schemas.microsoft.com/office/drawing/2014/main" id="{00000000-0008-0000-0D00-000033000000}"/>
            </a:ext>
          </a:extLst>
        </xdr:cNvPr>
        <xdr:cNvSpPr txBox="1"/>
      </xdr:nvSpPr>
      <xdr:spPr>
        <a:xfrm>
          <a:off x="2286000" y="590551"/>
          <a:ext cx="800099"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rgbClr val="FFFF00"/>
              </a:solidFill>
            </a:rPr>
            <a:t>Gender</a:t>
          </a:r>
        </a:p>
      </xdr:txBody>
    </xdr:sp>
    <xdr:clientData/>
  </xdr:twoCellAnchor>
  <xdr:twoCellAnchor>
    <xdr:from>
      <xdr:col>3</xdr:col>
      <xdr:colOff>314325</xdr:colOff>
      <xdr:row>4</xdr:row>
      <xdr:rowOff>57151</xdr:rowOff>
    </xdr:from>
    <xdr:to>
      <xdr:col>4</xdr:col>
      <xdr:colOff>457200</xdr:colOff>
      <xdr:row>5</xdr:row>
      <xdr:rowOff>76201</xdr:rowOff>
    </xdr:to>
    <xdr:sp macro="" textlink="">
      <xdr:nvSpPr>
        <xdr:cNvPr id="52" name="TextBox 51">
          <a:hlinkClick xmlns:r="http://schemas.openxmlformats.org/officeDocument/2006/relationships" r:id="rId11"/>
          <a:extLst>
            <a:ext uri="{FF2B5EF4-FFF2-40B4-BE49-F238E27FC236}">
              <a16:creationId xmlns:a16="http://schemas.microsoft.com/office/drawing/2014/main" id="{00000000-0008-0000-0D00-000034000000}"/>
            </a:ext>
          </a:extLst>
        </xdr:cNvPr>
        <xdr:cNvSpPr txBox="1"/>
      </xdr:nvSpPr>
      <xdr:spPr>
        <a:xfrm>
          <a:off x="1752600" y="590551"/>
          <a:ext cx="752475"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Older People</a:t>
          </a:r>
        </a:p>
      </xdr:txBody>
    </xdr:sp>
    <xdr:clientData/>
  </xdr:twoCellAnchor>
  <xdr:twoCellAnchor>
    <xdr:from>
      <xdr:col>2</xdr:col>
      <xdr:colOff>390525</xdr:colOff>
      <xdr:row>4</xdr:row>
      <xdr:rowOff>57150</xdr:rowOff>
    </xdr:from>
    <xdr:to>
      <xdr:col>3</xdr:col>
      <xdr:colOff>400049</xdr:colOff>
      <xdr:row>5</xdr:row>
      <xdr:rowOff>114299</xdr:rowOff>
    </xdr:to>
    <xdr:sp macro="" textlink="">
      <xdr:nvSpPr>
        <xdr:cNvPr id="53" name="TextBox 52">
          <a:hlinkClick xmlns:r="http://schemas.openxmlformats.org/officeDocument/2006/relationships" r:id="rId12"/>
          <a:extLst>
            <a:ext uri="{FF2B5EF4-FFF2-40B4-BE49-F238E27FC236}">
              <a16:creationId xmlns:a16="http://schemas.microsoft.com/office/drawing/2014/main" id="{00000000-0008-0000-0D00-000035000000}"/>
            </a:ext>
          </a:extLst>
        </xdr:cNvPr>
        <xdr:cNvSpPr txBox="1"/>
      </xdr:nvSpPr>
      <xdr:spPr>
        <a:xfrm>
          <a:off x="1219200" y="590550"/>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Families</a:t>
          </a:r>
        </a:p>
      </xdr:txBody>
    </xdr:sp>
    <xdr:clientData/>
  </xdr:twoCellAnchor>
  <xdr:twoCellAnchor>
    <xdr:from>
      <xdr:col>1</xdr:col>
      <xdr:colOff>352425</xdr:colOff>
      <xdr:row>4</xdr:row>
      <xdr:rowOff>47626</xdr:rowOff>
    </xdr:from>
    <xdr:to>
      <xdr:col>2</xdr:col>
      <xdr:colOff>523875</xdr:colOff>
      <xdr:row>5</xdr:row>
      <xdr:rowOff>114300</xdr:rowOff>
    </xdr:to>
    <xdr:sp macro="" textlink="">
      <xdr:nvSpPr>
        <xdr:cNvPr id="54" name="TextBox 53">
          <a:hlinkClick xmlns:r="http://schemas.openxmlformats.org/officeDocument/2006/relationships" r:id="rId13"/>
          <a:extLst>
            <a:ext uri="{FF2B5EF4-FFF2-40B4-BE49-F238E27FC236}">
              <a16:creationId xmlns:a16="http://schemas.microsoft.com/office/drawing/2014/main" id="{00000000-0008-0000-0D00-000036000000}"/>
            </a:ext>
          </a:extLst>
        </xdr:cNvPr>
        <xdr:cNvSpPr txBox="1"/>
      </xdr:nvSpPr>
      <xdr:spPr>
        <a:xfrm>
          <a:off x="571500" y="581026"/>
          <a:ext cx="781050" cy="200024"/>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Young People</a:t>
          </a:r>
        </a:p>
      </xdr:txBody>
    </xdr:sp>
    <xdr:clientData/>
  </xdr:twoCellAnchor>
  <xdr:twoCellAnchor>
    <xdr:from>
      <xdr:col>0</xdr:col>
      <xdr:colOff>0</xdr:colOff>
      <xdr:row>4</xdr:row>
      <xdr:rowOff>47626</xdr:rowOff>
    </xdr:from>
    <xdr:to>
      <xdr:col>1</xdr:col>
      <xdr:colOff>457200</xdr:colOff>
      <xdr:row>5</xdr:row>
      <xdr:rowOff>104775</xdr:rowOff>
    </xdr:to>
    <xdr:sp macro="" textlink="">
      <xdr:nvSpPr>
        <xdr:cNvPr id="55" name="TextBox 54">
          <a:hlinkClick xmlns:r="http://schemas.openxmlformats.org/officeDocument/2006/relationships" r:id="rId14"/>
          <a:extLst>
            <a:ext uri="{FF2B5EF4-FFF2-40B4-BE49-F238E27FC236}">
              <a16:creationId xmlns:a16="http://schemas.microsoft.com/office/drawing/2014/main" id="{00000000-0008-0000-0D00-000037000000}"/>
            </a:ext>
          </a:extLst>
        </xdr:cNvPr>
        <xdr:cNvSpPr txBox="1"/>
      </xdr:nvSpPr>
      <xdr:spPr>
        <a:xfrm>
          <a:off x="0" y="581026"/>
          <a:ext cx="67627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Early Years</a:t>
          </a:r>
        </a:p>
      </xdr:txBody>
    </xdr:sp>
    <xdr:clientData/>
  </xdr:twoCellAnchor>
  <xdr:twoCellAnchor>
    <xdr:from>
      <xdr:col>8</xdr:col>
      <xdr:colOff>114300</xdr:colOff>
      <xdr:row>4</xdr:row>
      <xdr:rowOff>57150</xdr:rowOff>
    </xdr:from>
    <xdr:to>
      <xdr:col>10</xdr:col>
      <xdr:colOff>380999</xdr:colOff>
      <xdr:row>5</xdr:row>
      <xdr:rowOff>104775</xdr:rowOff>
    </xdr:to>
    <xdr:sp macro="" textlink="">
      <xdr:nvSpPr>
        <xdr:cNvPr id="56" name="TextBox 55">
          <a:hlinkClick xmlns:r="http://schemas.openxmlformats.org/officeDocument/2006/relationships" r:id="rId15"/>
          <a:extLst>
            <a:ext uri="{FF2B5EF4-FFF2-40B4-BE49-F238E27FC236}">
              <a16:creationId xmlns:a16="http://schemas.microsoft.com/office/drawing/2014/main" id="{00000000-0008-0000-0D00-000038000000}"/>
            </a:ext>
          </a:extLst>
        </xdr:cNvPr>
        <xdr:cNvSpPr txBox="1"/>
      </xdr:nvSpPr>
      <xdr:spPr>
        <a:xfrm>
          <a:off x="4695825" y="590550"/>
          <a:ext cx="1123949" cy="18097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LGA </a:t>
          </a:r>
          <a:r>
            <a:rPr lang="en-US" sz="800" baseline="0"/>
            <a:t>Comparison</a:t>
          </a:r>
          <a:endParaRPr lang="en-US" sz="800"/>
        </a:p>
      </xdr:txBody>
    </xdr:sp>
    <xdr:clientData/>
  </xdr:twoCellAnchor>
  <xdr:twoCellAnchor>
    <xdr:from>
      <xdr:col>10</xdr:col>
      <xdr:colOff>171450</xdr:colOff>
      <xdr:row>4</xdr:row>
      <xdr:rowOff>57150</xdr:rowOff>
    </xdr:from>
    <xdr:to>
      <xdr:col>12</xdr:col>
      <xdr:colOff>95249</xdr:colOff>
      <xdr:row>5</xdr:row>
      <xdr:rowOff>95250</xdr:rowOff>
    </xdr:to>
    <xdr:sp macro="" textlink="">
      <xdr:nvSpPr>
        <xdr:cNvPr id="57" name="TextBox 56">
          <a:hlinkClick xmlns:r="http://schemas.openxmlformats.org/officeDocument/2006/relationships" r:id="rId16"/>
          <a:extLst>
            <a:ext uri="{FF2B5EF4-FFF2-40B4-BE49-F238E27FC236}">
              <a16:creationId xmlns:a16="http://schemas.microsoft.com/office/drawing/2014/main" id="{00000000-0008-0000-0D00-000039000000}"/>
            </a:ext>
          </a:extLst>
        </xdr:cNvPr>
        <xdr:cNvSpPr txBox="1"/>
      </xdr:nvSpPr>
      <xdr:spPr>
        <a:xfrm>
          <a:off x="5610225" y="590550"/>
          <a:ext cx="80009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Correlations</a:t>
          </a:r>
        </a:p>
      </xdr:txBody>
    </xdr:sp>
    <xdr:clientData/>
  </xdr:twoCellAnchor>
  <xdr:twoCellAnchor>
    <xdr:from>
      <xdr:col>5</xdr:col>
      <xdr:colOff>219075</xdr:colOff>
      <xdr:row>4</xdr:row>
      <xdr:rowOff>57149</xdr:rowOff>
    </xdr:from>
    <xdr:to>
      <xdr:col>6</xdr:col>
      <xdr:colOff>228599</xdr:colOff>
      <xdr:row>5</xdr:row>
      <xdr:rowOff>114298</xdr:rowOff>
    </xdr:to>
    <xdr:sp macro="" textlink="">
      <xdr:nvSpPr>
        <xdr:cNvPr id="59" name="TextBox 58">
          <a:hlinkClick xmlns:r="http://schemas.openxmlformats.org/officeDocument/2006/relationships" r:id="rId17"/>
          <a:extLst>
            <a:ext uri="{FF2B5EF4-FFF2-40B4-BE49-F238E27FC236}">
              <a16:creationId xmlns:a16="http://schemas.microsoft.com/office/drawing/2014/main" id="{00000000-0008-0000-0D00-00003B000000}"/>
            </a:ext>
          </a:extLst>
        </xdr:cNvPr>
        <xdr:cNvSpPr txBox="1"/>
      </xdr:nvSpPr>
      <xdr:spPr>
        <a:xfrm>
          <a:off x="2876550" y="590549"/>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Transport</a:t>
          </a:r>
        </a:p>
      </xdr:txBody>
    </xdr:sp>
    <xdr:clientData/>
  </xdr:twoCellAnchor>
  <xdr:twoCellAnchor>
    <xdr:from>
      <xdr:col>6</xdr:col>
      <xdr:colOff>180974</xdr:colOff>
      <xdr:row>4</xdr:row>
      <xdr:rowOff>57150</xdr:rowOff>
    </xdr:from>
    <xdr:to>
      <xdr:col>7</xdr:col>
      <xdr:colOff>295274</xdr:colOff>
      <xdr:row>5</xdr:row>
      <xdr:rowOff>114300</xdr:rowOff>
    </xdr:to>
    <xdr:sp macro="" textlink="">
      <xdr:nvSpPr>
        <xdr:cNvPr id="60" name="TextBox 59">
          <a:hlinkClick xmlns:r="http://schemas.openxmlformats.org/officeDocument/2006/relationships" r:id="rId18"/>
          <a:extLst>
            <a:ext uri="{FF2B5EF4-FFF2-40B4-BE49-F238E27FC236}">
              <a16:creationId xmlns:a16="http://schemas.microsoft.com/office/drawing/2014/main" id="{00000000-0008-0000-0D00-00003C000000}"/>
            </a:ext>
          </a:extLst>
        </xdr:cNvPr>
        <xdr:cNvSpPr txBox="1"/>
      </xdr:nvSpPr>
      <xdr:spPr>
        <a:xfrm>
          <a:off x="3448049" y="590550"/>
          <a:ext cx="771525" cy="1905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Environment</a:t>
          </a:r>
        </a:p>
      </xdr:txBody>
    </xdr:sp>
    <xdr:clientData/>
  </xdr:twoCellAnchor>
  <xdr:twoCellAnchor editAs="oneCell">
    <xdr:from>
      <xdr:col>12</xdr:col>
      <xdr:colOff>0</xdr:colOff>
      <xdr:row>0</xdr:row>
      <xdr:rowOff>0</xdr:rowOff>
    </xdr:from>
    <xdr:to>
      <xdr:col>14</xdr:col>
      <xdr:colOff>0</xdr:colOff>
      <xdr:row>7</xdr:row>
      <xdr:rowOff>9525</xdr:rowOff>
    </xdr:to>
    <xdr:pic>
      <xdr:nvPicPr>
        <xdr:cNvPr id="28" name="Picture 27" descr="women in garden.jpg">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9" cstate="print"/>
        <a:srcRect l="12379" r="10881"/>
        <a:stretch>
          <a:fillRect/>
        </a:stretch>
      </xdr:blipFill>
      <xdr:spPr>
        <a:xfrm>
          <a:off x="6315075" y="0"/>
          <a:ext cx="1295400" cy="1076325"/>
        </a:xfrm>
        <a:prstGeom prst="rect">
          <a:avLst/>
        </a:prstGeom>
      </xdr:spPr>
    </xdr:pic>
    <xdr:clientData/>
  </xdr:twoCellAnchor>
  <xdr:twoCellAnchor editAs="oneCell">
    <xdr:from>
      <xdr:col>14</xdr:col>
      <xdr:colOff>304798</xdr:colOff>
      <xdr:row>6</xdr:row>
      <xdr:rowOff>1</xdr:rowOff>
    </xdr:from>
    <xdr:to>
      <xdr:col>15</xdr:col>
      <xdr:colOff>485773</xdr:colOff>
      <xdr:row>10</xdr:row>
      <xdr:rowOff>28576</xdr:rowOff>
    </xdr:to>
    <xdr:pic>
      <xdr:nvPicPr>
        <xdr:cNvPr id="26" name="Picture 1112">
          <a:extLst>
            <a:ext uri="{FF2B5EF4-FFF2-40B4-BE49-F238E27FC236}">
              <a16:creationId xmlns:a16="http://schemas.microsoft.com/office/drawing/2014/main" id="{00000000-0008-0000-0D00-00001A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8453436" y="800101"/>
          <a:ext cx="833437" cy="671513"/>
        </a:xfrm>
        <a:prstGeom prst="rect">
          <a:avLst/>
        </a:prstGeom>
        <a:noFill/>
        <a:ln w="9525">
          <a:noFill/>
          <a:miter lim="800000"/>
          <a:headEnd/>
          <a:tailEnd/>
        </a:ln>
      </xdr:spPr>
    </xdr:pic>
    <xdr:clientData/>
  </xdr:twoCellAnchor>
  <xdr:twoCellAnchor>
    <xdr:from>
      <xdr:col>14</xdr:col>
      <xdr:colOff>57147</xdr:colOff>
      <xdr:row>0</xdr:row>
      <xdr:rowOff>0</xdr:rowOff>
    </xdr:from>
    <xdr:to>
      <xdr:col>16</xdr:col>
      <xdr:colOff>642935</xdr:colOff>
      <xdr:row>5</xdr:row>
      <xdr:rowOff>61913</xdr:rowOff>
    </xdr:to>
    <xdr:sp macro="" textlink="">
      <xdr:nvSpPr>
        <xdr:cNvPr id="27" name="Rounded Rectangular Callout 19">
          <a:extLst>
            <a:ext uri="{FF2B5EF4-FFF2-40B4-BE49-F238E27FC236}">
              <a16:creationId xmlns:a16="http://schemas.microsoft.com/office/drawing/2014/main" id="{00000000-0008-0000-0D00-00001B000000}"/>
            </a:ext>
          </a:extLst>
        </xdr:cNvPr>
        <xdr:cNvSpPr/>
      </xdr:nvSpPr>
      <xdr:spPr>
        <a:xfrm>
          <a:off x="8205785" y="0"/>
          <a:ext cx="1890713" cy="728663"/>
        </a:xfrm>
        <a:prstGeom prst="wedgeRoundRectCallout">
          <a:avLst>
            <a:gd name="adj1" fmla="val -24035"/>
            <a:gd name="adj2" fmla="val 59943"/>
            <a:gd name="adj3" fmla="val 16667"/>
          </a:avLst>
        </a:prstGeom>
        <a:solidFill>
          <a:srgbClr val="CC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14</xdr:col>
      <xdr:colOff>100012</xdr:colOff>
      <xdr:row>0</xdr:row>
      <xdr:rowOff>0</xdr:rowOff>
    </xdr:from>
    <xdr:to>
      <xdr:col>17</xdr:col>
      <xdr:colOff>114298</xdr:colOff>
      <xdr:row>5</xdr:row>
      <xdr:rowOff>66673</xdr:rowOff>
    </xdr:to>
    <xdr:sp macro="" textlink="">
      <xdr:nvSpPr>
        <xdr:cNvPr id="29" name="TextBox 28">
          <a:hlinkClick xmlns:r="http://schemas.openxmlformats.org/officeDocument/2006/relationships" r:id="rId21"/>
          <a:extLst>
            <a:ext uri="{FF2B5EF4-FFF2-40B4-BE49-F238E27FC236}">
              <a16:creationId xmlns:a16="http://schemas.microsoft.com/office/drawing/2014/main" id="{00000000-0008-0000-0D00-00001D000000}"/>
            </a:ext>
          </a:extLst>
        </xdr:cNvPr>
        <xdr:cNvSpPr txBox="1"/>
      </xdr:nvSpPr>
      <xdr:spPr>
        <a:xfrm>
          <a:off x="8248650" y="0"/>
          <a:ext cx="1971673" cy="733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latin typeface="Garamond" pitchFamily="18" charset="0"/>
            </a:rPr>
            <a:t>For more statistics</a:t>
          </a:r>
          <a:r>
            <a:rPr lang="en-US" sz="1050" baseline="0">
              <a:latin typeface="Garamond" pitchFamily="18" charset="0"/>
            </a:rPr>
            <a:t> </a:t>
          </a:r>
          <a:r>
            <a:rPr lang="en-US" sz="1050">
              <a:latin typeface="Garamond" pitchFamily="18" charset="0"/>
            </a:rPr>
            <a:t>about Victorian municipalities,</a:t>
          </a:r>
          <a:r>
            <a:rPr lang="en-US" sz="1050" baseline="0">
              <a:latin typeface="Garamond" pitchFamily="18" charset="0"/>
            </a:rPr>
            <a:t> go to: </a:t>
          </a:r>
          <a:r>
            <a:rPr lang="en-US" sz="1050" b="1" baseline="0">
              <a:latin typeface="Garamond" pitchFamily="18" charset="0"/>
            </a:rPr>
            <a:t>www.socialstats.com.au</a:t>
          </a:r>
        </a:p>
        <a:p>
          <a:r>
            <a:rPr lang="en-US" sz="1050" b="1" baseline="0">
              <a:latin typeface="Garamond" pitchFamily="18" charset="0"/>
            </a:rPr>
            <a:t>or www.genderstats.com.au</a:t>
          </a:r>
          <a:endParaRPr lang="en-US" sz="1050" b="1">
            <a:latin typeface="Garamond" pitchFamily="18"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180975</xdr:colOff>
      <xdr:row>18</xdr:row>
      <xdr:rowOff>66675</xdr:rowOff>
    </xdr:from>
    <xdr:to>
      <xdr:col>13</xdr:col>
      <xdr:colOff>400050</xdr:colOff>
      <xdr:row>31</xdr:row>
      <xdr:rowOff>152400</xdr:rowOff>
    </xdr:to>
    <xdr:graphicFrame macro="">
      <xdr:nvGraphicFramePr>
        <xdr:cNvPr id="2" name="Chart 15">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9524</xdr:rowOff>
    </xdr:from>
    <xdr:to>
      <xdr:col>12</xdr:col>
      <xdr:colOff>0</xdr:colOff>
      <xdr:row>5</xdr:row>
      <xdr:rowOff>133351</xdr:rowOff>
    </xdr:to>
    <xdr:sp macro="" textlink="">
      <xdr:nvSpPr>
        <xdr:cNvPr id="3" name="Rounded Rectangle 2">
          <a:extLst>
            <a:ext uri="{FF2B5EF4-FFF2-40B4-BE49-F238E27FC236}">
              <a16:creationId xmlns:a16="http://schemas.microsoft.com/office/drawing/2014/main" id="{00000000-0008-0000-0E00-000003000000}"/>
            </a:ext>
          </a:extLst>
        </xdr:cNvPr>
        <xdr:cNvSpPr/>
      </xdr:nvSpPr>
      <xdr:spPr>
        <a:xfrm>
          <a:off x="0" y="9524"/>
          <a:ext cx="6315075" cy="790577"/>
        </a:xfrm>
        <a:prstGeom prst="round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xdr:col>
      <xdr:colOff>57150</xdr:colOff>
      <xdr:row>0</xdr:row>
      <xdr:rowOff>19051</xdr:rowOff>
    </xdr:from>
    <xdr:to>
      <xdr:col>11</xdr:col>
      <xdr:colOff>38100</xdr:colOff>
      <xdr:row>2</xdr:row>
      <xdr:rowOff>95250</xdr:rowOff>
    </xdr:to>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276225" y="19051"/>
          <a:ext cx="5857875" cy="3428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000">
              <a:latin typeface="Garamond" pitchFamily="18" charset="0"/>
            </a:rPr>
            <a:t>Indicators of Health and Wellbeing</a:t>
          </a:r>
        </a:p>
      </xdr:txBody>
    </xdr:sp>
    <xdr:clientData/>
  </xdr:twoCellAnchor>
  <xdr:twoCellAnchor>
    <xdr:from>
      <xdr:col>0</xdr:col>
      <xdr:colOff>0</xdr:colOff>
      <xdr:row>0</xdr:row>
      <xdr:rowOff>133349</xdr:rowOff>
    </xdr:from>
    <xdr:to>
      <xdr:col>1</xdr:col>
      <xdr:colOff>523875</xdr:colOff>
      <xdr:row>2</xdr:row>
      <xdr:rowOff>57150</xdr:rowOff>
    </xdr:to>
    <xdr:sp macro="" textlink="">
      <xdr:nvSpPr>
        <xdr:cNvPr id="24" name="TextBox 23">
          <a:hlinkClick xmlns:r="http://schemas.openxmlformats.org/officeDocument/2006/relationships" r:id="rId2"/>
          <a:extLst>
            <a:ext uri="{FF2B5EF4-FFF2-40B4-BE49-F238E27FC236}">
              <a16:creationId xmlns:a16="http://schemas.microsoft.com/office/drawing/2014/main" id="{00000000-0008-0000-0E00-000018000000}"/>
            </a:ext>
          </a:extLst>
        </xdr:cNvPr>
        <xdr:cNvSpPr txBox="1"/>
      </xdr:nvSpPr>
      <xdr:spPr>
        <a:xfrm>
          <a:off x="0" y="133349"/>
          <a:ext cx="742950" cy="190501"/>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chemeClr val="accent2">
                  <a:lumMod val="50000"/>
                </a:schemeClr>
              </a:solidFill>
            </a:rPr>
            <a:t>Introduction</a:t>
          </a:r>
        </a:p>
      </xdr:txBody>
    </xdr:sp>
    <xdr:clientData/>
  </xdr:twoCellAnchor>
  <xdr:twoCellAnchor>
    <xdr:from>
      <xdr:col>0</xdr:col>
      <xdr:colOff>19050</xdr:colOff>
      <xdr:row>2</xdr:row>
      <xdr:rowOff>104773</xdr:rowOff>
    </xdr:from>
    <xdr:to>
      <xdr:col>2</xdr:col>
      <xdr:colOff>409575</xdr:colOff>
      <xdr:row>4</xdr:row>
      <xdr:rowOff>38100</xdr:rowOff>
    </xdr:to>
    <xdr:sp macro="" textlink="">
      <xdr:nvSpPr>
        <xdr:cNvPr id="27" name="TextBox 26">
          <a:hlinkClick xmlns:r="http://schemas.openxmlformats.org/officeDocument/2006/relationships" r:id="rId3"/>
          <a:extLst>
            <a:ext uri="{FF2B5EF4-FFF2-40B4-BE49-F238E27FC236}">
              <a16:creationId xmlns:a16="http://schemas.microsoft.com/office/drawing/2014/main" id="{00000000-0008-0000-0E00-00001B000000}"/>
            </a:ext>
          </a:extLst>
        </xdr:cNvPr>
        <xdr:cNvSpPr txBox="1"/>
      </xdr:nvSpPr>
      <xdr:spPr>
        <a:xfrm>
          <a:off x="19050" y="371473"/>
          <a:ext cx="1219200" cy="200027"/>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0" i="0">
              <a:solidFill>
                <a:schemeClr val="tx1"/>
              </a:solidFill>
            </a:rPr>
            <a:t>Community </a:t>
          </a:r>
        </a:p>
      </xdr:txBody>
    </xdr:sp>
    <xdr:clientData/>
  </xdr:twoCellAnchor>
  <xdr:twoCellAnchor>
    <xdr:from>
      <xdr:col>2</xdr:col>
      <xdr:colOff>352425</xdr:colOff>
      <xdr:row>2</xdr:row>
      <xdr:rowOff>95249</xdr:rowOff>
    </xdr:from>
    <xdr:to>
      <xdr:col>3</xdr:col>
      <xdr:colOff>495299</xdr:colOff>
      <xdr:row>3</xdr:row>
      <xdr:rowOff>133349</xdr:rowOff>
    </xdr:to>
    <xdr:sp macro="" textlink="">
      <xdr:nvSpPr>
        <xdr:cNvPr id="28" name="TextBox 27">
          <a:hlinkClick xmlns:r="http://schemas.openxmlformats.org/officeDocument/2006/relationships" r:id="rId4"/>
          <a:extLst>
            <a:ext uri="{FF2B5EF4-FFF2-40B4-BE49-F238E27FC236}">
              <a16:creationId xmlns:a16="http://schemas.microsoft.com/office/drawing/2014/main" id="{00000000-0008-0000-0E00-00001C000000}"/>
            </a:ext>
          </a:extLst>
        </xdr:cNvPr>
        <xdr:cNvSpPr txBox="1"/>
      </xdr:nvSpPr>
      <xdr:spPr>
        <a:xfrm>
          <a:off x="1181100" y="361949"/>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Education</a:t>
          </a:r>
        </a:p>
      </xdr:txBody>
    </xdr:sp>
    <xdr:clientData/>
  </xdr:twoCellAnchor>
  <xdr:twoCellAnchor>
    <xdr:from>
      <xdr:col>4</xdr:col>
      <xdr:colOff>85725</xdr:colOff>
      <xdr:row>2</xdr:row>
      <xdr:rowOff>95249</xdr:rowOff>
    </xdr:from>
    <xdr:to>
      <xdr:col>5</xdr:col>
      <xdr:colOff>228599</xdr:colOff>
      <xdr:row>3</xdr:row>
      <xdr:rowOff>133349</xdr:rowOff>
    </xdr:to>
    <xdr:sp macro="" textlink="">
      <xdr:nvSpPr>
        <xdr:cNvPr id="29" name="TextBox 28">
          <a:hlinkClick xmlns:r="http://schemas.openxmlformats.org/officeDocument/2006/relationships" r:id="rId5"/>
          <a:extLst>
            <a:ext uri="{FF2B5EF4-FFF2-40B4-BE49-F238E27FC236}">
              <a16:creationId xmlns:a16="http://schemas.microsoft.com/office/drawing/2014/main" id="{00000000-0008-0000-0E00-00001D000000}"/>
            </a:ext>
          </a:extLst>
        </xdr:cNvPr>
        <xdr:cNvSpPr txBox="1"/>
      </xdr:nvSpPr>
      <xdr:spPr>
        <a:xfrm>
          <a:off x="2133600" y="361949"/>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Employment</a:t>
          </a:r>
        </a:p>
      </xdr:txBody>
    </xdr:sp>
    <xdr:clientData/>
  </xdr:twoCellAnchor>
  <xdr:twoCellAnchor>
    <xdr:from>
      <xdr:col>5</xdr:col>
      <xdr:colOff>371475</xdr:colOff>
      <xdr:row>2</xdr:row>
      <xdr:rowOff>95249</xdr:rowOff>
    </xdr:from>
    <xdr:to>
      <xdr:col>6</xdr:col>
      <xdr:colOff>514349</xdr:colOff>
      <xdr:row>3</xdr:row>
      <xdr:rowOff>123824</xdr:rowOff>
    </xdr:to>
    <xdr:sp macro="" textlink="">
      <xdr:nvSpPr>
        <xdr:cNvPr id="30" name="TextBox 29">
          <a:hlinkClick xmlns:r="http://schemas.openxmlformats.org/officeDocument/2006/relationships" r:id="rId6"/>
          <a:extLst>
            <a:ext uri="{FF2B5EF4-FFF2-40B4-BE49-F238E27FC236}">
              <a16:creationId xmlns:a16="http://schemas.microsoft.com/office/drawing/2014/main" id="{00000000-0008-0000-0E00-00001E000000}"/>
            </a:ext>
          </a:extLst>
        </xdr:cNvPr>
        <xdr:cNvSpPr txBox="1"/>
      </xdr:nvSpPr>
      <xdr:spPr>
        <a:xfrm>
          <a:off x="3028950" y="361949"/>
          <a:ext cx="75247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Finance</a:t>
          </a:r>
        </a:p>
      </xdr:txBody>
    </xdr:sp>
    <xdr:clientData/>
  </xdr:twoCellAnchor>
  <xdr:twoCellAnchor>
    <xdr:from>
      <xdr:col>7</xdr:col>
      <xdr:colOff>0</xdr:colOff>
      <xdr:row>2</xdr:row>
      <xdr:rowOff>95250</xdr:rowOff>
    </xdr:from>
    <xdr:to>
      <xdr:col>8</xdr:col>
      <xdr:colOff>114299</xdr:colOff>
      <xdr:row>3</xdr:row>
      <xdr:rowOff>123825</xdr:rowOff>
    </xdr:to>
    <xdr:sp macro="" textlink="">
      <xdr:nvSpPr>
        <xdr:cNvPr id="31" name="TextBox 30">
          <a:hlinkClick xmlns:r="http://schemas.openxmlformats.org/officeDocument/2006/relationships" r:id="rId7"/>
          <a:extLst>
            <a:ext uri="{FF2B5EF4-FFF2-40B4-BE49-F238E27FC236}">
              <a16:creationId xmlns:a16="http://schemas.microsoft.com/office/drawing/2014/main" id="{00000000-0008-0000-0E00-00001F000000}"/>
            </a:ext>
          </a:extLst>
        </xdr:cNvPr>
        <xdr:cNvSpPr txBox="1"/>
      </xdr:nvSpPr>
      <xdr:spPr>
        <a:xfrm>
          <a:off x="3924300" y="361950"/>
          <a:ext cx="77152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Housing</a:t>
          </a:r>
        </a:p>
      </xdr:txBody>
    </xdr:sp>
    <xdr:clientData/>
  </xdr:twoCellAnchor>
  <xdr:twoCellAnchor>
    <xdr:from>
      <xdr:col>9</xdr:col>
      <xdr:colOff>85725</xdr:colOff>
      <xdr:row>2</xdr:row>
      <xdr:rowOff>95250</xdr:rowOff>
    </xdr:from>
    <xdr:to>
      <xdr:col>9</xdr:col>
      <xdr:colOff>628649</xdr:colOff>
      <xdr:row>3</xdr:row>
      <xdr:rowOff>114300</xdr:rowOff>
    </xdr:to>
    <xdr:sp macro="" textlink="">
      <xdr:nvSpPr>
        <xdr:cNvPr id="32" name="TextBox 31">
          <a:hlinkClick xmlns:r="http://schemas.openxmlformats.org/officeDocument/2006/relationships" r:id="rId8"/>
          <a:extLst>
            <a:ext uri="{FF2B5EF4-FFF2-40B4-BE49-F238E27FC236}">
              <a16:creationId xmlns:a16="http://schemas.microsoft.com/office/drawing/2014/main" id="{00000000-0008-0000-0E00-000020000000}"/>
            </a:ext>
          </a:extLst>
        </xdr:cNvPr>
        <xdr:cNvSpPr txBox="1"/>
      </xdr:nvSpPr>
      <xdr:spPr>
        <a:xfrm>
          <a:off x="4867275" y="361950"/>
          <a:ext cx="542924"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Health</a:t>
          </a:r>
        </a:p>
      </xdr:txBody>
    </xdr:sp>
    <xdr:clientData/>
  </xdr:twoCellAnchor>
  <xdr:twoCellAnchor>
    <xdr:from>
      <xdr:col>10</xdr:col>
      <xdr:colOff>66675</xdr:colOff>
      <xdr:row>2</xdr:row>
      <xdr:rowOff>95250</xdr:rowOff>
    </xdr:from>
    <xdr:to>
      <xdr:col>11</xdr:col>
      <xdr:colOff>209549</xdr:colOff>
      <xdr:row>3</xdr:row>
      <xdr:rowOff>114300</xdr:rowOff>
    </xdr:to>
    <xdr:sp macro="" textlink="">
      <xdr:nvSpPr>
        <xdr:cNvPr id="33" name="TextBox 32">
          <a:hlinkClick xmlns:r="http://schemas.openxmlformats.org/officeDocument/2006/relationships" r:id="rId9"/>
          <a:extLst>
            <a:ext uri="{FF2B5EF4-FFF2-40B4-BE49-F238E27FC236}">
              <a16:creationId xmlns:a16="http://schemas.microsoft.com/office/drawing/2014/main" id="{00000000-0008-0000-0E00-000021000000}"/>
            </a:ext>
          </a:extLst>
        </xdr:cNvPr>
        <xdr:cNvSpPr txBox="1"/>
      </xdr:nvSpPr>
      <xdr:spPr>
        <a:xfrm>
          <a:off x="5505450" y="361950"/>
          <a:ext cx="800099"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Safety</a:t>
          </a:r>
        </a:p>
      </xdr:txBody>
    </xdr:sp>
    <xdr:clientData/>
  </xdr:twoCellAnchor>
  <xdr:twoCellAnchor>
    <xdr:from>
      <xdr:col>4</xdr:col>
      <xdr:colOff>238125</xdr:colOff>
      <xdr:row>4</xdr:row>
      <xdr:rowOff>47626</xdr:rowOff>
    </xdr:from>
    <xdr:to>
      <xdr:col>5</xdr:col>
      <xdr:colOff>428624</xdr:colOff>
      <xdr:row>5</xdr:row>
      <xdr:rowOff>85726</xdr:rowOff>
    </xdr:to>
    <xdr:sp macro="" textlink="">
      <xdr:nvSpPr>
        <xdr:cNvPr id="34" name="TextBox 33">
          <a:hlinkClick xmlns:r="http://schemas.openxmlformats.org/officeDocument/2006/relationships" r:id="rId10"/>
          <a:extLst>
            <a:ext uri="{FF2B5EF4-FFF2-40B4-BE49-F238E27FC236}">
              <a16:creationId xmlns:a16="http://schemas.microsoft.com/office/drawing/2014/main" id="{00000000-0008-0000-0E00-000022000000}"/>
            </a:ext>
          </a:extLst>
        </xdr:cNvPr>
        <xdr:cNvSpPr txBox="1"/>
      </xdr:nvSpPr>
      <xdr:spPr>
        <a:xfrm>
          <a:off x="2286000" y="581026"/>
          <a:ext cx="800099"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Gender</a:t>
          </a:r>
        </a:p>
      </xdr:txBody>
    </xdr:sp>
    <xdr:clientData/>
  </xdr:twoCellAnchor>
  <xdr:twoCellAnchor>
    <xdr:from>
      <xdr:col>3</xdr:col>
      <xdr:colOff>314325</xdr:colOff>
      <xdr:row>4</xdr:row>
      <xdr:rowOff>47626</xdr:rowOff>
    </xdr:from>
    <xdr:to>
      <xdr:col>4</xdr:col>
      <xdr:colOff>457200</xdr:colOff>
      <xdr:row>5</xdr:row>
      <xdr:rowOff>66676</xdr:rowOff>
    </xdr:to>
    <xdr:sp macro="" textlink="">
      <xdr:nvSpPr>
        <xdr:cNvPr id="35" name="TextBox 34">
          <a:hlinkClick xmlns:r="http://schemas.openxmlformats.org/officeDocument/2006/relationships" r:id="rId11"/>
          <a:extLst>
            <a:ext uri="{FF2B5EF4-FFF2-40B4-BE49-F238E27FC236}">
              <a16:creationId xmlns:a16="http://schemas.microsoft.com/office/drawing/2014/main" id="{00000000-0008-0000-0E00-000023000000}"/>
            </a:ext>
          </a:extLst>
        </xdr:cNvPr>
        <xdr:cNvSpPr txBox="1"/>
      </xdr:nvSpPr>
      <xdr:spPr>
        <a:xfrm>
          <a:off x="1752600" y="581026"/>
          <a:ext cx="752475"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Older People</a:t>
          </a:r>
        </a:p>
      </xdr:txBody>
    </xdr:sp>
    <xdr:clientData/>
  </xdr:twoCellAnchor>
  <xdr:twoCellAnchor>
    <xdr:from>
      <xdr:col>2</xdr:col>
      <xdr:colOff>390525</xdr:colOff>
      <xdr:row>4</xdr:row>
      <xdr:rowOff>47625</xdr:rowOff>
    </xdr:from>
    <xdr:to>
      <xdr:col>3</xdr:col>
      <xdr:colOff>400049</xdr:colOff>
      <xdr:row>5</xdr:row>
      <xdr:rowOff>104774</xdr:rowOff>
    </xdr:to>
    <xdr:sp macro="" textlink="">
      <xdr:nvSpPr>
        <xdr:cNvPr id="36" name="TextBox 35">
          <a:hlinkClick xmlns:r="http://schemas.openxmlformats.org/officeDocument/2006/relationships" r:id="rId12"/>
          <a:extLst>
            <a:ext uri="{FF2B5EF4-FFF2-40B4-BE49-F238E27FC236}">
              <a16:creationId xmlns:a16="http://schemas.microsoft.com/office/drawing/2014/main" id="{00000000-0008-0000-0E00-000024000000}"/>
            </a:ext>
          </a:extLst>
        </xdr:cNvPr>
        <xdr:cNvSpPr txBox="1"/>
      </xdr:nvSpPr>
      <xdr:spPr>
        <a:xfrm>
          <a:off x="1219200" y="581025"/>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Families</a:t>
          </a:r>
        </a:p>
      </xdr:txBody>
    </xdr:sp>
    <xdr:clientData/>
  </xdr:twoCellAnchor>
  <xdr:twoCellAnchor>
    <xdr:from>
      <xdr:col>1</xdr:col>
      <xdr:colOff>352425</xdr:colOff>
      <xdr:row>4</xdr:row>
      <xdr:rowOff>38101</xdr:rowOff>
    </xdr:from>
    <xdr:to>
      <xdr:col>2</xdr:col>
      <xdr:colOff>523875</xdr:colOff>
      <xdr:row>5</xdr:row>
      <xdr:rowOff>104775</xdr:rowOff>
    </xdr:to>
    <xdr:sp macro="" textlink="">
      <xdr:nvSpPr>
        <xdr:cNvPr id="37" name="TextBox 36">
          <a:hlinkClick xmlns:r="http://schemas.openxmlformats.org/officeDocument/2006/relationships" r:id="rId13"/>
          <a:extLst>
            <a:ext uri="{FF2B5EF4-FFF2-40B4-BE49-F238E27FC236}">
              <a16:creationId xmlns:a16="http://schemas.microsoft.com/office/drawing/2014/main" id="{00000000-0008-0000-0E00-000025000000}"/>
            </a:ext>
          </a:extLst>
        </xdr:cNvPr>
        <xdr:cNvSpPr txBox="1"/>
      </xdr:nvSpPr>
      <xdr:spPr>
        <a:xfrm>
          <a:off x="571500" y="571501"/>
          <a:ext cx="781050" cy="200024"/>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Young People</a:t>
          </a:r>
        </a:p>
      </xdr:txBody>
    </xdr:sp>
    <xdr:clientData/>
  </xdr:twoCellAnchor>
  <xdr:twoCellAnchor>
    <xdr:from>
      <xdr:col>0</xdr:col>
      <xdr:colOff>0</xdr:colOff>
      <xdr:row>4</xdr:row>
      <xdr:rowOff>38101</xdr:rowOff>
    </xdr:from>
    <xdr:to>
      <xdr:col>1</xdr:col>
      <xdr:colOff>457200</xdr:colOff>
      <xdr:row>5</xdr:row>
      <xdr:rowOff>95250</xdr:rowOff>
    </xdr:to>
    <xdr:sp macro="" textlink="">
      <xdr:nvSpPr>
        <xdr:cNvPr id="38" name="TextBox 37">
          <a:hlinkClick xmlns:r="http://schemas.openxmlformats.org/officeDocument/2006/relationships" r:id="rId14"/>
          <a:extLst>
            <a:ext uri="{FF2B5EF4-FFF2-40B4-BE49-F238E27FC236}">
              <a16:creationId xmlns:a16="http://schemas.microsoft.com/office/drawing/2014/main" id="{00000000-0008-0000-0E00-000026000000}"/>
            </a:ext>
          </a:extLst>
        </xdr:cNvPr>
        <xdr:cNvSpPr txBox="1"/>
      </xdr:nvSpPr>
      <xdr:spPr>
        <a:xfrm>
          <a:off x="0" y="571501"/>
          <a:ext cx="67627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Early Years</a:t>
          </a:r>
        </a:p>
      </xdr:txBody>
    </xdr:sp>
    <xdr:clientData/>
  </xdr:twoCellAnchor>
  <xdr:twoCellAnchor>
    <xdr:from>
      <xdr:col>8</xdr:col>
      <xdr:colOff>114300</xdr:colOff>
      <xdr:row>4</xdr:row>
      <xdr:rowOff>47625</xdr:rowOff>
    </xdr:from>
    <xdr:to>
      <xdr:col>10</xdr:col>
      <xdr:colOff>380999</xdr:colOff>
      <xdr:row>5</xdr:row>
      <xdr:rowOff>95250</xdr:rowOff>
    </xdr:to>
    <xdr:sp macro="" textlink="">
      <xdr:nvSpPr>
        <xdr:cNvPr id="39" name="TextBox 38">
          <a:hlinkClick xmlns:r="http://schemas.openxmlformats.org/officeDocument/2006/relationships" r:id="rId15"/>
          <a:extLst>
            <a:ext uri="{FF2B5EF4-FFF2-40B4-BE49-F238E27FC236}">
              <a16:creationId xmlns:a16="http://schemas.microsoft.com/office/drawing/2014/main" id="{00000000-0008-0000-0E00-000027000000}"/>
            </a:ext>
          </a:extLst>
        </xdr:cNvPr>
        <xdr:cNvSpPr txBox="1"/>
      </xdr:nvSpPr>
      <xdr:spPr>
        <a:xfrm>
          <a:off x="4695825" y="581025"/>
          <a:ext cx="1123949" cy="18097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LGA </a:t>
          </a:r>
          <a:r>
            <a:rPr lang="en-US" sz="800" baseline="0"/>
            <a:t>Comparison</a:t>
          </a:r>
          <a:endParaRPr lang="en-US" sz="800"/>
        </a:p>
      </xdr:txBody>
    </xdr:sp>
    <xdr:clientData/>
  </xdr:twoCellAnchor>
  <xdr:twoCellAnchor>
    <xdr:from>
      <xdr:col>10</xdr:col>
      <xdr:colOff>171450</xdr:colOff>
      <xdr:row>4</xdr:row>
      <xdr:rowOff>47625</xdr:rowOff>
    </xdr:from>
    <xdr:to>
      <xdr:col>12</xdr:col>
      <xdr:colOff>95249</xdr:colOff>
      <xdr:row>5</xdr:row>
      <xdr:rowOff>85725</xdr:rowOff>
    </xdr:to>
    <xdr:sp macro="" textlink="">
      <xdr:nvSpPr>
        <xdr:cNvPr id="40" name="TextBox 39">
          <a:hlinkClick xmlns:r="http://schemas.openxmlformats.org/officeDocument/2006/relationships" r:id="rId16"/>
          <a:extLst>
            <a:ext uri="{FF2B5EF4-FFF2-40B4-BE49-F238E27FC236}">
              <a16:creationId xmlns:a16="http://schemas.microsoft.com/office/drawing/2014/main" id="{00000000-0008-0000-0E00-000028000000}"/>
            </a:ext>
          </a:extLst>
        </xdr:cNvPr>
        <xdr:cNvSpPr txBox="1"/>
      </xdr:nvSpPr>
      <xdr:spPr>
        <a:xfrm>
          <a:off x="5610225" y="581025"/>
          <a:ext cx="80009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Correlations</a:t>
          </a:r>
        </a:p>
      </xdr:txBody>
    </xdr:sp>
    <xdr:clientData/>
  </xdr:twoCellAnchor>
  <xdr:twoCellAnchor>
    <xdr:from>
      <xdr:col>5</xdr:col>
      <xdr:colOff>219075</xdr:colOff>
      <xdr:row>4</xdr:row>
      <xdr:rowOff>47624</xdr:rowOff>
    </xdr:from>
    <xdr:to>
      <xdr:col>6</xdr:col>
      <xdr:colOff>228599</xdr:colOff>
      <xdr:row>5</xdr:row>
      <xdr:rowOff>104773</xdr:rowOff>
    </xdr:to>
    <xdr:sp macro="" textlink="">
      <xdr:nvSpPr>
        <xdr:cNvPr id="42" name="TextBox 41">
          <a:hlinkClick xmlns:r="http://schemas.openxmlformats.org/officeDocument/2006/relationships" r:id="rId17"/>
          <a:extLst>
            <a:ext uri="{FF2B5EF4-FFF2-40B4-BE49-F238E27FC236}">
              <a16:creationId xmlns:a16="http://schemas.microsoft.com/office/drawing/2014/main" id="{00000000-0008-0000-0E00-00002A000000}"/>
            </a:ext>
          </a:extLst>
        </xdr:cNvPr>
        <xdr:cNvSpPr txBox="1"/>
      </xdr:nvSpPr>
      <xdr:spPr>
        <a:xfrm>
          <a:off x="2876550" y="581024"/>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rgbClr val="FFFF00"/>
              </a:solidFill>
            </a:rPr>
            <a:t>Transport</a:t>
          </a:r>
        </a:p>
      </xdr:txBody>
    </xdr:sp>
    <xdr:clientData/>
  </xdr:twoCellAnchor>
  <xdr:twoCellAnchor>
    <xdr:from>
      <xdr:col>6</xdr:col>
      <xdr:colOff>180974</xdr:colOff>
      <xdr:row>4</xdr:row>
      <xdr:rowOff>47625</xdr:rowOff>
    </xdr:from>
    <xdr:to>
      <xdr:col>7</xdr:col>
      <xdr:colOff>295274</xdr:colOff>
      <xdr:row>5</xdr:row>
      <xdr:rowOff>104775</xdr:rowOff>
    </xdr:to>
    <xdr:sp macro="" textlink="">
      <xdr:nvSpPr>
        <xdr:cNvPr id="43" name="TextBox 42">
          <a:hlinkClick xmlns:r="http://schemas.openxmlformats.org/officeDocument/2006/relationships" r:id="rId18"/>
          <a:extLst>
            <a:ext uri="{FF2B5EF4-FFF2-40B4-BE49-F238E27FC236}">
              <a16:creationId xmlns:a16="http://schemas.microsoft.com/office/drawing/2014/main" id="{00000000-0008-0000-0E00-00002B000000}"/>
            </a:ext>
          </a:extLst>
        </xdr:cNvPr>
        <xdr:cNvSpPr txBox="1"/>
      </xdr:nvSpPr>
      <xdr:spPr>
        <a:xfrm>
          <a:off x="3448049" y="581025"/>
          <a:ext cx="771525" cy="1905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Environment</a:t>
          </a:r>
        </a:p>
      </xdr:txBody>
    </xdr:sp>
    <xdr:clientData/>
  </xdr:twoCellAnchor>
  <xdr:twoCellAnchor editAs="oneCell">
    <xdr:from>
      <xdr:col>12</xdr:col>
      <xdr:colOff>9525</xdr:colOff>
      <xdr:row>0</xdr:row>
      <xdr:rowOff>0</xdr:rowOff>
    </xdr:from>
    <xdr:to>
      <xdr:col>14</xdr:col>
      <xdr:colOff>0</xdr:colOff>
      <xdr:row>7</xdr:row>
      <xdr:rowOff>2975</xdr:rowOff>
    </xdr:to>
    <xdr:pic>
      <xdr:nvPicPr>
        <xdr:cNvPr id="45" name="Picture 44" descr="bus 2.jpeg">
          <a:extLst>
            <a:ext uri="{FF2B5EF4-FFF2-40B4-BE49-F238E27FC236}">
              <a16:creationId xmlns:a16="http://schemas.microsoft.com/office/drawing/2014/main" id="{00000000-0008-0000-0E00-00002D000000}"/>
            </a:ext>
          </a:extLst>
        </xdr:cNvPr>
        <xdr:cNvPicPr>
          <a:picLocks noChangeAspect="1"/>
        </xdr:cNvPicPr>
      </xdr:nvPicPr>
      <xdr:blipFill>
        <a:blip xmlns:r="http://schemas.openxmlformats.org/officeDocument/2006/relationships" r:embed="rId19" cstate="print"/>
        <a:srcRect l="23864"/>
        <a:stretch>
          <a:fillRect/>
        </a:stretch>
      </xdr:blipFill>
      <xdr:spPr>
        <a:xfrm>
          <a:off x="6324600" y="0"/>
          <a:ext cx="1285875" cy="1069775"/>
        </a:xfrm>
        <a:prstGeom prst="rect">
          <a:avLst/>
        </a:prstGeom>
      </xdr:spPr>
    </xdr:pic>
    <xdr:clientData/>
  </xdr:twoCellAnchor>
  <xdr:twoCellAnchor editAs="oneCell">
    <xdr:from>
      <xdr:col>14</xdr:col>
      <xdr:colOff>304798</xdr:colOff>
      <xdr:row>6</xdr:row>
      <xdr:rowOff>1</xdr:rowOff>
    </xdr:from>
    <xdr:to>
      <xdr:col>15</xdr:col>
      <xdr:colOff>485773</xdr:colOff>
      <xdr:row>10</xdr:row>
      <xdr:rowOff>28576</xdr:rowOff>
    </xdr:to>
    <xdr:pic>
      <xdr:nvPicPr>
        <xdr:cNvPr id="26" name="Picture 1112">
          <a:extLst>
            <a:ext uri="{FF2B5EF4-FFF2-40B4-BE49-F238E27FC236}">
              <a16:creationId xmlns:a16="http://schemas.microsoft.com/office/drawing/2014/main" id="{00000000-0008-0000-0E00-00001A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8453436" y="800101"/>
          <a:ext cx="833437" cy="671513"/>
        </a:xfrm>
        <a:prstGeom prst="rect">
          <a:avLst/>
        </a:prstGeom>
        <a:noFill/>
        <a:ln w="9525">
          <a:noFill/>
          <a:miter lim="800000"/>
          <a:headEnd/>
          <a:tailEnd/>
        </a:ln>
      </xdr:spPr>
    </xdr:pic>
    <xdr:clientData/>
  </xdr:twoCellAnchor>
  <xdr:twoCellAnchor>
    <xdr:from>
      <xdr:col>14</xdr:col>
      <xdr:colOff>57147</xdr:colOff>
      <xdr:row>0</xdr:row>
      <xdr:rowOff>0</xdr:rowOff>
    </xdr:from>
    <xdr:to>
      <xdr:col>16</xdr:col>
      <xdr:colOff>642935</xdr:colOff>
      <xdr:row>4</xdr:row>
      <xdr:rowOff>76201</xdr:rowOff>
    </xdr:to>
    <xdr:sp macro="" textlink="">
      <xdr:nvSpPr>
        <xdr:cNvPr id="41" name="Rounded Rectangular Callout 19">
          <a:extLst>
            <a:ext uri="{FF2B5EF4-FFF2-40B4-BE49-F238E27FC236}">
              <a16:creationId xmlns:a16="http://schemas.microsoft.com/office/drawing/2014/main" id="{00000000-0008-0000-0E00-000029000000}"/>
            </a:ext>
          </a:extLst>
        </xdr:cNvPr>
        <xdr:cNvSpPr/>
      </xdr:nvSpPr>
      <xdr:spPr>
        <a:xfrm>
          <a:off x="8205785" y="0"/>
          <a:ext cx="1890713" cy="609601"/>
        </a:xfrm>
        <a:prstGeom prst="wedgeRoundRectCallout">
          <a:avLst>
            <a:gd name="adj1" fmla="val 146"/>
            <a:gd name="adj2" fmla="val 122688"/>
            <a:gd name="adj3" fmla="val 16667"/>
          </a:avLst>
        </a:prstGeom>
        <a:solidFill>
          <a:srgbClr val="CC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14</xdr:col>
      <xdr:colOff>0</xdr:colOff>
      <xdr:row>0</xdr:row>
      <xdr:rowOff>28577</xdr:rowOff>
    </xdr:from>
    <xdr:to>
      <xdr:col>17</xdr:col>
      <xdr:colOff>14286</xdr:colOff>
      <xdr:row>4</xdr:row>
      <xdr:rowOff>104776</xdr:rowOff>
    </xdr:to>
    <xdr:sp macro="" textlink="">
      <xdr:nvSpPr>
        <xdr:cNvPr id="44" name="TextBox 43">
          <a:hlinkClick xmlns:r="http://schemas.openxmlformats.org/officeDocument/2006/relationships" r:id="rId21"/>
          <a:extLst>
            <a:ext uri="{FF2B5EF4-FFF2-40B4-BE49-F238E27FC236}">
              <a16:creationId xmlns:a16="http://schemas.microsoft.com/office/drawing/2014/main" id="{00000000-0008-0000-0E00-00002C000000}"/>
            </a:ext>
          </a:extLst>
        </xdr:cNvPr>
        <xdr:cNvSpPr txBox="1"/>
      </xdr:nvSpPr>
      <xdr:spPr>
        <a:xfrm>
          <a:off x="8148638" y="28577"/>
          <a:ext cx="1971673" cy="609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latin typeface="Garamond" pitchFamily="18" charset="0"/>
            </a:rPr>
            <a:t>For more statistics</a:t>
          </a:r>
          <a:r>
            <a:rPr lang="en-US" sz="1050" baseline="0">
              <a:latin typeface="Garamond" pitchFamily="18" charset="0"/>
            </a:rPr>
            <a:t> </a:t>
          </a:r>
          <a:r>
            <a:rPr lang="en-US" sz="1050">
              <a:latin typeface="Garamond" pitchFamily="18" charset="0"/>
            </a:rPr>
            <a:t>about Victorian municipalities,</a:t>
          </a:r>
          <a:r>
            <a:rPr lang="en-US" sz="1050" baseline="0">
              <a:latin typeface="Garamond" pitchFamily="18" charset="0"/>
            </a:rPr>
            <a:t> go to: </a:t>
          </a:r>
          <a:r>
            <a:rPr lang="en-US" sz="1050" b="1" baseline="0">
              <a:latin typeface="Garamond" pitchFamily="18" charset="0"/>
            </a:rPr>
            <a:t>www.socialstats.com.au</a:t>
          </a:r>
          <a:endParaRPr lang="en-US" sz="1050" b="1">
            <a:latin typeface="Garamond" pitchFamily="18"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47624</xdr:colOff>
      <xdr:row>19</xdr:row>
      <xdr:rowOff>0</xdr:rowOff>
    </xdr:from>
    <xdr:to>
      <xdr:col>13</xdr:col>
      <xdr:colOff>438149</xdr:colOff>
      <xdr:row>36</xdr:row>
      <xdr:rowOff>152400</xdr:rowOff>
    </xdr:to>
    <xdr:graphicFrame macro="">
      <xdr:nvGraphicFramePr>
        <xdr:cNvPr id="2" name="Chart 15">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9524</xdr:rowOff>
    </xdr:from>
    <xdr:to>
      <xdr:col>12</xdr:col>
      <xdr:colOff>0</xdr:colOff>
      <xdr:row>5</xdr:row>
      <xdr:rowOff>133351</xdr:rowOff>
    </xdr:to>
    <xdr:sp macro="" textlink="">
      <xdr:nvSpPr>
        <xdr:cNvPr id="3" name="Rounded Rectangle 2">
          <a:extLst>
            <a:ext uri="{FF2B5EF4-FFF2-40B4-BE49-F238E27FC236}">
              <a16:creationId xmlns:a16="http://schemas.microsoft.com/office/drawing/2014/main" id="{00000000-0008-0000-0F00-000003000000}"/>
            </a:ext>
          </a:extLst>
        </xdr:cNvPr>
        <xdr:cNvSpPr/>
      </xdr:nvSpPr>
      <xdr:spPr>
        <a:xfrm>
          <a:off x="0" y="9524"/>
          <a:ext cx="6315075" cy="790577"/>
        </a:xfrm>
        <a:prstGeom prst="round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xdr:col>
      <xdr:colOff>57150</xdr:colOff>
      <xdr:row>0</xdr:row>
      <xdr:rowOff>19051</xdr:rowOff>
    </xdr:from>
    <xdr:to>
      <xdr:col>11</xdr:col>
      <xdr:colOff>38100</xdr:colOff>
      <xdr:row>2</xdr:row>
      <xdr:rowOff>95250</xdr:rowOff>
    </xdr:to>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276225" y="19051"/>
          <a:ext cx="5857875" cy="3428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000" baseline="0">
              <a:latin typeface="Garamond" pitchFamily="18" charset="0"/>
            </a:rPr>
            <a:t>Indicators of Health and Wellbeing</a:t>
          </a:r>
          <a:endParaRPr lang="en-US" sz="2000">
            <a:latin typeface="Garamond" pitchFamily="18" charset="0"/>
          </a:endParaRPr>
        </a:p>
      </xdr:txBody>
    </xdr:sp>
    <xdr:clientData/>
  </xdr:twoCellAnchor>
  <xdr:twoCellAnchor>
    <xdr:from>
      <xdr:col>0</xdr:col>
      <xdr:colOff>0</xdr:colOff>
      <xdr:row>0</xdr:row>
      <xdr:rowOff>133349</xdr:rowOff>
    </xdr:from>
    <xdr:to>
      <xdr:col>1</xdr:col>
      <xdr:colOff>523875</xdr:colOff>
      <xdr:row>2</xdr:row>
      <xdr:rowOff>57150</xdr:rowOff>
    </xdr:to>
    <xdr:sp macro="" textlink="">
      <xdr:nvSpPr>
        <xdr:cNvPr id="24" name="TextBox 23">
          <a:hlinkClick xmlns:r="http://schemas.openxmlformats.org/officeDocument/2006/relationships" r:id="rId2"/>
          <a:extLst>
            <a:ext uri="{FF2B5EF4-FFF2-40B4-BE49-F238E27FC236}">
              <a16:creationId xmlns:a16="http://schemas.microsoft.com/office/drawing/2014/main" id="{00000000-0008-0000-0F00-000018000000}"/>
            </a:ext>
          </a:extLst>
        </xdr:cNvPr>
        <xdr:cNvSpPr txBox="1"/>
      </xdr:nvSpPr>
      <xdr:spPr>
        <a:xfrm>
          <a:off x="0" y="133349"/>
          <a:ext cx="742950" cy="190501"/>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chemeClr val="accent2">
                  <a:lumMod val="50000"/>
                </a:schemeClr>
              </a:solidFill>
            </a:rPr>
            <a:t>Introduction</a:t>
          </a:r>
        </a:p>
      </xdr:txBody>
    </xdr:sp>
    <xdr:clientData/>
  </xdr:twoCellAnchor>
  <xdr:twoCellAnchor>
    <xdr:from>
      <xdr:col>0</xdr:col>
      <xdr:colOff>19050</xdr:colOff>
      <xdr:row>2</xdr:row>
      <xdr:rowOff>114298</xdr:rowOff>
    </xdr:from>
    <xdr:to>
      <xdr:col>2</xdr:col>
      <xdr:colOff>409575</xdr:colOff>
      <xdr:row>4</xdr:row>
      <xdr:rowOff>47625</xdr:rowOff>
    </xdr:to>
    <xdr:sp macro="" textlink="">
      <xdr:nvSpPr>
        <xdr:cNvPr id="28" name="TextBox 27">
          <a:hlinkClick xmlns:r="http://schemas.openxmlformats.org/officeDocument/2006/relationships" r:id="rId3"/>
          <a:extLst>
            <a:ext uri="{FF2B5EF4-FFF2-40B4-BE49-F238E27FC236}">
              <a16:creationId xmlns:a16="http://schemas.microsoft.com/office/drawing/2014/main" id="{00000000-0008-0000-0F00-00001C000000}"/>
            </a:ext>
          </a:extLst>
        </xdr:cNvPr>
        <xdr:cNvSpPr txBox="1"/>
      </xdr:nvSpPr>
      <xdr:spPr>
        <a:xfrm>
          <a:off x="19050" y="380998"/>
          <a:ext cx="1219200" cy="200027"/>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0">
              <a:solidFill>
                <a:schemeClr val="tx1"/>
              </a:solidFill>
            </a:rPr>
            <a:t>Community </a:t>
          </a:r>
        </a:p>
      </xdr:txBody>
    </xdr:sp>
    <xdr:clientData/>
  </xdr:twoCellAnchor>
  <xdr:twoCellAnchor>
    <xdr:from>
      <xdr:col>2</xdr:col>
      <xdr:colOff>352425</xdr:colOff>
      <xdr:row>2</xdr:row>
      <xdr:rowOff>104774</xdr:rowOff>
    </xdr:from>
    <xdr:to>
      <xdr:col>3</xdr:col>
      <xdr:colOff>495299</xdr:colOff>
      <xdr:row>4</xdr:row>
      <xdr:rowOff>9524</xdr:rowOff>
    </xdr:to>
    <xdr:sp macro="" textlink="">
      <xdr:nvSpPr>
        <xdr:cNvPr id="29" name="TextBox 28">
          <a:hlinkClick xmlns:r="http://schemas.openxmlformats.org/officeDocument/2006/relationships" r:id="rId4"/>
          <a:extLst>
            <a:ext uri="{FF2B5EF4-FFF2-40B4-BE49-F238E27FC236}">
              <a16:creationId xmlns:a16="http://schemas.microsoft.com/office/drawing/2014/main" id="{00000000-0008-0000-0F00-00001D000000}"/>
            </a:ext>
          </a:extLst>
        </xdr:cNvPr>
        <xdr:cNvSpPr txBox="1"/>
      </xdr:nvSpPr>
      <xdr:spPr>
        <a:xfrm>
          <a:off x="11811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Education</a:t>
          </a:r>
        </a:p>
      </xdr:txBody>
    </xdr:sp>
    <xdr:clientData/>
  </xdr:twoCellAnchor>
  <xdr:twoCellAnchor>
    <xdr:from>
      <xdr:col>4</xdr:col>
      <xdr:colOff>85725</xdr:colOff>
      <xdr:row>2</xdr:row>
      <xdr:rowOff>104774</xdr:rowOff>
    </xdr:from>
    <xdr:to>
      <xdr:col>5</xdr:col>
      <xdr:colOff>228599</xdr:colOff>
      <xdr:row>4</xdr:row>
      <xdr:rowOff>9524</xdr:rowOff>
    </xdr:to>
    <xdr:sp macro="" textlink="">
      <xdr:nvSpPr>
        <xdr:cNvPr id="30" name="TextBox 29">
          <a:hlinkClick xmlns:r="http://schemas.openxmlformats.org/officeDocument/2006/relationships" r:id="rId5"/>
          <a:extLst>
            <a:ext uri="{FF2B5EF4-FFF2-40B4-BE49-F238E27FC236}">
              <a16:creationId xmlns:a16="http://schemas.microsoft.com/office/drawing/2014/main" id="{00000000-0008-0000-0F00-00001E000000}"/>
            </a:ext>
          </a:extLst>
        </xdr:cNvPr>
        <xdr:cNvSpPr txBox="1"/>
      </xdr:nvSpPr>
      <xdr:spPr>
        <a:xfrm>
          <a:off x="21336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Employment</a:t>
          </a:r>
        </a:p>
      </xdr:txBody>
    </xdr:sp>
    <xdr:clientData/>
  </xdr:twoCellAnchor>
  <xdr:twoCellAnchor>
    <xdr:from>
      <xdr:col>5</xdr:col>
      <xdr:colOff>371475</xdr:colOff>
      <xdr:row>2</xdr:row>
      <xdr:rowOff>104774</xdr:rowOff>
    </xdr:from>
    <xdr:to>
      <xdr:col>6</xdr:col>
      <xdr:colOff>514349</xdr:colOff>
      <xdr:row>3</xdr:row>
      <xdr:rowOff>133349</xdr:rowOff>
    </xdr:to>
    <xdr:sp macro="" textlink="">
      <xdr:nvSpPr>
        <xdr:cNvPr id="31" name="TextBox 30">
          <a:hlinkClick xmlns:r="http://schemas.openxmlformats.org/officeDocument/2006/relationships" r:id="rId6"/>
          <a:extLst>
            <a:ext uri="{FF2B5EF4-FFF2-40B4-BE49-F238E27FC236}">
              <a16:creationId xmlns:a16="http://schemas.microsoft.com/office/drawing/2014/main" id="{00000000-0008-0000-0F00-00001F000000}"/>
            </a:ext>
          </a:extLst>
        </xdr:cNvPr>
        <xdr:cNvSpPr txBox="1"/>
      </xdr:nvSpPr>
      <xdr:spPr>
        <a:xfrm>
          <a:off x="3028950" y="371474"/>
          <a:ext cx="75247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Finance</a:t>
          </a:r>
        </a:p>
      </xdr:txBody>
    </xdr:sp>
    <xdr:clientData/>
  </xdr:twoCellAnchor>
  <xdr:twoCellAnchor>
    <xdr:from>
      <xdr:col>7</xdr:col>
      <xdr:colOff>0</xdr:colOff>
      <xdr:row>2</xdr:row>
      <xdr:rowOff>104775</xdr:rowOff>
    </xdr:from>
    <xdr:to>
      <xdr:col>8</xdr:col>
      <xdr:colOff>114299</xdr:colOff>
      <xdr:row>4</xdr:row>
      <xdr:rowOff>0</xdr:rowOff>
    </xdr:to>
    <xdr:sp macro="" textlink="">
      <xdr:nvSpPr>
        <xdr:cNvPr id="32" name="TextBox 31">
          <a:hlinkClick xmlns:r="http://schemas.openxmlformats.org/officeDocument/2006/relationships" r:id="rId7"/>
          <a:extLst>
            <a:ext uri="{FF2B5EF4-FFF2-40B4-BE49-F238E27FC236}">
              <a16:creationId xmlns:a16="http://schemas.microsoft.com/office/drawing/2014/main" id="{00000000-0008-0000-0F00-000020000000}"/>
            </a:ext>
          </a:extLst>
        </xdr:cNvPr>
        <xdr:cNvSpPr txBox="1"/>
      </xdr:nvSpPr>
      <xdr:spPr>
        <a:xfrm>
          <a:off x="3924300" y="371475"/>
          <a:ext cx="77152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Housing</a:t>
          </a:r>
        </a:p>
      </xdr:txBody>
    </xdr:sp>
    <xdr:clientData/>
  </xdr:twoCellAnchor>
  <xdr:twoCellAnchor>
    <xdr:from>
      <xdr:col>9</xdr:col>
      <xdr:colOff>85725</xdr:colOff>
      <xdr:row>2</xdr:row>
      <xdr:rowOff>104775</xdr:rowOff>
    </xdr:from>
    <xdr:to>
      <xdr:col>9</xdr:col>
      <xdr:colOff>628649</xdr:colOff>
      <xdr:row>3</xdr:row>
      <xdr:rowOff>123825</xdr:rowOff>
    </xdr:to>
    <xdr:sp macro="" textlink="">
      <xdr:nvSpPr>
        <xdr:cNvPr id="33" name="TextBox 32">
          <a:hlinkClick xmlns:r="http://schemas.openxmlformats.org/officeDocument/2006/relationships" r:id="rId8"/>
          <a:extLst>
            <a:ext uri="{FF2B5EF4-FFF2-40B4-BE49-F238E27FC236}">
              <a16:creationId xmlns:a16="http://schemas.microsoft.com/office/drawing/2014/main" id="{00000000-0008-0000-0F00-000021000000}"/>
            </a:ext>
          </a:extLst>
        </xdr:cNvPr>
        <xdr:cNvSpPr txBox="1"/>
      </xdr:nvSpPr>
      <xdr:spPr>
        <a:xfrm>
          <a:off x="4867275" y="371475"/>
          <a:ext cx="542924"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Health</a:t>
          </a:r>
        </a:p>
      </xdr:txBody>
    </xdr:sp>
    <xdr:clientData/>
  </xdr:twoCellAnchor>
  <xdr:twoCellAnchor>
    <xdr:from>
      <xdr:col>10</xdr:col>
      <xdr:colOff>66675</xdr:colOff>
      <xdr:row>2</xdr:row>
      <xdr:rowOff>104775</xdr:rowOff>
    </xdr:from>
    <xdr:to>
      <xdr:col>11</xdr:col>
      <xdr:colOff>209549</xdr:colOff>
      <xdr:row>3</xdr:row>
      <xdr:rowOff>123825</xdr:rowOff>
    </xdr:to>
    <xdr:sp macro="" textlink="">
      <xdr:nvSpPr>
        <xdr:cNvPr id="34" name="TextBox 33">
          <a:hlinkClick xmlns:r="http://schemas.openxmlformats.org/officeDocument/2006/relationships" r:id="rId9"/>
          <a:extLst>
            <a:ext uri="{FF2B5EF4-FFF2-40B4-BE49-F238E27FC236}">
              <a16:creationId xmlns:a16="http://schemas.microsoft.com/office/drawing/2014/main" id="{00000000-0008-0000-0F00-000022000000}"/>
            </a:ext>
          </a:extLst>
        </xdr:cNvPr>
        <xdr:cNvSpPr txBox="1"/>
      </xdr:nvSpPr>
      <xdr:spPr>
        <a:xfrm>
          <a:off x="5505450" y="371475"/>
          <a:ext cx="800099"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Safety</a:t>
          </a:r>
        </a:p>
      </xdr:txBody>
    </xdr:sp>
    <xdr:clientData/>
  </xdr:twoCellAnchor>
  <xdr:twoCellAnchor>
    <xdr:from>
      <xdr:col>4</xdr:col>
      <xdr:colOff>238125</xdr:colOff>
      <xdr:row>4</xdr:row>
      <xdr:rowOff>57151</xdr:rowOff>
    </xdr:from>
    <xdr:to>
      <xdr:col>5</xdr:col>
      <xdr:colOff>428624</xdr:colOff>
      <xdr:row>5</xdr:row>
      <xdr:rowOff>95251</xdr:rowOff>
    </xdr:to>
    <xdr:sp macro="" textlink="">
      <xdr:nvSpPr>
        <xdr:cNvPr id="35" name="TextBox 34">
          <a:hlinkClick xmlns:r="http://schemas.openxmlformats.org/officeDocument/2006/relationships" r:id="rId10"/>
          <a:extLst>
            <a:ext uri="{FF2B5EF4-FFF2-40B4-BE49-F238E27FC236}">
              <a16:creationId xmlns:a16="http://schemas.microsoft.com/office/drawing/2014/main" id="{00000000-0008-0000-0F00-000023000000}"/>
            </a:ext>
          </a:extLst>
        </xdr:cNvPr>
        <xdr:cNvSpPr txBox="1"/>
      </xdr:nvSpPr>
      <xdr:spPr>
        <a:xfrm>
          <a:off x="2286000" y="590551"/>
          <a:ext cx="800099"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Gender</a:t>
          </a:r>
        </a:p>
      </xdr:txBody>
    </xdr:sp>
    <xdr:clientData/>
  </xdr:twoCellAnchor>
  <xdr:twoCellAnchor>
    <xdr:from>
      <xdr:col>3</xdr:col>
      <xdr:colOff>314325</xdr:colOff>
      <xdr:row>4</xdr:row>
      <xdr:rowOff>57151</xdr:rowOff>
    </xdr:from>
    <xdr:to>
      <xdr:col>4</xdr:col>
      <xdr:colOff>457200</xdr:colOff>
      <xdr:row>5</xdr:row>
      <xdr:rowOff>76201</xdr:rowOff>
    </xdr:to>
    <xdr:sp macro="" textlink="">
      <xdr:nvSpPr>
        <xdr:cNvPr id="36" name="TextBox 35">
          <a:hlinkClick xmlns:r="http://schemas.openxmlformats.org/officeDocument/2006/relationships" r:id="rId11"/>
          <a:extLst>
            <a:ext uri="{FF2B5EF4-FFF2-40B4-BE49-F238E27FC236}">
              <a16:creationId xmlns:a16="http://schemas.microsoft.com/office/drawing/2014/main" id="{00000000-0008-0000-0F00-000024000000}"/>
            </a:ext>
          </a:extLst>
        </xdr:cNvPr>
        <xdr:cNvSpPr txBox="1"/>
      </xdr:nvSpPr>
      <xdr:spPr>
        <a:xfrm>
          <a:off x="1752600" y="590551"/>
          <a:ext cx="752475"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Older People</a:t>
          </a:r>
        </a:p>
      </xdr:txBody>
    </xdr:sp>
    <xdr:clientData/>
  </xdr:twoCellAnchor>
  <xdr:twoCellAnchor>
    <xdr:from>
      <xdr:col>2</xdr:col>
      <xdr:colOff>390525</xdr:colOff>
      <xdr:row>4</xdr:row>
      <xdr:rowOff>57150</xdr:rowOff>
    </xdr:from>
    <xdr:to>
      <xdr:col>3</xdr:col>
      <xdr:colOff>400049</xdr:colOff>
      <xdr:row>5</xdr:row>
      <xdr:rowOff>114299</xdr:rowOff>
    </xdr:to>
    <xdr:sp macro="" textlink="">
      <xdr:nvSpPr>
        <xdr:cNvPr id="37" name="TextBox 36">
          <a:hlinkClick xmlns:r="http://schemas.openxmlformats.org/officeDocument/2006/relationships" r:id="rId12"/>
          <a:extLst>
            <a:ext uri="{FF2B5EF4-FFF2-40B4-BE49-F238E27FC236}">
              <a16:creationId xmlns:a16="http://schemas.microsoft.com/office/drawing/2014/main" id="{00000000-0008-0000-0F00-000025000000}"/>
            </a:ext>
          </a:extLst>
        </xdr:cNvPr>
        <xdr:cNvSpPr txBox="1"/>
      </xdr:nvSpPr>
      <xdr:spPr>
        <a:xfrm>
          <a:off x="1219200" y="590550"/>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Families</a:t>
          </a:r>
        </a:p>
      </xdr:txBody>
    </xdr:sp>
    <xdr:clientData/>
  </xdr:twoCellAnchor>
  <xdr:twoCellAnchor>
    <xdr:from>
      <xdr:col>1</xdr:col>
      <xdr:colOff>352425</xdr:colOff>
      <xdr:row>4</xdr:row>
      <xdr:rowOff>47626</xdr:rowOff>
    </xdr:from>
    <xdr:to>
      <xdr:col>2</xdr:col>
      <xdr:colOff>523875</xdr:colOff>
      <xdr:row>5</xdr:row>
      <xdr:rowOff>114300</xdr:rowOff>
    </xdr:to>
    <xdr:sp macro="" textlink="">
      <xdr:nvSpPr>
        <xdr:cNvPr id="38" name="TextBox 37">
          <a:hlinkClick xmlns:r="http://schemas.openxmlformats.org/officeDocument/2006/relationships" r:id="rId13"/>
          <a:extLst>
            <a:ext uri="{FF2B5EF4-FFF2-40B4-BE49-F238E27FC236}">
              <a16:creationId xmlns:a16="http://schemas.microsoft.com/office/drawing/2014/main" id="{00000000-0008-0000-0F00-000026000000}"/>
            </a:ext>
          </a:extLst>
        </xdr:cNvPr>
        <xdr:cNvSpPr txBox="1"/>
      </xdr:nvSpPr>
      <xdr:spPr>
        <a:xfrm>
          <a:off x="571500" y="581026"/>
          <a:ext cx="781050" cy="200024"/>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Young People</a:t>
          </a:r>
        </a:p>
      </xdr:txBody>
    </xdr:sp>
    <xdr:clientData/>
  </xdr:twoCellAnchor>
  <xdr:twoCellAnchor>
    <xdr:from>
      <xdr:col>0</xdr:col>
      <xdr:colOff>0</xdr:colOff>
      <xdr:row>4</xdr:row>
      <xdr:rowOff>47626</xdr:rowOff>
    </xdr:from>
    <xdr:to>
      <xdr:col>1</xdr:col>
      <xdr:colOff>457200</xdr:colOff>
      <xdr:row>5</xdr:row>
      <xdr:rowOff>104775</xdr:rowOff>
    </xdr:to>
    <xdr:sp macro="" textlink="">
      <xdr:nvSpPr>
        <xdr:cNvPr id="39" name="TextBox 38">
          <a:hlinkClick xmlns:r="http://schemas.openxmlformats.org/officeDocument/2006/relationships" r:id="rId14"/>
          <a:extLst>
            <a:ext uri="{FF2B5EF4-FFF2-40B4-BE49-F238E27FC236}">
              <a16:creationId xmlns:a16="http://schemas.microsoft.com/office/drawing/2014/main" id="{00000000-0008-0000-0F00-000027000000}"/>
            </a:ext>
          </a:extLst>
        </xdr:cNvPr>
        <xdr:cNvSpPr txBox="1"/>
      </xdr:nvSpPr>
      <xdr:spPr>
        <a:xfrm>
          <a:off x="0" y="581026"/>
          <a:ext cx="67627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Early Years</a:t>
          </a:r>
        </a:p>
      </xdr:txBody>
    </xdr:sp>
    <xdr:clientData/>
  </xdr:twoCellAnchor>
  <xdr:twoCellAnchor>
    <xdr:from>
      <xdr:col>8</xdr:col>
      <xdr:colOff>114300</xdr:colOff>
      <xdr:row>4</xdr:row>
      <xdr:rowOff>57150</xdr:rowOff>
    </xdr:from>
    <xdr:to>
      <xdr:col>10</xdr:col>
      <xdr:colOff>380999</xdr:colOff>
      <xdr:row>5</xdr:row>
      <xdr:rowOff>104775</xdr:rowOff>
    </xdr:to>
    <xdr:sp macro="" textlink="">
      <xdr:nvSpPr>
        <xdr:cNvPr id="40" name="TextBox 39">
          <a:hlinkClick xmlns:r="http://schemas.openxmlformats.org/officeDocument/2006/relationships" r:id="rId15"/>
          <a:extLst>
            <a:ext uri="{FF2B5EF4-FFF2-40B4-BE49-F238E27FC236}">
              <a16:creationId xmlns:a16="http://schemas.microsoft.com/office/drawing/2014/main" id="{00000000-0008-0000-0F00-000028000000}"/>
            </a:ext>
          </a:extLst>
        </xdr:cNvPr>
        <xdr:cNvSpPr txBox="1"/>
      </xdr:nvSpPr>
      <xdr:spPr>
        <a:xfrm>
          <a:off x="4695825" y="590550"/>
          <a:ext cx="1123949" cy="18097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LGA </a:t>
          </a:r>
          <a:r>
            <a:rPr lang="en-US" sz="800" baseline="0"/>
            <a:t>Comparison</a:t>
          </a:r>
          <a:endParaRPr lang="en-US" sz="800"/>
        </a:p>
      </xdr:txBody>
    </xdr:sp>
    <xdr:clientData/>
  </xdr:twoCellAnchor>
  <xdr:twoCellAnchor>
    <xdr:from>
      <xdr:col>10</xdr:col>
      <xdr:colOff>171450</xdr:colOff>
      <xdr:row>4</xdr:row>
      <xdr:rowOff>57150</xdr:rowOff>
    </xdr:from>
    <xdr:to>
      <xdr:col>12</xdr:col>
      <xdr:colOff>95249</xdr:colOff>
      <xdr:row>5</xdr:row>
      <xdr:rowOff>95250</xdr:rowOff>
    </xdr:to>
    <xdr:sp macro="" textlink="">
      <xdr:nvSpPr>
        <xdr:cNvPr id="41" name="TextBox 40">
          <a:hlinkClick xmlns:r="http://schemas.openxmlformats.org/officeDocument/2006/relationships" r:id="rId16"/>
          <a:extLst>
            <a:ext uri="{FF2B5EF4-FFF2-40B4-BE49-F238E27FC236}">
              <a16:creationId xmlns:a16="http://schemas.microsoft.com/office/drawing/2014/main" id="{00000000-0008-0000-0F00-000029000000}"/>
            </a:ext>
          </a:extLst>
        </xdr:cNvPr>
        <xdr:cNvSpPr txBox="1"/>
      </xdr:nvSpPr>
      <xdr:spPr>
        <a:xfrm>
          <a:off x="5610225" y="590550"/>
          <a:ext cx="80009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Correlations</a:t>
          </a:r>
        </a:p>
      </xdr:txBody>
    </xdr:sp>
    <xdr:clientData/>
  </xdr:twoCellAnchor>
  <xdr:twoCellAnchor>
    <xdr:from>
      <xdr:col>5</xdr:col>
      <xdr:colOff>219075</xdr:colOff>
      <xdr:row>4</xdr:row>
      <xdr:rowOff>57149</xdr:rowOff>
    </xdr:from>
    <xdr:to>
      <xdr:col>6</xdr:col>
      <xdr:colOff>228599</xdr:colOff>
      <xdr:row>5</xdr:row>
      <xdr:rowOff>114298</xdr:rowOff>
    </xdr:to>
    <xdr:sp macro="" textlink="">
      <xdr:nvSpPr>
        <xdr:cNvPr id="43" name="TextBox 42">
          <a:hlinkClick xmlns:r="http://schemas.openxmlformats.org/officeDocument/2006/relationships" r:id="rId17"/>
          <a:extLst>
            <a:ext uri="{FF2B5EF4-FFF2-40B4-BE49-F238E27FC236}">
              <a16:creationId xmlns:a16="http://schemas.microsoft.com/office/drawing/2014/main" id="{00000000-0008-0000-0F00-00002B000000}"/>
            </a:ext>
          </a:extLst>
        </xdr:cNvPr>
        <xdr:cNvSpPr txBox="1"/>
      </xdr:nvSpPr>
      <xdr:spPr>
        <a:xfrm>
          <a:off x="2876550" y="590549"/>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Transport</a:t>
          </a:r>
        </a:p>
      </xdr:txBody>
    </xdr:sp>
    <xdr:clientData/>
  </xdr:twoCellAnchor>
  <xdr:twoCellAnchor>
    <xdr:from>
      <xdr:col>6</xdr:col>
      <xdr:colOff>180974</xdr:colOff>
      <xdr:row>4</xdr:row>
      <xdr:rowOff>57150</xdr:rowOff>
    </xdr:from>
    <xdr:to>
      <xdr:col>7</xdr:col>
      <xdr:colOff>295274</xdr:colOff>
      <xdr:row>5</xdr:row>
      <xdr:rowOff>114300</xdr:rowOff>
    </xdr:to>
    <xdr:sp macro="" textlink="">
      <xdr:nvSpPr>
        <xdr:cNvPr id="44" name="TextBox 43">
          <a:hlinkClick xmlns:r="http://schemas.openxmlformats.org/officeDocument/2006/relationships" r:id="rId18"/>
          <a:extLst>
            <a:ext uri="{FF2B5EF4-FFF2-40B4-BE49-F238E27FC236}">
              <a16:creationId xmlns:a16="http://schemas.microsoft.com/office/drawing/2014/main" id="{00000000-0008-0000-0F00-00002C000000}"/>
            </a:ext>
          </a:extLst>
        </xdr:cNvPr>
        <xdr:cNvSpPr txBox="1"/>
      </xdr:nvSpPr>
      <xdr:spPr>
        <a:xfrm>
          <a:off x="3448049" y="590550"/>
          <a:ext cx="771525" cy="1905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rgbClr val="FFFF00"/>
              </a:solidFill>
            </a:rPr>
            <a:t>Environment</a:t>
          </a:r>
        </a:p>
      </xdr:txBody>
    </xdr:sp>
    <xdr:clientData/>
  </xdr:twoCellAnchor>
  <xdr:twoCellAnchor editAs="oneCell">
    <xdr:from>
      <xdr:col>12</xdr:col>
      <xdr:colOff>9525</xdr:colOff>
      <xdr:row>0</xdr:row>
      <xdr:rowOff>1</xdr:rowOff>
    </xdr:from>
    <xdr:to>
      <xdr:col>14</xdr:col>
      <xdr:colOff>2925</xdr:colOff>
      <xdr:row>7</xdr:row>
      <xdr:rowOff>5633</xdr:rowOff>
    </xdr:to>
    <xdr:pic>
      <xdr:nvPicPr>
        <xdr:cNvPr id="45" name="Picture 44" descr="3067.JPG">
          <a:extLst>
            <a:ext uri="{FF2B5EF4-FFF2-40B4-BE49-F238E27FC236}">
              <a16:creationId xmlns:a16="http://schemas.microsoft.com/office/drawing/2014/main" id="{00000000-0008-0000-0F00-00002D000000}"/>
            </a:ext>
          </a:extLst>
        </xdr:cNvPr>
        <xdr:cNvPicPr>
          <a:picLocks noChangeAspect="1"/>
        </xdr:cNvPicPr>
      </xdr:nvPicPr>
      <xdr:blipFill>
        <a:blip xmlns:r="http://schemas.openxmlformats.org/officeDocument/2006/relationships" r:embed="rId19" cstate="print"/>
        <a:stretch>
          <a:fillRect/>
        </a:stretch>
      </xdr:blipFill>
      <xdr:spPr>
        <a:xfrm>
          <a:off x="6324600" y="1"/>
          <a:ext cx="1288800" cy="1072432"/>
        </a:xfrm>
        <a:prstGeom prst="rect">
          <a:avLst/>
        </a:prstGeom>
      </xdr:spPr>
    </xdr:pic>
    <xdr:clientData/>
  </xdr:twoCellAnchor>
  <xdr:twoCellAnchor editAs="oneCell">
    <xdr:from>
      <xdr:col>14</xdr:col>
      <xdr:colOff>304798</xdr:colOff>
      <xdr:row>6</xdr:row>
      <xdr:rowOff>1</xdr:rowOff>
    </xdr:from>
    <xdr:to>
      <xdr:col>15</xdr:col>
      <xdr:colOff>485773</xdr:colOff>
      <xdr:row>10</xdr:row>
      <xdr:rowOff>28576</xdr:rowOff>
    </xdr:to>
    <xdr:pic>
      <xdr:nvPicPr>
        <xdr:cNvPr id="26" name="Picture 1112">
          <a:extLst>
            <a:ext uri="{FF2B5EF4-FFF2-40B4-BE49-F238E27FC236}">
              <a16:creationId xmlns:a16="http://schemas.microsoft.com/office/drawing/2014/main" id="{00000000-0008-0000-0F00-00001A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8453436" y="800101"/>
          <a:ext cx="833437" cy="671513"/>
        </a:xfrm>
        <a:prstGeom prst="rect">
          <a:avLst/>
        </a:prstGeom>
        <a:noFill/>
        <a:ln w="9525">
          <a:noFill/>
          <a:miter lim="800000"/>
          <a:headEnd/>
          <a:tailEnd/>
        </a:ln>
      </xdr:spPr>
    </xdr:pic>
    <xdr:clientData/>
  </xdr:twoCellAnchor>
  <xdr:twoCellAnchor>
    <xdr:from>
      <xdr:col>14</xdr:col>
      <xdr:colOff>57147</xdr:colOff>
      <xdr:row>0</xdr:row>
      <xdr:rowOff>0</xdr:rowOff>
    </xdr:from>
    <xdr:to>
      <xdr:col>16</xdr:col>
      <xdr:colOff>642935</xdr:colOff>
      <xdr:row>4</xdr:row>
      <xdr:rowOff>76201</xdr:rowOff>
    </xdr:to>
    <xdr:sp macro="" textlink="">
      <xdr:nvSpPr>
        <xdr:cNvPr id="27" name="Rounded Rectangular Callout 19">
          <a:extLst>
            <a:ext uri="{FF2B5EF4-FFF2-40B4-BE49-F238E27FC236}">
              <a16:creationId xmlns:a16="http://schemas.microsoft.com/office/drawing/2014/main" id="{00000000-0008-0000-0F00-00001B000000}"/>
            </a:ext>
          </a:extLst>
        </xdr:cNvPr>
        <xdr:cNvSpPr/>
      </xdr:nvSpPr>
      <xdr:spPr>
        <a:xfrm>
          <a:off x="8205785" y="0"/>
          <a:ext cx="1890713" cy="609601"/>
        </a:xfrm>
        <a:prstGeom prst="wedgeRoundRectCallout">
          <a:avLst>
            <a:gd name="adj1" fmla="val 146"/>
            <a:gd name="adj2" fmla="val 122688"/>
            <a:gd name="adj3" fmla="val 16667"/>
          </a:avLst>
        </a:prstGeom>
        <a:solidFill>
          <a:srgbClr val="CC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14</xdr:col>
      <xdr:colOff>0</xdr:colOff>
      <xdr:row>0</xdr:row>
      <xdr:rowOff>28577</xdr:rowOff>
    </xdr:from>
    <xdr:to>
      <xdr:col>17</xdr:col>
      <xdr:colOff>14286</xdr:colOff>
      <xdr:row>4</xdr:row>
      <xdr:rowOff>104776</xdr:rowOff>
    </xdr:to>
    <xdr:sp macro="" textlink="">
      <xdr:nvSpPr>
        <xdr:cNvPr id="42" name="TextBox 41">
          <a:hlinkClick xmlns:r="http://schemas.openxmlformats.org/officeDocument/2006/relationships" r:id="rId21"/>
          <a:extLst>
            <a:ext uri="{FF2B5EF4-FFF2-40B4-BE49-F238E27FC236}">
              <a16:creationId xmlns:a16="http://schemas.microsoft.com/office/drawing/2014/main" id="{00000000-0008-0000-0F00-00002A000000}"/>
            </a:ext>
          </a:extLst>
        </xdr:cNvPr>
        <xdr:cNvSpPr txBox="1"/>
      </xdr:nvSpPr>
      <xdr:spPr>
        <a:xfrm>
          <a:off x="8148638" y="28577"/>
          <a:ext cx="1971673" cy="609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latin typeface="Garamond" pitchFamily="18" charset="0"/>
            </a:rPr>
            <a:t>For more statistics</a:t>
          </a:r>
          <a:r>
            <a:rPr lang="en-US" sz="1050" baseline="0">
              <a:latin typeface="Garamond" pitchFamily="18" charset="0"/>
            </a:rPr>
            <a:t> </a:t>
          </a:r>
          <a:r>
            <a:rPr lang="en-US" sz="1050">
              <a:latin typeface="Garamond" pitchFamily="18" charset="0"/>
            </a:rPr>
            <a:t>about Victorian municipalities,</a:t>
          </a:r>
          <a:r>
            <a:rPr lang="en-US" sz="1050" baseline="0">
              <a:latin typeface="Garamond" pitchFamily="18" charset="0"/>
            </a:rPr>
            <a:t> go to: </a:t>
          </a:r>
          <a:r>
            <a:rPr lang="en-US" sz="1050" b="1" baseline="0">
              <a:latin typeface="Garamond" pitchFamily="18" charset="0"/>
            </a:rPr>
            <a:t>www.socialstats.com.au</a:t>
          </a:r>
          <a:endParaRPr lang="en-US" sz="1050" b="1">
            <a:latin typeface="Garamond" pitchFamily="18"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28575</xdr:colOff>
      <xdr:row>12</xdr:row>
      <xdr:rowOff>285750</xdr:rowOff>
    </xdr:from>
    <xdr:to>
      <xdr:col>11</xdr:col>
      <xdr:colOff>200025</xdr:colOff>
      <xdr:row>72</xdr:row>
      <xdr:rowOff>152400</xdr:rowOff>
    </xdr:to>
    <xdr:graphicFrame macro="">
      <xdr:nvGraphicFramePr>
        <xdr:cNvPr id="1421492" name="Chart 16">
          <a:extLst>
            <a:ext uri="{FF2B5EF4-FFF2-40B4-BE49-F238E27FC236}">
              <a16:creationId xmlns:a16="http://schemas.microsoft.com/office/drawing/2014/main" id="{00000000-0008-0000-1000-0000B4B01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9524</xdr:rowOff>
    </xdr:from>
    <xdr:to>
      <xdr:col>12</xdr:col>
      <xdr:colOff>0</xdr:colOff>
      <xdr:row>5</xdr:row>
      <xdr:rowOff>133351</xdr:rowOff>
    </xdr:to>
    <xdr:sp macro="" textlink="">
      <xdr:nvSpPr>
        <xdr:cNvPr id="25" name="Rounded Rectangle 24">
          <a:extLst>
            <a:ext uri="{FF2B5EF4-FFF2-40B4-BE49-F238E27FC236}">
              <a16:creationId xmlns:a16="http://schemas.microsoft.com/office/drawing/2014/main" id="{00000000-0008-0000-1000-000019000000}"/>
            </a:ext>
          </a:extLst>
        </xdr:cNvPr>
        <xdr:cNvSpPr/>
      </xdr:nvSpPr>
      <xdr:spPr>
        <a:xfrm>
          <a:off x="0" y="9524"/>
          <a:ext cx="6315075" cy="790577"/>
        </a:xfrm>
        <a:prstGeom prst="round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xdr:col>
      <xdr:colOff>57150</xdr:colOff>
      <xdr:row>0</xdr:row>
      <xdr:rowOff>19051</xdr:rowOff>
    </xdr:from>
    <xdr:to>
      <xdr:col>11</xdr:col>
      <xdr:colOff>38100</xdr:colOff>
      <xdr:row>2</xdr:row>
      <xdr:rowOff>95250</xdr:rowOff>
    </xdr:to>
    <xdr:sp macro="" textlink="">
      <xdr:nvSpPr>
        <xdr:cNvPr id="26" name="TextBox 25">
          <a:extLst>
            <a:ext uri="{FF2B5EF4-FFF2-40B4-BE49-F238E27FC236}">
              <a16:creationId xmlns:a16="http://schemas.microsoft.com/office/drawing/2014/main" id="{00000000-0008-0000-1000-00001A000000}"/>
            </a:ext>
          </a:extLst>
        </xdr:cNvPr>
        <xdr:cNvSpPr txBox="1"/>
      </xdr:nvSpPr>
      <xdr:spPr>
        <a:xfrm>
          <a:off x="276225" y="19051"/>
          <a:ext cx="5857875" cy="3428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000">
              <a:latin typeface="Garamond" pitchFamily="18" charset="0"/>
            </a:rPr>
            <a:t>Indicators of Health and Wellbeing</a:t>
          </a:r>
        </a:p>
      </xdr:txBody>
    </xdr:sp>
    <xdr:clientData/>
  </xdr:twoCellAnchor>
  <xdr:twoCellAnchor>
    <xdr:from>
      <xdr:col>0</xdr:col>
      <xdr:colOff>0</xdr:colOff>
      <xdr:row>0</xdr:row>
      <xdr:rowOff>133349</xdr:rowOff>
    </xdr:from>
    <xdr:to>
      <xdr:col>1</xdr:col>
      <xdr:colOff>523875</xdr:colOff>
      <xdr:row>2</xdr:row>
      <xdr:rowOff>57150</xdr:rowOff>
    </xdr:to>
    <xdr:sp macro="" textlink="">
      <xdr:nvSpPr>
        <xdr:cNvPr id="23" name="TextBox 22">
          <a:hlinkClick xmlns:r="http://schemas.openxmlformats.org/officeDocument/2006/relationships" r:id="rId2"/>
          <a:extLst>
            <a:ext uri="{FF2B5EF4-FFF2-40B4-BE49-F238E27FC236}">
              <a16:creationId xmlns:a16="http://schemas.microsoft.com/office/drawing/2014/main" id="{00000000-0008-0000-1000-000017000000}"/>
            </a:ext>
          </a:extLst>
        </xdr:cNvPr>
        <xdr:cNvSpPr txBox="1"/>
      </xdr:nvSpPr>
      <xdr:spPr>
        <a:xfrm>
          <a:off x="0" y="133349"/>
          <a:ext cx="742950" cy="190501"/>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chemeClr val="accent2">
                  <a:lumMod val="50000"/>
                </a:schemeClr>
              </a:solidFill>
            </a:rPr>
            <a:t>Introduction</a:t>
          </a:r>
        </a:p>
      </xdr:txBody>
    </xdr:sp>
    <xdr:clientData/>
  </xdr:twoCellAnchor>
  <xdr:twoCellAnchor>
    <xdr:from>
      <xdr:col>0</xdr:col>
      <xdr:colOff>19050</xdr:colOff>
      <xdr:row>2</xdr:row>
      <xdr:rowOff>114298</xdr:rowOff>
    </xdr:from>
    <xdr:to>
      <xdr:col>2</xdr:col>
      <xdr:colOff>409575</xdr:colOff>
      <xdr:row>4</xdr:row>
      <xdr:rowOff>47625</xdr:rowOff>
    </xdr:to>
    <xdr:sp macro="" textlink="">
      <xdr:nvSpPr>
        <xdr:cNvPr id="43" name="TextBox 42">
          <a:hlinkClick xmlns:r="http://schemas.openxmlformats.org/officeDocument/2006/relationships" r:id="rId3"/>
          <a:extLst>
            <a:ext uri="{FF2B5EF4-FFF2-40B4-BE49-F238E27FC236}">
              <a16:creationId xmlns:a16="http://schemas.microsoft.com/office/drawing/2014/main" id="{00000000-0008-0000-1000-00002B000000}"/>
            </a:ext>
          </a:extLst>
        </xdr:cNvPr>
        <xdr:cNvSpPr txBox="1"/>
      </xdr:nvSpPr>
      <xdr:spPr>
        <a:xfrm>
          <a:off x="19050" y="380998"/>
          <a:ext cx="1219200" cy="200027"/>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0">
              <a:solidFill>
                <a:schemeClr val="tx1"/>
              </a:solidFill>
            </a:rPr>
            <a:t>Community </a:t>
          </a:r>
        </a:p>
      </xdr:txBody>
    </xdr:sp>
    <xdr:clientData/>
  </xdr:twoCellAnchor>
  <xdr:twoCellAnchor>
    <xdr:from>
      <xdr:col>2</xdr:col>
      <xdr:colOff>352425</xdr:colOff>
      <xdr:row>2</xdr:row>
      <xdr:rowOff>104774</xdr:rowOff>
    </xdr:from>
    <xdr:to>
      <xdr:col>3</xdr:col>
      <xdr:colOff>495299</xdr:colOff>
      <xdr:row>4</xdr:row>
      <xdr:rowOff>9524</xdr:rowOff>
    </xdr:to>
    <xdr:sp macro="" textlink="">
      <xdr:nvSpPr>
        <xdr:cNvPr id="44" name="TextBox 43">
          <a:hlinkClick xmlns:r="http://schemas.openxmlformats.org/officeDocument/2006/relationships" r:id="rId4"/>
          <a:extLst>
            <a:ext uri="{FF2B5EF4-FFF2-40B4-BE49-F238E27FC236}">
              <a16:creationId xmlns:a16="http://schemas.microsoft.com/office/drawing/2014/main" id="{00000000-0008-0000-1000-00002C000000}"/>
            </a:ext>
          </a:extLst>
        </xdr:cNvPr>
        <xdr:cNvSpPr txBox="1"/>
      </xdr:nvSpPr>
      <xdr:spPr>
        <a:xfrm>
          <a:off x="11811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Education</a:t>
          </a:r>
        </a:p>
      </xdr:txBody>
    </xdr:sp>
    <xdr:clientData/>
  </xdr:twoCellAnchor>
  <xdr:twoCellAnchor>
    <xdr:from>
      <xdr:col>4</xdr:col>
      <xdr:colOff>85725</xdr:colOff>
      <xdr:row>2</xdr:row>
      <xdr:rowOff>104774</xdr:rowOff>
    </xdr:from>
    <xdr:to>
      <xdr:col>5</xdr:col>
      <xdr:colOff>228599</xdr:colOff>
      <xdr:row>4</xdr:row>
      <xdr:rowOff>9524</xdr:rowOff>
    </xdr:to>
    <xdr:sp macro="" textlink="">
      <xdr:nvSpPr>
        <xdr:cNvPr id="45" name="TextBox 44">
          <a:hlinkClick xmlns:r="http://schemas.openxmlformats.org/officeDocument/2006/relationships" r:id="rId5"/>
          <a:extLst>
            <a:ext uri="{FF2B5EF4-FFF2-40B4-BE49-F238E27FC236}">
              <a16:creationId xmlns:a16="http://schemas.microsoft.com/office/drawing/2014/main" id="{00000000-0008-0000-1000-00002D000000}"/>
            </a:ext>
          </a:extLst>
        </xdr:cNvPr>
        <xdr:cNvSpPr txBox="1"/>
      </xdr:nvSpPr>
      <xdr:spPr>
        <a:xfrm>
          <a:off x="21336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Employment</a:t>
          </a:r>
        </a:p>
      </xdr:txBody>
    </xdr:sp>
    <xdr:clientData/>
  </xdr:twoCellAnchor>
  <xdr:twoCellAnchor>
    <xdr:from>
      <xdr:col>5</xdr:col>
      <xdr:colOff>371475</xdr:colOff>
      <xdr:row>2</xdr:row>
      <xdr:rowOff>104774</xdr:rowOff>
    </xdr:from>
    <xdr:to>
      <xdr:col>6</xdr:col>
      <xdr:colOff>514349</xdr:colOff>
      <xdr:row>3</xdr:row>
      <xdr:rowOff>133349</xdr:rowOff>
    </xdr:to>
    <xdr:sp macro="" textlink="">
      <xdr:nvSpPr>
        <xdr:cNvPr id="46" name="TextBox 45">
          <a:hlinkClick xmlns:r="http://schemas.openxmlformats.org/officeDocument/2006/relationships" r:id="rId6"/>
          <a:extLst>
            <a:ext uri="{FF2B5EF4-FFF2-40B4-BE49-F238E27FC236}">
              <a16:creationId xmlns:a16="http://schemas.microsoft.com/office/drawing/2014/main" id="{00000000-0008-0000-1000-00002E000000}"/>
            </a:ext>
          </a:extLst>
        </xdr:cNvPr>
        <xdr:cNvSpPr txBox="1"/>
      </xdr:nvSpPr>
      <xdr:spPr>
        <a:xfrm>
          <a:off x="3028950" y="371474"/>
          <a:ext cx="75247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Finance</a:t>
          </a:r>
        </a:p>
      </xdr:txBody>
    </xdr:sp>
    <xdr:clientData/>
  </xdr:twoCellAnchor>
  <xdr:twoCellAnchor>
    <xdr:from>
      <xdr:col>7</xdr:col>
      <xdr:colOff>0</xdr:colOff>
      <xdr:row>2</xdr:row>
      <xdr:rowOff>104775</xdr:rowOff>
    </xdr:from>
    <xdr:to>
      <xdr:col>8</xdr:col>
      <xdr:colOff>114299</xdr:colOff>
      <xdr:row>4</xdr:row>
      <xdr:rowOff>0</xdr:rowOff>
    </xdr:to>
    <xdr:sp macro="" textlink="">
      <xdr:nvSpPr>
        <xdr:cNvPr id="47" name="TextBox 46">
          <a:hlinkClick xmlns:r="http://schemas.openxmlformats.org/officeDocument/2006/relationships" r:id="rId7"/>
          <a:extLst>
            <a:ext uri="{FF2B5EF4-FFF2-40B4-BE49-F238E27FC236}">
              <a16:creationId xmlns:a16="http://schemas.microsoft.com/office/drawing/2014/main" id="{00000000-0008-0000-1000-00002F000000}"/>
            </a:ext>
          </a:extLst>
        </xdr:cNvPr>
        <xdr:cNvSpPr txBox="1"/>
      </xdr:nvSpPr>
      <xdr:spPr>
        <a:xfrm>
          <a:off x="3924300" y="371475"/>
          <a:ext cx="77152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Housing</a:t>
          </a:r>
        </a:p>
      </xdr:txBody>
    </xdr:sp>
    <xdr:clientData/>
  </xdr:twoCellAnchor>
  <xdr:twoCellAnchor>
    <xdr:from>
      <xdr:col>9</xdr:col>
      <xdr:colOff>85725</xdr:colOff>
      <xdr:row>2</xdr:row>
      <xdr:rowOff>104775</xdr:rowOff>
    </xdr:from>
    <xdr:to>
      <xdr:col>9</xdr:col>
      <xdr:colOff>628649</xdr:colOff>
      <xdr:row>3</xdr:row>
      <xdr:rowOff>123825</xdr:rowOff>
    </xdr:to>
    <xdr:sp macro="" textlink="">
      <xdr:nvSpPr>
        <xdr:cNvPr id="48" name="TextBox 47">
          <a:hlinkClick xmlns:r="http://schemas.openxmlformats.org/officeDocument/2006/relationships" r:id="rId8"/>
          <a:extLst>
            <a:ext uri="{FF2B5EF4-FFF2-40B4-BE49-F238E27FC236}">
              <a16:creationId xmlns:a16="http://schemas.microsoft.com/office/drawing/2014/main" id="{00000000-0008-0000-1000-000030000000}"/>
            </a:ext>
          </a:extLst>
        </xdr:cNvPr>
        <xdr:cNvSpPr txBox="1"/>
      </xdr:nvSpPr>
      <xdr:spPr>
        <a:xfrm>
          <a:off x="4867275" y="371475"/>
          <a:ext cx="542924"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Health</a:t>
          </a:r>
        </a:p>
      </xdr:txBody>
    </xdr:sp>
    <xdr:clientData/>
  </xdr:twoCellAnchor>
  <xdr:twoCellAnchor>
    <xdr:from>
      <xdr:col>10</xdr:col>
      <xdr:colOff>66675</xdr:colOff>
      <xdr:row>2</xdr:row>
      <xdr:rowOff>104775</xdr:rowOff>
    </xdr:from>
    <xdr:to>
      <xdr:col>11</xdr:col>
      <xdr:colOff>209549</xdr:colOff>
      <xdr:row>3</xdr:row>
      <xdr:rowOff>123825</xdr:rowOff>
    </xdr:to>
    <xdr:sp macro="" textlink="">
      <xdr:nvSpPr>
        <xdr:cNvPr id="49" name="TextBox 48">
          <a:hlinkClick xmlns:r="http://schemas.openxmlformats.org/officeDocument/2006/relationships" r:id="rId9"/>
          <a:extLst>
            <a:ext uri="{FF2B5EF4-FFF2-40B4-BE49-F238E27FC236}">
              <a16:creationId xmlns:a16="http://schemas.microsoft.com/office/drawing/2014/main" id="{00000000-0008-0000-1000-000031000000}"/>
            </a:ext>
          </a:extLst>
        </xdr:cNvPr>
        <xdr:cNvSpPr txBox="1"/>
      </xdr:nvSpPr>
      <xdr:spPr>
        <a:xfrm>
          <a:off x="5505450" y="371475"/>
          <a:ext cx="800099"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Safety</a:t>
          </a:r>
        </a:p>
      </xdr:txBody>
    </xdr:sp>
    <xdr:clientData/>
  </xdr:twoCellAnchor>
  <xdr:twoCellAnchor>
    <xdr:from>
      <xdr:col>4</xdr:col>
      <xdr:colOff>238125</xdr:colOff>
      <xdr:row>4</xdr:row>
      <xdr:rowOff>57151</xdr:rowOff>
    </xdr:from>
    <xdr:to>
      <xdr:col>5</xdr:col>
      <xdr:colOff>428624</xdr:colOff>
      <xdr:row>5</xdr:row>
      <xdr:rowOff>95251</xdr:rowOff>
    </xdr:to>
    <xdr:sp macro="" textlink="">
      <xdr:nvSpPr>
        <xdr:cNvPr id="50" name="TextBox 49">
          <a:hlinkClick xmlns:r="http://schemas.openxmlformats.org/officeDocument/2006/relationships" r:id="rId10"/>
          <a:extLst>
            <a:ext uri="{FF2B5EF4-FFF2-40B4-BE49-F238E27FC236}">
              <a16:creationId xmlns:a16="http://schemas.microsoft.com/office/drawing/2014/main" id="{00000000-0008-0000-1000-000032000000}"/>
            </a:ext>
          </a:extLst>
        </xdr:cNvPr>
        <xdr:cNvSpPr txBox="1"/>
      </xdr:nvSpPr>
      <xdr:spPr>
        <a:xfrm>
          <a:off x="2286000" y="590551"/>
          <a:ext cx="800099"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Gender</a:t>
          </a:r>
        </a:p>
      </xdr:txBody>
    </xdr:sp>
    <xdr:clientData/>
  </xdr:twoCellAnchor>
  <xdr:twoCellAnchor>
    <xdr:from>
      <xdr:col>3</xdr:col>
      <xdr:colOff>314325</xdr:colOff>
      <xdr:row>4</xdr:row>
      <xdr:rowOff>57151</xdr:rowOff>
    </xdr:from>
    <xdr:to>
      <xdr:col>4</xdr:col>
      <xdr:colOff>457200</xdr:colOff>
      <xdr:row>5</xdr:row>
      <xdr:rowOff>76201</xdr:rowOff>
    </xdr:to>
    <xdr:sp macro="" textlink="">
      <xdr:nvSpPr>
        <xdr:cNvPr id="51" name="TextBox 50">
          <a:hlinkClick xmlns:r="http://schemas.openxmlformats.org/officeDocument/2006/relationships" r:id="rId11"/>
          <a:extLst>
            <a:ext uri="{FF2B5EF4-FFF2-40B4-BE49-F238E27FC236}">
              <a16:creationId xmlns:a16="http://schemas.microsoft.com/office/drawing/2014/main" id="{00000000-0008-0000-1000-000033000000}"/>
            </a:ext>
          </a:extLst>
        </xdr:cNvPr>
        <xdr:cNvSpPr txBox="1"/>
      </xdr:nvSpPr>
      <xdr:spPr>
        <a:xfrm>
          <a:off x="1752600" y="590551"/>
          <a:ext cx="752475"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Older People</a:t>
          </a:r>
        </a:p>
      </xdr:txBody>
    </xdr:sp>
    <xdr:clientData/>
  </xdr:twoCellAnchor>
  <xdr:twoCellAnchor>
    <xdr:from>
      <xdr:col>2</xdr:col>
      <xdr:colOff>390525</xdr:colOff>
      <xdr:row>4</xdr:row>
      <xdr:rowOff>57150</xdr:rowOff>
    </xdr:from>
    <xdr:to>
      <xdr:col>3</xdr:col>
      <xdr:colOff>400049</xdr:colOff>
      <xdr:row>5</xdr:row>
      <xdr:rowOff>114299</xdr:rowOff>
    </xdr:to>
    <xdr:sp macro="" textlink="">
      <xdr:nvSpPr>
        <xdr:cNvPr id="52" name="TextBox 51">
          <a:hlinkClick xmlns:r="http://schemas.openxmlformats.org/officeDocument/2006/relationships" r:id="rId12"/>
          <a:extLst>
            <a:ext uri="{FF2B5EF4-FFF2-40B4-BE49-F238E27FC236}">
              <a16:creationId xmlns:a16="http://schemas.microsoft.com/office/drawing/2014/main" id="{00000000-0008-0000-1000-000034000000}"/>
            </a:ext>
          </a:extLst>
        </xdr:cNvPr>
        <xdr:cNvSpPr txBox="1"/>
      </xdr:nvSpPr>
      <xdr:spPr>
        <a:xfrm>
          <a:off x="1219200" y="590550"/>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Families</a:t>
          </a:r>
        </a:p>
      </xdr:txBody>
    </xdr:sp>
    <xdr:clientData/>
  </xdr:twoCellAnchor>
  <xdr:twoCellAnchor>
    <xdr:from>
      <xdr:col>1</xdr:col>
      <xdr:colOff>352425</xdr:colOff>
      <xdr:row>4</xdr:row>
      <xdr:rowOff>47626</xdr:rowOff>
    </xdr:from>
    <xdr:to>
      <xdr:col>2</xdr:col>
      <xdr:colOff>523875</xdr:colOff>
      <xdr:row>5</xdr:row>
      <xdr:rowOff>114300</xdr:rowOff>
    </xdr:to>
    <xdr:sp macro="" textlink="">
      <xdr:nvSpPr>
        <xdr:cNvPr id="53" name="TextBox 52">
          <a:hlinkClick xmlns:r="http://schemas.openxmlformats.org/officeDocument/2006/relationships" r:id="rId13"/>
          <a:extLst>
            <a:ext uri="{FF2B5EF4-FFF2-40B4-BE49-F238E27FC236}">
              <a16:creationId xmlns:a16="http://schemas.microsoft.com/office/drawing/2014/main" id="{00000000-0008-0000-1000-000035000000}"/>
            </a:ext>
          </a:extLst>
        </xdr:cNvPr>
        <xdr:cNvSpPr txBox="1"/>
      </xdr:nvSpPr>
      <xdr:spPr>
        <a:xfrm>
          <a:off x="571500" y="581026"/>
          <a:ext cx="781050" cy="200024"/>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Young People</a:t>
          </a:r>
        </a:p>
      </xdr:txBody>
    </xdr:sp>
    <xdr:clientData/>
  </xdr:twoCellAnchor>
  <xdr:twoCellAnchor>
    <xdr:from>
      <xdr:col>0</xdr:col>
      <xdr:colOff>0</xdr:colOff>
      <xdr:row>4</xdr:row>
      <xdr:rowOff>47626</xdr:rowOff>
    </xdr:from>
    <xdr:to>
      <xdr:col>1</xdr:col>
      <xdr:colOff>457200</xdr:colOff>
      <xdr:row>5</xdr:row>
      <xdr:rowOff>104775</xdr:rowOff>
    </xdr:to>
    <xdr:sp macro="" textlink="">
      <xdr:nvSpPr>
        <xdr:cNvPr id="54" name="TextBox 53">
          <a:hlinkClick xmlns:r="http://schemas.openxmlformats.org/officeDocument/2006/relationships" r:id="rId14"/>
          <a:extLst>
            <a:ext uri="{FF2B5EF4-FFF2-40B4-BE49-F238E27FC236}">
              <a16:creationId xmlns:a16="http://schemas.microsoft.com/office/drawing/2014/main" id="{00000000-0008-0000-1000-000036000000}"/>
            </a:ext>
          </a:extLst>
        </xdr:cNvPr>
        <xdr:cNvSpPr txBox="1"/>
      </xdr:nvSpPr>
      <xdr:spPr>
        <a:xfrm>
          <a:off x="0" y="581026"/>
          <a:ext cx="67627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Early Years</a:t>
          </a:r>
        </a:p>
      </xdr:txBody>
    </xdr:sp>
    <xdr:clientData/>
  </xdr:twoCellAnchor>
  <xdr:twoCellAnchor>
    <xdr:from>
      <xdr:col>8</xdr:col>
      <xdr:colOff>114300</xdr:colOff>
      <xdr:row>4</xdr:row>
      <xdr:rowOff>57150</xdr:rowOff>
    </xdr:from>
    <xdr:to>
      <xdr:col>10</xdr:col>
      <xdr:colOff>380999</xdr:colOff>
      <xdr:row>5</xdr:row>
      <xdr:rowOff>104775</xdr:rowOff>
    </xdr:to>
    <xdr:sp macro="" textlink="">
      <xdr:nvSpPr>
        <xdr:cNvPr id="55" name="TextBox 54">
          <a:hlinkClick xmlns:r="http://schemas.openxmlformats.org/officeDocument/2006/relationships" r:id="rId15"/>
          <a:extLst>
            <a:ext uri="{FF2B5EF4-FFF2-40B4-BE49-F238E27FC236}">
              <a16:creationId xmlns:a16="http://schemas.microsoft.com/office/drawing/2014/main" id="{00000000-0008-0000-1000-000037000000}"/>
            </a:ext>
          </a:extLst>
        </xdr:cNvPr>
        <xdr:cNvSpPr txBox="1"/>
      </xdr:nvSpPr>
      <xdr:spPr>
        <a:xfrm>
          <a:off x="4695825" y="590550"/>
          <a:ext cx="1123949" cy="18097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rgbClr val="FFFF00"/>
              </a:solidFill>
            </a:rPr>
            <a:t>LGA </a:t>
          </a:r>
          <a:r>
            <a:rPr lang="en-US" sz="800" b="1" baseline="0">
              <a:solidFill>
                <a:srgbClr val="FFFF00"/>
              </a:solidFill>
            </a:rPr>
            <a:t>Comparison</a:t>
          </a:r>
          <a:endParaRPr lang="en-US" sz="800" b="1">
            <a:solidFill>
              <a:srgbClr val="FFFF00"/>
            </a:solidFill>
          </a:endParaRPr>
        </a:p>
      </xdr:txBody>
    </xdr:sp>
    <xdr:clientData/>
  </xdr:twoCellAnchor>
  <xdr:twoCellAnchor>
    <xdr:from>
      <xdr:col>10</xdr:col>
      <xdr:colOff>171450</xdr:colOff>
      <xdr:row>4</xdr:row>
      <xdr:rowOff>57150</xdr:rowOff>
    </xdr:from>
    <xdr:to>
      <xdr:col>12</xdr:col>
      <xdr:colOff>95249</xdr:colOff>
      <xdr:row>5</xdr:row>
      <xdr:rowOff>95250</xdr:rowOff>
    </xdr:to>
    <xdr:sp macro="" textlink="">
      <xdr:nvSpPr>
        <xdr:cNvPr id="56" name="TextBox 55">
          <a:hlinkClick xmlns:r="http://schemas.openxmlformats.org/officeDocument/2006/relationships" r:id="rId16"/>
          <a:extLst>
            <a:ext uri="{FF2B5EF4-FFF2-40B4-BE49-F238E27FC236}">
              <a16:creationId xmlns:a16="http://schemas.microsoft.com/office/drawing/2014/main" id="{00000000-0008-0000-1000-000038000000}"/>
            </a:ext>
          </a:extLst>
        </xdr:cNvPr>
        <xdr:cNvSpPr txBox="1"/>
      </xdr:nvSpPr>
      <xdr:spPr>
        <a:xfrm>
          <a:off x="5610225" y="590550"/>
          <a:ext cx="80009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Correlations</a:t>
          </a:r>
        </a:p>
      </xdr:txBody>
    </xdr:sp>
    <xdr:clientData/>
  </xdr:twoCellAnchor>
  <xdr:twoCellAnchor>
    <xdr:from>
      <xdr:col>5</xdr:col>
      <xdr:colOff>219075</xdr:colOff>
      <xdr:row>4</xdr:row>
      <xdr:rowOff>57149</xdr:rowOff>
    </xdr:from>
    <xdr:to>
      <xdr:col>6</xdr:col>
      <xdr:colOff>228599</xdr:colOff>
      <xdr:row>5</xdr:row>
      <xdr:rowOff>114298</xdr:rowOff>
    </xdr:to>
    <xdr:sp macro="" textlink="">
      <xdr:nvSpPr>
        <xdr:cNvPr id="58" name="TextBox 57">
          <a:hlinkClick xmlns:r="http://schemas.openxmlformats.org/officeDocument/2006/relationships" r:id="rId17"/>
          <a:extLst>
            <a:ext uri="{FF2B5EF4-FFF2-40B4-BE49-F238E27FC236}">
              <a16:creationId xmlns:a16="http://schemas.microsoft.com/office/drawing/2014/main" id="{00000000-0008-0000-1000-00003A000000}"/>
            </a:ext>
          </a:extLst>
        </xdr:cNvPr>
        <xdr:cNvSpPr txBox="1"/>
      </xdr:nvSpPr>
      <xdr:spPr>
        <a:xfrm>
          <a:off x="2876550" y="590549"/>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Transport</a:t>
          </a:r>
        </a:p>
      </xdr:txBody>
    </xdr:sp>
    <xdr:clientData/>
  </xdr:twoCellAnchor>
  <xdr:twoCellAnchor>
    <xdr:from>
      <xdr:col>6</xdr:col>
      <xdr:colOff>180974</xdr:colOff>
      <xdr:row>4</xdr:row>
      <xdr:rowOff>57150</xdr:rowOff>
    </xdr:from>
    <xdr:to>
      <xdr:col>7</xdr:col>
      <xdr:colOff>295274</xdr:colOff>
      <xdr:row>5</xdr:row>
      <xdr:rowOff>114300</xdr:rowOff>
    </xdr:to>
    <xdr:sp macro="" textlink="">
      <xdr:nvSpPr>
        <xdr:cNvPr id="59" name="TextBox 58">
          <a:hlinkClick xmlns:r="http://schemas.openxmlformats.org/officeDocument/2006/relationships" r:id="rId18"/>
          <a:extLst>
            <a:ext uri="{FF2B5EF4-FFF2-40B4-BE49-F238E27FC236}">
              <a16:creationId xmlns:a16="http://schemas.microsoft.com/office/drawing/2014/main" id="{00000000-0008-0000-1000-00003B000000}"/>
            </a:ext>
          </a:extLst>
        </xdr:cNvPr>
        <xdr:cNvSpPr txBox="1"/>
      </xdr:nvSpPr>
      <xdr:spPr>
        <a:xfrm>
          <a:off x="3448049" y="590550"/>
          <a:ext cx="771525" cy="1905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Environment</a:t>
          </a:r>
        </a:p>
      </xdr:txBody>
    </xdr:sp>
    <xdr:clientData/>
  </xdr:twoCellAnchor>
  <mc:AlternateContent xmlns:mc="http://schemas.openxmlformats.org/markup-compatibility/2006">
    <mc:Choice xmlns:a14="http://schemas.microsoft.com/office/drawing/2010/main" Requires="a14">
      <xdr:twoCellAnchor editAs="oneCell">
        <xdr:from>
          <xdr:col>0</xdr:col>
          <xdr:colOff>28575</xdr:colOff>
          <xdr:row>12</xdr:row>
          <xdr:rowOff>38100</xdr:rowOff>
        </xdr:from>
        <xdr:to>
          <xdr:col>11</xdr:col>
          <xdr:colOff>123825</xdr:colOff>
          <xdr:row>12</xdr:row>
          <xdr:rowOff>247650</xdr:rowOff>
        </xdr:to>
        <xdr:sp macro="" textlink="">
          <xdr:nvSpPr>
            <xdr:cNvPr id="452609" name="Drop Down 1" hidden="1">
              <a:extLst>
                <a:ext uri="{63B3BB69-23CF-44E3-9099-C40C66FF867C}">
                  <a14:compatExt spid="_x0000_s452609"/>
                </a:ext>
                <a:ext uri="{FF2B5EF4-FFF2-40B4-BE49-F238E27FC236}">
                  <a16:creationId xmlns:a16="http://schemas.microsoft.com/office/drawing/2014/main" id="{00000000-0008-0000-1000-000001E806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editAs="oneCell">
    <xdr:from>
      <xdr:col>12</xdr:col>
      <xdr:colOff>261935</xdr:colOff>
      <xdr:row>12</xdr:row>
      <xdr:rowOff>171451</xdr:rowOff>
    </xdr:from>
    <xdr:to>
      <xdr:col>13</xdr:col>
      <xdr:colOff>361947</xdr:colOff>
      <xdr:row>14</xdr:row>
      <xdr:rowOff>109539</xdr:rowOff>
    </xdr:to>
    <xdr:pic>
      <xdr:nvPicPr>
        <xdr:cNvPr id="27" name="Picture 1112">
          <a:extLst>
            <a:ext uri="{FF2B5EF4-FFF2-40B4-BE49-F238E27FC236}">
              <a16:creationId xmlns:a16="http://schemas.microsoft.com/office/drawing/2014/main" id="{00000000-0008-0000-1000-00001B000000}"/>
            </a:ext>
          </a:extLst>
        </xdr:cNvPr>
        <xdr:cNvPicPr>
          <a:picLocks noChangeAspect="1" noChangeArrowheads="1"/>
        </xdr:cNvPicPr>
      </xdr:nvPicPr>
      <xdr:blipFill>
        <a:blip xmlns:r="http://schemas.openxmlformats.org/officeDocument/2006/relationships" r:embed="rId19" cstate="print"/>
        <a:srcRect/>
        <a:stretch>
          <a:fillRect/>
        </a:stretch>
      </xdr:blipFill>
      <xdr:spPr bwMode="auto">
        <a:xfrm>
          <a:off x="7024685" y="1881189"/>
          <a:ext cx="833437" cy="671513"/>
        </a:xfrm>
        <a:prstGeom prst="rect">
          <a:avLst/>
        </a:prstGeom>
        <a:noFill/>
        <a:ln w="9525">
          <a:noFill/>
          <a:miter lim="800000"/>
          <a:headEnd/>
          <a:tailEnd/>
        </a:ln>
      </xdr:spPr>
    </xdr:pic>
    <xdr:clientData/>
  </xdr:twoCellAnchor>
  <xdr:twoCellAnchor>
    <xdr:from>
      <xdr:col>12</xdr:col>
      <xdr:colOff>14284</xdr:colOff>
      <xdr:row>7</xdr:row>
      <xdr:rowOff>14288</xdr:rowOff>
    </xdr:from>
    <xdr:to>
      <xdr:col>14</xdr:col>
      <xdr:colOff>519109</xdr:colOff>
      <xdr:row>11</xdr:row>
      <xdr:rowOff>47626</xdr:rowOff>
    </xdr:to>
    <xdr:sp macro="" textlink="">
      <xdr:nvSpPr>
        <xdr:cNvPr id="28" name="Rounded Rectangular Callout 19">
          <a:extLst>
            <a:ext uri="{FF2B5EF4-FFF2-40B4-BE49-F238E27FC236}">
              <a16:creationId xmlns:a16="http://schemas.microsoft.com/office/drawing/2014/main" id="{00000000-0008-0000-1000-00001C000000}"/>
            </a:ext>
          </a:extLst>
        </xdr:cNvPr>
        <xdr:cNvSpPr/>
      </xdr:nvSpPr>
      <xdr:spPr>
        <a:xfrm>
          <a:off x="6777034" y="1081088"/>
          <a:ext cx="1890713" cy="609601"/>
        </a:xfrm>
        <a:prstGeom prst="wedgeRoundRectCallout">
          <a:avLst>
            <a:gd name="adj1" fmla="val 146"/>
            <a:gd name="adj2" fmla="val 122688"/>
            <a:gd name="adj3" fmla="val 16667"/>
          </a:avLst>
        </a:prstGeom>
        <a:solidFill>
          <a:srgbClr val="CC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11</xdr:col>
      <xdr:colOff>190499</xdr:colOff>
      <xdr:row>7</xdr:row>
      <xdr:rowOff>42865</xdr:rowOff>
    </xdr:from>
    <xdr:to>
      <xdr:col>14</xdr:col>
      <xdr:colOff>542922</xdr:colOff>
      <xdr:row>12</xdr:row>
      <xdr:rowOff>9526</xdr:rowOff>
    </xdr:to>
    <xdr:sp macro="" textlink="">
      <xdr:nvSpPr>
        <xdr:cNvPr id="29" name="TextBox 28">
          <a:hlinkClick xmlns:r="http://schemas.openxmlformats.org/officeDocument/2006/relationships" r:id="rId20"/>
          <a:extLst>
            <a:ext uri="{FF2B5EF4-FFF2-40B4-BE49-F238E27FC236}">
              <a16:creationId xmlns:a16="http://schemas.microsoft.com/office/drawing/2014/main" id="{00000000-0008-0000-1000-00001D000000}"/>
            </a:ext>
          </a:extLst>
        </xdr:cNvPr>
        <xdr:cNvSpPr txBox="1"/>
      </xdr:nvSpPr>
      <xdr:spPr>
        <a:xfrm>
          <a:off x="6719887" y="1109665"/>
          <a:ext cx="1971673" cy="609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latin typeface="Garamond" pitchFamily="18" charset="0"/>
            </a:rPr>
            <a:t>For more statistics</a:t>
          </a:r>
          <a:r>
            <a:rPr lang="en-US" sz="1050" baseline="0">
              <a:latin typeface="Garamond" pitchFamily="18" charset="0"/>
            </a:rPr>
            <a:t> </a:t>
          </a:r>
          <a:r>
            <a:rPr lang="en-US" sz="1050">
              <a:latin typeface="Garamond" pitchFamily="18" charset="0"/>
            </a:rPr>
            <a:t>about Victorian municipalities,</a:t>
          </a:r>
          <a:r>
            <a:rPr lang="en-US" sz="1050" baseline="0">
              <a:latin typeface="Garamond" pitchFamily="18" charset="0"/>
            </a:rPr>
            <a:t> go to: </a:t>
          </a:r>
          <a:r>
            <a:rPr lang="en-US" sz="1050" b="1" baseline="0">
              <a:latin typeface="Garamond" pitchFamily="18" charset="0"/>
            </a:rPr>
            <a:t>www.socialstats.com.au</a:t>
          </a:r>
          <a:endParaRPr lang="en-US" sz="1050" b="1">
            <a:latin typeface="Garamond" pitchFamily="18"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47625</xdr:colOff>
      <xdr:row>14</xdr:row>
      <xdr:rowOff>49742</xdr:rowOff>
    </xdr:from>
    <xdr:to>
      <xdr:col>11</xdr:col>
      <xdr:colOff>152400</xdr:colOff>
      <xdr:row>32</xdr:row>
      <xdr:rowOff>123825</xdr:rowOff>
    </xdr:to>
    <xdr:graphicFrame macro="">
      <xdr:nvGraphicFramePr>
        <xdr:cNvPr id="1439890" name="Chart 19">
          <a:extLst>
            <a:ext uri="{FF2B5EF4-FFF2-40B4-BE49-F238E27FC236}">
              <a16:creationId xmlns:a16="http://schemas.microsoft.com/office/drawing/2014/main" id="{00000000-0008-0000-1100-000092F81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9524</xdr:rowOff>
    </xdr:from>
    <xdr:to>
      <xdr:col>11</xdr:col>
      <xdr:colOff>222249</xdr:colOff>
      <xdr:row>5</xdr:row>
      <xdr:rowOff>133351</xdr:rowOff>
    </xdr:to>
    <xdr:sp macro="" textlink="">
      <xdr:nvSpPr>
        <xdr:cNvPr id="21" name="Rounded Rectangle 20">
          <a:extLst>
            <a:ext uri="{FF2B5EF4-FFF2-40B4-BE49-F238E27FC236}">
              <a16:creationId xmlns:a16="http://schemas.microsoft.com/office/drawing/2014/main" id="{00000000-0008-0000-1100-000015000000}"/>
            </a:ext>
          </a:extLst>
        </xdr:cNvPr>
        <xdr:cNvSpPr/>
      </xdr:nvSpPr>
      <xdr:spPr>
        <a:xfrm>
          <a:off x="0" y="9524"/>
          <a:ext cx="6339416" cy="811744"/>
        </a:xfrm>
        <a:prstGeom prst="round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xdr:col>
      <xdr:colOff>57150</xdr:colOff>
      <xdr:row>0</xdr:row>
      <xdr:rowOff>19051</xdr:rowOff>
    </xdr:from>
    <xdr:to>
      <xdr:col>11</xdr:col>
      <xdr:colOff>38100</xdr:colOff>
      <xdr:row>2</xdr:row>
      <xdr:rowOff>95250</xdr:rowOff>
    </xdr:to>
    <xdr:sp macro="" textlink="">
      <xdr:nvSpPr>
        <xdr:cNvPr id="22" name="TextBox 21">
          <a:extLst>
            <a:ext uri="{FF2B5EF4-FFF2-40B4-BE49-F238E27FC236}">
              <a16:creationId xmlns:a16="http://schemas.microsoft.com/office/drawing/2014/main" id="{00000000-0008-0000-1100-000016000000}"/>
            </a:ext>
          </a:extLst>
        </xdr:cNvPr>
        <xdr:cNvSpPr txBox="1"/>
      </xdr:nvSpPr>
      <xdr:spPr>
        <a:xfrm>
          <a:off x="276225" y="19051"/>
          <a:ext cx="5857875" cy="3428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000" baseline="0">
              <a:latin typeface="Garamond" pitchFamily="18" charset="0"/>
            </a:rPr>
            <a:t>Indicators of Health and Wellbeing</a:t>
          </a:r>
          <a:endParaRPr lang="en-US" sz="2000">
            <a:latin typeface="Garamond" pitchFamily="18" charset="0"/>
          </a:endParaRPr>
        </a:p>
      </xdr:txBody>
    </xdr:sp>
    <xdr:clientData/>
  </xdr:twoCellAnchor>
  <xdr:twoCellAnchor>
    <xdr:from>
      <xdr:col>0</xdr:col>
      <xdr:colOff>0</xdr:colOff>
      <xdr:row>0</xdr:row>
      <xdr:rowOff>133349</xdr:rowOff>
    </xdr:from>
    <xdr:to>
      <xdr:col>1</xdr:col>
      <xdr:colOff>523875</xdr:colOff>
      <xdr:row>2</xdr:row>
      <xdr:rowOff>57150</xdr:rowOff>
    </xdr:to>
    <xdr:sp macro="" textlink="">
      <xdr:nvSpPr>
        <xdr:cNvPr id="40" name="TextBox 39">
          <a:hlinkClick xmlns:r="http://schemas.openxmlformats.org/officeDocument/2006/relationships" r:id="rId2"/>
          <a:extLst>
            <a:ext uri="{FF2B5EF4-FFF2-40B4-BE49-F238E27FC236}">
              <a16:creationId xmlns:a16="http://schemas.microsoft.com/office/drawing/2014/main" id="{00000000-0008-0000-1100-000028000000}"/>
            </a:ext>
          </a:extLst>
        </xdr:cNvPr>
        <xdr:cNvSpPr txBox="1"/>
      </xdr:nvSpPr>
      <xdr:spPr>
        <a:xfrm>
          <a:off x="0" y="133349"/>
          <a:ext cx="742950" cy="190501"/>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chemeClr val="accent2">
                  <a:lumMod val="50000"/>
                </a:schemeClr>
              </a:solidFill>
            </a:rPr>
            <a:t>Introduction</a:t>
          </a:r>
        </a:p>
      </xdr:txBody>
    </xdr:sp>
    <xdr:clientData/>
  </xdr:twoCellAnchor>
  <xdr:twoCellAnchor>
    <xdr:from>
      <xdr:col>0</xdr:col>
      <xdr:colOff>19050</xdr:colOff>
      <xdr:row>2</xdr:row>
      <xdr:rowOff>114298</xdr:rowOff>
    </xdr:from>
    <xdr:to>
      <xdr:col>2</xdr:col>
      <xdr:colOff>409575</xdr:colOff>
      <xdr:row>4</xdr:row>
      <xdr:rowOff>47625</xdr:rowOff>
    </xdr:to>
    <xdr:sp macro="" textlink="">
      <xdr:nvSpPr>
        <xdr:cNvPr id="41" name="TextBox 40">
          <a:hlinkClick xmlns:r="http://schemas.openxmlformats.org/officeDocument/2006/relationships" r:id="rId3"/>
          <a:extLst>
            <a:ext uri="{FF2B5EF4-FFF2-40B4-BE49-F238E27FC236}">
              <a16:creationId xmlns:a16="http://schemas.microsoft.com/office/drawing/2014/main" id="{00000000-0008-0000-1100-000029000000}"/>
            </a:ext>
          </a:extLst>
        </xdr:cNvPr>
        <xdr:cNvSpPr txBox="1"/>
      </xdr:nvSpPr>
      <xdr:spPr>
        <a:xfrm>
          <a:off x="19050" y="380998"/>
          <a:ext cx="1219200" cy="200027"/>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0">
              <a:solidFill>
                <a:schemeClr val="tx1"/>
              </a:solidFill>
            </a:rPr>
            <a:t>Community </a:t>
          </a:r>
        </a:p>
      </xdr:txBody>
    </xdr:sp>
    <xdr:clientData/>
  </xdr:twoCellAnchor>
  <xdr:twoCellAnchor>
    <xdr:from>
      <xdr:col>2</xdr:col>
      <xdr:colOff>352425</xdr:colOff>
      <xdr:row>2</xdr:row>
      <xdr:rowOff>104774</xdr:rowOff>
    </xdr:from>
    <xdr:to>
      <xdr:col>3</xdr:col>
      <xdr:colOff>495299</xdr:colOff>
      <xdr:row>4</xdr:row>
      <xdr:rowOff>9524</xdr:rowOff>
    </xdr:to>
    <xdr:sp macro="" textlink="">
      <xdr:nvSpPr>
        <xdr:cNvPr id="43" name="TextBox 42">
          <a:hlinkClick xmlns:r="http://schemas.openxmlformats.org/officeDocument/2006/relationships" r:id="rId4"/>
          <a:extLst>
            <a:ext uri="{FF2B5EF4-FFF2-40B4-BE49-F238E27FC236}">
              <a16:creationId xmlns:a16="http://schemas.microsoft.com/office/drawing/2014/main" id="{00000000-0008-0000-1100-00002B000000}"/>
            </a:ext>
          </a:extLst>
        </xdr:cNvPr>
        <xdr:cNvSpPr txBox="1"/>
      </xdr:nvSpPr>
      <xdr:spPr>
        <a:xfrm>
          <a:off x="11811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Education</a:t>
          </a:r>
        </a:p>
      </xdr:txBody>
    </xdr:sp>
    <xdr:clientData/>
  </xdr:twoCellAnchor>
  <xdr:twoCellAnchor>
    <xdr:from>
      <xdr:col>4</xdr:col>
      <xdr:colOff>85725</xdr:colOff>
      <xdr:row>2</xdr:row>
      <xdr:rowOff>104774</xdr:rowOff>
    </xdr:from>
    <xdr:to>
      <xdr:col>5</xdr:col>
      <xdr:colOff>228599</xdr:colOff>
      <xdr:row>4</xdr:row>
      <xdr:rowOff>9524</xdr:rowOff>
    </xdr:to>
    <xdr:sp macro="" textlink="">
      <xdr:nvSpPr>
        <xdr:cNvPr id="44" name="TextBox 43">
          <a:hlinkClick xmlns:r="http://schemas.openxmlformats.org/officeDocument/2006/relationships" r:id="rId5"/>
          <a:extLst>
            <a:ext uri="{FF2B5EF4-FFF2-40B4-BE49-F238E27FC236}">
              <a16:creationId xmlns:a16="http://schemas.microsoft.com/office/drawing/2014/main" id="{00000000-0008-0000-1100-00002C000000}"/>
            </a:ext>
          </a:extLst>
        </xdr:cNvPr>
        <xdr:cNvSpPr txBox="1"/>
      </xdr:nvSpPr>
      <xdr:spPr>
        <a:xfrm>
          <a:off x="21336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Employment</a:t>
          </a:r>
        </a:p>
      </xdr:txBody>
    </xdr:sp>
    <xdr:clientData/>
  </xdr:twoCellAnchor>
  <xdr:twoCellAnchor>
    <xdr:from>
      <xdr:col>5</xdr:col>
      <xdr:colOff>371475</xdr:colOff>
      <xdr:row>2</xdr:row>
      <xdr:rowOff>104774</xdr:rowOff>
    </xdr:from>
    <xdr:to>
      <xdr:col>6</xdr:col>
      <xdr:colOff>514349</xdr:colOff>
      <xdr:row>3</xdr:row>
      <xdr:rowOff>133349</xdr:rowOff>
    </xdr:to>
    <xdr:sp macro="" textlink="">
      <xdr:nvSpPr>
        <xdr:cNvPr id="45" name="TextBox 44">
          <a:hlinkClick xmlns:r="http://schemas.openxmlformats.org/officeDocument/2006/relationships" r:id="rId6"/>
          <a:extLst>
            <a:ext uri="{FF2B5EF4-FFF2-40B4-BE49-F238E27FC236}">
              <a16:creationId xmlns:a16="http://schemas.microsoft.com/office/drawing/2014/main" id="{00000000-0008-0000-1100-00002D000000}"/>
            </a:ext>
          </a:extLst>
        </xdr:cNvPr>
        <xdr:cNvSpPr txBox="1"/>
      </xdr:nvSpPr>
      <xdr:spPr>
        <a:xfrm>
          <a:off x="3028950" y="371474"/>
          <a:ext cx="75247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Finance</a:t>
          </a:r>
        </a:p>
      </xdr:txBody>
    </xdr:sp>
    <xdr:clientData/>
  </xdr:twoCellAnchor>
  <xdr:twoCellAnchor>
    <xdr:from>
      <xdr:col>7</xdr:col>
      <xdr:colOff>0</xdr:colOff>
      <xdr:row>2</xdr:row>
      <xdr:rowOff>104775</xdr:rowOff>
    </xdr:from>
    <xdr:to>
      <xdr:col>8</xdr:col>
      <xdr:colOff>114299</xdr:colOff>
      <xdr:row>4</xdr:row>
      <xdr:rowOff>0</xdr:rowOff>
    </xdr:to>
    <xdr:sp macro="" textlink="">
      <xdr:nvSpPr>
        <xdr:cNvPr id="46" name="TextBox 45">
          <a:hlinkClick xmlns:r="http://schemas.openxmlformats.org/officeDocument/2006/relationships" r:id="rId7"/>
          <a:extLst>
            <a:ext uri="{FF2B5EF4-FFF2-40B4-BE49-F238E27FC236}">
              <a16:creationId xmlns:a16="http://schemas.microsoft.com/office/drawing/2014/main" id="{00000000-0008-0000-1100-00002E000000}"/>
            </a:ext>
          </a:extLst>
        </xdr:cNvPr>
        <xdr:cNvSpPr txBox="1"/>
      </xdr:nvSpPr>
      <xdr:spPr>
        <a:xfrm>
          <a:off x="3924300" y="371475"/>
          <a:ext cx="77152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Housing</a:t>
          </a:r>
        </a:p>
      </xdr:txBody>
    </xdr:sp>
    <xdr:clientData/>
  </xdr:twoCellAnchor>
  <xdr:twoCellAnchor>
    <xdr:from>
      <xdr:col>9</xdr:col>
      <xdr:colOff>85725</xdr:colOff>
      <xdr:row>2</xdr:row>
      <xdr:rowOff>104775</xdr:rowOff>
    </xdr:from>
    <xdr:to>
      <xdr:col>9</xdr:col>
      <xdr:colOff>628649</xdr:colOff>
      <xdr:row>3</xdr:row>
      <xdr:rowOff>123825</xdr:rowOff>
    </xdr:to>
    <xdr:sp macro="" textlink="">
      <xdr:nvSpPr>
        <xdr:cNvPr id="47" name="TextBox 46">
          <a:hlinkClick xmlns:r="http://schemas.openxmlformats.org/officeDocument/2006/relationships" r:id="rId8"/>
          <a:extLst>
            <a:ext uri="{FF2B5EF4-FFF2-40B4-BE49-F238E27FC236}">
              <a16:creationId xmlns:a16="http://schemas.microsoft.com/office/drawing/2014/main" id="{00000000-0008-0000-1100-00002F000000}"/>
            </a:ext>
          </a:extLst>
        </xdr:cNvPr>
        <xdr:cNvSpPr txBox="1"/>
      </xdr:nvSpPr>
      <xdr:spPr>
        <a:xfrm>
          <a:off x="4867275" y="371475"/>
          <a:ext cx="542924"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Health</a:t>
          </a:r>
        </a:p>
      </xdr:txBody>
    </xdr:sp>
    <xdr:clientData/>
  </xdr:twoCellAnchor>
  <xdr:twoCellAnchor>
    <xdr:from>
      <xdr:col>10</xdr:col>
      <xdr:colOff>66675</xdr:colOff>
      <xdr:row>2</xdr:row>
      <xdr:rowOff>104775</xdr:rowOff>
    </xdr:from>
    <xdr:to>
      <xdr:col>11</xdr:col>
      <xdr:colOff>209549</xdr:colOff>
      <xdr:row>3</xdr:row>
      <xdr:rowOff>123825</xdr:rowOff>
    </xdr:to>
    <xdr:sp macro="" textlink="">
      <xdr:nvSpPr>
        <xdr:cNvPr id="48" name="TextBox 47">
          <a:hlinkClick xmlns:r="http://schemas.openxmlformats.org/officeDocument/2006/relationships" r:id="rId9"/>
          <a:extLst>
            <a:ext uri="{FF2B5EF4-FFF2-40B4-BE49-F238E27FC236}">
              <a16:creationId xmlns:a16="http://schemas.microsoft.com/office/drawing/2014/main" id="{00000000-0008-0000-1100-000030000000}"/>
            </a:ext>
          </a:extLst>
        </xdr:cNvPr>
        <xdr:cNvSpPr txBox="1"/>
      </xdr:nvSpPr>
      <xdr:spPr>
        <a:xfrm>
          <a:off x="5505450" y="371475"/>
          <a:ext cx="800099"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Safety</a:t>
          </a:r>
        </a:p>
      </xdr:txBody>
    </xdr:sp>
    <xdr:clientData/>
  </xdr:twoCellAnchor>
  <xdr:twoCellAnchor>
    <xdr:from>
      <xdr:col>4</xdr:col>
      <xdr:colOff>238125</xdr:colOff>
      <xdr:row>4</xdr:row>
      <xdr:rowOff>57151</xdr:rowOff>
    </xdr:from>
    <xdr:to>
      <xdr:col>5</xdr:col>
      <xdr:colOff>428624</xdr:colOff>
      <xdr:row>5</xdr:row>
      <xdr:rowOff>95251</xdr:rowOff>
    </xdr:to>
    <xdr:sp macro="" textlink="">
      <xdr:nvSpPr>
        <xdr:cNvPr id="49" name="TextBox 48">
          <a:hlinkClick xmlns:r="http://schemas.openxmlformats.org/officeDocument/2006/relationships" r:id="rId10"/>
          <a:extLst>
            <a:ext uri="{FF2B5EF4-FFF2-40B4-BE49-F238E27FC236}">
              <a16:creationId xmlns:a16="http://schemas.microsoft.com/office/drawing/2014/main" id="{00000000-0008-0000-1100-000031000000}"/>
            </a:ext>
          </a:extLst>
        </xdr:cNvPr>
        <xdr:cNvSpPr txBox="1"/>
      </xdr:nvSpPr>
      <xdr:spPr>
        <a:xfrm>
          <a:off x="2286000" y="590551"/>
          <a:ext cx="800099"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Gender</a:t>
          </a:r>
        </a:p>
      </xdr:txBody>
    </xdr:sp>
    <xdr:clientData/>
  </xdr:twoCellAnchor>
  <xdr:twoCellAnchor>
    <xdr:from>
      <xdr:col>3</xdr:col>
      <xdr:colOff>314325</xdr:colOff>
      <xdr:row>4</xdr:row>
      <xdr:rowOff>57151</xdr:rowOff>
    </xdr:from>
    <xdr:to>
      <xdr:col>4</xdr:col>
      <xdr:colOff>457200</xdr:colOff>
      <xdr:row>5</xdr:row>
      <xdr:rowOff>76201</xdr:rowOff>
    </xdr:to>
    <xdr:sp macro="" textlink="">
      <xdr:nvSpPr>
        <xdr:cNvPr id="50" name="TextBox 49">
          <a:hlinkClick xmlns:r="http://schemas.openxmlformats.org/officeDocument/2006/relationships" r:id="rId11"/>
          <a:extLst>
            <a:ext uri="{FF2B5EF4-FFF2-40B4-BE49-F238E27FC236}">
              <a16:creationId xmlns:a16="http://schemas.microsoft.com/office/drawing/2014/main" id="{00000000-0008-0000-1100-000032000000}"/>
            </a:ext>
          </a:extLst>
        </xdr:cNvPr>
        <xdr:cNvSpPr txBox="1"/>
      </xdr:nvSpPr>
      <xdr:spPr>
        <a:xfrm>
          <a:off x="1752600" y="590551"/>
          <a:ext cx="752475"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Older People</a:t>
          </a:r>
        </a:p>
      </xdr:txBody>
    </xdr:sp>
    <xdr:clientData/>
  </xdr:twoCellAnchor>
  <xdr:twoCellAnchor>
    <xdr:from>
      <xdr:col>2</xdr:col>
      <xdr:colOff>390525</xdr:colOff>
      <xdr:row>4</xdr:row>
      <xdr:rowOff>57150</xdr:rowOff>
    </xdr:from>
    <xdr:to>
      <xdr:col>3</xdr:col>
      <xdr:colOff>400049</xdr:colOff>
      <xdr:row>5</xdr:row>
      <xdr:rowOff>114299</xdr:rowOff>
    </xdr:to>
    <xdr:sp macro="" textlink="">
      <xdr:nvSpPr>
        <xdr:cNvPr id="51" name="TextBox 50">
          <a:hlinkClick xmlns:r="http://schemas.openxmlformats.org/officeDocument/2006/relationships" r:id="rId12"/>
          <a:extLst>
            <a:ext uri="{FF2B5EF4-FFF2-40B4-BE49-F238E27FC236}">
              <a16:creationId xmlns:a16="http://schemas.microsoft.com/office/drawing/2014/main" id="{00000000-0008-0000-1100-000033000000}"/>
            </a:ext>
          </a:extLst>
        </xdr:cNvPr>
        <xdr:cNvSpPr txBox="1"/>
      </xdr:nvSpPr>
      <xdr:spPr>
        <a:xfrm>
          <a:off x="1219200" y="590550"/>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Families</a:t>
          </a:r>
        </a:p>
      </xdr:txBody>
    </xdr:sp>
    <xdr:clientData/>
  </xdr:twoCellAnchor>
  <xdr:twoCellAnchor>
    <xdr:from>
      <xdr:col>1</xdr:col>
      <xdr:colOff>352425</xdr:colOff>
      <xdr:row>4</xdr:row>
      <xdr:rowOff>47626</xdr:rowOff>
    </xdr:from>
    <xdr:to>
      <xdr:col>2</xdr:col>
      <xdr:colOff>523875</xdr:colOff>
      <xdr:row>5</xdr:row>
      <xdr:rowOff>114300</xdr:rowOff>
    </xdr:to>
    <xdr:sp macro="" textlink="">
      <xdr:nvSpPr>
        <xdr:cNvPr id="52" name="TextBox 51">
          <a:hlinkClick xmlns:r="http://schemas.openxmlformats.org/officeDocument/2006/relationships" r:id="rId13"/>
          <a:extLst>
            <a:ext uri="{FF2B5EF4-FFF2-40B4-BE49-F238E27FC236}">
              <a16:creationId xmlns:a16="http://schemas.microsoft.com/office/drawing/2014/main" id="{00000000-0008-0000-1100-000034000000}"/>
            </a:ext>
          </a:extLst>
        </xdr:cNvPr>
        <xdr:cNvSpPr txBox="1"/>
      </xdr:nvSpPr>
      <xdr:spPr>
        <a:xfrm>
          <a:off x="571500" y="581026"/>
          <a:ext cx="781050" cy="200024"/>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Young People</a:t>
          </a:r>
        </a:p>
      </xdr:txBody>
    </xdr:sp>
    <xdr:clientData/>
  </xdr:twoCellAnchor>
  <xdr:twoCellAnchor>
    <xdr:from>
      <xdr:col>0</xdr:col>
      <xdr:colOff>0</xdr:colOff>
      <xdr:row>4</xdr:row>
      <xdr:rowOff>47626</xdr:rowOff>
    </xdr:from>
    <xdr:to>
      <xdr:col>1</xdr:col>
      <xdr:colOff>457200</xdr:colOff>
      <xdr:row>5</xdr:row>
      <xdr:rowOff>104775</xdr:rowOff>
    </xdr:to>
    <xdr:sp macro="" textlink="">
      <xdr:nvSpPr>
        <xdr:cNvPr id="53" name="TextBox 52">
          <a:hlinkClick xmlns:r="http://schemas.openxmlformats.org/officeDocument/2006/relationships" r:id="rId14"/>
          <a:extLst>
            <a:ext uri="{FF2B5EF4-FFF2-40B4-BE49-F238E27FC236}">
              <a16:creationId xmlns:a16="http://schemas.microsoft.com/office/drawing/2014/main" id="{00000000-0008-0000-1100-000035000000}"/>
            </a:ext>
          </a:extLst>
        </xdr:cNvPr>
        <xdr:cNvSpPr txBox="1"/>
      </xdr:nvSpPr>
      <xdr:spPr>
        <a:xfrm>
          <a:off x="0" y="581026"/>
          <a:ext cx="67627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Early Years</a:t>
          </a:r>
        </a:p>
      </xdr:txBody>
    </xdr:sp>
    <xdr:clientData/>
  </xdr:twoCellAnchor>
  <xdr:twoCellAnchor>
    <xdr:from>
      <xdr:col>8</xdr:col>
      <xdr:colOff>114300</xdr:colOff>
      <xdr:row>4</xdr:row>
      <xdr:rowOff>57150</xdr:rowOff>
    </xdr:from>
    <xdr:to>
      <xdr:col>10</xdr:col>
      <xdr:colOff>380999</xdr:colOff>
      <xdr:row>5</xdr:row>
      <xdr:rowOff>104775</xdr:rowOff>
    </xdr:to>
    <xdr:sp macro="" textlink="">
      <xdr:nvSpPr>
        <xdr:cNvPr id="54" name="TextBox 53">
          <a:hlinkClick xmlns:r="http://schemas.openxmlformats.org/officeDocument/2006/relationships" r:id="rId15"/>
          <a:extLst>
            <a:ext uri="{FF2B5EF4-FFF2-40B4-BE49-F238E27FC236}">
              <a16:creationId xmlns:a16="http://schemas.microsoft.com/office/drawing/2014/main" id="{00000000-0008-0000-1100-000036000000}"/>
            </a:ext>
          </a:extLst>
        </xdr:cNvPr>
        <xdr:cNvSpPr txBox="1"/>
      </xdr:nvSpPr>
      <xdr:spPr>
        <a:xfrm>
          <a:off x="4695825" y="590550"/>
          <a:ext cx="1123949" cy="18097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LGA </a:t>
          </a:r>
          <a:r>
            <a:rPr lang="en-US" sz="800" baseline="0"/>
            <a:t>Comparison</a:t>
          </a:r>
          <a:endParaRPr lang="en-US" sz="800"/>
        </a:p>
      </xdr:txBody>
    </xdr:sp>
    <xdr:clientData/>
  </xdr:twoCellAnchor>
  <xdr:twoCellAnchor>
    <xdr:from>
      <xdr:col>10</xdr:col>
      <xdr:colOff>171450</xdr:colOff>
      <xdr:row>4</xdr:row>
      <xdr:rowOff>57150</xdr:rowOff>
    </xdr:from>
    <xdr:to>
      <xdr:col>12</xdr:col>
      <xdr:colOff>95249</xdr:colOff>
      <xdr:row>5</xdr:row>
      <xdr:rowOff>95250</xdr:rowOff>
    </xdr:to>
    <xdr:sp macro="" textlink="">
      <xdr:nvSpPr>
        <xdr:cNvPr id="55" name="TextBox 54">
          <a:hlinkClick xmlns:r="http://schemas.openxmlformats.org/officeDocument/2006/relationships" r:id="rId16"/>
          <a:extLst>
            <a:ext uri="{FF2B5EF4-FFF2-40B4-BE49-F238E27FC236}">
              <a16:creationId xmlns:a16="http://schemas.microsoft.com/office/drawing/2014/main" id="{00000000-0008-0000-1100-000037000000}"/>
            </a:ext>
          </a:extLst>
        </xdr:cNvPr>
        <xdr:cNvSpPr txBox="1"/>
      </xdr:nvSpPr>
      <xdr:spPr>
        <a:xfrm>
          <a:off x="5610225" y="590550"/>
          <a:ext cx="80009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rgbClr val="FFFF00"/>
              </a:solidFill>
            </a:rPr>
            <a:t>Correlations</a:t>
          </a:r>
        </a:p>
      </xdr:txBody>
    </xdr:sp>
    <xdr:clientData/>
  </xdr:twoCellAnchor>
  <xdr:twoCellAnchor>
    <xdr:from>
      <xdr:col>5</xdr:col>
      <xdr:colOff>219075</xdr:colOff>
      <xdr:row>4</xdr:row>
      <xdr:rowOff>57149</xdr:rowOff>
    </xdr:from>
    <xdr:to>
      <xdr:col>6</xdr:col>
      <xdr:colOff>228599</xdr:colOff>
      <xdr:row>5</xdr:row>
      <xdr:rowOff>114298</xdr:rowOff>
    </xdr:to>
    <xdr:sp macro="" textlink="">
      <xdr:nvSpPr>
        <xdr:cNvPr id="57" name="TextBox 56">
          <a:hlinkClick xmlns:r="http://schemas.openxmlformats.org/officeDocument/2006/relationships" r:id="rId17"/>
          <a:extLst>
            <a:ext uri="{FF2B5EF4-FFF2-40B4-BE49-F238E27FC236}">
              <a16:creationId xmlns:a16="http://schemas.microsoft.com/office/drawing/2014/main" id="{00000000-0008-0000-1100-000039000000}"/>
            </a:ext>
          </a:extLst>
        </xdr:cNvPr>
        <xdr:cNvSpPr txBox="1"/>
      </xdr:nvSpPr>
      <xdr:spPr>
        <a:xfrm>
          <a:off x="2876550" y="590549"/>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Transport</a:t>
          </a:r>
        </a:p>
      </xdr:txBody>
    </xdr:sp>
    <xdr:clientData/>
  </xdr:twoCellAnchor>
  <xdr:twoCellAnchor>
    <xdr:from>
      <xdr:col>6</xdr:col>
      <xdr:colOff>180974</xdr:colOff>
      <xdr:row>4</xdr:row>
      <xdr:rowOff>57150</xdr:rowOff>
    </xdr:from>
    <xdr:to>
      <xdr:col>7</xdr:col>
      <xdr:colOff>295274</xdr:colOff>
      <xdr:row>5</xdr:row>
      <xdr:rowOff>114300</xdr:rowOff>
    </xdr:to>
    <xdr:sp macro="" textlink="">
      <xdr:nvSpPr>
        <xdr:cNvPr id="58" name="TextBox 57">
          <a:hlinkClick xmlns:r="http://schemas.openxmlformats.org/officeDocument/2006/relationships" r:id="rId18"/>
          <a:extLst>
            <a:ext uri="{FF2B5EF4-FFF2-40B4-BE49-F238E27FC236}">
              <a16:creationId xmlns:a16="http://schemas.microsoft.com/office/drawing/2014/main" id="{00000000-0008-0000-1100-00003A000000}"/>
            </a:ext>
          </a:extLst>
        </xdr:cNvPr>
        <xdr:cNvSpPr txBox="1"/>
      </xdr:nvSpPr>
      <xdr:spPr>
        <a:xfrm>
          <a:off x="3448049" y="590550"/>
          <a:ext cx="771525" cy="1905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Environment</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13</xdr:row>
          <xdr:rowOff>9525</xdr:rowOff>
        </xdr:from>
        <xdr:to>
          <xdr:col>10</xdr:col>
          <xdr:colOff>123825</xdr:colOff>
          <xdr:row>14</xdr:row>
          <xdr:rowOff>0</xdr:rowOff>
        </xdr:to>
        <xdr:sp macro="" textlink="">
          <xdr:nvSpPr>
            <xdr:cNvPr id="524289" name="Drop Down 1" hidden="1">
              <a:extLst>
                <a:ext uri="{63B3BB69-23CF-44E3-9099-C40C66FF867C}">
                  <a14:compatExt spid="_x0000_s524289"/>
                </a:ext>
                <a:ext uri="{FF2B5EF4-FFF2-40B4-BE49-F238E27FC236}">
                  <a16:creationId xmlns:a16="http://schemas.microsoft.com/office/drawing/2014/main" id="{00000000-0008-0000-1100-00000100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xdr:row>
          <xdr:rowOff>19050</xdr:rowOff>
        </xdr:from>
        <xdr:to>
          <xdr:col>8</xdr:col>
          <xdr:colOff>171450</xdr:colOff>
          <xdr:row>12</xdr:row>
          <xdr:rowOff>9525</xdr:rowOff>
        </xdr:to>
        <xdr:sp macro="" textlink="">
          <xdr:nvSpPr>
            <xdr:cNvPr id="524290" name="Drop Down 2" hidden="1">
              <a:extLst>
                <a:ext uri="{63B3BB69-23CF-44E3-9099-C40C66FF867C}">
                  <a14:compatExt spid="_x0000_s524290"/>
                </a:ext>
                <a:ext uri="{FF2B5EF4-FFF2-40B4-BE49-F238E27FC236}">
                  <a16:creationId xmlns:a16="http://schemas.microsoft.com/office/drawing/2014/main" id="{00000000-0008-0000-1100-00000200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editAs="oneCell">
    <xdr:from>
      <xdr:col>12</xdr:col>
      <xdr:colOff>390523</xdr:colOff>
      <xdr:row>5</xdr:row>
      <xdr:rowOff>95251</xdr:rowOff>
    </xdr:from>
    <xdr:to>
      <xdr:col>13</xdr:col>
      <xdr:colOff>490535</xdr:colOff>
      <xdr:row>9</xdr:row>
      <xdr:rowOff>166689</xdr:rowOff>
    </xdr:to>
    <xdr:pic>
      <xdr:nvPicPr>
        <xdr:cNvPr id="27" name="Picture 1112">
          <a:extLst>
            <a:ext uri="{FF2B5EF4-FFF2-40B4-BE49-F238E27FC236}">
              <a16:creationId xmlns:a16="http://schemas.microsoft.com/office/drawing/2014/main" id="{00000000-0008-0000-1100-00001B000000}"/>
            </a:ext>
          </a:extLst>
        </xdr:cNvPr>
        <xdr:cNvPicPr>
          <a:picLocks noChangeAspect="1" noChangeArrowheads="1"/>
        </xdr:cNvPicPr>
      </xdr:nvPicPr>
      <xdr:blipFill>
        <a:blip xmlns:r="http://schemas.openxmlformats.org/officeDocument/2006/relationships" r:embed="rId19" cstate="print"/>
        <a:srcRect/>
        <a:stretch>
          <a:fillRect/>
        </a:stretch>
      </xdr:blipFill>
      <xdr:spPr bwMode="auto">
        <a:xfrm>
          <a:off x="7153273" y="762001"/>
          <a:ext cx="833437" cy="671513"/>
        </a:xfrm>
        <a:prstGeom prst="rect">
          <a:avLst/>
        </a:prstGeom>
        <a:noFill/>
        <a:ln w="9525">
          <a:noFill/>
          <a:miter lim="800000"/>
          <a:headEnd/>
          <a:tailEnd/>
        </a:ln>
      </xdr:spPr>
    </xdr:pic>
    <xdr:clientData/>
  </xdr:twoCellAnchor>
  <xdr:twoCellAnchor>
    <xdr:from>
      <xdr:col>12</xdr:col>
      <xdr:colOff>57147</xdr:colOff>
      <xdr:row>0</xdr:row>
      <xdr:rowOff>0</xdr:rowOff>
    </xdr:from>
    <xdr:to>
      <xdr:col>14</xdr:col>
      <xdr:colOff>561972</xdr:colOff>
      <xdr:row>4</xdr:row>
      <xdr:rowOff>76201</xdr:rowOff>
    </xdr:to>
    <xdr:sp macro="" textlink="">
      <xdr:nvSpPr>
        <xdr:cNvPr id="28" name="Rounded Rectangular Callout 19">
          <a:extLst>
            <a:ext uri="{FF2B5EF4-FFF2-40B4-BE49-F238E27FC236}">
              <a16:creationId xmlns:a16="http://schemas.microsoft.com/office/drawing/2014/main" id="{00000000-0008-0000-1100-00001C000000}"/>
            </a:ext>
          </a:extLst>
        </xdr:cNvPr>
        <xdr:cNvSpPr/>
      </xdr:nvSpPr>
      <xdr:spPr>
        <a:xfrm>
          <a:off x="6819897" y="0"/>
          <a:ext cx="1890713" cy="609601"/>
        </a:xfrm>
        <a:prstGeom prst="wedgeRoundRectCallout">
          <a:avLst>
            <a:gd name="adj1" fmla="val 146"/>
            <a:gd name="adj2" fmla="val 122688"/>
            <a:gd name="adj3" fmla="val 16667"/>
          </a:avLst>
        </a:prstGeom>
        <a:solidFill>
          <a:srgbClr val="CC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0</xdr:colOff>
      <xdr:row>0</xdr:row>
      <xdr:rowOff>28577</xdr:rowOff>
    </xdr:from>
    <xdr:to>
      <xdr:col>14</xdr:col>
      <xdr:colOff>585785</xdr:colOff>
      <xdr:row>4</xdr:row>
      <xdr:rowOff>104776</xdr:rowOff>
    </xdr:to>
    <xdr:sp macro="" textlink="">
      <xdr:nvSpPr>
        <xdr:cNvPr id="29" name="TextBox 28">
          <a:hlinkClick xmlns:r="http://schemas.openxmlformats.org/officeDocument/2006/relationships" r:id="rId20"/>
          <a:extLst>
            <a:ext uri="{FF2B5EF4-FFF2-40B4-BE49-F238E27FC236}">
              <a16:creationId xmlns:a16="http://schemas.microsoft.com/office/drawing/2014/main" id="{00000000-0008-0000-1100-00001D000000}"/>
            </a:ext>
          </a:extLst>
        </xdr:cNvPr>
        <xdr:cNvSpPr txBox="1"/>
      </xdr:nvSpPr>
      <xdr:spPr>
        <a:xfrm>
          <a:off x="6762750" y="28577"/>
          <a:ext cx="1971673" cy="609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latin typeface="Garamond" pitchFamily="18" charset="0"/>
            </a:rPr>
            <a:t>For more statistics</a:t>
          </a:r>
          <a:r>
            <a:rPr lang="en-US" sz="1050" baseline="0">
              <a:latin typeface="Garamond" pitchFamily="18" charset="0"/>
            </a:rPr>
            <a:t> </a:t>
          </a:r>
          <a:r>
            <a:rPr lang="en-US" sz="1050">
              <a:latin typeface="Garamond" pitchFamily="18" charset="0"/>
            </a:rPr>
            <a:t>about Victorian municipalities,</a:t>
          </a:r>
          <a:r>
            <a:rPr lang="en-US" sz="1050" baseline="0">
              <a:latin typeface="Garamond" pitchFamily="18" charset="0"/>
            </a:rPr>
            <a:t> go to: </a:t>
          </a:r>
          <a:r>
            <a:rPr lang="en-US" sz="1050" b="1" baseline="0">
              <a:latin typeface="Garamond" pitchFamily="18" charset="0"/>
            </a:rPr>
            <a:t>www.socialstats.com.au</a:t>
          </a:r>
          <a:endParaRPr lang="en-US" sz="1050" b="1">
            <a:latin typeface="Garamond"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304800</xdr:colOff>
      <xdr:row>6</xdr:row>
      <xdr:rowOff>9525</xdr:rowOff>
    </xdr:from>
    <xdr:to>
      <xdr:col>15</xdr:col>
      <xdr:colOff>485775</xdr:colOff>
      <xdr:row>10</xdr:row>
      <xdr:rowOff>171450</xdr:rowOff>
    </xdr:to>
    <xdr:pic>
      <xdr:nvPicPr>
        <xdr:cNvPr id="1395927" name="Picture 1112">
          <a:extLst>
            <a:ext uri="{FF2B5EF4-FFF2-40B4-BE49-F238E27FC236}">
              <a16:creationId xmlns:a16="http://schemas.microsoft.com/office/drawing/2014/main" id="{00000000-0008-0000-0200-0000D74C15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15275" y="809625"/>
          <a:ext cx="790575" cy="666750"/>
        </a:xfrm>
        <a:prstGeom prst="rect">
          <a:avLst/>
        </a:prstGeom>
        <a:noFill/>
        <a:ln w="9525">
          <a:noFill/>
          <a:miter lim="800000"/>
          <a:headEnd/>
          <a:tailEnd/>
        </a:ln>
      </xdr:spPr>
    </xdr:pic>
    <xdr:clientData/>
  </xdr:twoCellAnchor>
  <xdr:twoCellAnchor>
    <xdr:from>
      <xdr:col>0</xdr:col>
      <xdr:colOff>209550</xdr:colOff>
      <xdr:row>17</xdr:row>
      <xdr:rowOff>38100</xdr:rowOff>
    </xdr:from>
    <xdr:to>
      <xdr:col>12</xdr:col>
      <xdr:colOff>571500</xdr:colOff>
      <xdr:row>31</xdr:row>
      <xdr:rowOff>66676</xdr:rowOff>
    </xdr:to>
    <xdr:graphicFrame macro="">
      <xdr:nvGraphicFramePr>
        <xdr:cNvPr id="1395928" name="Chart 17">
          <a:extLst>
            <a:ext uri="{FF2B5EF4-FFF2-40B4-BE49-F238E27FC236}">
              <a16:creationId xmlns:a16="http://schemas.microsoft.com/office/drawing/2014/main" id="{00000000-0008-0000-0200-0000D84C1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0</xdr:row>
      <xdr:rowOff>9524</xdr:rowOff>
    </xdr:from>
    <xdr:to>
      <xdr:col>12</xdr:col>
      <xdr:colOff>0</xdr:colOff>
      <xdr:row>5</xdr:row>
      <xdr:rowOff>133351</xdr:rowOff>
    </xdr:to>
    <xdr:sp macro="" textlink="">
      <xdr:nvSpPr>
        <xdr:cNvPr id="35" name="Rounded Rectangle 34">
          <a:extLst>
            <a:ext uri="{FF2B5EF4-FFF2-40B4-BE49-F238E27FC236}">
              <a16:creationId xmlns:a16="http://schemas.microsoft.com/office/drawing/2014/main" id="{00000000-0008-0000-0200-000023000000}"/>
            </a:ext>
          </a:extLst>
        </xdr:cNvPr>
        <xdr:cNvSpPr/>
      </xdr:nvSpPr>
      <xdr:spPr>
        <a:xfrm>
          <a:off x="0" y="9524"/>
          <a:ext cx="6315075" cy="790577"/>
        </a:xfrm>
        <a:prstGeom prst="round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editAs="absolute">
    <xdr:from>
      <xdr:col>1</xdr:col>
      <xdr:colOff>57150</xdr:colOff>
      <xdr:row>0</xdr:row>
      <xdr:rowOff>19051</xdr:rowOff>
    </xdr:from>
    <xdr:to>
      <xdr:col>11</xdr:col>
      <xdr:colOff>38100</xdr:colOff>
      <xdr:row>2</xdr:row>
      <xdr:rowOff>95250</xdr:rowOff>
    </xdr:to>
    <xdr:sp macro="" textlink="">
      <xdr:nvSpPr>
        <xdr:cNvPr id="36" name="TextBox 35">
          <a:extLst>
            <a:ext uri="{FF2B5EF4-FFF2-40B4-BE49-F238E27FC236}">
              <a16:creationId xmlns:a16="http://schemas.microsoft.com/office/drawing/2014/main" id="{00000000-0008-0000-0200-000024000000}"/>
            </a:ext>
          </a:extLst>
        </xdr:cNvPr>
        <xdr:cNvSpPr txBox="1"/>
      </xdr:nvSpPr>
      <xdr:spPr>
        <a:xfrm>
          <a:off x="276225" y="19051"/>
          <a:ext cx="5857875" cy="3428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000">
              <a:latin typeface="Garamond" pitchFamily="18" charset="0"/>
            </a:rPr>
            <a:t>Indicators of Health and Wellbeing</a:t>
          </a:r>
        </a:p>
      </xdr:txBody>
    </xdr:sp>
    <xdr:clientData/>
  </xdr:twoCellAnchor>
  <xdr:twoCellAnchor>
    <xdr:from>
      <xdr:col>0</xdr:col>
      <xdr:colOff>19050</xdr:colOff>
      <xdr:row>2</xdr:row>
      <xdr:rowOff>114298</xdr:rowOff>
    </xdr:from>
    <xdr:to>
      <xdr:col>2</xdr:col>
      <xdr:colOff>409575</xdr:colOff>
      <xdr:row>4</xdr:row>
      <xdr:rowOff>47625</xdr:rowOff>
    </xdr:to>
    <xdr:sp macro="" textlink="">
      <xdr:nvSpPr>
        <xdr:cNvPr id="37" name="TextBox 36">
          <a:hlinkClick xmlns:r="http://schemas.openxmlformats.org/officeDocument/2006/relationships" r:id="rId3"/>
          <a:extLst>
            <a:ext uri="{FF2B5EF4-FFF2-40B4-BE49-F238E27FC236}">
              <a16:creationId xmlns:a16="http://schemas.microsoft.com/office/drawing/2014/main" id="{00000000-0008-0000-0200-000025000000}"/>
            </a:ext>
          </a:extLst>
        </xdr:cNvPr>
        <xdr:cNvSpPr txBox="1"/>
      </xdr:nvSpPr>
      <xdr:spPr>
        <a:xfrm>
          <a:off x="19050" y="380998"/>
          <a:ext cx="1219200" cy="200027"/>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rgbClr val="FFFF00"/>
              </a:solidFill>
            </a:rPr>
            <a:t>Community </a:t>
          </a:r>
        </a:p>
      </xdr:txBody>
    </xdr:sp>
    <xdr:clientData/>
  </xdr:twoCellAnchor>
  <xdr:twoCellAnchor>
    <xdr:from>
      <xdr:col>2</xdr:col>
      <xdr:colOff>352425</xdr:colOff>
      <xdr:row>2</xdr:row>
      <xdr:rowOff>104774</xdr:rowOff>
    </xdr:from>
    <xdr:to>
      <xdr:col>3</xdr:col>
      <xdr:colOff>495299</xdr:colOff>
      <xdr:row>4</xdr:row>
      <xdr:rowOff>9524</xdr:rowOff>
    </xdr:to>
    <xdr:sp macro="" textlink="">
      <xdr:nvSpPr>
        <xdr:cNvPr id="38" name="TextBox 37">
          <a:hlinkClick xmlns:r="http://schemas.openxmlformats.org/officeDocument/2006/relationships" r:id="rId4"/>
          <a:extLst>
            <a:ext uri="{FF2B5EF4-FFF2-40B4-BE49-F238E27FC236}">
              <a16:creationId xmlns:a16="http://schemas.microsoft.com/office/drawing/2014/main" id="{00000000-0008-0000-0200-000026000000}"/>
            </a:ext>
          </a:extLst>
        </xdr:cNvPr>
        <xdr:cNvSpPr txBox="1"/>
      </xdr:nvSpPr>
      <xdr:spPr>
        <a:xfrm>
          <a:off x="11811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Education</a:t>
          </a:r>
        </a:p>
      </xdr:txBody>
    </xdr:sp>
    <xdr:clientData/>
  </xdr:twoCellAnchor>
  <xdr:twoCellAnchor>
    <xdr:from>
      <xdr:col>4</xdr:col>
      <xdr:colOff>85725</xdr:colOff>
      <xdr:row>2</xdr:row>
      <xdr:rowOff>104774</xdr:rowOff>
    </xdr:from>
    <xdr:to>
      <xdr:col>5</xdr:col>
      <xdr:colOff>228599</xdr:colOff>
      <xdr:row>4</xdr:row>
      <xdr:rowOff>9524</xdr:rowOff>
    </xdr:to>
    <xdr:sp macro="" textlink="">
      <xdr:nvSpPr>
        <xdr:cNvPr id="39" name="TextBox 38">
          <a:hlinkClick xmlns:r="http://schemas.openxmlformats.org/officeDocument/2006/relationships" r:id="rId5"/>
          <a:extLst>
            <a:ext uri="{FF2B5EF4-FFF2-40B4-BE49-F238E27FC236}">
              <a16:creationId xmlns:a16="http://schemas.microsoft.com/office/drawing/2014/main" id="{00000000-0008-0000-0200-000027000000}"/>
            </a:ext>
          </a:extLst>
        </xdr:cNvPr>
        <xdr:cNvSpPr txBox="1"/>
      </xdr:nvSpPr>
      <xdr:spPr>
        <a:xfrm>
          <a:off x="21336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Employment</a:t>
          </a:r>
        </a:p>
      </xdr:txBody>
    </xdr:sp>
    <xdr:clientData/>
  </xdr:twoCellAnchor>
  <xdr:twoCellAnchor>
    <xdr:from>
      <xdr:col>5</xdr:col>
      <xdr:colOff>371475</xdr:colOff>
      <xdr:row>2</xdr:row>
      <xdr:rowOff>104774</xdr:rowOff>
    </xdr:from>
    <xdr:to>
      <xdr:col>6</xdr:col>
      <xdr:colOff>514349</xdr:colOff>
      <xdr:row>3</xdr:row>
      <xdr:rowOff>133349</xdr:rowOff>
    </xdr:to>
    <xdr:sp macro="" textlink="">
      <xdr:nvSpPr>
        <xdr:cNvPr id="40" name="TextBox 39">
          <a:hlinkClick xmlns:r="http://schemas.openxmlformats.org/officeDocument/2006/relationships" r:id="rId6"/>
          <a:extLst>
            <a:ext uri="{FF2B5EF4-FFF2-40B4-BE49-F238E27FC236}">
              <a16:creationId xmlns:a16="http://schemas.microsoft.com/office/drawing/2014/main" id="{00000000-0008-0000-0200-000028000000}"/>
            </a:ext>
          </a:extLst>
        </xdr:cNvPr>
        <xdr:cNvSpPr txBox="1"/>
      </xdr:nvSpPr>
      <xdr:spPr>
        <a:xfrm>
          <a:off x="3028950" y="371474"/>
          <a:ext cx="75247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Finance</a:t>
          </a:r>
        </a:p>
      </xdr:txBody>
    </xdr:sp>
    <xdr:clientData/>
  </xdr:twoCellAnchor>
  <xdr:twoCellAnchor>
    <xdr:from>
      <xdr:col>7</xdr:col>
      <xdr:colOff>0</xdr:colOff>
      <xdr:row>2</xdr:row>
      <xdr:rowOff>104775</xdr:rowOff>
    </xdr:from>
    <xdr:to>
      <xdr:col>8</xdr:col>
      <xdr:colOff>114299</xdr:colOff>
      <xdr:row>4</xdr:row>
      <xdr:rowOff>0</xdr:rowOff>
    </xdr:to>
    <xdr:sp macro="" textlink="">
      <xdr:nvSpPr>
        <xdr:cNvPr id="41" name="TextBox 40">
          <a:hlinkClick xmlns:r="http://schemas.openxmlformats.org/officeDocument/2006/relationships" r:id="rId7"/>
          <a:extLst>
            <a:ext uri="{FF2B5EF4-FFF2-40B4-BE49-F238E27FC236}">
              <a16:creationId xmlns:a16="http://schemas.microsoft.com/office/drawing/2014/main" id="{00000000-0008-0000-0200-000029000000}"/>
            </a:ext>
          </a:extLst>
        </xdr:cNvPr>
        <xdr:cNvSpPr txBox="1"/>
      </xdr:nvSpPr>
      <xdr:spPr>
        <a:xfrm>
          <a:off x="3924300" y="371475"/>
          <a:ext cx="77152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Housing</a:t>
          </a:r>
        </a:p>
      </xdr:txBody>
    </xdr:sp>
    <xdr:clientData/>
  </xdr:twoCellAnchor>
  <xdr:twoCellAnchor>
    <xdr:from>
      <xdr:col>9</xdr:col>
      <xdr:colOff>85725</xdr:colOff>
      <xdr:row>2</xdr:row>
      <xdr:rowOff>104775</xdr:rowOff>
    </xdr:from>
    <xdr:to>
      <xdr:col>9</xdr:col>
      <xdr:colOff>628649</xdr:colOff>
      <xdr:row>3</xdr:row>
      <xdr:rowOff>123825</xdr:rowOff>
    </xdr:to>
    <xdr:sp macro="" textlink="">
      <xdr:nvSpPr>
        <xdr:cNvPr id="42" name="TextBox 41">
          <a:hlinkClick xmlns:r="http://schemas.openxmlformats.org/officeDocument/2006/relationships" r:id="rId8"/>
          <a:extLst>
            <a:ext uri="{FF2B5EF4-FFF2-40B4-BE49-F238E27FC236}">
              <a16:creationId xmlns:a16="http://schemas.microsoft.com/office/drawing/2014/main" id="{00000000-0008-0000-0200-00002A000000}"/>
            </a:ext>
          </a:extLst>
        </xdr:cNvPr>
        <xdr:cNvSpPr txBox="1"/>
      </xdr:nvSpPr>
      <xdr:spPr>
        <a:xfrm>
          <a:off x="4867275" y="371475"/>
          <a:ext cx="542924"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Health</a:t>
          </a:r>
        </a:p>
      </xdr:txBody>
    </xdr:sp>
    <xdr:clientData/>
  </xdr:twoCellAnchor>
  <xdr:twoCellAnchor>
    <xdr:from>
      <xdr:col>10</xdr:col>
      <xdr:colOff>66675</xdr:colOff>
      <xdr:row>2</xdr:row>
      <xdr:rowOff>104775</xdr:rowOff>
    </xdr:from>
    <xdr:to>
      <xdr:col>11</xdr:col>
      <xdr:colOff>209549</xdr:colOff>
      <xdr:row>3</xdr:row>
      <xdr:rowOff>123825</xdr:rowOff>
    </xdr:to>
    <xdr:sp macro="" textlink="">
      <xdr:nvSpPr>
        <xdr:cNvPr id="43" name="TextBox 42">
          <a:hlinkClick xmlns:r="http://schemas.openxmlformats.org/officeDocument/2006/relationships" r:id="rId9"/>
          <a:extLst>
            <a:ext uri="{FF2B5EF4-FFF2-40B4-BE49-F238E27FC236}">
              <a16:creationId xmlns:a16="http://schemas.microsoft.com/office/drawing/2014/main" id="{00000000-0008-0000-0200-00002B000000}"/>
            </a:ext>
          </a:extLst>
        </xdr:cNvPr>
        <xdr:cNvSpPr txBox="1"/>
      </xdr:nvSpPr>
      <xdr:spPr>
        <a:xfrm>
          <a:off x="5505450" y="371475"/>
          <a:ext cx="800099"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Safety</a:t>
          </a:r>
        </a:p>
      </xdr:txBody>
    </xdr:sp>
    <xdr:clientData/>
  </xdr:twoCellAnchor>
  <xdr:twoCellAnchor>
    <xdr:from>
      <xdr:col>4</xdr:col>
      <xdr:colOff>238125</xdr:colOff>
      <xdr:row>4</xdr:row>
      <xdr:rowOff>57151</xdr:rowOff>
    </xdr:from>
    <xdr:to>
      <xdr:col>5</xdr:col>
      <xdr:colOff>428624</xdr:colOff>
      <xdr:row>5</xdr:row>
      <xdr:rowOff>95251</xdr:rowOff>
    </xdr:to>
    <xdr:sp macro="" textlink="">
      <xdr:nvSpPr>
        <xdr:cNvPr id="44" name="TextBox 43">
          <a:hlinkClick xmlns:r="http://schemas.openxmlformats.org/officeDocument/2006/relationships" r:id="rId10"/>
          <a:extLst>
            <a:ext uri="{FF2B5EF4-FFF2-40B4-BE49-F238E27FC236}">
              <a16:creationId xmlns:a16="http://schemas.microsoft.com/office/drawing/2014/main" id="{00000000-0008-0000-0200-00002C000000}"/>
            </a:ext>
          </a:extLst>
        </xdr:cNvPr>
        <xdr:cNvSpPr txBox="1"/>
      </xdr:nvSpPr>
      <xdr:spPr>
        <a:xfrm>
          <a:off x="2286000" y="590551"/>
          <a:ext cx="800099"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Gender</a:t>
          </a:r>
        </a:p>
      </xdr:txBody>
    </xdr:sp>
    <xdr:clientData/>
  </xdr:twoCellAnchor>
  <xdr:twoCellAnchor>
    <xdr:from>
      <xdr:col>3</xdr:col>
      <xdr:colOff>314325</xdr:colOff>
      <xdr:row>4</xdr:row>
      <xdr:rowOff>57151</xdr:rowOff>
    </xdr:from>
    <xdr:to>
      <xdr:col>4</xdr:col>
      <xdr:colOff>457200</xdr:colOff>
      <xdr:row>5</xdr:row>
      <xdr:rowOff>76201</xdr:rowOff>
    </xdr:to>
    <xdr:sp macro="" textlink="">
      <xdr:nvSpPr>
        <xdr:cNvPr id="45" name="TextBox 44">
          <a:hlinkClick xmlns:r="http://schemas.openxmlformats.org/officeDocument/2006/relationships" r:id="rId11"/>
          <a:extLst>
            <a:ext uri="{FF2B5EF4-FFF2-40B4-BE49-F238E27FC236}">
              <a16:creationId xmlns:a16="http://schemas.microsoft.com/office/drawing/2014/main" id="{00000000-0008-0000-0200-00002D000000}"/>
            </a:ext>
          </a:extLst>
        </xdr:cNvPr>
        <xdr:cNvSpPr txBox="1"/>
      </xdr:nvSpPr>
      <xdr:spPr>
        <a:xfrm>
          <a:off x="1752600" y="590551"/>
          <a:ext cx="752475"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Older People</a:t>
          </a:r>
        </a:p>
      </xdr:txBody>
    </xdr:sp>
    <xdr:clientData/>
  </xdr:twoCellAnchor>
  <xdr:twoCellAnchor>
    <xdr:from>
      <xdr:col>2</xdr:col>
      <xdr:colOff>390525</xdr:colOff>
      <xdr:row>4</xdr:row>
      <xdr:rowOff>57150</xdr:rowOff>
    </xdr:from>
    <xdr:to>
      <xdr:col>3</xdr:col>
      <xdr:colOff>400049</xdr:colOff>
      <xdr:row>5</xdr:row>
      <xdr:rowOff>114299</xdr:rowOff>
    </xdr:to>
    <xdr:sp macro="" textlink="">
      <xdr:nvSpPr>
        <xdr:cNvPr id="46" name="TextBox 45">
          <a:hlinkClick xmlns:r="http://schemas.openxmlformats.org/officeDocument/2006/relationships" r:id="rId12"/>
          <a:extLst>
            <a:ext uri="{FF2B5EF4-FFF2-40B4-BE49-F238E27FC236}">
              <a16:creationId xmlns:a16="http://schemas.microsoft.com/office/drawing/2014/main" id="{00000000-0008-0000-0200-00002E000000}"/>
            </a:ext>
          </a:extLst>
        </xdr:cNvPr>
        <xdr:cNvSpPr txBox="1"/>
      </xdr:nvSpPr>
      <xdr:spPr>
        <a:xfrm>
          <a:off x="1219200" y="590550"/>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Families</a:t>
          </a:r>
        </a:p>
      </xdr:txBody>
    </xdr:sp>
    <xdr:clientData/>
  </xdr:twoCellAnchor>
  <xdr:twoCellAnchor>
    <xdr:from>
      <xdr:col>1</xdr:col>
      <xdr:colOff>352425</xdr:colOff>
      <xdr:row>4</xdr:row>
      <xdr:rowOff>47626</xdr:rowOff>
    </xdr:from>
    <xdr:to>
      <xdr:col>2</xdr:col>
      <xdr:colOff>523875</xdr:colOff>
      <xdr:row>5</xdr:row>
      <xdr:rowOff>114300</xdr:rowOff>
    </xdr:to>
    <xdr:sp macro="" textlink="">
      <xdr:nvSpPr>
        <xdr:cNvPr id="47" name="TextBox 46">
          <a:hlinkClick xmlns:r="http://schemas.openxmlformats.org/officeDocument/2006/relationships" r:id="rId13"/>
          <a:extLst>
            <a:ext uri="{FF2B5EF4-FFF2-40B4-BE49-F238E27FC236}">
              <a16:creationId xmlns:a16="http://schemas.microsoft.com/office/drawing/2014/main" id="{00000000-0008-0000-0200-00002F000000}"/>
            </a:ext>
          </a:extLst>
        </xdr:cNvPr>
        <xdr:cNvSpPr txBox="1"/>
      </xdr:nvSpPr>
      <xdr:spPr>
        <a:xfrm>
          <a:off x="571500" y="581026"/>
          <a:ext cx="781050" cy="200024"/>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Young People</a:t>
          </a:r>
        </a:p>
      </xdr:txBody>
    </xdr:sp>
    <xdr:clientData/>
  </xdr:twoCellAnchor>
  <xdr:twoCellAnchor>
    <xdr:from>
      <xdr:col>0</xdr:col>
      <xdr:colOff>0</xdr:colOff>
      <xdr:row>4</xdr:row>
      <xdr:rowOff>47626</xdr:rowOff>
    </xdr:from>
    <xdr:to>
      <xdr:col>1</xdr:col>
      <xdr:colOff>457200</xdr:colOff>
      <xdr:row>5</xdr:row>
      <xdr:rowOff>104775</xdr:rowOff>
    </xdr:to>
    <xdr:sp macro="" textlink="">
      <xdr:nvSpPr>
        <xdr:cNvPr id="48" name="TextBox 47">
          <a:hlinkClick xmlns:r="http://schemas.openxmlformats.org/officeDocument/2006/relationships" r:id="rId14"/>
          <a:extLst>
            <a:ext uri="{FF2B5EF4-FFF2-40B4-BE49-F238E27FC236}">
              <a16:creationId xmlns:a16="http://schemas.microsoft.com/office/drawing/2014/main" id="{00000000-0008-0000-0200-000030000000}"/>
            </a:ext>
          </a:extLst>
        </xdr:cNvPr>
        <xdr:cNvSpPr txBox="1"/>
      </xdr:nvSpPr>
      <xdr:spPr>
        <a:xfrm>
          <a:off x="0" y="581026"/>
          <a:ext cx="67627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Early Years</a:t>
          </a:r>
        </a:p>
      </xdr:txBody>
    </xdr:sp>
    <xdr:clientData/>
  </xdr:twoCellAnchor>
  <xdr:twoCellAnchor>
    <xdr:from>
      <xdr:col>8</xdr:col>
      <xdr:colOff>114300</xdr:colOff>
      <xdr:row>4</xdr:row>
      <xdr:rowOff>57150</xdr:rowOff>
    </xdr:from>
    <xdr:to>
      <xdr:col>10</xdr:col>
      <xdr:colOff>380999</xdr:colOff>
      <xdr:row>5</xdr:row>
      <xdr:rowOff>104775</xdr:rowOff>
    </xdr:to>
    <xdr:sp macro="" textlink="">
      <xdr:nvSpPr>
        <xdr:cNvPr id="49" name="TextBox 48">
          <a:hlinkClick xmlns:r="http://schemas.openxmlformats.org/officeDocument/2006/relationships" r:id="rId15"/>
          <a:extLst>
            <a:ext uri="{FF2B5EF4-FFF2-40B4-BE49-F238E27FC236}">
              <a16:creationId xmlns:a16="http://schemas.microsoft.com/office/drawing/2014/main" id="{00000000-0008-0000-0200-000031000000}"/>
            </a:ext>
          </a:extLst>
        </xdr:cNvPr>
        <xdr:cNvSpPr txBox="1"/>
      </xdr:nvSpPr>
      <xdr:spPr>
        <a:xfrm>
          <a:off x="4695825" y="590550"/>
          <a:ext cx="1123949" cy="18097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LGA </a:t>
          </a:r>
          <a:r>
            <a:rPr lang="en-US" sz="800" baseline="0"/>
            <a:t>Comparison</a:t>
          </a:r>
          <a:endParaRPr lang="en-US" sz="800"/>
        </a:p>
      </xdr:txBody>
    </xdr:sp>
    <xdr:clientData/>
  </xdr:twoCellAnchor>
  <xdr:twoCellAnchor>
    <xdr:from>
      <xdr:col>10</xdr:col>
      <xdr:colOff>171450</xdr:colOff>
      <xdr:row>4</xdr:row>
      <xdr:rowOff>57150</xdr:rowOff>
    </xdr:from>
    <xdr:to>
      <xdr:col>12</xdr:col>
      <xdr:colOff>95249</xdr:colOff>
      <xdr:row>5</xdr:row>
      <xdr:rowOff>95250</xdr:rowOff>
    </xdr:to>
    <xdr:sp macro="" textlink="">
      <xdr:nvSpPr>
        <xdr:cNvPr id="50" name="TextBox 49">
          <a:hlinkClick xmlns:r="http://schemas.openxmlformats.org/officeDocument/2006/relationships" r:id="rId16"/>
          <a:extLst>
            <a:ext uri="{FF2B5EF4-FFF2-40B4-BE49-F238E27FC236}">
              <a16:creationId xmlns:a16="http://schemas.microsoft.com/office/drawing/2014/main" id="{00000000-0008-0000-0200-000032000000}"/>
            </a:ext>
          </a:extLst>
        </xdr:cNvPr>
        <xdr:cNvSpPr txBox="1"/>
      </xdr:nvSpPr>
      <xdr:spPr>
        <a:xfrm>
          <a:off x="5610225" y="590550"/>
          <a:ext cx="80009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Correlations</a:t>
          </a:r>
        </a:p>
      </xdr:txBody>
    </xdr:sp>
    <xdr:clientData/>
  </xdr:twoCellAnchor>
  <xdr:twoCellAnchor>
    <xdr:from>
      <xdr:col>14</xdr:col>
      <xdr:colOff>57149</xdr:colOff>
      <xdr:row>0</xdr:row>
      <xdr:rowOff>9524</xdr:rowOff>
    </xdr:from>
    <xdr:to>
      <xdr:col>16</xdr:col>
      <xdr:colOff>642937</xdr:colOff>
      <xdr:row>4</xdr:row>
      <xdr:rowOff>85725</xdr:rowOff>
    </xdr:to>
    <xdr:sp macro="" textlink="">
      <xdr:nvSpPr>
        <xdr:cNvPr id="20" name="Rounded Rectangular Callout 19">
          <a:extLst>
            <a:ext uri="{FF2B5EF4-FFF2-40B4-BE49-F238E27FC236}">
              <a16:creationId xmlns:a16="http://schemas.microsoft.com/office/drawing/2014/main" id="{00000000-0008-0000-0200-000014000000}"/>
            </a:ext>
          </a:extLst>
        </xdr:cNvPr>
        <xdr:cNvSpPr/>
      </xdr:nvSpPr>
      <xdr:spPr>
        <a:xfrm>
          <a:off x="8205787" y="9524"/>
          <a:ext cx="1890713" cy="609601"/>
        </a:xfrm>
        <a:prstGeom prst="wedgeRoundRectCallout">
          <a:avLst>
            <a:gd name="adj1" fmla="val 146"/>
            <a:gd name="adj2" fmla="val 122688"/>
            <a:gd name="adj3" fmla="val 16667"/>
          </a:avLst>
        </a:prstGeom>
        <a:solidFill>
          <a:srgbClr val="CC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14</xdr:col>
      <xdr:colOff>2</xdr:colOff>
      <xdr:row>0</xdr:row>
      <xdr:rowOff>38101</xdr:rowOff>
    </xdr:from>
    <xdr:to>
      <xdr:col>17</xdr:col>
      <xdr:colOff>14288</xdr:colOff>
      <xdr:row>4</xdr:row>
      <xdr:rowOff>114300</xdr:rowOff>
    </xdr:to>
    <xdr:sp macro="" textlink="">
      <xdr:nvSpPr>
        <xdr:cNvPr id="21" name="TextBox 20">
          <a:hlinkClick xmlns:r="http://schemas.openxmlformats.org/officeDocument/2006/relationships" r:id="rId17"/>
          <a:extLst>
            <a:ext uri="{FF2B5EF4-FFF2-40B4-BE49-F238E27FC236}">
              <a16:creationId xmlns:a16="http://schemas.microsoft.com/office/drawing/2014/main" id="{00000000-0008-0000-0200-000015000000}"/>
            </a:ext>
          </a:extLst>
        </xdr:cNvPr>
        <xdr:cNvSpPr txBox="1"/>
      </xdr:nvSpPr>
      <xdr:spPr>
        <a:xfrm>
          <a:off x="8148640" y="38101"/>
          <a:ext cx="1971673" cy="609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latin typeface="Garamond" pitchFamily="18" charset="0"/>
            </a:rPr>
            <a:t>For more statistics</a:t>
          </a:r>
          <a:r>
            <a:rPr lang="en-US" sz="1050" baseline="0">
              <a:latin typeface="Garamond" pitchFamily="18" charset="0"/>
            </a:rPr>
            <a:t> </a:t>
          </a:r>
          <a:r>
            <a:rPr lang="en-US" sz="1050">
              <a:latin typeface="Garamond" pitchFamily="18" charset="0"/>
            </a:rPr>
            <a:t>about Victorian municipalities,</a:t>
          </a:r>
          <a:r>
            <a:rPr lang="en-US" sz="1050" baseline="0">
              <a:latin typeface="Garamond" pitchFamily="18" charset="0"/>
            </a:rPr>
            <a:t> go to: </a:t>
          </a:r>
          <a:r>
            <a:rPr lang="en-US" sz="1050" b="1" baseline="0">
              <a:latin typeface="Garamond" pitchFamily="18" charset="0"/>
            </a:rPr>
            <a:t>www.socialstats.com.au</a:t>
          </a:r>
          <a:endParaRPr lang="en-US" sz="1050" b="1">
            <a:latin typeface="Garamond" pitchFamily="18" charset="0"/>
          </a:endParaRPr>
        </a:p>
      </xdr:txBody>
    </xdr:sp>
    <xdr:clientData/>
  </xdr:twoCellAnchor>
  <xdr:twoCellAnchor>
    <xdr:from>
      <xdr:col>0</xdr:col>
      <xdr:colOff>0</xdr:colOff>
      <xdr:row>1</xdr:row>
      <xdr:rowOff>9523</xdr:rowOff>
    </xdr:from>
    <xdr:to>
      <xdr:col>1</xdr:col>
      <xdr:colOff>523875</xdr:colOff>
      <xdr:row>2</xdr:row>
      <xdr:rowOff>66674</xdr:rowOff>
    </xdr:to>
    <xdr:sp macro="" textlink="">
      <xdr:nvSpPr>
        <xdr:cNvPr id="24" name="TextBox 23">
          <a:hlinkClick xmlns:r="http://schemas.openxmlformats.org/officeDocument/2006/relationships" r:id="rId18"/>
          <a:extLst>
            <a:ext uri="{FF2B5EF4-FFF2-40B4-BE49-F238E27FC236}">
              <a16:creationId xmlns:a16="http://schemas.microsoft.com/office/drawing/2014/main" id="{00000000-0008-0000-0200-000018000000}"/>
            </a:ext>
          </a:extLst>
        </xdr:cNvPr>
        <xdr:cNvSpPr txBox="1"/>
      </xdr:nvSpPr>
      <xdr:spPr>
        <a:xfrm>
          <a:off x="0" y="142873"/>
          <a:ext cx="742950" cy="190501"/>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chemeClr val="accent2">
                  <a:lumMod val="50000"/>
                </a:schemeClr>
              </a:solidFill>
            </a:rPr>
            <a:t>Introduction</a:t>
          </a:r>
        </a:p>
      </xdr:txBody>
    </xdr:sp>
    <xdr:clientData/>
  </xdr:twoCellAnchor>
  <xdr:twoCellAnchor>
    <xdr:from>
      <xdr:col>5</xdr:col>
      <xdr:colOff>219075</xdr:colOff>
      <xdr:row>4</xdr:row>
      <xdr:rowOff>57149</xdr:rowOff>
    </xdr:from>
    <xdr:to>
      <xdr:col>6</xdr:col>
      <xdr:colOff>228599</xdr:colOff>
      <xdr:row>5</xdr:row>
      <xdr:rowOff>114298</xdr:rowOff>
    </xdr:to>
    <xdr:sp macro="" textlink="">
      <xdr:nvSpPr>
        <xdr:cNvPr id="26" name="TextBox 25">
          <a:hlinkClick xmlns:r="http://schemas.openxmlformats.org/officeDocument/2006/relationships" r:id="rId19"/>
          <a:extLst>
            <a:ext uri="{FF2B5EF4-FFF2-40B4-BE49-F238E27FC236}">
              <a16:creationId xmlns:a16="http://schemas.microsoft.com/office/drawing/2014/main" id="{00000000-0008-0000-0200-00001A000000}"/>
            </a:ext>
          </a:extLst>
        </xdr:cNvPr>
        <xdr:cNvSpPr txBox="1"/>
      </xdr:nvSpPr>
      <xdr:spPr>
        <a:xfrm>
          <a:off x="2876550" y="590549"/>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Transport</a:t>
          </a:r>
        </a:p>
      </xdr:txBody>
    </xdr:sp>
    <xdr:clientData/>
  </xdr:twoCellAnchor>
  <xdr:twoCellAnchor>
    <xdr:from>
      <xdr:col>6</xdr:col>
      <xdr:colOff>180974</xdr:colOff>
      <xdr:row>4</xdr:row>
      <xdr:rowOff>57150</xdr:rowOff>
    </xdr:from>
    <xdr:to>
      <xdr:col>7</xdr:col>
      <xdr:colOff>295274</xdr:colOff>
      <xdr:row>5</xdr:row>
      <xdr:rowOff>114300</xdr:rowOff>
    </xdr:to>
    <xdr:sp macro="" textlink="">
      <xdr:nvSpPr>
        <xdr:cNvPr id="27" name="TextBox 26">
          <a:hlinkClick xmlns:r="http://schemas.openxmlformats.org/officeDocument/2006/relationships" r:id="rId20"/>
          <a:extLst>
            <a:ext uri="{FF2B5EF4-FFF2-40B4-BE49-F238E27FC236}">
              <a16:creationId xmlns:a16="http://schemas.microsoft.com/office/drawing/2014/main" id="{00000000-0008-0000-0200-00001B000000}"/>
            </a:ext>
          </a:extLst>
        </xdr:cNvPr>
        <xdr:cNvSpPr txBox="1"/>
      </xdr:nvSpPr>
      <xdr:spPr>
        <a:xfrm>
          <a:off x="3448049" y="590550"/>
          <a:ext cx="771525" cy="1905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Environment</a:t>
          </a:r>
        </a:p>
      </xdr:txBody>
    </xdr:sp>
    <xdr:clientData/>
  </xdr:twoCellAnchor>
  <xdr:twoCellAnchor editAs="oneCell">
    <xdr:from>
      <xdr:col>12</xdr:col>
      <xdr:colOff>9524</xdr:colOff>
      <xdr:row>0</xdr:row>
      <xdr:rowOff>0</xdr:rowOff>
    </xdr:from>
    <xdr:to>
      <xdr:col>14</xdr:col>
      <xdr:colOff>0</xdr:colOff>
      <xdr:row>7</xdr:row>
      <xdr:rowOff>6000</xdr:rowOff>
    </xdr:to>
    <xdr:pic>
      <xdr:nvPicPr>
        <xdr:cNvPr id="28" name="Picture 27" descr="178.JPG">
          <a:extLst>
            <a:ext uri="{FF2B5EF4-FFF2-40B4-BE49-F238E27FC236}">
              <a16:creationId xmlns:a16="http://schemas.microsoft.com/office/drawing/2014/main" id="{00000000-0008-0000-0200-00001C000000}"/>
            </a:ext>
          </a:extLst>
        </xdr:cNvPr>
        <xdr:cNvPicPr>
          <a:picLocks/>
        </xdr:cNvPicPr>
      </xdr:nvPicPr>
      <xdr:blipFill>
        <a:blip xmlns:r="http://schemas.openxmlformats.org/officeDocument/2006/relationships" r:embed="rId21" cstate="print"/>
        <a:srcRect r="9396"/>
        <a:stretch>
          <a:fillRect/>
        </a:stretch>
      </xdr:blipFill>
      <xdr:spPr>
        <a:xfrm>
          <a:off x="6324599" y="0"/>
          <a:ext cx="1285876" cy="10728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190500</xdr:colOff>
          <xdr:row>10</xdr:row>
          <xdr:rowOff>9525</xdr:rowOff>
        </xdr:from>
        <xdr:to>
          <xdr:col>10</xdr:col>
          <xdr:colOff>638175</xdr:colOff>
          <xdr:row>11</xdr:row>
          <xdr:rowOff>19050</xdr:rowOff>
        </xdr:to>
        <xdr:sp macro="" textlink="">
          <xdr:nvSpPr>
            <xdr:cNvPr id="1053" name="Drop Down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9525</xdr:rowOff>
        </xdr:from>
        <xdr:to>
          <xdr:col>7</xdr:col>
          <xdr:colOff>647700</xdr:colOff>
          <xdr:row>11</xdr:row>
          <xdr:rowOff>19050</xdr:rowOff>
        </xdr:to>
        <xdr:sp macro="" textlink="">
          <xdr:nvSpPr>
            <xdr:cNvPr id="1090" name="Drop Down 66" hidden="1">
              <a:extLst>
                <a:ext uri="{63B3BB69-23CF-44E3-9099-C40C66FF867C}">
                  <a14:compatExt spid="_x0000_s1090"/>
                </a:ext>
                <a:ext uri="{FF2B5EF4-FFF2-40B4-BE49-F238E27FC236}">
                  <a16:creationId xmlns:a16="http://schemas.microsoft.com/office/drawing/2014/main" id="{00000000-0008-0000-0200-00004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19050</xdr:colOff>
      <xdr:row>21</xdr:row>
      <xdr:rowOff>95250</xdr:rowOff>
    </xdr:from>
    <xdr:to>
      <xdr:col>13</xdr:col>
      <xdr:colOff>447675</xdr:colOff>
      <xdr:row>47</xdr:row>
      <xdr:rowOff>152400</xdr:rowOff>
    </xdr:to>
    <xdr:graphicFrame macro="">
      <xdr:nvGraphicFramePr>
        <xdr:cNvPr id="1397941" name="Chart 15">
          <a:extLst>
            <a:ext uri="{FF2B5EF4-FFF2-40B4-BE49-F238E27FC236}">
              <a16:creationId xmlns:a16="http://schemas.microsoft.com/office/drawing/2014/main" id="{00000000-0008-0000-0300-0000B5541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9524</xdr:rowOff>
    </xdr:from>
    <xdr:to>
      <xdr:col>12</xdr:col>
      <xdr:colOff>0</xdr:colOff>
      <xdr:row>5</xdr:row>
      <xdr:rowOff>133351</xdr:rowOff>
    </xdr:to>
    <xdr:sp macro="" textlink="">
      <xdr:nvSpPr>
        <xdr:cNvPr id="29" name="Rounded Rectangle 28">
          <a:extLst>
            <a:ext uri="{FF2B5EF4-FFF2-40B4-BE49-F238E27FC236}">
              <a16:creationId xmlns:a16="http://schemas.microsoft.com/office/drawing/2014/main" id="{00000000-0008-0000-0300-00001D000000}"/>
            </a:ext>
          </a:extLst>
        </xdr:cNvPr>
        <xdr:cNvSpPr/>
      </xdr:nvSpPr>
      <xdr:spPr>
        <a:xfrm>
          <a:off x="0" y="9524"/>
          <a:ext cx="6315075" cy="790577"/>
        </a:xfrm>
        <a:prstGeom prst="round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xdr:col>
      <xdr:colOff>57150</xdr:colOff>
      <xdr:row>0</xdr:row>
      <xdr:rowOff>19051</xdr:rowOff>
    </xdr:from>
    <xdr:to>
      <xdr:col>11</xdr:col>
      <xdr:colOff>38100</xdr:colOff>
      <xdr:row>2</xdr:row>
      <xdr:rowOff>95250</xdr:rowOff>
    </xdr:to>
    <xdr:sp macro="" textlink="">
      <xdr:nvSpPr>
        <xdr:cNvPr id="30" name="TextBox 29">
          <a:extLst>
            <a:ext uri="{FF2B5EF4-FFF2-40B4-BE49-F238E27FC236}">
              <a16:creationId xmlns:a16="http://schemas.microsoft.com/office/drawing/2014/main" id="{00000000-0008-0000-0300-00001E000000}"/>
            </a:ext>
          </a:extLst>
        </xdr:cNvPr>
        <xdr:cNvSpPr txBox="1"/>
      </xdr:nvSpPr>
      <xdr:spPr>
        <a:xfrm>
          <a:off x="276225" y="19051"/>
          <a:ext cx="5857875" cy="3428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000">
              <a:latin typeface="Garamond" pitchFamily="18" charset="0"/>
            </a:rPr>
            <a:t>Indicators of Health and Wellbeing</a:t>
          </a:r>
        </a:p>
      </xdr:txBody>
    </xdr:sp>
    <xdr:clientData/>
  </xdr:twoCellAnchor>
  <xdr:twoCellAnchor>
    <xdr:from>
      <xdr:col>0</xdr:col>
      <xdr:colOff>552451</xdr:colOff>
      <xdr:row>3</xdr:row>
      <xdr:rowOff>9524</xdr:rowOff>
    </xdr:from>
    <xdr:to>
      <xdr:col>2</xdr:col>
      <xdr:colOff>85725</xdr:colOff>
      <xdr:row>4</xdr:row>
      <xdr:rowOff>47624</xdr:rowOff>
    </xdr:to>
    <xdr:sp macro="" textlink="">
      <xdr:nvSpPr>
        <xdr:cNvPr id="31" name="TextBox 30">
          <a:hlinkClick xmlns:r="http://schemas.openxmlformats.org/officeDocument/2006/relationships" r:id="rId2"/>
          <a:extLst>
            <a:ext uri="{FF2B5EF4-FFF2-40B4-BE49-F238E27FC236}">
              <a16:creationId xmlns:a16="http://schemas.microsoft.com/office/drawing/2014/main" id="{00000000-0008-0000-0300-00001F000000}"/>
            </a:ext>
          </a:extLst>
        </xdr:cNvPr>
        <xdr:cNvSpPr txBox="1"/>
      </xdr:nvSpPr>
      <xdr:spPr>
        <a:xfrm>
          <a:off x="219076" y="409574"/>
          <a:ext cx="69532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800"/>
        </a:p>
      </xdr:txBody>
    </xdr:sp>
    <xdr:clientData/>
  </xdr:twoCellAnchor>
  <xdr:twoCellAnchor>
    <xdr:from>
      <xdr:col>2</xdr:col>
      <xdr:colOff>352425</xdr:colOff>
      <xdr:row>2</xdr:row>
      <xdr:rowOff>161924</xdr:rowOff>
    </xdr:from>
    <xdr:to>
      <xdr:col>3</xdr:col>
      <xdr:colOff>495299</xdr:colOff>
      <xdr:row>4</xdr:row>
      <xdr:rowOff>38099</xdr:rowOff>
    </xdr:to>
    <xdr:sp macro="" textlink="">
      <xdr:nvSpPr>
        <xdr:cNvPr id="32" name="TextBox 31">
          <a:hlinkClick xmlns:r="http://schemas.openxmlformats.org/officeDocument/2006/relationships" r:id="rId3"/>
          <a:extLst>
            <a:ext uri="{FF2B5EF4-FFF2-40B4-BE49-F238E27FC236}">
              <a16:creationId xmlns:a16="http://schemas.microsoft.com/office/drawing/2014/main" id="{00000000-0008-0000-0300-000020000000}"/>
            </a:ext>
          </a:extLst>
        </xdr:cNvPr>
        <xdr:cNvSpPr txBox="1"/>
      </xdr:nvSpPr>
      <xdr:spPr>
        <a:xfrm>
          <a:off x="1181100" y="400049"/>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800" b="1">
            <a:solidFill>
              <a:srgbClr val="FFFF00"/>
            </a:solidFill>
          </a:endParaRPr>
        </a:p>
      </xdr:txBody>
    </xdr:sp>
    <xdr:clientData/>
  </xdr:twoCellAnchor>
  <xdr:twoCellAnchor>
    <xdr:from>
      <xdr:col>4</xdr:col>
      <xdr:colOff>85725</xdr:colOff>
      <xdr:row>2</xdr:row>
      <xdr:rowOff>161924</xdr:rowOff>
    </xdr:from>
    <xdr:to>
      <xdr:col>5</xdr:col>
      <xdr:colOff>228599</xdr:colOff>
      <xdr:row>4</xdr:row>
      <xdr:rowOff>38099</xdr:rowOff>
    </xdr:to>
    <xdr:sp macro="" textlink="">
      <xdr:nvSpPr>
        <xdr:cNvPr id="33" name="TextBox 32">
          <a:hlinkClick xmlns:r="http://schemas.openxmlformats.org/officeDocument/2006/relationships" r:id="rId4"/>
          <a:extLst>
            <a:ext uri="{FF2B5EF4-FFF2-40B4-BE49-F238E27FC236}">
              <a16:creationId xmlns:a16="http://schemas.microsoft.com/office/drawing/2014/main" id="{00000000-0008-0000-0300-000021000000}"/>
            </a:ext>
          </a:extLst>
        </xdr:cNvPr>
        <xdr:cNvSpPr txBox="1"/>
      </xdr:nvSpPr>
      <xdr:spPr>
        <a:xfrm>
          <a:off x="2133600" y="400049"/>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800"/>
        </a:p>
      </xdr:txBody>
    </xdr:sp>
    <xdr:clientData/>
  </xdr:twoCellAnchor>
  <xdr:twoCellAnchor>
    <xdr:from>
      <xdr:col>5</xdr:col>
      <xdr:colOff>371475</xdr:colOff>
      <xdr:row>2</xdr:row>
      <xdr:rowOff>152399</xdr:rowOff>
    </xdr:from>
    <xdr:to>
      <xdr:col>6</xdr:col>
      <xdr:colOff>514349</xdr:colOff>
      <xdr:row>4</xdr:row>
      <xdr:rowOff>28574</xdr:rowOff>
    </xdr:to>
    <xdr:sp macro="" textlink="">
      <xdr:nvSpPr>
        <xdr:cNvPr id="34" name="TextBox 33">
          <a:hlinkClick xmlns:r="http://schemas.openxmlformats.org/officeDocument/2006/relationships" r:id="rId5"/>
          <a:extLst>
            <a:ext uri="{FF2B5EF4-FFF2-40B4-BE49-F238E27FC236}">
              <a16:creationId xmlns:a16="http://schemas.microsoft.com/office/drawing/2014/main" id="{00000000-0008-0000-0300-000022000000}"/>
            </a:ext>
          </a:extLst>
        </xdr:cNvPr>
        <xdr:cNvSpPr txBox="1"/>
      </xdr:nvSpPr>
      <xdr:spPr>
        <a:xfrm>
          <a:off x="3028950" y="400049"/>
          <a:ext cx="75247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800"/>
        </a:p>
      </xdr:txBody>
    </xdr:sp>
    <xdr:clientData/>
  </xdr:twoCellAnchor>
  <xdr:twoCellAnchor>
    <xdr:from>
      <xdr:col>7</xdr:col>
      <xdr:colOff>0</xdr:colOff>
      <xdr:row>2</xdr:row>
      <xdr:rowOff>152400</xdr:rowOff>
    </xdr:from>
    <xdr:to>
      <xdr:col>8</xdr:col>
      <xdr:colOff>114299</xdr:colOff>
      <xdr:row>4</xdr:row>
      <xdr:rowOff>28575</xdr:rowOff>
    </xdr:to>
    <xdr:sp macro="" textlink="">
      <xdr:nvSpPr>
        <xdr:cNvPr id="35" name="TextBox 34">
          <a:hlinkClick xmlns:r="http://schemas.openxmlformats.org/officeDocument/2006/relationships" r:id="rId6"/>
          <a:extLst>
            <a:ext uri="{FF2B5EF4-FFF2-40B4-BE49-F238E27FC236}">
              <a16:creationId xmlns:a16="http://schemas.microsoft.com/office/drawing/2014/main" id="{00000000-0008-0000-0300-000023000000}"/>
            </a:ext>
          </a:extLst>
        </xdr:cNvPr>
        <xdr:cNvSpPr txBox="1"/>
      </xdr:nvSpPr>
      <xdr:spPr>
        <a:xfrm>
          <a:off x="3924300" y="400050"/>
          <a:ext cx="77152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800"/>
        </a:p>
      </xdr:txBody>
    </xdr:sp>
    <xdr:clientData/>
  </xdr:twoCellAnchor>
  <xdr:twoCellAnchor>
    <xdr:from>
      <xdr:col>9</xdr:col>
      <xdr:colOff>85725</xdr:colOff>
      <xdr:row>2</xdr:row>
      <xdr:rowOff>142875</xdr:rowOff>
    </xdr:from>
    <xdr:to>
      <xdr:col>9</xdr:col>
      <xdr:colOff>628649</xdr:colOff>
      <xdr:row>4</xdr:row>
      <xdr:rowOff>19050</xdr:rowOff>
    </xdr:to>
    <xdr:sp macro="" textlink="">
      <xdr:nvSpPr>
        <xdr:cNvPr id="36" name="TextBox 35">
          <a:hlinkClick xmlns:r="http://schemas.openxmlformats.org/officeDocument/2006/relationships" r:id="rId7"/>
          <a:extLst>
            <a:ext uri="{FF2B5EF4-FFF2-40B4-BE49-F238E27FC236}">
              <a16:creationId xmlns:a16="http://schemas.microsoft.com/office/drawing/2014/main" id="{00000000-0008-0000-0300-000024000000}"/>
            </a:ext>
          </a:extLst>
        </xdr:cNvPr>
        <xdr:cNvSpPr txBox="1"/>
      </xdr:nvSpPr>
      <xdr:spPr>
        <a:xfrm>
          <a:off x="4867275" y="400050"/>
          <a:ext cx="542924"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800"/>
        </a:p>
      </xdr:txBody>
    </xdr:sp>
    <xdr:clientData/>
  </xdr:twoCellAnchor>
  <xdr:twoCellAnchor>
    <xdr:from>
      <xdr:col>5</xdr:col>
      <xdr:colOff>352425</xdr:colOff>
      <xdr:row>4</xdr:row>
      <xdr:rowOff>76201</xdr:rowOff>
    </xdr:from>
    <xdr:to>
      <xdr:col>6</xdr:col>
      <xdr:colOff>542924</xdr:colOff>
      <xdr:row>5</xdr:row>
      <xdr:rowOff>114301</xdr:rowOff>
    </xdr:to>
    <xdr:sp macro="" textlink="">
      <xdr:nvSpPr>
        <xdr:cNvPr id="38" name="TextBox 37">
          <a:hlinkClick xmlns:r="http://schemas.openxmlformats.org/officeDocument/2006/relationships" r:id="rId8"/>
          <a:extLst>
            <a:ext uri="{FF2B5EF4-FFF2-40B4-BE49-F238E27FC236}">
              <a16:creationId xmlns:a16="http://schemas.microsoft.com/office/drawing/2014/main" id="{00000000-0008-0000-0300-000026000000}"/>
            </a:ext>
          </a:extLst>
        </xdr:cNvPr>
        <xdr:cNvSpPr txBox="1"/>
      </xdr:nvSpPr>
      <xdr:spPr>
        <a:xfrm>
          <a:off x="3009900" y="609601"/>
          <a:ext cx="800099"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800"/>
        </a:p>
      </xdr:txBody>
    </xdr:sp>
    <xdr:clientData/>
  </xdr:twoCellAnchor>
  <xdr:twoCellAnchor>
    <xdr:from>
      <xdr:col>3</xdr:col>
      <xdr:colOff>66675</xdr:colOff>
      <xdr:row>4</xdr:row>
      <xdr:rowOff>76201</xdr:rowOff>
    </xdr:from>
    <xdr:to>
      <xdr:col>4</xdr:col>
      <xdr:colOff>209549</xdr:colOff>
      <xdr:row>5</xdr:row>
      <xdr:rowOff>114301</xdr:rowOff>
    </xdr:to>
    <xdr:sp macro="" textlink="">
      <xdr:nvSpPr>
        <xdr:cNvPr id="40" name="TextBox 39">
          <a:hlinkClick xmlns:r="http://schemas.openxmlformats.org/officeDocument/2006/relationships" r:id="rId9"/>
          <a:extLst>
            <a:ext uri="{FF2B5EF4-FFF2-40B4-BE49-F238E27FC236}">
              <a16:creationId xmlns:a16="http://schemas.microsoft.com/office/drawing/2014/main" id="{00000000-0008-0000-0300-000028000000}"/>
            </a:ext>
          </a:extLst>
        </xdr:cNvPr>
        <xdr:cNvSpPr txBox="1"/>
      </xdr:nvSpPr>
      <xdr:spPr>
        <a:xfrm>
          <a:off x="1504950" y="609601"/>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800"/>
        </a:p>
      </xdr:txBody>
    </xdr:sp>
    <xdr:clientData/>
  </xdr:twoCellAnchor>
  <xdr:twoCellAnchor>
    <xdr:from>
      <xdr:col>1</xdr:col>
      <xdr:colOff>561975</xdr:colOff>
      <xdr:row>4</xdr:row>
      <xdr:rowOff>76201</xdr:rowOff>
    </xdr:from>
    <xdr:to>
      <xdr:col>3</xdr:col>
      <xdr:colOff>95249</xdr:colOff>
      <xdr:row>5</xdr:row>
      <xdr:rowOff>114301</xdr:rowOff>
    </xdr:to>
    <xdr:sp macro="" textlink="">
      <xdr:nvSpPr>
        <xdr:cNvPr id="41" name="TextBox 40">
          <a:hlinkClick xmlns:r="http://schemas.openxmlformats.org/officeDocument/2006/relationships" r:id="rId10"/>
          <a:extLst>
            <a:ext uri="{FF2B5EF4-FFF2-40B4-BE49-F238E27FC236}">
              <a16:creationId xmlns:a16="http://schemas.microsoft.com/office/drawing/2014/main" id="{00000000-0008-0000-0300-000029000000}"/>
            </a:ext>
          </a:extLst>
        </xdr:cNvPr>
        <xdr:cNvSpPr txBox="1"/>
      </xdr:nvSpPr>
      <xdr:spPr>
        <a:xfrm>
          <a:off x="781050" y="609601"/>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800"/>
        </a:p>
      </xdr:txBody>
    </xdr:sp>
    <xdr:clientData/>
  </xdr:twoCellAnchor>
  <xdr:twoCellAnchor>
    <xdr:from>
      <xdr:col>0</xdr:col>
      <xdr:colOff>95250</xdr:colOff>
      <xdr:row>4</xdr:row>
      <xdr:rowOff>76201</xdr:rowOff>
    </xdr:from>
    <xdr:to>
      <xdr:col>2</xdr:col>
      <xdr:colOff>19049</xdr:colOff>
      <xdr:row>5</xdr:row>
      <xdr:rowOff>114301</xdr:rowOff>
    </xdr:to>
    <xdr:sp macro="" textlink="">
      <xdr:nvSpPr>
        <xdr:cNvPr id="42" name="TextBox 41">
          <a:hlinkClick xmlns:r="http://schemas.openxmlformats.org/officeDocument/2006/relationships" r:id="rId11"/>
          <a:extLst>
            <a:ext uri="{FF2B5EF4-FFF2-40B4-BE49-F238E27FC236}">
              <a16:creationId xmlns:a16="http://schemas.microsoft.com/office/drawing/2014/main" id="{00000000-0008-0000-0300-00002A000000}"/>
            </a:ext>
          </a:extLst>
        </xdr:cNvPr>
        <xdr:cNvSpPr txBox="1"/>
      </xdr:nvSpPr>
      <xdr:spPr>
        <a:xfrm>
          <a:off x="95250" y="609601"/>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800"/>
        </a:p>
      </xdr:txBody>
    </xdr:sp>
    <xdr:clientData/>
  </xdr:twoCellAnchor>
  <xdr:twoCellAnchor>
    <xdr:from>
      <xdr:col>7</xdr:col>
      <xdr:colOff>619125</xdr:colOff>
      <xdr:row>4</xdr:row>
      <xdr:rowOff>76200</xdr:rowOff>
    </xdr:from>
    <xdr:to>
      <xdr:col>10</xdr:col>
      <xdr:colOff>209550</xdr:colOff>
      <xdr:row>5</xdr:row>
      <xdr:rowOff>104776</xdr:rowOff>
    </xdr:to>
    <xdr:sp macro="" textlink="">
      <xdr:nvSpPr>
        <xdr:cNvPr id="43" name="TextBox 42">
          <a:hlinkClick xmlns:r="http://schemas.openxmlformats.org/officeDocument/2006/relationships" r:id="rId12"/>
          <a:extLst>
            <a:ext uri="{FF2B5EF4-FFF2-40B4-BE49-F238E27FC236}">
              <a16:creationId xmlns:a16="http://schemas.microsoft.com/office/drawing/2014/main" id="{00000000-0008-0000-0300-00002B000000}"/>
            </a:ext>
          </a:extLst>
        </xdr:cNvPr>
        <xdr:cNvSpPr txBox="1"/>
      </xdr:nvSpPr>
      <xdr:spPr>
        <a:xfrm>
          <a:off x="4543425" y="609600"/>
          <a:ext cx="1104900" cy="161926"/>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800"/>
        </a:p>
      </xdr:txBody>
    </xdr:sp>
    <xdr:clientData/>
  </xdr:twoCellAnchor>
  <xdr:twoCellAnchor>
    <xdr:from>
      <xdr:col>10</xdr:col>
      <xdr:colOff>57150</xdr:colOff>
      <xdr:row>4</xdr:row>
      <xdr:rowOff>66675</xdr:rowOff>
    </xdr:from>
    <xdr:to>
      <xdr:col>11</xdr:col>
      <xdr:colOff>200024</xdr:colOff>
      <xdr:row>5</xdr:row>
      <xdr:rowOff>104775</xdr:rowOff>
    </xdr:to>
    <xdr:sp macro="" textlink="">
      <xdr:nvSpPr>
        <xdr:cNvPr id="44" name="TextBox 43">
          <a:hlinkClick xmlns:r="http://schemas.openxmlformats.org/officeDocument/2006/relationships" r:id="rId13"/>
          <a:extLst>
            <a:ext uri="{FF2B5EF4-FFF2-40B4-BE49-F238E27FC236}">
              <a16:creationId xmlns:a16="http://schemas.microsoft.com/office/drawing/2014/main" id="{00000000-0008-0000-0300-00002C000000}"/>
            </a:ext>
          </a:extLst>
        </xdr:cNvPr>
        <xdr:cNvSpPr txBox="1"/>
      </xdr:nvSpPr>
      <xdr:spPr>
        <a:xfrm>
          <a:off x="5495925" y="600075"/>
          <a:ext cx="800099"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800"/>
        </a:p>
      </xdr:txBody>
    </xdr:sp>
    <xdr:clientData/>
  </xdr:twoCellAnchor>
  <xdr:twoCellAnchor>
    <xdr:from>
      <xdr:col>6</xdr:col>
      <xdr:colOff>514350</xdr:colOff>
      <xdr:row>4</xdr:row>
      <xdr:rowOff>76199</xdr:rowOff>
    </xdr:from>
    <xdr:to>
      <xdr:col>7</xdr:col>
      <xdr:colOff>657224</xdr:colOff>
      <xdr:row>5</xdr:row>
      <xdr:rowOff>114299</xdr:rowOff>
    </xdr:to>
    <xdr:sp macro="" textlink="">
      <xdr:nvSpPr>
        <xdr:cNvPr id="45" name="TextBox 44">
          <a:hlinkClick xmlns:r="http://schemas.openxmlformats.org/officeDocument/2006/relationships" r:id="rId14"/>
          <a:extLst>
            <a:ext uri="{FF2B5EF4-FFF2-40B4-BE49-F238E27FC236}">
              <a16:creationId xmlns:a16="http://schemas.microsoft.com/office/drawing/2014/main" id="{00000000-0008-0000-0300-00002D000000}"/>
            </a:ext>
          </a:extLst>
        </xdr:cNvPr>
        <xdr:cNvSpPr txBox="1"/>
      </xdr:nvSpPr>
      <xdr:spPr>
        <a:xfrm>
          <a:off x="3781425" y="609599"/>
          <a:ext cx="800099"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800"/>
        </a:p>
      </xdr:txBody>
    </xdr:sp>
    <xdr:clientData/>
  </xdr:twoCellAnchor>
  <xdr:twoCellAnchor>
    <xdr:from>
      <xdr:col>0</xdr:col>
      <xdr:colOff>0</xdr:colOff>
      <xdr:row>1</xdr:row>
      <xdr:rowOff>9524</xdr:rowOff>
    </xdr:from>
    <xdr:to>
      <xdr:col>1</xdr:col>
      <xdr:colOff>523875</xdr:colOff>
      <xdr:row>2</xdr:row>
      <xdr:rowOff>66675</xdr:rowOff>
    </xdr:to>
    <xdr:sp macro="" textlink="">
      <xdr:nvSpPr>
        <xdr:cNvPr id="25" name="TextBox 24">
          <a:hlinkClick xmlns:r="http://schemas.openxmlformats.org/officeDocument/2006/relationships" r:id="rId15"/>
          <a:extLst>
            <a:ext uri="{FF2B5EF4-FFF2-40B4-BE49-F238E27FC236}">
              <a16:creationId xmlns:a16="http://schemas.microsoft.com/office/drawing/2014/main" id="{00000000-0008-0000-0300-000019000000}"/>
            </a:ext>
          </a:extLst>
        </xdr:cNvPr>
        <xdr:cNvSpPr txBox="1"/>
      </xdr:nvSpPr>
      <xdr:spPr>
        <a:xfrm>
          <a:off x="0" y="142874"/>
          <a:ext cx="742950" cy="190501"/>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chemeClr val="accent2">
                  <a:lumMod val="50000"/>
                </a:schemeClr>
              </a:solidFill>
            </a:rPr>
            <a:t>Introduction</a:t>
          </a:r>
        </a:p>
      </xdr:txBody>
    </xdr:sp>
    <xdr:clientData/>
  </xdr:twoCellAnchor>
  <xdr:twoCellAnchor>
    <xdr:from>
      <xdr:col>0</xdr:col>
      <xdr:colOff>19050</xdr:colOff>
      <xdr:row>2</xdr:row>
      <xdr:rowOff>114298</xdr:rowOff>
    </xdr:from>
    <xdr:to>
      <xdr:col>2</xdr:col>
      <xdr:colOff>409575</xdr:colOff>
      <xdr:row>4</xdr:row>
      <xdr:rowOff>47625</xdr:rowOff>
    </xdr:to>
    <xdr:sp macro="" textlink="">
      <xdr:nvSpPr>
        <xdr:cNvPr id="46" name="TextBox 45">
          <a:hlinkClick xmlns:r="http://schemas.openxmlformats.org/officeDocument/2006/relationships" r:id="rId2"/>
          <a:extLst>
            <a:ext uri="{FF2B5EF4-FFF2-40B4-BE49-F238E27FC236}">
              <a16:creationId xmlns:a16="http://schemas.microsoft.com/office/drawing/2014/main" id="{00000000-0008-0000-0300-00002E000000}"/>
            </a:ext>
          </a:extLst>
        </xdr:cNvPr>
        <xdr:cNvSpPr txBox="1"/>
      </xdr:nvSpPr>
      <xdr:spPr>
        <a:xfrm>
          <a:off x="19050" y="380998"/>
          <a:ext cx="1219200" cy="200027"/>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0">
              <a:solidFill>
                <a:schemeClr val="tx1"/>
              </a:solidFill>
            </a:rPr>
            <a:t>Community </a:t>
          </a:r>
        </a:p>
      </xdr:txBody>
    </xdr:sp>
    <xdr:clientData/>
  </xdr:twoCellAnchor>
  <xdr:twoCellAnchor>
    <xdr:from>
      <xdr:col>2</xdr:col>
      <xdr:colOff>352425</xdr:colOff>
      <xdr:row>2</xdr:row>
      <xdr:rowOff>104774</xdr:rowOff>
    </xdr:from>
    <xdr:to>
      <xdr:col>3</xdr:col>
      <xdr:colOff>495299</xdr:colOff>
      <xdr:row>4</xdr:row>
      <xdr:rowOff>9524</xdr:rowOff>
    </xdr:to>
    <xdr:sp macro="" textlink="">
      <xdr:nvSpPr>
        <xdr:cNvPr id="47" name="TextBox 46">
          <a:hlinkClick xmlns:r="http://schemas.openxmlformats.org/officeDocument/2006/relationships" r:id="rId3"/>
          <a:extLst>
            <a:ext uri="{FF2B5EF4-FFF2-40B4-BE49-F238E27FC236}">
              <a16:creationId xmlns:a16="http://schemas.microsoft.com/office/drawing/2014/main" id="{00000000-0008-0000-0300-00002F000000}"/>
            </a:ext>
          </a:extLst>
        </xdr:cNvPr>
        <xdr:cNvSpPr txBox="1"/>
      </xdr:nvSpPr>
      <xdr:spPr>
        <a:xfrm>
          <a:off x="11811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rgbClr val="FFFF00"/>
              </a:solidFill>
            </a:rPr>
            <a:t>Education</a:t>
          </a:r>
        </a:p>
      </xdr:txBody>
    </xdr:sp>
    <xdr:clientData/>
  </xdr:twoCellAnchor>
  <xdr:twoCellAnchor>
    <xdr:from>
      <xdr:col>4</xdr:col>
      <xdr:colOff>85725</xdr:colOff>
      <xdr:row>2</xdr:row>
      <xdr:rowOff>104774</xdr:rowOff>
    </xdr:from>
    <xdr:to>
      <xdr:col>5</xdr:col>
      <xdr:colOff>228599</xdr:colOff>
      <xdr:row>4</xdr:row>
      <xdr:rowOff>9524</xdr:rowOff>
    </xdr:to>
    <xdr:sp macro="" textlink="">
      <xdr:nvSpPr>
        <xdr:cNvPr id="48" name="TextBox 47">
          <a:hlinkClick xmlns:r="http://schemas.openxmlformats.org/officeDocument/2006/relationships" r:id="rId4"/>
          <a:extLst>
            <a:ext uri="{FF2B5EF4-FFF2-40B4-BE49-F238E27FC236}">
              <a16:creationId xmlns:a16="http://schemas.microsoft.com/office/drawing/2014/main" id="{00000000-0008-0000-0300-000030000000}"/>
            </a:ext>
          </a:extLst>
        </xdr:cNvPr>
        <xdr:cNvSpPr txBox="1"/>
      </xdr:nvSpPr>
      <xdr:spPr>
        <a:xfrm>
          <a:off x="21336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Employment</a:t>
          </a:r>
        </a:p>
      </xdr:txBody>
    </xdr:sp>
    <xdr:clientData/>
  </xdr:twoCellAnchor>
  <xdr:twoCellAnchor>
    <xdr:from>
      <xdr:col>5</xdr:col>
      <xdr:colOff>371475</xdr:colOff>
      <xdr:row>2</xdr:row>
      <xdr:rowOff>104774</xdr:rowOff>
    </xdr:from>
    <xdr:to>
      <xdr:col>6</xdr:col>
      <xdr:colOff>514349</xdr:colOff>
      <xdr:row>3</xdr:row>
      <xdr:rowOff>133349</xdr:rowOff>
    </xdr:to>
    <xdr:sp macro="" textlink="">
      <xdr:nvSpPr>
        <xdr:cNvPr id="49" name="TextBox 48">
          <a:hlinkClick xmlns:r="http://schemas.openxmlformats.org/officeDocument/2006/relationships" r:id="rId5"/>
          <a:extLst>
            <a:ext uri="{FF2B5EF4-FFF2-40B4-BE49-F238E27FC236}">
              <a16:creationId xmlns:a16="http://schemas.microsoft.com/office/drawing/2014/main" id="{00000000-0008-0000-0300-000031000000}"/>
            </a:ext>
          </a:extLst>
        </xdr:cNvPr>
        <xdr:cNvSpPr txBox="1"/>
      </xdr:nvSpPr>
      <xdr:spPr>
        <a:xfrm>
          <a:off x="3028950" y="371474"/>
          <a:ext cx="75247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Finance</a:t>
          </a:r>
        </a:p>
      </xdr:txBody>
    </xdr:sp>
    <xdr:clientData/>
  </xdr:twoCellAnchor>
  <xdr:twoCellAnchor>
    <xdr:from>
      <xdr:col>7</xdr:col>
      <xdr:colOff>0</xdr:colOff>
      <xdr:row>2</xdr:row>
      <xdr:rowOff>104775</xdr:rowOff>
    </xdr:from>
    <xdr:to>
      <xdr:col>8</xdr:col>
      <xdr:colOff>114299</xdr:colOff>
      <xdr:row>4</xdr:row>
      <xdr:rowOff>0</xdr:rowOff>
    </xdr:to>
    <xdr:sp macro="" textlink="">
      <xdr:nvSpPr>
        <xdr:cNvPr id="50" name="TextBox 49">
          <a:hlinkClick xmlns:r="http://schemas.openxmlformats.org/officeDocument/2006/relationships" r:id="rId6"/>
          <a:extLst>
            <a:ext uri="{FF2B5EF4-FFF2-40B4-BE49-F238E27FC236}">
              <a16:creationId xmlns:a16="http://schemas.microsoft.com/office/drawing/2014/main" id="{00000000-0008-0000-0300-000032000000}"/>
            </a:ext>
          </a:extLst>
        </xdr:cNvPr>
        <xdr:cNvSpPr txBox="1"/>
      </xdr:nvSpPr>
      <xdr:spPr>
        <a:xfrm>
          <a:off x="3924300" y="371475"/>
          <a:ext cx="77152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Housing</a:t>
          </a:r>
        </a:p>
      </xdr:txBody>
    </xdr:sp>
    <xdr:clientData/>
  </xdr:twoCellAnchor>
  <xdr:twoCellAnchor>
    <xdr:from>
      <xdr:col>9</xdr:col>
      <xdr:colOff>85725</xdr:colOff>
      <xdr:row>2</xdr:row>
      <xdr:rowOff>104775</xdr:rowOff>
    </xdr:from>
    <xdr:to>
      <xdr:col>9</xdr:col>
      <xdr:colOff>628649</xdr:colOff>
      <xdr:row>3</xdr:row>
      <xdr:rowOff>123825</xdr:rowOff>
    </xdr:to>
    <xdr:sp macro="" textlink="">
      <xdr:nvSpPr>
        <xdr:cNvPr id="51" name="TextBox 50">
          <a:hlinkClick xmlns:r="http://schemas.openxmlformats.org/officeDocument/2006/relationships" r:id="rId7"/>
          <a:extLst>
            <a:ext uri="{FF2B5EF4-FFF2-40B4-BE49-F238E27FC236}">
              <a16:creationId xmlns:a16="http://schemas.microsoft.com/office/drawing/2014/main" id="{00000000-0008-0000-0300-000033000000}"/>
            </a:ext>
          </a:extLst>
        </xdr:cNvPr>
        <xdr:cNvSpPr txBox="1"/>
      </xdr:nvSpPr>
      <xdr:spPr>
        <a:xfrm>
          <a:off x="4867275" y="371475"/>
          <a:ext cx="542924"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Health</a:t>
          </a:r>
        </a:p>
      </xdr:txBody>
    </xdr:sp>
    <xdr:clientData/>
  </xdr:twoCellAnchor>
  <xdr:twoCellAnchor>
    <xdr:from>
      <xdr:col>10</xdr:col>
      <xdr:colOff>66675</xdr:colOff>
      <xdr:row>2</xdr:row>
      <xdr:rowOff>104775</xdr:rowOff>
    </xdr:from>
    <xdr:to>
      <xdr:col>11</xdr:col>
      <xdr:colOff>209549</xdr:colOff>
      <xdr:row>3</xdr:row>
      <xdr:rowOff>123825</xdr:rowOff>
    </xdr:to>
    <xdr:sp macro="" textlink="">
      <xdr:nvSpPr>
        <xdr:cNvPr id="52" name="TextBox 51">
          <a:hlinkClick xmlns:r="http://schemas.openxmlformats.org/officeDocument/2006/relationships" r:id="rId16"/>
          <a:extLst>
            <a:ext uri="{FF2B5EF4-FFF2-40B4-BE49-F238E27FC236}">
              <a16:creationId xmlns:a16="http://schemas.microsoft.com/office/drawing/2014/main" id="{00000000-0008-0000-0300-000034000000}"/>
            </a:ext>
          </a:extLst>
        </xdr:cNvPr>
        <xdr:cNvSpPr txBox="1"/>
      </xdr:nvSpPr>
      <xdr:spPr>
        <a:xfrm>
          <a:off x="5505450" y="371475"/>
          <a:ext cx="800099"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Safety</a:t>
          </a:r>
        </a:p>
      </xdr:txBody>
    </xdr:sp>
    <xdr:clientData/>
  </xdr:twoCellAnchor>
  <xdr:twoCellAnchor>
    <xdr:from>
      <xdr:col>4</xdr:col>
      <xdr:colOff>238125</xdr:colOff>
      <xdr:row>4</xdr:row>
      <xdr:rowOff>57151</xdr:rowOff>
    </xdr:from>
    <xdr:to>
      <xdr:col>5</xdr:col>
      <xdr:colOff>428624</xdr:colOff>
      <xdr:row>5</xdr:row>
      <xdr:rowOff>95251</xdr:rowOff>
    </xdr:to>
    <xdr:sp macro="" textlink="">
      <xdr:nvSpPr>
        <xdr:cNvPr id="53" name="TextBox 52">
          <a:hlinkClick xmlns:r="http://schemas.openxmlformats.org/officeDocument/2006/relationships" r:id="rId8"/>
          <a:extLst>
            <a:ext uri="{FF2B5EF4-FFF2-40B4-BE49-F238E27FC236}">
              <a16:creationId xmlns:a16="http://schemas.microsoft.com/office/drawing/2014/main" id="{00000000-0008-0000-0300-000035000000}"/>
            </a:ext>
          </a:extLst>
        </xdr:cNvPr>
        <xdr:cNvSpPr txBox="1"/>
      </xdr:nvSpPr>
      <xdr:spPr>
        <a:xfrm>
          <a:off x="2286000" y="590551"/>
          <a:ext cx="800099"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Gender</a:t>
          </a:r>
        </a:p>
      </xdr:txBody>
    </xdr:sp>
    <xdr:clientData/>
  </xdr:twoCellAnchor>
  <xdr:twoCellAnchor>
    <xdr:from>
      <xdr:col>3</xdr:col>
      <xdr:colOff>314325</xdr:colOff>
      <xdr:row>4</xdr:row>
      <xdr:rowOff>57151</xdr:rowOff>
    </xdr:from>
    <xdr:to>
      <xdr:col>4</xdr:col>
      <xdr:colOff>457200</xdr:colOff>
      <xdr:row>5</xdr:row>
      <xdr:rowOff>76201</xdr:rowOff>
    </xdr:to>
    <xdr:sp macro="" textlink="">
      <xdr:nvSpPr>
        <xdr:cNvPr id="54" name="TextBox 53">
          <a:hlinkClick xmlns:r="http://schemas.openxmlformats.org/officeDocument/2006/relationships" r:id="rId17"/>
          <a:extLst>
            <a:ext uri="{FF2B5EF4-FFF2-40B4-BE49-F238E27FC236}">
              <a16:creationId xmlns:a16="http://schemas.microsoft.com/office/drawing/2014/main" id="{00000000-0008-0000-0300-000036000000}"/>
            </a:ext>
          </a:extLst>
        </xdr:cNvPr>
        <xdr:cNvSpPr txBox="1"/>
      </xdr:nvSpPr>
      <xdr:spPr>
        <a:xfrm>
          <a:off x="1752600" y="590551"/>
          <a:ext cx="752475"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Older People</a:t>
          </a:r>
        </a:p>
      </xdr:txBody>
    </xdr:sp>
    <xdr:clientData/>
  </xdr:twoCellAnchor>
  <xdr:twoCellAnchor>
    <xdr:from>
      <xdr:col>2</xdr:col>
      <xdr:colOff>390525</xdr:colOff>
      <xdr:row>4</xdr:row>
      <xdr:rowOff>57150</xdr:rowOff>
    </xdr:from>
    <xdr:to>
      <xdr:col>3</xdr:col>
      <xdr:colOff>400049</xdr:colOff>
      <xdr:row>5</xdr:row>
      <xdr:rowOff>114299</xdr:rowOff>
    </xdr:to>
    <xdr:sp macro="" textlink="">
      <xdr:nvSpPr>
        <xdr:cNvPr id="55" name="TextBox 54">
          <a:hlinkClick xmlns:r="http://schemas.openxmlformats.org/officeDocument/2006/relationships" r:id="rId9"/>
          <a:extLst>
            <a:ext uri="{FF2B5EF4-FFF2-40B4-BE49-F238E27FC236}">
              <a16:creationId xmlns:a16="http://schemas.microsoft.com/office/drawing/2014/main" id="{00000000-0008-0000-0300-000037000000}"/>
            </a:ext>
          </a:extLst>
        </xdr:cNvPr>
        <xdr:cNvSpPr txBox="1"/>
      </xdr:nvSpPr>
      <xdr:spPr>
        <a:xfrm>
          <a:off x="1219200" y="590550"/>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Families</a:t>
          </a:r>
        </a:p>
      </xdr:txBody>
    </xdr:sp>
    <xdr:clientData/>
  </xdr:twoCellAnchor>
  <xdr:twoCellAnchor>
    <xdr:from>
      <xdr:col>1</xdr:col>
      <xdr:colOff>352425</xdr:colOff>
      <xdr:row>4</xdr:row>
      <xdr:rowOff>47626</xdr:rowOff>
    </xdr:from>
    <xdr:to>
      <xdr:col>2</xdr:col>
      <xdr:colOff>523875</xdr:colOff>
      <xdr:row>5</xdr:row>
      <xdr:rowOff>114300</xdr:rowOff>
    </xdr:to>
    <xdr:sp macro="" textlink="">
      <xdr:nvSpPr>
        <xdr:cNvPr id="56" name="TextBox 55">
          <a:hlinkClick xmlns:r="http://schemas.openxmlformats.org/officeDocument/2006/relationships" r:id="rId10"/>
          <a:extLst>
            <a:ext uri="{FF2B5EF4-FFF2-40B4-BE49-F238E27FC236}">
              <a16:creationId xmlns:a16="http://schemas.microsoft.com/office/drawing/2014/main" id="{00000000-0008-0000-0300-000038000000}"/>
            </a:ext>
          </a:extLst>
        </xdr:cNvPr>
        <xdr:cNvSpPr txBox="1"/>
      </xdr:nvSpPr>
      <xdr:spPr>
        <a:xfrm>
          <a:off x="571500" y="581026"/>
          <a:ext cx="781050" cy="200024"/>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Young People</a:t>
          </a:r>
        </a:p>
      </xdr:txBody>
    </xdr:sp>
    <xdr:clientData/>
  </xdr:twoCellAnchor>
  <xdr:twoCellAnchor>
    <xdr:from>
      <xdr:col>0</xdr:col>
      <xdr:colOff>0</xdr:colOff>
      <xdr:row>4</xdr:row>
      <xdr:rowOff>47626</xdr:rowOff>
    </xdr:from>
    <xdr:to>
      <xdr:col>1</xdr:col>
      <xdr:colOff>457200</xdr:colOff>
      <xdr:row>5</xdr:row>
      <xdr:rowOff>104775</xdr:rowOff>
    </xdr:to>
    <xdr:sp macro="" textlink="">
      <xdr:nvSpPr>
        <xdr:cNvPr id="57" name="TextBox 56">
          <a:hlinkClick xmlns:r="http://schemas.openxmlformats.org/officeDocument/2006/relationships" r:id="rId11"/>
          <a:extLst>
            <a:ext uri="{FF2B5EF4-FFF2-40B4-BE49-F238E27FC236}">
              <a16:creationId xmlns:a16="http://schemas.microsoft.com/office/drawing/2014/main" id="{00000000-0008-0000-0300-000039000000}"/>
            </a:ext>
          </a:extLst>
        </xdr:cNvPr>
        <xdr:cNvSpPr txBox="1"/>
      </xdr:nvSpPr>
      <xdr:spPr>
        <a:xfrm>
          <a:off x="0" y="581026"/>
          <a:ext cx="67627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Early Years</a:t>
          </a:r>
        </a:p>
      </xdr:txBody>
    </xdr:sp>
    <xdr:clientData/>
  </xdr:twoCellAnchor>
  <xdr:twoCellAnchor>
    <xdr:from>
      <xdr:col>8</xdr:col>
      <xdr:colOff>114300</xdr:colOff>
      <xdr:row>4</xdr:row>
      <xdr:rowOff>57150</xdr:rowOff>
    </xdr:from>
    <xdr:to>
      <xdr:col>10</xdr:col>
      <xdr:colOff>380999</xdr:colOff>
      <xdr:row>5</xdr:row>
      <xdr:rowOff>104775</xdr:rowOff>
    </xdr:to>
    <xdr:sp macro="" textlink="">
      <xdr:nvSpPr>
        <xdr:cNvPr id="58" name="TextBox 57">
          <a:hlinkClick xmlns:r="http://schemas.openxmlformats.org/officeDocument/2006/relationships" r:id="rId12"/>
          <a:extLst>
            <a:ext uri="{FF2B5EF4-FFF2-40B4-BE49-F238E27FC236}">
              <a16:creationId xmlns:a16="http://schemas.microsoft.com/office/drawing/2014/main" id="{00000000-0008-0000-0300-00003A000000}"/>
            </a:ext>
          </a:extLst>
        </xdr:cNvPr>
        <xdr:cNvSpPr txBox="1"/>
      </xdr:nvSpPr>
      <xdr:spPr>
        <a:xfrm>
          <a:off x="4695825" y="590550"/>
          <a:ext cx="1123949" cy="18097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LGA </a:t>
          </a:r>
          <a:r>
            <a:rPr lang="en-US" sz="800" baseline="0"/>
            <a:t>Comparison</a:t>
          </a:r>
          <a:endParaRPr lang="en-US" sz="800"/>
        </a:p>
      </xdr:txBody>
    </xdr:sp>
    <xdr:clientData/>
  </xdr:twoCellAnchor>
  <xdr:twoCellAnchor>
    <xdr:from>
      <xdr:col>10</xdr:col>
      <xdr:colOff>171450</xdr:colOff>
      <xdr:row>4</xdr:row>
      <xdr:rowOff>57150</xdr:rowOff>
    </xdr:from>
    <xdr:to>
      <xdr:col>12</xdr:col>
      <xdr:colOff>95249</xdr:colOff>
      <xdr:row>5</xdr:row>
      <xdr:rowOff>95250</xdr:rowOff>
    </xdr:to>
    <xdr:sp macro="" textlink="">
      <xdr:nvSpPr>
        <xdr:cNvPr id="59" name="TextBox 58">
          <a:hlinkClick xmlns:r="http://schemas.openxmlformats.org/officeDocument/2006/relationships" r:id="rId13"/>
          <a:extLst>
            <a:ext uri="{FF2B5EF4-FFF2-40B4-BE49-F238E27FC236}">
              <a16:creationId xmlns:a16="http://schemas.microsoft.com/office/drawing/2014/main" id="{00000000-0008-0000-0300-00003B000000}"/>
            </a:ext>
          </a:extLst>
        </xdr:cNvPr>
        <xdr:cNvSpPr txBox="1"/>
      </xdr:nvSpPr>
      <xdr:spPr>
        <a:xfrm>
          <a:off x="5610225" y="590550"/>
          <a:ext cx="80009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Correlations</a:t>
          </a:r>
        </a:p>
      </xdr:txBody>
    </xdr:sp>
    <xdr:clientData/>
  </xdr:twoCellAnchor>
  <xdr:twoCellAnchor>
    <xdr:from>
      <xdr:col>5</xdr:col>
      <xdr:colOff>219075</xdr:colOff>
      <xdr:row>4</xdr:row>
      <xdr:rowOff>57149</xdr:rowOff>
    </xdr:from>
    <xdr:to>
      <xdr:col>6</xdr:col>
      <xdr:colOff>228599</xdr:colOff>
      <xdr:row>5</xdr:row>
      <xdr:rowOff>114298</xdr:rowOff>
    </xdr:to>
    <xdr:sp macro="" textlink="">
      <xdr:nvSpPr>
        <xdr:cNvPr id="61" name="TextBox 60">
          <a:hlinkClick xmlns:r="http://schemas.openxmlformats.org/officeDocument/2006/relationships" r:id="rId18"/>
          <a:extLst>
            <a:ext uri="{FF2B5EF4-FFF2-40B4-BE49-F238E27FC236}">
              <a16:creationId xmlns:a16="http://schemas.microsoft.com/office/drawing/2014/main" id="{00000000-0008-0000-0300-00003D000000}"/>
            </a:ext>
          </a:extLst>
        </xdr:cNvPr>
        <xdr:cNvSpPr txBox="1"/>
      </xdr:nvSpPr>
      <xdr:spPr>
        <a:xfrm>
          <a:off x="2876550" y="590549"/>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Transport</a:t>
          </a:r>
        </a:p>
      </xdr:txBody>
    </xdr:sp>
    <xdr:clientData/>
  </xdr:twoCellAnchor>
  <xdr:twoCellAnchor>
    <xdr:from>
      <xdr:col>6</xdr:col>
      <xdr:colOff>180974</xdr:colOff>
      <xdr:row>4</xdr:row>
      <xdr:rowOff>57150</xdr:rowOff>
    </xdr:from>
    <xdr:to>
      <xdr:col>7</xdr:col>
      <xdr:colOff>295274</xdr:colOff>
      <xdr:row>5</xdr:row>
      <xdr:rowOff>114300</xdr:rowOff>
    </xdr:to>
    <xdr:sp macro="" textlink="">
      <xdr:nvSpPr>
        <xdr:cNvPr id="62" name="TextBox 61">
          <a:hlinkClick xmlns:r="http://schemas.openxmlformats.org/officeDocument/2006/relationships" r:id="rId19"/>
          <a:extLst>
            <a:ext uri="{FF2B5EF4-FFF2-40B4-BE49-F238E27FC236}">
              <a16:creationId xmlns:a16="http://schemas.microsoft.com/office/drawing/2014/main" id="{00000000-0008-0000-0300-00003E000000}"/>
            </a:ext>
          </a:extLst>
        </xdr:cNvPr>
        <xdr:cNvSpPr txBox="1"/>
      </xdr:nvSpPr>
      <xdr:spPr>
        <a:xfrm>
          <a:off x="3448049" y="590550"/>
          <a:ext cx="771525" cy="1905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Environment</a:t>
          </a:r>
        </a:p>
      </xdr:txBody>
    </xdr:sp>
    <xdr:clientData/>
  </xdr:twoCellAnchor>
  <xdr:twoCellAnchor editAs="oneCell">
    <xdr:from>
      <xdr:col>12</xdr:col>
      <xdr:colOff>9525</xdr:colOff>
      <xdr:row>0</xdr:row>
      <xdr:rowOff>0</xdr:rowOff>
    </xdr:from>
    <xdr:to>
      <xdr:col>13</xdr:col>
      <xdr:colOff>608925</xdr:colOff>
      <xdr:row>7</xdr:row>
      <xdr:rowOff>6000</xdr:rowOff>
    </xdr:to>
    <xdr:pic>
      <xdr:nvPicPr>
        <xdr:cNvPr id="63" name="Picture 62" descr="Picture22.jpg">
          <a:extLst>
            <a:ext uri="{FF2B5EF4-FFF2-40B4-BE49-F238E27FC236}">
              <a16:creationId xmlns:a16="http://schemas.microsoft.com/office/drawing/2014/main" id="{00000000-0008-0000-0300-00003F000000}"/>
            </a:ext>
          </a:extLst>
        </xdr:cNvPr>
        <xdr:cNvPicPr>
          <a:picLocks/>
        </xdr:cNvPicPr>
      </xdr:nvPicPr>
      <xdr:blipFill>
        <a:blip xmlns:r="http://schemas.openxmlformats.org/officeDocument/2006/relationships" r:embed="rId20" cstate="print"/>
        <a:stretch>
          <a:fillRect/>
        </a:stretch>
      </xdr:blipFill>
      <xdr:spPr>
        <a:xfrm>
          <a:off x="6324600" y="0"/>
          <a:ext cx="1285200" cy="1072800"/>
        </a:xfrm>
        <a:prstGeom prst="rect">
          <a:avLst/>
        </a:prstGeom>
      </xdr:spPr>
    </xdr:pic>
    <xdr:clientData/>
  </xdr:twoCellAnchor>
  <xdr:twoCellAnchor editAs="oneCell">
    <xdr:from>
      <xdr:col>14</xdr:col>
      <xdr:colOff>304798</xdr:colOff>
      <xdr:row>6</xdr:row>
      <xdr:rowOff>1</xdr:rowOff>
    </xdr:from>
    <xdr:to>
      <xdr:col>15</xdr:col>
      <xdr:colOff>485773</xdr:colOff>
      <xdr:row>10</xdr:row>
      <xdr:rowOff>28576</xdr:rowOff>
    </xdr:to>
    <xdr:pic>
      <xdr:nvPicPr>
        <xdr:cNvPr id="39" name="Picture 1112">
          <a:extLst>
            <a:ext uri="{FF2B5EF4-FFF2-40B4-BE49-F238E27FC236}">
              <a16:creationId xmlns:a16="http://schemas.microsoft.com/office/drawing/2014/main" id="{00000000-0008-0000-0300-000027000000}"/>
            </a:ext>
          </a:extLst>
        </xdr:cNvPr>
        <xdr:cNvPicPr>
          <a:picLocks noChangeAspect="1" noChangeArrowheads="1"/>
        </xdr:cNvPicPr>
      </xdr:nvPicPr>
      <xdr:blipFill>
        <a:blip xmlns:r="http://schemas.openxmlformats.org/officeDocument/2006/relationships" r:embed="rId21" cstate="print"/>
        <a:srcRect/>
        <a:stretch>
          <a:fillRect/>
        </a:stretch>
      </xdr:blipFill>
      <xdr:spPr bwMode="auto">
        <a:xfrm>
          <a:off x="8453436" y="800101"/>
          <a:ext cx="833437" cy="671513"/>
        </a:xfrm>
        <a:prstGeom prst="rect">
          <a:avLst/>
        </a:prstGeom>
        <a:noFill/>
        <a:ln w="9525">
          <a:noFill/>
          <a:miter lim="800000"/>
          <a:headEnd/>
          <a:tailEnd/>
        </a:ln>
      </xdr:spPr>
    </xdr:pic>
    <xdr:clientData/>
  </xdr:twoCellAnchor>
  <xdr:twoCellAnchor>
    <xdr:from>
      <xdr:col>14</xdr:col>
      <xdr:colOff>57147</xdr:colOff>
      <xdr:row>0</xdr:row>
      <xdr:rowOff>0</xdr:rowOff>
    </xdr:from>
    <xdr:to>
      <xdr:col>16</xdr:col>
      <xdr:colOff>642935</xdr:colOff>
      <xdr:row>4</xdr:row>
      <xdr:rowOff>76201</xdr:rowOff>
    </xdr:to>
    <xdr:sp macro="" textlink="">
      <xdr:nvSpPr>
        <xdr:cNvPr id="60" name="Rounded Rectangular Callout 19">
          <a:extLst>
            <a:ext uri="{FF2B5EF4-FFF2-40B4-BE49-F238E27FC236}">
              <a16:creationId xmlns:a16="http://schemas.microsoft.com/office/drawing/2014/main" id="{00000000-0008-0000-0300-00003C000000}"/>
            </a:ext>
          </a:extLst>
        </xdr:cNvPr>
        <xdr:cNvSpPr/>
      </xdr:nvSpPr>
      <xdr:spPr>
        <a:xfrm>
          <a:off x="8205785" y="0"/>
          <a:ext cx="1890713" cy="609601"/>
        </a:xfrm>
        <a:prstGeom prst="wedgeRoundRectCallout">
          <a:avLst>
            <a:gd name="adj1" fmla="val 146"/>
            <a:gd name="adj2" fmla="val 122688"/>
            <a:gd name="adj3" fmla="val 16667"/>
          </a:avLst>
        </a:prstGeom>
        <a:solidFill>
          <a:srgbClr val="CC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14</xdr:col>
      <xdr:colOff>0</xdr:colOff>
      <xdr:row>0</xdr:row>
      <xdr:rowOff>28577</xdr:rowOff>
    </xdr:from>
    <xdr:to>
      <xdr:col>17</xdr:col>
      <xdr:colOff>14286</xdr:colOff>
      <xdr:row>4</xdr:row>
      <xdr:rowOff>104776</xdr:rowOff>
    </xdr:to>
    <xdr:sp macro="" textlink="">
      <xdr:nvSpPr>
        <xdr:cNvPr id="64" name="TextBox 63">
          <a:hlinkClick xmlns:r="http://schemas.openxmlformats.org/officeDocument/2006/relationships" r:id="rId22"/>
          <a:extLst>
            <a:ext uri="{FF2B5EF4-FFF2-40B4-BE49-F238E27FC236}">
              <a16:creationId xmlns:a16="http://schemas.microsoft.com/office/drawing/2014/main" id="{00000000-0008-0000-0300-000040000000}"/>
            </a:ext>
          </a:extLst>
        </xdr:cNvPr>
        <xdr:cNvSpPr txBox="1"/>
      </xdr:nvSpPr>
      <xdr:spPr>
        <a:xfrm>
          <a:off x="8148638" y="28577"/>
          <a:ext cx="1971673" cy="609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latin typeface="Garamond" pitchFamily="18" charset="0"/>
            </a:rPr>
            <a:t>For more statistics</a:t>
          </a:r>
          <a:r>
            <a:rPr lang="en-US" sz="1050" baseline="0">
              <a:latin typeface="Garamond" pitchFamily="18" charset="0"/>
            </a:rPr>
            <a:t> </a:t>
          </a:r>
          <a:r>
            <a:rPr lang="en-US" sz="1050">
              <a:latin typeface="Garamond" pitchFamily="18" charset="0"/>
            </a:rPr>
            <a:t>about Victorian municipalities,</a:t>
          </a:r>
          <a:r>
            <a:rPr lang="en-US" sz="1050" baseline="0">
              <a:latin typeface="Garamond" pitchFamily="18" charset="0"/>
            </a:rPr>
            <a:t> go to: </a:t>
          </a:r>
          <a:r>
            <a:rPr lang="en-US" sz="1050" b="1" baseline="0">
              <a:latin typeface="Garamond" pitchFamily="18" charset="0"/>
            </a:rPr>
            <a:t>www.socialstats.com.au</a:t>
          </a:r>
          <a:endParaRPr lang="en-US" sz="1050" b="1">
            <a:latin typeface="Garamond"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15</xdr:row>
      <xdr:rowOff>47625</xdr:rowOff>
    </xdr:from>
    <xdr:to>
      <xdr:col>13</xdr:col>
      <xdr:colOff>542925</xdr:colOff>
      <xdr:row>24</xdr:row>
      <xdr:rowOff>0</xdr:rowOff>
    </xdr:to>
    <xdr:graphicFrame macro="">
      <xdr:nvGraphicFramePr>
        <xdr:cNvPr id="1399988" name="Chart 15">
          <a:extLst>
            <a:ext uri="{FF2B5EF4-FFF2-40B4-BE49-F238E27FC236}">
              <a16:creationId xmlns:a16="http://schemas.microsoft.com/office/drawing/2014/main" id="{00000000-0008-0000-0400-0000B45C1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9524</xdr:rowOff>
    </xdr:from>
    <xdr:to>
      <xdr:col>12</xdr:col>
      <xdr:colOff>0</xdr:colOff>
      <xdr:row>5</xdr:row>
      <xdr:rowOff>133351</xdr:rowOff>
    </xdr:to>
    <xdr:sp macro="" textlink="">
      <xdr:nvSpPr>
        <xdr:cNvPr id="24" name="Rounded Rectangle 23">
          <a:extLst>
            <a:ext uri="{FF2B5EF4-FFF2-40B4-BE49-F238E27FC236}">
              <a16:creationId xmlns:a16="http://schemas.microsoft.com/office/drawing/2014/main" id="{00000000-0008-0000-0400-000018000000}"/>
            </a:ext>
          </a:extLst>
        </xdr:cNvPr>
        <xdr:cNvSpPr/>
      </xdr:nvSpPr>
      <xdr:spPr>
        <a:xfrm>
          <a:off x="0" y="9524"/>
          <a:ext cx="6315075" cy="790577"/>
        </a:xfrm>
        <a:prstGeom prst="round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xdr:col>
      <xdr:colOff>57150</xdr:colOff>
      <xdr:row>0</xdr:row>
      <xdr:rowOff>19051</xdr:rowOff>
    </xdr:from>
    <xdr:to>
      <xdr:col>11</xdr:col>
      <xdr:colOff>38100</xdr:colOff>
      <xdr:row>2</xdr:row>
      <xdr:rowOff>95250</xdr:rowOff>
    </xdr:to>
    <xdr:sp macro="" textlink="">
      <xdr:nvSpPr>
        <xdr:cNvPr id="25" name="TextBox 24">
          <a:extLst>
            <a:ext uri="{FF2B5EF4-FFF2-40B4-BE49-F238E27FC236}">
              <a16:creationId xmlns:a16="http://schemas.microsoft.com/office/drawing/2014/main" id="{00000000-0008-0000-0400-000019000000}"/>
            </a:ext>
          </a:extLst>
        </xdr:cNvPr>
        <xdr:cNvSpPr txBox="1"/>
      </xdr:nvSpPr>
      <xdr:spPr>
        <a:xfrm>
          <a:off x="276225" y="19051"/>
          <a:ext cx="5857875" cy="3428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000" baseline="0">
              <a:latin typeface="Garamond" pitchFamily="18" charset="0"/>
            </a:rPr>
            <a:t>Indicators of Health and Wellbeing</a:t>
          </a:r>
          <a:endParaRPr lang="en-US" sz="2000">
            <a:latin typeface="Garamond" pitchFamily="18" charset="0"/>
          </a:endParaRPr>
        </a:p>
      </xdr:txBody>
    </xdr:sp>
    <xdr:clientData/>
  </xdr:twoCellAnchor>
  <xdr:twoCellAnchor>
    <xdr:from>
      <xdr:col>0</xdr:col>
      <xdr:colOff>0</xdr:colOff>
      <xdr:row>1</xdr:row>
      <xdr:rowOff>9524</xdr:rowOff>
    </xdr:from>
    <xdr:to>
      <xdr:col>1</xdr:col>
      <xdr:colOff>523875</xdr:colOff>
      <xdr:row>2</xdr:row>
      <xdr:rowOff>66675</xdr:rowOff>
    </xdr:to>
    <xdr:sp macro="" textlink="">
      <xdr:nvSpPr>
        <xdr:cNvPr id="41" name="TextBox 40">
          <a:hlinkClick xmlns:r="http://schemas.openxmlformats.org/officeDocument/2006/relationships" r:id="rId2"/>
          <a:extLst>
            <a:ext uri="{FF2B5EF4-FFF2-40B4-BE49-F238E27FC236}">
              <a16:creationId xmlns:a16="http://schemas.microsoft.com/office/drawing/2014/main" id="{00000000-0008-0000-0400-000029000000}"/>
            </a:ext>
          </a:extLst>
        </xdr:cNvPr>
        <xdr:cNvSpPr txBox="1"/>
      </xdr:nvSpPr>
      <xdr:spPr>
        <a:xfrm>
          <a:off x="0" y="142874"/>
          <a:ext cx="742950" cy="190501"/>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chemeClr val="accent2">
                  <a:lumMod val="50000"/>
                </a:schemeClr>
              </a:solidFill>
            </a:rPr>
            <a:t>Introduction</a:t>
          </a:r>
        </a:p>
      </xdr:txBody>
    </xdr:sp>
    <xdr:clientData/>
  </xdr:twoCellAnchor>
  <xdr:twoCellAnchor>
    <xdr:from>
      <xdr:col>0</xdr:col>
      <xdr:colOff>19050</xdr:colOff>
      <xdr:row>2</xdr:row>
      <xdr:rowOff>123823</xdr:rowOff>
    </xdr:from>
    <xdr:to>
      <xdr:col>2</xdr:col>
      <xdr:colOff>409575</xdr:colOff>
      <xdr:row>4</xdr:row>
      <xdr:rowOff>57150</xdr:rowOff>
    </xdr:to>
    <xdr:sp macro="" textlink="">
      <xdr:nvSpPr>
        <xdr:cNvPr id="45" name="TextBox 44">
          <a:hlinkClick xmlns:r="http://schemas.openxmlformats.org/officeDocument/2006/relationships" r:id="rId3"/>
          <a:extLst>
            <a:ext uri="{FF2B5EF4-FFF2-40B4-BE49-F238E27FC236}">
              <a16:creationId xmlns:a16="http://schemas.microsoft.com/office/drawing/2014/main" id="{00000000-0008-0000-0400-00002D000000}"/>
            </a:ext>
          </a:extLst>
        </xdr:cNvPr>
        <xdr:cNvSpPr txBox="1"/>
      </xdr:nvSpPr>
      <xdr:spPr>
        <a:xfrm>
          <a:off x="19050" y="390523"/>
          <a:ext cx="1219200" cy="200027"/>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0">
              <a:solidFill>
                <a:schemeClr val="tx1"/>
              </a:solidFill>
            </a:rPr>
            <a:t>Community </a:t>
          </a:r>
        </a:p>
      </xdr:txBody>
    </xdr:sp>
    <xdr:clientData/>
  </xdr:twoCellAnchor>
  <xdr:twoCellAnchor>
    <xdr:from>
      <xdr:col>2</xdr:col>
      <xdr:colOff>352425</xdr:colOff>
      <xdr:row>2</xdr:row>
      <xdr:rowOff>114299</xdr:rowOff>
    </xdr:from>
    <xdr:to>
      <xdr:col>3</xdr:col>
      <xdr:colOff>495299</xdr:colOff>
      <xdr:row>4</xdr:row>
      <xdr:rowOff>19049</xdr:rowOff>
    </xdr:to>
    <xdr:sp macro="" textlink="">
      <xdr:nvSpPr>
        <xdr:cNvPr id="46" name="TextBox 45">
          <a:hlinkClick xmlns:r="http://schemas.openxmlformats.org/officeDocument/2006/relationships" r:id="rId4"/>
          <a:extLst>
            <a:ext uri="{FF2B5EF4-FFF2-40B4-BE49-F238E27FC236}">
              <a16:creationId xmlns:a16="http://schemas.microsoft.com/office/drawing/2014/main" id="{00000000-0008-0000-0400-00002E000000}"/>
            </a:ext>
          </a:extLst>
        </xdr:cNvPr>
        <xdr:cNvSpPr txBox="1"/>
      </xdr:nvSpPr>
      <xdr:spPr>
        <a:xfrm>
          <a:off x="1181100" y="380999"/>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Education</a:t>
          </a:r>
        </a:p>
      </xdr:txBody>
    </xdr:sp>
    <xdr:clientData/>
  </xdr:twoCellAnchor>
  <xdr:twoCellAnchor>
    <xdr:from>
      <xdr:col>4</xdr:col>
      <xdr:colOff>85725</xdr:colOff>
      <xdr:row>2</xdr:row>
      <xdr:rowOff>114299</xdr:rowOff>
    </xdr:from>
    <xdr:to>
      <xdr:col>5</xdr:col>
      <xdr:colOff>228599</xdr:colOff>
      <xdr:row>4</xdr:row>
      <xdr:rowOff>19049</xdr:rowOff>
    </xdr:to>
    <xdr:sp macro="" textlink="">
      <xdr:nvSpPr>
        <xdr:cNvPr id="47" name="TextBox 46">
          <a:hlinkClick xmlns:r="http://schemas.openxmlformats.org/officeDocument/2006/relationships" r:id="rId5"/>
          <a:extLst>
            <a:ext uri="{FF2B5EF4-FFF2-40B4-BE49-F238E27FC236}">
              <a16:creationId xmlns:a16="http://schemas.microsoft.com/office/drawing/2014/main" id="{00000000-0008-0000-0400-00002F000000}"/>
            </a:ext>
          </a:extLst>
        </xdr:cNvPr>
        <xdr:cNvSpPr txBox="1"/>
      </xdr:nvSpPr>
      <xdr:spPr>
        <a:xfrm>
          <a:off x="2133600" y="380999"/>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rgbClr val="FFFF00"/>
              </a:solidFill>
            </a:rPr>
            <a:t>Employment</a:t>
          </a:r>
        </a:p>
      </xdr:txBody>
    </xdr:sp>
    <xdr:clientData/>
  </xdr:twoCellAnchor>
  <xdr:twoCellAnchor>
    <xdr:from>
      <xdr:col>5</xdr:col>
      <xdr:colOff>371475</xdr:colOff>
      <xdr:row>2</xdr:row>
      <xdr:rowOff>114299</xdr:rowOff>
    </xdr:from>
    <xdr:to>
      <xdr:col>6</xdr:col>
      <xdr:colOff>514349</xdr:colOff>
      <xdr:row>4</xdr:row>
      <xdr:rowOff>9524</xdr:rowOff>
    </xdr:to>
    <xdr:sp macro="" textlink="">
      <xdr:nvSpPr>
        <xdr:cNvPr id="48" name="TextBox 47">
          <a:hlinkClick xmlns:r="http://schemas.openxmlformats.org/officeDocument/2006/relationships" r:id="rId6"/>
          <a:extLst>
            <a:ext uri="{FF2B5EF4-FFF2-40B4-BE49-F238E27FC236}">
              <a16:creationId xmlns:a16="http://schemas.microsoft.com/office/drawing/2014/main" id="{00000000-0008-0000-0400-000030000000}"/>
            </a:ext>
          </a:extLst>
        </xdr:cNvPr>
        <xdr:cNvSpPr txBox="1"/>
      </xdr:nvSpPr>
      <xdr:spPr>
        <a:xfrm>
          <a:off x="3028950" y="380999"/>
          <a:ext cx="75247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Finance</a:t>
          </a:r>
        </a:p>
      </xdr:txBody>
    </xdr:sp>
    <xdr:clientData/>
  </xdr:twoCellAnchor>
  <xdr:twoCellAnchor>
    <xdr:from>
      <xdr:col>7</xdr:col>
      <xdr:colOff>0</xdr:colOff>
      <xdr:row>2</xdr:row>
      <xdr:rowOff>114300</xdr:rowOff>
    </xdr:from>
    <xdr:to>
      <xdr:col>8</xdr:col>
      <xdr:colOff>114299</xdr:colOff>
      <xdr:row>4</xdr:row>
      <xdr:rowOff>9525</xdr:rowOff>
    </xdr:to>
    <xdr:sp macro="" textlink="">
      <xdr:nvSpPr>
        <xdr:cNvPr id="49" name="TextBox 48">
          <a:hlinkClick xmlns:r="http://schemas.openxmlformats.org/officeDocument/2006/relationships" r:id="rId7"/>
          <a:extLst>
            <a:ext uri="{FF2B5EF4-FFF2-40B4-BE49-F238E27FC236}">
              <a16:creationId xmlns:a16="http://schemas.microsoft.com/office/drawing/2014/main" id="{00000000-0008-0000-0400-000031000000}"/>
            </a:ext>
          </a:extLst>
        </xdr:cNvPr>
        <xdr:cNvSpPr txBox="1"/>
      </xdr:nvSpPr>
      <xdr:spPr>
        <a:xfrm>
          <a:off x="3924300" y="381000"/>
          <a:ext cx="77152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Housing</a:t>
          </a:r>
        </a:p>
      </xdr:txBody>
    </xdr:sp>
    <xdr:clientData/>
  </xdr:twoCellAnchor>
  <xdr:twoCellAnchor>
    <xdr:from>
      <xdr:col>9</xdr:col>
      <xdr:colOff>85725</xdr:colOff>
      <xdr:row>2</xdr:row>
      <xdr:rowOff>114300</xdr:rowOff>
    </xdr:from>
    <xdr:to>
      <xdr:col>9</xdr:col>
      <xdr:colOff>628649</xdr:colOff>
      <xdr:row>4</xdr:row>
      <xdr:rowOff>0</xdr:rowOff>
    </xdr:to>
    <xdr:sp macro="" textlink="">
      <xdr:nvSpPr>
        <xdr:cNvPr id="50" name="TextBox 49">
          <a:hlinkClick xmlns:r="http://schemas.openxmlformats.org/officeDocument/2006/relationships" r:id="rId8"/>
          <a:extLst>
            <a:ext uri="{FF2B5EF4-FFF2-40B4-BE49-F238E27FC236}">
              <a16:creationId xmlns:a16="http://schemas.microsoft.com/office/drawing/2014/main" id="{00000000-0008-0000-0400-000032000000}"/>
            </a:ext>
          </a:extLst>
        </xdr:cNvPr>
        <xdr:cNvSpPr txBox="1"/>
      </xdr:nvSpPr>
      <xdr:spPr>
        <a:xfrm>
          <a:off x="4867275" y="381000"/>
          <a:ext cx="542924"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Health</a:t>
          </a:r>
        </a:p>
      </xdr:txBody>
    </xdr:sp>
    <xdr:clientData/>
  </xdr:twoCellAnchor>
  <xdr:twoCellAnchor>
    <xdr:from>
      <xdr:col>10</xdr:col>
      <xdr:colOff>66675</xdr:colOff>
      <xdr:row>2</xdr:row>
      <xdr:rowOff>114300</xdr:rowOff>
    </xdr:from>
    <xdr:to>
      <xdr:col>11</xdr:col>
      <xdr:colOff>209549</xdr:colOff>
      <xdr:row>4</xdr:row>
      <xdr:rowOff>0</xdr:rowOff>
    </xdr:to>
    <xdr:sp macro="" textlink="">
      <xdr:nvSpPr>
        <xdr:cNvPr id="51" name="TextBox 50">
          <a:hlinkClick xmlns:r="http://schemas.openxmlformats.org/officeDocument/2006/relationships" r:id="rId9"/>
          <a:extLst>
            <a:ext uri="{FF2B5EF4-FFF2-40B4-BE49-F238E27FC236}">
              <a16:creationId xmlns:a16="http://schemas.microsoft.com/office/drawing/2014/main" id="{00000000-0008-0000-0400-000033000000}"/>
            </a:ext>
          </a:extLst>
        </xdr:cNvPr>
        <xdr:cNvSpPr txBox="1"/>
      </xdr:nvSpPr>
      <xdr:spPr>
        <a:xfrm>
          <a:off x="5505450" y="381000"/>
          <a:ext cx="800099"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Safety</a:t>
          </a:r>
        </a:p>
      </xdr:txBody>
    </xdr:sp>
    <xdr:clientData/>
  </xdr:twoCellAnchor>
  <xdr:twoCellAnchor>
    <xdr:from>
      <xdr:col>4</xdr:col>
      <xdr:colOff>238125</xdr:colOff>
      <xdr:row>4</xdr:row>
      <xdr:rowOff>66676</xdr:rowOff>
    </xdr:from>
    <xdr:to>
      <xdr:col>5</xdr:col>
      <xdr:colOff>428624</xdr:colOff>
      <xdr:row>5</xdr:row>
      <xdr:rowOff>104776</xdr:rowOff>
    </xdr:to>
    <xdr:sp macro="" textlink="">
      <xdr:nvSpPr>
        <xdr:cNvPr id="52" name="TextBox 51">
          <a:hlinkClick xmlns:r="http://schemas.openxmlformats.org/officeDocument/2006/relationships" r:id="rId10"/>
          <a:extLst>
            <a:ext uri="{FF2B5EF4-FFF2-40B4-BE49-F238E27FC236}">
              <a16:creationId xmlns:a16="http://schemas.microsoft.com/office/drawing/2014/main" id="{00000000-0008-0000-0400-000034000000}"/>
            </a:ext>
          </a:extLst>
        </xdr:cNvPr>
        <xdr:cNvSpPr txBox="1"/>
      </xdr:nvSpPr>
      <xdr:spPr>
        <a:xfrm>
          <a:off x="2286000" y="600076"/>
          <a:ext cx="800099"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Gender</a:t>
          </a:r>
        </a:p>
      </xdr:txBody>
    </xdr:sp>
    <xdr:clientData/>
  </xdr:twoCellAnchor>
  <xdr:twoCellAnchor>
    <xdr:from>
      <xdr:col>3</xdr:col>
      <xdr:colOff>314325</xdr:colOff>
      <xdr:row>4</xdr:row>
      <xdr:rowOff>66676</xdr:rowOff>
    </xdr:from>
    <xdr:to>
      <xdr:col>4</xdr:col>
      <xdr:colOff>457200</xdr:colOff>
      <xdr:row>5</xdr:row>
      <xdr:rowOff>85726</xdr:rowOff>
    </xdr:to>
    <xdr:sp macro="" textlink="">
      <xdr:nvSpPr>
        <xdr:cNvPr id="53" name="TextBox 52">
          <a:hlinkClick xmlns:r="http://schemas.openxmlformats.org/officeDocument/2006/relationships" r:id="rId11"/>
          <a:extLst>
            <a:ext uri="{FF2B5EF4-FFF2-40B4-BE49-F238E27FC236}">
              <a16:creationId xmlns:a16="http://schemas.microsoft.com/office/drawing/2014/main" id="{00000000-0008-0000-0400-000035000000}"/>
            </a:ext>
          </a:extLst>
        </xdr:cNvPr>
        <xdr:cNvSpPr txBox="1"/>
      </xdr:nvSpPr>
      <xdr:spPr>
        <a:xfrm>
          <a:off x="1752600" y="600076"/>
          <a:ext cx="752475"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Older People</a:t>
          </a:r>
        </a:p>
      </xdr:txBody>
    </xdr:sp>
    <xdr:clientData/>
  </xdr:twoCellAnchor>
  <xdr:twoCellAnchor>
    <xdr:from>
      <xdr:col>2</xdr:col>
      <xdr:colOff>390525</xdr:colOff>
      <xdr:row>4</xdr:row>
      <xdr:rowOff>66675</xdr:rowOff>
    </xdr:from>
    <xdr:to>
      <xdr:col>3</xdr:col>
      <xdr:colOff>400049</xdr:colOff>
      <xdr:row>5</xdr:row>
      <xdr:rowOff>123824</xdr:rowOff>
    </xdr:to>
    <xdr:sp macro="" textlink="">
      <xdr:nvSpPr>
        <xdr:cNvPr id="54" name="TextBox 53">
          <a:hlinkClick xmlns:r="http://schemas.openxmlformats.org/officeDocument/2006/relationships" r:id="rId12"/>
          <a:extLst>
            <a:ext uri="{FF2B5EF4-FFF2-40B4-BE49-F238E27FC236}">
              <a16:creationId xmlns:a16="http://schemas.microsoft.com/office/drawing/2014/main" id="{00000000-0008-0000-0400-000036000000}"/>
            </a:ext>
          </a:extLst>
        </xdr:cNvPr>
        <xdr:cNvSpPr txBox="1"/>
      </xdr:nvSpPr>
      <xdr:spPr>
        <a:xfrm>
          <a:off x="1219200" y="600075"/>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Families</a:t>
          </a:r>
        </a:p>
      </xdr:txBody>
    </xdr:sp>
    <xdr:clientData/>
  </xdr:twoCellAnchor>
  <xdr:twoCellAnchor>
    <xdr:from>
      <xdr:col>1</xdr:col>
      <xdr:colOff>352425</xdr:colOff>
      <xdr:row>4</xdr:row>
      <xdr:rowOff>57151</xdr:rowOff>
    </xdr:from>
    <xdr:to>
      <xdr:col>2</xdr:col>
      <xdr:colOff>523875</xdr:colOff>
      <xdr:row>5</xdr:row>
      <xdr:rowOff>123825</xdr:rowOff>
    </xdr:to>
    <xdr:sp macro="" textlink="">
      <xdr:nvSpPr>
        <xdr:cNvPr id="55" name="TextBox 54">
          <a:hlinkClick xmlns:r="http://schemas.openxmlformats.org/officeDocument/2006/relationships" r:id="rId13"/>
          <a:extLst>
            <a:ext uri="{FF2B5EF4-FFF2-40B4-BE49-F238E27FC236}">
              <a16:creationId xmlns:a16="http://schemas.microsoft.com/office/drawing/2014/main" id="{00000000-0008-0000-0400-000037000000}"/>
            </a:ext>
          </a:extLst>
        </xdr:cNvPr>
        <xdr:cNvSpPr txBox="1"/>
      </xdr:nvSpPr>
      <xdr:spPr>
        <a:xfrm>
          <a:off x="571500" y="590551"/>
          <a:ext cx="781050" cy="200024"/>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Young People</a:t>
          </a:r>
        </a:p>
      </xdr:txBody>
    </xdr:sp>
    <xdr:clientData/>
  </xdr:twoCellAnchor>
  <xdr:twoCellAnchor>
    <xdr:from>
      <xdr:col>0</xdr:col>
      <xdr:colOff>0</xdr:colOff>
      <xdr:row>4</xdr:row>
      <xdr:rowOff>57151</xdr:rowOff>
    </xdr:from>
    <xdr:to>
      <xdr:col>1</xdr:col>
      <xdr:colOff>457200</xdr:colOff>
      <xdr:row>5</xdr:row>
      <xdr:rowOff>114300</xdr:rowOff>
    </xdr:to>
    <xdr:sp macro="" textlink="">
      <xdr:nvSpPr>
        <xdr:cNvPr id="56" name="TextBox 55">
          <a:hlinkClick xmlns:r="http://schemas.openxmlformats.org/officeDocument/2006/relationships" r:id="rId14"/>
          <a:extLst>
            <a:ext uri="{FF2B5EF4-FFF2-40B4-BE49-F238E27FC236}">
              <a16:creationId xmlns:a16="http://schemas.microsoft.com/office/drawing/2014/main" id="{00000000-0008-0000-0400-000038000000}"/>
            </a:ext>
          </a:extLst>
        </xdr:cNvPr>
        <xdr:cNvSpPr txBox="1"/>
      </xdr:nvSpPr>
      <xdr:spPr>
        <a:xfrm>
          <a:off x="0" y="590551"/>
          <a:ext cx="67627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Early Years</a:t>
          </a:r>
        </a:p>
      </xdr:txBody>
    </xdr:sp>
    <xdr:clientData/>
  </xdr:twoCellAnchor>
  <xdr:twoCellAnchor>
    <xdr:from>
      <xdr:col>8</xdr:col>
      <xdr:colOff>114300</xdr:colOff>
      <xdr:row>4</xdr:row>
      <xdr:rowOff>66675</xdr:rowOff>
    </xdr:from>
    <xdr:to>
      <xdr:col>10</xdr:col>
      <xdr:colOff>380999</xdr:colOff>
      <xdr:row>5</xdr:row>
      <xdr:rowOff>114300</xdr:rowOff>
    </xdr:to>
    <xdr:sp macro="" textlink="">
      <xdr:nvSpPr>
        <xdr:cNvPr id="57" name="TextBox 56">
          <a:hlinkClick xmlns:r="http://schemas.openxmlformats.org/officeDocument/2006/relationships" r:id="rId15"/>
          <a:extLst>
            <a:ext uri="{FF2B5EF4-FFF2-40B4-BE49-F238E27FC236}">
              <a16:creationId xmlns:a16="http://schemas.microsoft.com/office/drawing/2014/main" id="{00000000-0008-0000-0400-000039000000}"/>
            </a:ext>
          </a:extLst>
        </xdr:cNvPr>
        <xdr:cNvSpPr txBox="1"/>
      </xdr:nvSpPr>
      <xdr:spPr>
        <a:xfrm>
          <a:off x="4695825" y="600075"/>
          <a:ext cx="1123949" cy="18097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LGA </a:t>
          </a:r>
          <a:r>
            <a:rPr lang="en-US" sz="800" baseline="0"/>
            <a:t>Comparison</a:t>
          </a:r>
          <a:endParaRPr lang="en-US" sz="800"/>
        </a:p>
      </xdr:txBody>
    </xdr:sp>
    <xdr:clientData/>
  </xdr:twoCellAnchor>
  <xdr:twoCellAnchor>
    <xdr:from>
      <xdr:col>10</xdr:col>
      <xdr:colOff>171450</xdr:colOff>
      <xdr:row>4</xdr:row>
      <xdr:rowOff>66675</xdr:rowOff>
    </xdr:from>
    <xdr:to>
      <xdr:col>12</xdr:col>
      <xdr:colOff>95249</xdr:colOff>
      <xdr:row>5</xdr:row>
      <xdr:rowOff>104775</xdr:rowOff>
    </xdr:to>
    <xdr:sp macro="" textlink="">
      <xdr:nvSpPr>
        <xdr:cNvPr id="58" name="TextBox 57">
          <a:hlinkClick xmlns:r="http://schemas.openxmlformats.org/officeDocument/2006/relationships" r:id="rId16"/>
          <a:extLst>
            <a:ext uri="{FF2B5EF4-FFF2-40B4-BE49-F238E27FC236}">
              <a16:creationId xmlns:a16="http://schemas.microsoft.com/office/drawing/2014/main" id="{00000000-0008-0000-0400-00003A000000}"/>
            </a:ext>
          </a:extLst>
        </xdr:cNvPr>
        <xdr:cNvSpPr txBox="1"/>
      </xdr:nvSpPr>
      <xdr:spPr>
        <a:xfrm>
          <a:off x="5610225" y="600075"/>
          <a:ext cx="80009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Correlations</a:t>
          </a:r>
        </a:p>
      </xdr:txBody>
    </xdr:sp>
    <xdr:clientData/>
  </xdr:twoCellAnchor>
  <xdr:twoCellAnchor>
    <xdr:from>
      <xdr:col>5</xdr:col>
      <xdr:colOff>219075</xdr:colOff>
      <xdr:row>4</xdr:row>
      <xdr:rowOff>66674</xdr:rowOff>
    </xdr:from>
    <xdr:to>
      <xdr:col>6</xdr:col>
      <xdr:colOff>228599</xdr:colOff>
      <xdr:row>5</xdr:row>
      <xdr:rowOff>123823</xdr:rowOff>
    </xdr:to>
    <xdr:sp macro="" textlink="">
      <xdr:nvSpPr>
        <xdr:cNvPr id="60" name="TextBox 59">
          <a:hlinkClick xmlns:r="http://schemas.openxmlformats.org/officeDocument/2006/relationships" r:id="rId17"/>
          <a:extLst>
            <a:ext uri="{FF2B5EF4-FFF2-40B4-BE49-F238E27FC236}">
              <a16:creationId xmlns:a16="http://schemas.microsoft.com/office/drawing/2014/main" id="{00000000-0008-0000-0400-00003C000000}"/>
            </a:ext>
          </a:extLst>
        </xdr:cNvPr>
        <xdr:cNvSpPr txBox="1"/>
      </xdr:nvSpPr>
      <xdr:spPr>
        <a:xfrm>
          <a:off x="2876550" y="600074"/>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Transport</a:t>
          </a:r>
        </a:p>
      </xdr:txBody>
    </xdr:sp>
    <xdr:clientData/>
  </xdr:twoCellAnchor>
  <xdr:twoCellAnchor>
    <xdr:from>
      <xdr:col>6</xdr:col>
      <xdr:colOff>180974</xdr:colOff>
      <xdr:row>4</xdr:row>
      <xdr:rowOff>66675</xdr:rowOff>
    </xdr:from>
    <xdr:to>
      <xdr:col>7</xdr:col>
      <xdr:colOff>295274</xdr:colOff>
      <xdr:row>5</xdr:row>
      <xdr:rowOff>123825</xdr:rowOff>
    </xdr:to>
    <xdr:sp macro="" textlink="">
      <xdr:nvSpPr>
        <xdr:cNvPr id="61" name="TextBox 60">
          <a:hlinkClick xmlns:r="http://schemas.openxmlformats.org/officeDocument/2006/relationships" r:id="rId18"/>
          <a:extLst>
            <a:ext uri="{FF2B5EF4-FFF2-40B4-BE49-F238E27FC236}">
              <a16:creationId xmlns:a16="http://schemas.microsoft.com/office/drawing/2014/main" id="{00000000-0008-0000-0400-00003D000000}"/>
            </a:ext>
          </a:extLst>
        </xdr:cNvPr>
        <xdr:cNvSpPr txBox="1"/>
      </xdr:nvSpPr>
      <xdr:spPr>
        <a:xfrm>
          <a:off x="3448049" y="600075"/>
          <a:ext cx="771525" cy="1905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Environment</a:t>
          </a:r>
        </a:p>
      </xdr:txBody>
    </xdr:sp>
    <xdr:clientData/>
  </xdr:twoCellAnchor>
  <xdr:twoCellAnchor editAs="oneCell">
    <xdr:from>
      <xdr:col>12</xdr:col>
      <xdr:colOff>9525</xdr:colOff>
      <xdr:row>0</xdr:row>
      <xdr:rowOff>0</xdr:rowOff>
    </xdr:from>
    <xdr:to>
      <xdr:col>13</xdr:col>
      <xdr:colOff>608925</xdr:colOff>
      <xdr:row>7</xdr:row>
      <xdr:rowOff>6000</xdr:rowOff>
    </xdr:to>
    <xdr:pic>
      <xdr:nvPicPr>
        <xdr:cNvPr id="28" name="Picture 27" descr="Business Interior 2.jpg">
          <a:extLst>
            <a:ext uri="{FF2B5EF4-FFF2-40B4-BE49-F238E27FC236}">
              <a16:creationId xmlns:a16="http://schemas.microsoft.com/office/drawing/2014/main" id="{00000000-0008-0000-0400-00001C000000}"/>
            </a:ext>
          </a:extLst>
        </xdr:cNvPr>
        <xdr:cNvPicPr>
          <a:picLocks/>
        </xdr:cNvPicPr>
      </xdr:nvPicPr>
      <xdr:blipFill>
        <a:blip xmlns:r="http://schemas.openxmlformats.org/officeDocument/2006/relationships" r:embed="rId19" cstate="print"/>
        <a:stretch>
          <a:fillRect/>
        </a:stretch>
      </xdr:blipFill>
      <xdr:spPr>
        <a:xfrm>
          <a:off x="6324600" y="0"/>
          <a:ext cx="1285200" cy="1072800"/>
        </a:xfrm>
        <a:prstGeom prst="rect">
          <a:avLst/>
        </a:prstGeom>
      </xdr:spPr>
    </xdr:pic>
    <xdr:clientData/>
  </xdr:twoCellAnchor>
  <xdr:twoCellAnchor editAs="oneCell">
    <xdr:from>
      <xdr:col>14</xdr:col>
      <xdr:colOff>304798</xdr:colOff>
      <xdr:row>6</xdr:row>
      <xdr:rowOff>1</xdr:rowOff>
    </xdr:from>
    <xdr:to>
      <xdr:col>15</xdr:col>
      <xdr:colOff>485773</xdr:colOff>
      <xdr:row>10</xdr:row>
      <xdr:rowOff>28576</xdr:rowOff>
    </xdr:to>
    <xdr:pic>
      <xdr:nvPicPr>
        <xdr:cNvPr id="26" name="Picture 1112">
          <a:extLst>
            <a:ext uri="{FF2B5EF4-FFF2-40B4-BE49-F238E27FC236}">
              <a16:creationId xmlns:a16="http://schemas.microsoft.com/office/drawing/2014/main" id="{00000000-0008-0000-0400-00001A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8453436" y="800101"/>
          <a:ext cx="833437" cy="671513"/>
        </a:xfrm>
        <a:prstGeom prst="rect">
          <a:avLst/>
        </a:prstGeom>
        <a:noFill/>
        <a:ln w="9525">
          <a:noFill/>
          <a:miter lim="800000"/>
          <a:headEnd/>
          <a:tailEnd/>
        </a:ln>
      </xdr:spPr>
    </xdr:pic>
    <xdr:clientData/>
  </xdr:twoCellAnchor>
  <xdr:twoCellAnchor>
    <xdr:from>
      <xdr:col>14</xdr:col>
      <xdr:colOff>57147</xdr:colOff>
      <xdr:row>0</xdr:row>
      <xdr:rowOff>0</xdr:rowOff>
    </xdr:from>
    <xdr:to>
      <xdr:col>16</xdr:col>
      <xdr:colOff>642935</xdr:colOff>
      <xdr:row>4</xdr:row>
      <xdr:rowOff>76201</xdr:rowOff>
    </xdr:to>
    <xdr:sp macro="" textlink="">
      <xdr:nvSpPr>
        <xdr:cNvPr id="27" name="Rounded Rectangular Callout 19">
          <a:extLst>
            <a:ext uri="{FF2B5EF4-FFF2-40B4-BE49-F238E27FC236}">
              <a16:creationId xmlns:a16="http://schemas.microsoft.com/office/drawing/2014/main" id="{00000000-0008-0000-0400-00001B000000}"/>
            </a:ext>
          </a:extLst>
        </xdr:cNvPr>
        <xdr:cNvSpPr/>
      </xdr:nvSpPr>
      <xdr:spPr>
        <a:xfrm>
          <a:off x="8205785" y="0"/>
          <a:ext cx="1890713" cy="609601"/>
        </a:xfrm>
        <a:prstGeom prst="wedgeRoundRectCallout">
          <a:avLst>
            <a:gd name="adj1" fmla="val 146"/>
            <a:gd name="adj2" fmla="val 122688"/>
            <a:gd name="adj3" fmla="val 16667"/>
          </a:avLst>
        </a:prstGeom>
        <a:solidFill>
          <a:srgbClr val="CC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14</xdr:col>
      <xdr:colOff>0</xdr:colOff>
      <xdr:row>0</xdr:row>
      <xdr:rowOff>28577</xdr:rowOff>
    </xdr:from>
    <xdr:to>
      <xdr:col>17</xdr:col>
      <xdr:colOff>14286</xdr:colOff>
      <xdr:row>4</xdr:row>
      <xdr:rowOff>104776</xdr:rowOff>
    </xdr:to>
    <xdr:sp macro="" textlink="">
      <xdr:nvSpPr>
        <xdr:cNvPr id="29" name="TextBox 28">
          <a:hlinkClick xmlns:r="http://schemas.openxmlformats.org/officeDocument/2006/relationships" r:id="rId21"/>
          <a:extLst>
            <a:ext uri="{FF2B5EF4-FFF2-40B4-BE49-F238E27FC236}">
              <a16:creationId xmlns:a16="http://schemas.microsoft.com/office/drawing/2014/main" id="{00000000-0008-0000-0400-00001D000000}"/>
            </a:ext>
          </a:extLst>
        </xdr:cNvPr>
        <xdr:cNvSpPr txBox="1"/>
      </xdr:nvSpPr>
      <xdr:spPr>
        <a:xfrm>
          <a:off x="8148638" y="28577"/>
          <a:ext cx="1971673" cy="609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latin typeface="Garamond" pitchFamily="18" charset="0"/>
            </a:rPr>
            <a:t>For more statistics</a:t>
          </a:r>
          <a:r>
            <a:rPr lang="en-US" sz="1050" baseline="0">
              <a:latin typeface="Garamond" pitchFamily="18" charset="0"/>
            </a:rPr>
            <a:t> </a:t>
          </a:r>
          <a:r>
            <a:rPr lang="en-US" sz="1050">
              <a:latin typeface="Garamond" pitchFamily="18" charset="0"/>
            </a:rPr>
            <a:t>about Victorian municipalities,</a:t>
          </a:r>
          <a:r>
            <a:rPr lang="en-US" sz="1050" baseline="0">
              <a:latin typeface="Garamond" pitchFamily="18" charset="0"/>
            </a:rPr>
            <a:t> go to: </a:t>
          </a:r>
          <a:r>
            <a:rPr lang="en-US" sz="1050" b="1" baseline="0">
              <a:latin typeface="Garamond" pitchFamily="18" charset="0"/>
            </a:rPr>
            <a:t>www.socialstats.com.au</a:t>
          </a:r>
          <a:endParaRPr lang="en-US" sz="1050" b="1">
            <a:latin typeface="Garamond"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9524</xdr:rowOff>
    </xdr:from>
    <xdr:to>
      <xdr:col>12</xdr:col>
      <xdr:colOff>0</xdr:colOff>
      <xdr:row>5</xdr:row>
      <xdr:rowOff>133351</xdr:rowOff>
    </xdr:to>
    <xdr:sp macro="" textlink="">
      <xdr:nvSpPr>
        <xdr:cNvPr id="2" name="Rounded Rectangle 1">
          <a:extLst>
            <a:ext uri="{FF2B5EF4-FFF2-40B4-BE49-F238E27FC236}">
              <a16:creationId xmlns:a16="http://schemas.microsoft.com/office/drawing/2014/main" id="{00000000-0008-0000-0500-000002000000}"/>
            </a:ext>
          </a:extLst>
        </xdr:cNvPr>
        <xdr:cNvSpPr/>
      </xdr:nvSpPr>
      <xdr:spPr>
        <a:xfrm>
          <a:off x="0" y="9524"/>
          <a:ext cx="6315075" cy="790577"/>
        </a:xfrm>
        <a:prstGeom prst="round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xdr:col>
      <xdr:colOff>57150</xdr:colOff>
      <xdr:row>0</xdr:row>
      <xdr:rowOff>19051</xdr:rowOff>
    </xdr:from>
    <xdr:to>
      <xdr:col>11</xdr:col>
      <xdr:colOff>38100</xdr:colOff>
      <xdr:row>2</xdr:row>
      <xdr:rowOff>95250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276225" y="19051"/>
          <a:ext cx="5857875" cy="3428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000" baseline="0">
              <a:latin typeface="Garamond" pitchFamily="18" charset="0"/>
            </a:rPr>
            <a:t>Indicators of Health and Wellbeing</a:t>
          </a:r>
          <a:endParaRPr lang="en-US" sz="2000">
            <a:latin typeface="Garamond" pitchFamily="18" charset="0"/>
          </a:endParaRPr>
        </a:p>
      </xdr:txBody>
    </xdr:sp>
    <xdr:clientData/>
  </xdr:twoCellAnchor>
  <xdr:twoCellAnchor>
    <xdr:from>
      <xdr:col>0</xdr:col>
      <xdr:colOff>200026</xdr:colOff>
      <xdr:row>18</xdr:row>
      <xdr:rowOff>28576</xdr:rowOff>
    </xdr:from>
    <xdr:to>
      <xdr:col>13</xdr:col>
      <xdr:colOff>504825</xdr:colOff>
      <xdr:row>36</xdr:row>
      <xdr:rowOff>9526</xdr:rowOff>
    </xdr:to>
    <xdr:graphicFrame macro="">
      <xdr:nvGraphicFramePr>
        <xdr:cNvPr id="1402045" name="Chart 15">
          <a:extLst>
            <a:ext uri="{FF2B5EF4-FFF2-40B4-BE49-F238E27FC236}">
              <a16:creationId xmlns:a16="http://schemas.microsoft.com/office/drawing/2014/main" id="{00000000-0008-0000-0500-0000BD641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1</xdr:row>
      <xdr:rowOff>9524</xdr:rowOff>
    </xdr:from>
    <xdr:to>
      <xdr:col>1</xdr:col>
      <xdr:colOff>523875</xdr:colOff>
      <xdr:row>2</xdr:row>
      <xdr:rowOff>66675</xdr:rowOff>
    </xdr:to>
    <xdr:sp macro="" textlink="">
      <xdr:nvSpPr>
        <xdr:cNvPr id="28" name="TextBox 27">
          <a:hlinkClick xmlns:r="http://schemas.openxmlformats.org/officeDocument/2006/relationships" r:id="rId2"/>
          <a:extLst>
            <a:ext uri="{FF2B5EF4-FFF2-40B4-BE49-F238E27FC236}">
              <a16:creationId xmlns:a16="http://schemas.microsoft.com/office/drawing/2014/main" id="{00000000-0008-0000-0500-00001C000000}"/>
            </a:ext>
          </a:extLst>
        </xdr:cNvPr>
        <xdr:cNvSpPr txBox="1"/>
      </xdr:nvSpPr>
      <xdr:spPr>
        <a:xfrm>
          <a:off x="0" y="142874"/>
          <a:ext cx="742950" cy="190501"/>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chemeClr val="accent2">
                  <a:lumMod val="50000"/>
                </a:schemeClr>
              </a:solidFill>
            </a:rPr>
            <a:t>Introduction</a:t>
          </a:r>
        </a:p>
      </xdr:txBody>
    </xdr:sp>
    <xdr:clientData/>
  </xdr:twoCellAnchor>
  <xdr:twoCellAnchor>
    <xdr:from>
      <xdr:col>0</xdr:col>
      <xdr:colOff>19050</xdr:colOff>
      <xdr:row>2</xdr:row>
      <xdr:rowOff>114298</xdr:rowOff>
    </xdr:from>
    <xdr:to>
      <xdr:col>2</xdr:col>
      <xdr:colOff>409575</xdr:colOff>
      <xdr:row>4</xdr:row>
      <xdr:rowOff>47625</xdr:rowOff>
    </xdr:to>
    <xdr:sp macro="" textlink="">
      <xdr:nvSpPr>
        <xdr:cNvPr id="31" name="TextBox 30">
          <a:hlinkClick xmlns:r="http://schemas.openxmlformats.org/officeDocument/2006/relationships" r:id="rId3"/>
          <a:extLst>
            <a:ext uri="{FF2B5EF4-FFF2-40B4-BE49-F238E27FC236}">
              <a16:creationId xmlns:a16="http://schemas.microsoft.com/office/drawing/2014/main" id="{00000000-0008-0000-0500-00001F000000}"/>
            </a:ext>
          </a:extLst>
        </xdr:cNvPr>
        <xdr:cNvSpPr txBox="1"/>
      </xdr:nvSpPr>
      <xdr:spPr>
        <a:xfrm>
          <a:off x="19050" y="380998"/>
          <a:ext cx="1219200" cy="200027"/>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0">
              <a:solidFill>
                <a:schemeClr val="tx1"/>
              </a:solidFill>
            </a:rPr>
            <a:t>Community </a:t>
          </a:r>
        </a:p>
      </xdr:txBody>
    </xdr:sp>
    <xdr:clientData/>
  </xdr:twoCellAnchor>
  <xdr:twoCellAnchor>
    <xdr:from>
      <xdr:col>2</xdr:col>
      <xdr:colOff>352425</xdr:colOff>
      <xdr:row>2</xdr:row>
      <xdr:rowOff>104774</xdr:rowOff>
    </xdr:from>
    <xdr:to>
      <xdr:col>3</xdr:col>
      <xdr:colOff>495299</xdr:colOff>
      <xdr:row>4</xdr:row>
      <xdr:rowOff>9524</xdr:rowOff>
    </xdr:to>
    <xdr:sp macro="" textlink="">
      <xdr:nvSpPr>
        <xdr:cNvPr id="32" name="TextBox 31">
          <a:hlinkClick xmlns:r="http://schemas.openxmlformats.org/officeDocument/2006/relationships" r:id="rId4"/>
          <a:extLst>
            <a:ext uri="{FF2B5EF4-FFF2-40B4-BE49-F238E27FC236}">
              <a16:creationId xmlns:a16="http://schemas.microsoft.com/office/drawing/2014/main" id="{00000000-0008-0000-0500-000020000000}"/>
            </a:ext>
          </a:extLst>
        </xdr:cNvPr>
        <xdr:cNvSpPr txBox="1"/>
      </xdr:nvSpPr>
      <xdr:spPr>
        <a:xfrm>
          <a:off x="11811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Education</a:t>
          </a:r>
        </a:p>
      </xdr:txBody>
    </xdr:sp>
    <xdr:clientData/>
  </xdr:twoCellAnchor>
  <xdr:twoCellAnchor>
    <xdr:from>
      <xdr:col>4</xdr:col>
      <xdr:colOff>85725</xdr:colOff>
      <xdr:row>2</xdr:row>
      <xdr:rowOff>104774</xdr:rowOff>
    </xdr:from>
    <xdr:to>
      <xdr:col>5</xdr:col>
      <xdr:colOff>228599</xdr:colOff>
      <xdr:row>4</xdr:row>
      <xdr:rowOff>9524</xdr:rowOff>
    </xdr:to>
    <xdr:sp macro="" textlink="">
      <xdr:nvSpPr>
        <xdr:cNvPr id="33" name="TextBox 32">
          <a:hlinkClick xmlns:r="http://schemas.openxmlformats.org/officeDocument/2006/relationships" r:id="rId5"/>
          <a:extLst>
            <a:ext uri="{FF2B5EF4-FFF2-40B4-BE49-F238E27FC236}">
              <a16:creationId xmlns:a16="http://schemas.microsoft.com/office/drawing/2014/main" id="{00000000-0008-0000-0500-000021000000}"/>
            </a:ext>
          </a:extLst>
        </xdr:cNvPr>
        <xdr:cNvSpPr txBox="1"/>
      </xdr:nvSpPr>
      <xdr:spPr>
        <a:xfrm>
          <a:off x="21336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Employment</a:t>
          </a:r>
        </a:p>
      </xdr:txBody>
    </xdr:sp>
    <xdr:clientData/>
  </xdr:twoCellAnchor>
  <xdr:twoCellAnchor>
    <xdr:from>
      <xdr:col>5</xdr:col>
      <xdr:colOff>371475</xdr:colOff>
      <xdr:row>2</xdr:row>
      <xdr:rowOff>104774</xdr:rowOff>
    </xdr:from>
    <xdr:to>
      <xdr:col>6</xdr:col>
      <xdr:colOff>514349</xdr:colOff>
      <xdr:row>3</xdr:row>
      <xdr:rowOff>133349</xdr:rowOff>
    </xdr:to>
    <xdr:sp macro="" textlink="">
      <xdr:nvSpPr>
        <xdr:cNvPr id="34" name="TextBox 33">
          <a:hlinkClick xmlns:r="http://schemas.openxmlformats.org/officeDocument/2006/relationships" r:id="rId6"/>
          <a:extLst>
            <a:ext uri="{FF2B5EF4-FFF2-40B4-BE49-F238E27FC236}">
              <a16:creationId xmlns:a16="http://schemas.microsoft.com/office/drawing/2014/main" id="{00000000-0008-0000-0500-000022000000}"/>
            </a:ext>
          </a:extLst>
        </xdr:cNvPr>
        <xdr:cNvSpPr txBox="1"/>
      </xdr:nvSpPr>
      <xdr:spPr>
        <a:xfrm>
          <a:off x="3028950" y="371474"/>
          <a:ext cx="75247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rgbClr val="FFFF00"/>
              </a:solidFill>
            </a:rPr>
            <a:t>Finance</a:t>
          </a:r>
        </a:p>
      </xdr:txBody>
    </xdr:sp>
    <xdr:clientData/>
  </xdr:twoCellAnchor>
  <xdr:twoCellAnchor>
    <xdr:from>
      <xdr:col>7</xdr:col>
      <xdr:colOff>0</xdr:colOff>
      <xdr:row>2</xdr:row>
      <xdr:rowOff>104775</xdr:rowOff>
    </xdr:from>
    <xdr:to>
      <xdr:col>8</xdr:col>
      <xdr:colOff>114299</xdr:colOff>
      <xdr:row>4</xdr:row>
      <xdr:rowOff>0</xdr:rowOff>
    </xdr:to>
    <xdr:sp macro="" textlink="">
      <xdr:nvSpPr>
        <xdr:cNvPr id="35" name="TextBox 34">
          <a:hlinkClick xmlns:r="http://schemas.openxmlformats.org/officeDocument/2006/relationships" r:id="rId7"/>
          <a:extLst>
            <a:ext uri="{FF2B5EF4-FFF2-40B4-BE49-F238E27FC236}">
              <a16:creationId xmlns:a16="http://schemas.microsoft.com/office/drawing/2014/main" id="{00000000-0008-0000-0500-000023000000}"/>
            </a:ext>
          </a:extLst>
        </xdr:cNvPr>
        <xdr:cNvSpPr txBox="1"/>
      </xdr:nvSpPr>
      <xdr:spPr>
        <a:xfrm>
          <a:off x="3924300" y="371475"/>
          <a:ext cx="77152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Housing</a:t>
          </a:r>
        </a:p>
      </xdr:txBody>
    </xdr:sp>
    <xdr:clientData/>
  </xdr:twoCellAnchor>
  <xdr:twoCellAnchor>
    <xdr:from>
      <xdr:col>9</xdr:col>
      <xdr:colOff>85725</xdr:colOff>
      <xdr:row>2</xdr:row>
      <xdr:rowOff>104775</xdr:rowOff>
    </xdr:from>
    <xdr:to>
      <xdr:col>9</xdr:col>
      <xdr:colOff>628649</xdr:colOff>
      <xdr:row>3</xdr:row>
      <xdr:rowOff>123825</xdr:rowOff>
    </xdr:to>
    <xdr:sp macro="" textlink="">
      <xdr:nvSpPr>
        <xdr:cNvPr id="36" name="TextBox 35">
          <a:hlinkClick xmlns:r="http://schemas.openxmlformats.org/officeDocument/2006/relationships" r:id="rId8"/>
          <a:extLst>
            <a:ext uri="{FF2B5EF4-FFF2-40B4-BE49-F238E27FC236}">
              <a16:creationId xmlns:a16="http://schemas.microsoft.com/office/drawing/2014/main" id="{00000000-0008-0000-0500-000024000000}"/>
            </a:ext>
          </a:extLst>
        </xdr:cNvPr>
        <xdr:cNvSpPr txBox="1"/>
      </xdr:nvSpPr>
      <xdr:spPr>
        <a:xfrm>
          <a:off x="4867275" y="371475"/>
          <a:ext cx="542924"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Health</a:t>
          </a:r>
        </a:p>
      </xdr:txBody>
    </xdr:sp>
    <xdr:clientData/>
  </xdr:twoCellAnchor>
  <xdr:twoCellAnchor>
    <xdr:from>
      <xdr:col>10</xdr:col>
      <xdr:colOff>66675</xdr:colOff>
      <xdr:row>2</xdr:row>
      <xdr:rowOff>104775</xdr:rowOff>
    </xdr:from>
    <xdr:to>
      <xdr:col>11</xdr:col>
      <xdr:colOff>209549</xdr:colOff>
      <xdr:row>3</xdr:row>
      <xdr:rowOff>123825</xdr:rowOff>
    </xdr:to>
    <xdr:sp macro="" textlink="">
      <xdr:nvSpPr>
        <xdr:cNvPr id="37" name="TextBox 36">
          <a:hlinkClick xmlns:r="http://schemas.openxmlformats.org/officeDocument/2006/relationships" r:id="rId9"/>
          <a:extLst>
            <a:ext uri="{FF2B5EF4-FFF2-40B4-BE49-F238E27FC236}">
              <a16:creationId xmlns:a16="http://schemas.microsoft.com/office/drawing/2014/main" id="{00000000-0008-0000-0500-000025000000}"/>
            </a:ext>
          </a:extLst>
        </xdr:cNvPr>
        <xdr:cNvSpPr txBox="1"/>
      </xdr:nvSpPr>
      <xdr:spPr>
        <a:xfrm>
          <a:off x="5505450" y="371475"/>
          <a:ext cx="800099"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Safety</a:t>
          </a:r>
        </a:p>
      </xdr:txBody>
    </xdr:sp>
    <xdr:clientData/>
  </xdr:twoCellAnchor>
  <xdr:twoCellAnchor>
    <xdr:from>
      <xdr:col>4</xdr:col>
      <xdr:colOff>238125</xdr:colOff>
      <xdr:row>4</xdr:row>
      <xdr:rowOff>57151</xdr:rowOff>
    </xdr:from>
    <xdr:to>
      <xdr:col>5</xdr:col>
      <xdr:colOff>428624</xdr:colOff>
      <xdr:row>5</xdr:row>
      <xdr:rowOff>95251</xdr:rowOff>
    </xdr:to>
    <xdr:sp macro="" textlink="">
      <xdr:nvSpPr>
        <xdr:cNvPr id="38" name="TextBox 37">
          <a:hlinkClick xmlns:r="http://schemas.openxmlformats.org/officeDocument/2006/relationships" r:id="rId10"/>
          <a:extLst>
            <a:ext uri="{FF2B5EF4-FFF2-40B4-BE49-F238E27FC236}">
              <a16:creationId xmlns:a16="http://schemas.microsoft.com/office/drawing/2014/main" id="{00000000-0008-0000-0500-000026000000}"/>
            </a:ext>
          </a:extLst>
        </xdr:cNvPr>
        <xdr:cNvSpPr txBox="1"/>
      </xdr:nvSpPr>
      <xdr:spPr>
        <a:xfrm>
          <a:off x="2286000" y="590551"/>
          <a:ext cx="800099"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Gender</a:t>
          </a:r>
        </a:p>
      </xdr:txBody>
    </xdr:sp>
    <xdr:clientData/>
  </xdr:twoCellAnchor>
  <xdr:twoCellAnchor>
    <xdr:from>
      <xdr:col>3</xdr:col>
      <xdr:colOff>314325</xdr:colOff>
      <xdr:row>4</xdr:row>
      <xdr:rowOff>57151</xdr:rowOff>
    </xdr:from>
    <xdr:to>
      <xdr:col>4</xdr:col>
      <xdr:colOff>457200</xdr:colOff>
      <xdr:row>5</xdr:row>
      <xdr:rowOff>76201</xdr:rowOff>
    </xdr:to>
    <xdr:sp macro="" textlink="">
      <xdr:nvSpPr>
        <xdr:cNvPr id="39" name="TextBox 38">
          <a:hlinkClick xmlns:r="http://schemas.openxmlformats.org/officeDocument/2006/relationships" r:id="rId11"/>
          <a:extLst>
            <a:ext uri="{FF2B5EF4-FFF2-40B4-BE49-F238E27FC236}">
              <a16:creationId xmlns:a16="http://schemas.microsoft.com/office/drawing/2014/main" id="{00000000-0008-0000-0500-000027000000}"/>
            </a:ext>
          </a:extLst>
        </xdr:cNvPr>
        <xdr:cNvSpPr txBox="1"/>
      </xdr:nvSpPr>
      <xdr:spPr>
        <a:xfrm>
          <a:off x="1752600" y="590551"/>
          <a:ext cx="752475"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Older People</a:t>
          </a:r>
        </a:p>
      </xdr:txBody>
    </xdr:sp>
    <xdr:clientData/>
  </xdr:twoCellAnchor>
  <xdr:twoCellAnchor>
    <xdr:from>
      <xdr:col>2</xdr:col>
      <xdr:colOff>390525</xdr:colOff>
      <xdr:row>4</xdr:row>
      <xdr:rowOff>57150</xdr:rowOff>
    </xdr:from>
    <xdr:to>
      <xdr:col>3</xdr:col>
      <xdr:colOff>400049</xdr:colOff>
      <xdr:row>5</xdr:row>
      <xdr:rowOff>114299</xdr:rowOff>
    </xdr:to>
    <xdr:sp macro="" textlink="">
      <xdr:nvSpPr>
        <xdr:cNvPr id="40" name="TextBox 39">
          <a:hlinkClick xmlns:r="http://schemas.openxmlformats.org/officeDocument/2006/relationships" r:id="rId12"/>
          <a:extLst>
            <a:ext uri="{FF2B5EF4-FFF2-40B4-BE49-F238E27FC236}">
              <a16:creationId xmlns:a16="http://schemas.microsoft.com/office/drawing/2014/main" id="{00000000-0008-0000-0500-000028000000}"/>
            </a:ext>
          </a:extLst>
        </xdr:cNvPr>
        <xdr:cNvSpPr txBox="1"/>
      </xdr:nvSpPr>
      <xdr:spPr>
        <a:xfrm>
          <a:off x="1219200" y="590550"/>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Families</a:t>
          </a:r>
        </a:p>
      </xdr:txBody>
    </xdr:sp>
    <xdr:clientData/>
  </xdr:twoCellAnchor>
  <xdr:twoCellAnchor>
    <xdr:from>
      <xdr:col>1</xdr:col>
      <xdr:colOff>352425</xdr:colOff>
      <xdr:row>4</xdr:row>
      <xdr:rowOff>47626</xdr:rowOff>
    </xdr:from>
    <xdr:to>
      <xdr:col>2</xdr:col>
      <xdr:colOff>523875</xdr:colOff>
      <xdr:row>5</xdr:row>
      <xdr:rowOff>114300</xdr:rowOff>
    </xdr:to>
    <xdr:sp macro="" textlink="">
      <xdr:nvSpPr>
        <xdr:cNvPr id="41" name="TextBox 40">
          <a:hlinkClick xmlns:r="http://schemas.openxmlformats.org/officeDocument/2006/relationships" r:id="rId13"/>
          <a:extLst>
            <a:ext uri="{FF2B5EF4-FFF2-40B4-BE49-F238E27FC236}">
              <a16:creationId xmlns:a16="http://schemas.microsoft.com/office/drawing/2014/main" id="{00000000-0008-0000-0500-000029000000}"/>
            </a:ext>
          </a:extLst>
        </xdr:cNvPr>
        <xdr:cNvSpPr txBox="1"/>
      </xdr:nvSpPr>
      <xdr:spPr>
        <a:xfrm>
          <a:off x="571500" y="581026"/>
          <a:ext cx="781050" cy="200024"/>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Young People</a:t>
          </a:r>
        </a:p>
      </xdr:txBody>
    </xdr:sp>
    <xdr:clientData/>
  </xdr:twoCellAnchor>
  <xdr:twoCellAnchor>
    <xdr:from>
      <xdr:col>0</xdr:col>
      <xdr:colOff>0</xdr:colOff>
      <xdr:row>4</xdr:row>
      <xdr:rowOff>47626</xdr:rowOff>
    </xdr:from>
    <xdr:to>
      <xdr:col>1</xdr:col>
      <xdr:colOff>457200</xdr:colOff>
      <xdr:row>5</xdr:row>
      <xdr:rowOff>104775</xdr:rowOff>
    </xdr:to>
    <xdr:sp macro="" textlink="">
      <xdr:nvSpPr>
        <xdr:cNvPr id="42" name="TextBox 41">
          <a:hlinkClick xmlns:r="http://schemas.openxmlformats.org/officeDocument/2006/relationships" r:id="rId14"/>
          <a:extLst>
            <a:ext uri="{FF2B5EF4-FFF2-40B4-BE49-F238E27FC236}">
              <a16:creationId xmlns:a16="http://schemas.microsoft.com/office/drawing/2014/main" id="{00000000-0008-0000-0500-00002A000000}"/>
            </a:ext>
          </a:extLst>
        </xdr:cNvPr>
        <xdr:cNvSpPr txBox="1"/>
      </xdr:nvSpPr>
      <xdr:spPr>
        <a:xfrm>
          <a:off x="0" y="581026"/>
          <a:ext cx="67627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Early Years</a:t>
          </a:r>
        </a:p>
      </xdr:txBody>
    </xdr:sp>
    <xdr:clientData/>
  </xdr:twoCellAnchor>
  <xdr:twoCellAnchor>
    <xdr:from>
      <xdr:col>8</xdr:col>
      <xdr:colOff>114300</xdr:colOff>
      <xdr:row>4</xdr:row>
      <xdr:rowOff>57150</xdr:rowOff>
    </xdr:from>
    <xdr:to>
      <xdr:col>10</xdr:col>
      <xdr:colOff>380999</xdr:colOff>
      <xdr:row>5</xdr:row>
      <xdr:rowOff>104775</xdr:rowOff>
    </xdr:to>
    <xdr:sp macro="" textlink="">
      <xdr:nvSpPr>
        <xdr:cNvPr id="43" name="TextBox 42">
          <a:hlinkClick xmlns:r="http://schemas.openxmlformats.org/officeDocument/2006/relationships" r:id="rId15"/>
          <a:extLst>
            <a:ext uri="{FF2B5EF4-FFF2-40B4-BE49-F238E27FC236}">
              <a16:creationId xmlns:a16="http://schemas.microsoft.com/office/drawing/2014/main" id="{00000000-0008-0000-0500-00002B000000}"/>
            </a:ext>
          </a:extLst>
        </xdr:cNvPr>
        <xdr:cNvSpPr txBox="1"/>
      </xdr:nvSpPr>
      <xdr:spPr>
        <a:xfrm>
          <a:off x="4695825" y="590550"/>
          <a:ext cx="1123949" cy="18097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LGA </a:t>
          </a:r>
          <a:r>
            <a:rPr lang="en-US" sz="800" baseline="0"/>
            <a:t>Comparison</a:t>
          </a:r>
          <a:endParaRPr lang="en-US" sz="800"/>
        </a:p>
      </xdr:txBody>
    </xdr:sp>
    <xdr:clientData/>
  </xdr:twoCellAnchor>
  <xdr:twoCellAnchor>
    <xdr:from>
      <xdr:col>10</xdr:col>
      <xdr:colOff>171450</xdr:colOff>
      <xdr:row>4</xdr:row>
      <xdr:rowOff>57150</xdr:rowOff>
    </xdr:from>
    <xdr:to>
      <xdr:col>12</xdr:col>
      <xdr:colOff>95249</xdr:colOff>
      <xdr:row>5</xdr:row>
      <xdr:rowOff>95250</xdr:rowOff>
    </xdr:to>
    <xdr:sp macro="" textlink="">
      <xdr:nvSpPr>
        <xdr:cNvPr id="44" name="TextBox 43">
          <a:hlinkClick xmlns:r="http://schemas.openxmlformats.org/officeDocument/2006/relationships" r:id="rId16"/>
          <a:extLst>
            <a:ext uri="{FF2B5EF4-FFF2-40B4-BE49-F238E27FC236}">
              <a16:creationId xmlns:a16="http://schemas.microsoft.com/office/drawing/2014/main" id="{00000000-0008-0000-0500-00002C000000}"/>
            </a:ext>
          </a:extLst>
        </xdr:cNvPr>
        <xdr:cNvSpPr txBox="1"/>
      </xdr:nvSpPr>
      <xdr:spPr>
        <a:xfrm>
          <a:off x="5610225" y="590550"/>
          <a:ext cx="80009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Correlations</a:t>
          </a:r>
        </a:p>
      </xdr:txBody>
    </xdr:sp>
    <xdr:clientData/>
  </xdr:twoCellAnchor>
  <xdr:twoCellAnchor>
    <xdr:from>
      <xdr:col>5</xdr:col>
      <xdr:colOff>219075</xdr:colOff>
      <xdr:row>4</xdr:row>
      <xdr:rowOff>57149</xdr:rowOff>
    </xdr:from>
    <xdr:to>
      <xdr:col>6</xdr:col>
      <xdr:colOff>228599</xdr:colOff>
      <xdr:row>5</xdr:row>
      <xdr:rowOff>114298</xdr:rowOff>
    </xdr:to>
    <xdr:sp macro="" textlink="">
      <xdr:nvSpPr>
        <xdr:cNvPr id="46" name="TextBox 45">
          <a:hlinkClick xmlns:r="http://schemas.openxmlformats.org/officeDocument/2006/relationships" r:id="rId17"/>
          <a:extLst>
            <a:ext uri="{FF2B5EF4-FFF2-40B4-BE49-F238E27FC236}">
              <a16:creationId xmlns:a16="http://schemas.microsoft.com/office/drawing/2014/main" id="{00000000-0008-0000-0500-00002E000000}"/>
            </a:ext>
          </a:extLst>
        </xdr:cNvPr>
        <xdr:cNvSpPr txBox="1"/>
      </xdr:nvSpPr>
      <xdr:spPr>
        <a:xfrm>
          <a:off x="2876550" y="590549"/>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Transport</a:t>
          </a:r>
        </a:p>
      </xdr:txBody>
    </xdr:sp>
    <xdr:clientData/>
  </xdr:twoCellAnchor>
  <xdr:twoCellAnchor>
    <xdr:from>
      <xdr:col>6</xdr:col>
      <xdr:colOff>180974</xdr:colOff>
      <xdr:row>4</xdr:row>
      <xdr:rowOff>57150</xdr:rowOff>
    </xdr:from>
    <xdr:to>
      <xdr:col>7</xdr:col>
      <xdr:colOff>295274</xdr:colOff>
      <xdr:row>5</xdr:row>
      <xdr:rowOff>114300</xdr:rowOff>
    </xdr:to>
    <xdr:sp macro="" textlink="">
      <xdr:nvSpPr>
        <xdr:cNvPr id="47" name="TextBox 46">
          <a:hlinkClick xmlns:r="http://schemas.openxmlformats.org/officeDocument/2006/relationships" r:id="rId18"/>
          <a:extLst>
            <a:ext uri="{FF2B5EF4-FFF2-40B4-BE49-F238E27FC236}">
              <a16:creationId xmlns:a16="http://schemas.microsoft.com/office/drawing/2014/main" id="{00000000-0008-0000-0500-00002F000000}"/>
            </a:ext>
          </a:extLst>
        </xdr:cNvPr>
        <xdr:cNvSpPr txBox="1"/>
      </xdr:nvSpPr>
      <xdr:spPr>
        <a:xfrm>
          <a:off x="3448049" y="590550"/>
          <a:ext cx="771525" cy="1905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Environment</a:t>
          </a:r>
        </a:p>
      </xdr:txBody>
    </xdr:sp>
    <xdr:clientData/>
  </xdr:twoCellAnchor>
  <xdr:twoCellAnchor editAs="oneCell">
    <xdr:from>
      <xdr:col>12</xdr:col>
      <xdr:colOff>9525</xdr:colOff>
      <xdr:row>0</xdr:row>
      <xdr:rowOff>0</xdr:rowOff>
    </xdr:from>
    <xdr:to>
      <xdr:col>14</xdr:col>
      <xdr:colOff>2925</xdr:colOff>
      <xdr:row>7</xdr:row>
      <xdr:rowOff>2400</xdr:rowOff>
    </xdr:to>
    <xdr:pic>
      <xdr:nvPicPr>
        <xdr:cNvPr id="29" name="Picture 28" descr="lady with shoppingImage5559.jpg">
          <a:extLst>
            <a:ext uri="{FF2B5EF4-FFF2-40B4-BE49-F238E27FC236}">
              <a16:creationId xmlns:a16="http://schemas.microsoft.com/office/drawing/2014/main" id="{00000000-0008-0000-0500-00001D000000}"/>
            </a:ext>
          </a:extLst>
        </xdr:cNvPr>
        <xdr:cNvPicPr>
          <a:picLocks/>
        </xdr:cNvPicPr>
      </xdr:nvPicPr>
      <xdr:blipFill>
        <a:blip xmlns:r="http://schemas.openxmlformats.org/officeDocument/2006/relationships" r:embed="rId19" cstate="print"/>
        <a:srcRect t="13577" r="9717" b="33654"/>
        <a:stretch>
          <a:fillRect/>
        </a:stretch>
      </xdr:blipFill>
      <xdr:spPr>
        <a:xfrm>
          <a:off x="6324600" y="0"/>
          <a:ext cx="1288800" cy="1069200"/>
        </a:xfrm>
        <a:prstGeom prst="rect">
          <a:avLst/>
        </a:prstGeom>
      </xdr:spPr>
    </xdr:pic>
    <xdr:clientData/>
  </xdr:twoCellAnchor>
  <xdr:twoCellAnchor editAs="oneCell">
    <xdr:from>
      <xdr:col>14</xdr:col>
      <xdr:colOff>304798</xdr:colOff>
      <xdr:row>6</xdr:row>
      <xdr:rowOff>1</xdr:rowOff>
    </xdr:from>
    <xdr:to>
      <xdr:col>15</xdr:col>
      <xdr:colOff>485773</xdr:colOff>
      <xdr:row>10</xdr:row>
      <xdr:rowOff>28576</xdr:rowOff>
    </xdr:to>
    <xdr:pic>
      <xdr:nvPicPr>
        <xdr:cNvPr id="30" name="Picture 1112">
          <a:extLst>
            <a:ext uri="{FF2B5EF4-FFF2-40B4-BE49-F238E27FC236}">
              <a16:creationId xmlns:a16="http://schemas.microsoft.com/office/drawing/2014/main" id="{00000000-0008-0000-0500-00001E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8453436" y="800101"/>
          <a:ext cx="833437" cy="671513"/>
        </a:xfrm>
        <a:prstGeom prst="rect">
          <a:avLst/>
        </a:prstGeom>
        <a:noFill/>
        <a:ln w="9525">
          <a:noFill/>
          <a:miter lim="800000"/>
          <a:headEnd/>
          <a:tailEnd/>
        </a:ln>
      </xdr:spPr>
    </xdr:pic>
    <xdr:clientData/>
  </xdr:twoCellAnchor>
  <xdr:twoCellAnchor>
    <xdr:from>
      <xdr:col>14</xdr:col>
      <xdr:colOff>57147</xdr:colOff>
      <xdr:row>0</xdr:row>
      <xdr:rowOff>0</xdr:rowOff>
    </xdr:from>
    <xdr:to>
      <xdr:col>16</xdr:col>
      <xdr:colOff>642935</xdr:colOff>
      <xdr:row>4</xdr:row>
      <xdr:rowOff>76201</xdr:rowOff>
    </xdr:to>
    <xdr:sp macro="" textlink="">
      <xdr:nvSpPr>
        <xdr:cNvPr id="45" name="Rounded Rectangular Callout 19">
          <a:extLst>
            <a:ext uri="{FF2B5EF4-FFF2-40B4-BE49-F238E27FC236}">
              <a16:creationId xmlns:a16="http://schemas.microsoft.com/office/drawing/2014/main" id="{00000000-0008-0000-0500-00002D000000}"/>
            </a:ext>
          </a:extLst>
        </xdr:cNvPr>
        <xdr:cNvSpPr/>
      </xdr:nvSpPr>
      <xdr:spPr>
        <a:xfrm>
          <a:off x="8205785" y="0"/>
          <a:ext cx="1890713" cy="609601"/>
        </a:xfrm>
        <a:prstGeom prst="wedgeRoundRectCallout">
          <a:avLst>
            <a:gd name="adj1" fmla="val 146"/>
            <a:gd name="adj2" fmla="val 122688"/>
            <a:gd name="adj3" fmla="val 16667"/>
          </a:avLst>
        </a:prstGeom>
        <a:solidFill>
          <a:srgbClr val="CC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14</xdr:col>
      <xdr:colOff>0</xdr:colOff>
      <xdr:row>0</xdr:row>
      <xdr:rowOff>28577</xdr:rowOff>
    </xdr:from>
    <xdr:to>
      <xdr:col>17</xdr:col>
      <xdr:colOff>14286</xdr:colOff>
      <xdr:row>4</xdr:row>
      <xdr:rowOff>104776</xdr:rowOff>
    </xdr:to>
    <xdr:sp macro="" textlink="">
      <xdr:nvSpPr>
        <xdr:cNvPr id="48" name="TextBox 47">
          <a:hlinkClick xmlns:r="http://schemas.openxmlformats.org/officeDocument/2006/relationships" r:id="rId21"/>
          <a:extLst>
            <a:ext uri="{FF2B5EF4-FFF2-40B4-BE49-F238E27FC236}">
              <a16:creationId xmlns:a16="http://schemas.microsoft.com/office/drawing/2014/main" id="{00000000-0008-0000-0500-000030000000}"/>
            </a:ext>
          </a:extLst>
        </xdr:cNvPr>
        <xdr:cNvSpPr txBox="1"/>
      </xdr:nvSpPr>
      <xdr:spPr>
        <a:xfrm>
          <a:off x="8148638" y="28577"/>
          <a:ext cx="1971673" cy="609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latin typeface="Garamond" pitchFamily="18" charset="0"/>
            </a:rPr>
            <a:t>For more statistics</a:t>
          </a:r>
          <a:r>
            <a:rPr lang="en-US" sz="1050" baseline="0">
              <a:latin typeface="Garamond" pitchFamily="18" charset="0"/>
            </a:rPr>
            <a:t> </a:t>
          </a:r>
          <a:r>
            <a:rPr lang="en-US" sz="1050">
              <a:latin typeface="Garamond" pitchFamily="18" charset="0"/>
            </a:rPr>
            <a:t>about Victorian municipalities,</a:t>
          </a:r>
          <a:r>
            <a:rPr lang="en-US" sz="1050" baseline="0">
              <a:latin typeface="Garamond" pitchFamily="18" charset="0"/>
            </a:rPr>
            <a:t> go to: </a:t>
          </a:r>
          <a:r>
            <a:rPr lang="en-US" sz="1050" b="1" baseline="0">
              <a:latin typeface="Garamond" pitchFamily="18" charset="0"/>
            </a:rPr>
            <a:t>www.socialstats.com.au</a:t>
          </a:r>
          <a:endParaRPr lang="en-US" sz="1050" b="1">
            <a:latin typeface="Garamond"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19</xdr:row>
      <xdr:rowOff>47625</xdr:rowOff>
    </xdr:from>
    <xdr:to>
      <xdr:col>13</xdr:col>
      <xdr:colOff>419100</xdr:colOff>
      <xdr:row>39</xdr:row>
      <xdr:rowOff>47625</xdr:rowOff>
    </xdr:to>
    <xdr:graphicFrame macro="">
      <xdr:nvGraphicFramePr>
        <xdr:cNvPr id="919248" name="Chart 15">
          <a:extLst>
            <a:ext uri="{FF2B5EF4-FFF2-40B4-BE49-F238E27FC236}">
              <a16:creationId xmlns:a16="http://schemas.microsoft.com/office/drawing/2014/main" id="{00000000-0008-0000-0600-0000D0060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9524</xdr:rowOff>
    </xdr:from>
    <xdr:to>
      <xdr:col>12</xdr:col>
      <xdr:colOff>0</xdr:colOff>
      <xdr:row>5</xdr:row>
      <xdr:rowOff>133351</xdr:rowOff>
    </xdr:to>
    <xdr:sp macro="" textlink="">
      <xdr:nvSpPr>
        <xdr:cNvPr id="24" name="Rounded Rectangle 23">
          <a:extLst>
            <a:ext uri="{FF2B5EF4-FFF2-40B4-BE49-F238E27FC236}">
              <a16:creationId xmlns:a16="http://schemas.microsoft.com/office/drawing/2014/main" id="{00000000-0008-0000-0600-000018000000}"/>
            </a:ext>
          </a:extLst>
        </xdr:cNvPr>
        <xdr:cNvSpPr/>
      </xdr:nvSpPr>
      <xdr:spPr>
        <a:xfrm>
          <a:off x="0" y="9524"/>
          <a:ext cx="6315075" cy="790577"/>
        </a:xfrm>
        <a:prstGeom prst="round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xdr:col>
      <xdr:colOff>57150</xdr:colOff>
      <xdr:row>0</xdr:row>
      <xdr:rowOff>19051</xdr:rowOff>
    </xdr:from>
    <xdr:to>
      <xdr:col>11</xdr:col>
      <xdr:colOff>38100</xdr:colOff>
      <xdr:row>2</xdr:row>
      <xdr:rowOff>95250</xdr:rowOff>
    </xdr:to>
    <xdr:sp macro="" textlink="">
      <xdr:nvSpPr>
        <xdr:cNvPr id="25" name="TextBox 24">
          <a:extLst>
            <a:ext uri="{FF2B5EF4-FFF2-40B4-BE49-F238E27FC236}">
              <a16:creationId xmlns:a16="http://schemas.microsoft.com/office/drawing/2014/main" id="{00000000-0008-0000-0600-000019000000}"/>
            </a:ext>
          </a:extLst>
        </xdr:cNvPr>
        <xdr:cNvSpPr txBox="1"/>
      </xdr:nvSpPr>
      <xdr:spPr>
        <a:xfrm>
          <a:off x="276225" y="19051"/>
          <a:ext cx="5857875" cy="3428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000">
              <a:latin typeface="Garamond" pitchFamily="18" charset="0"/>
            </a:rPr>
            <a:t>Indicators of Health and Wellbeing</a:t>
          </a:r>
        </a:p>
      </xdr:txBody>
    </xdr:sp>
    <xdr:clientData/>
  </xdr:twoCellAnchor>
  <xdr:twoCellAnchor>
    <xdr:from>
      <xdr:col>0</xdr:col>
      <xdr:colOff>0</xdr:colOff>
      <xdr:row>1</xdr:row>
      <xdr:rowOff>9524</xdr:rowOff>
    </xdr:from>
    <xdr:to>
      <xdr:col>1</xdr:col>
      <xdr:colOff>523875</xdr:colOff>
      <xdr:row>2</xdr:row>
      <xdr:rowOff>66675</xdr:rowOff>
    </xdr:to>
    <xdr:sp macro="" textlink="">
      <xdr:nvSpPr>
        <xdr:cNvPr id="41" name="TextBox 40">
          <a:hlinkClick xmlns:r="http://schemas.openxmlformats.org/officeDocument/2006/relationships" r:id="rId2"/>
          <a:extLst>
            <a:ext uri="{FF2B5EF4-FFF2-40B4-BE49-F238E27FC236}">
              <a16:creationId xmlns:a16="http://schemas.microsoft.com/office/drawing/2014/main" id="{00000000-0008-0000-0600-000029000000}"/>
            </a:ext>
          </a:extLst>
        </xdr:cNvPr>
        <xdr:cNvSpPr txBox="1"/>
      </xdr:nvSpPr>
      <xdr:spPr>
        <a:xfrm>
          <a:off x="0" y="142874"/>
          <a:ext cx="742950" cy="190501"/>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chemeClr val="accent2">
                  <a:lumMod val="50000"/>
                </a:schemeClr>
              </a:solidFill>
            </a:rPr>
            <a:t>Introduction</a:t>
          </a:r>
        </a:p>
      </xdr:txBody>
    </xdr:sp>
    <xdr:clientData/>
  </xdr:twoCellAnchor>
  <xdr:twoCellAnchor>
    <xdr:from>
      <xdr:col>0</xdr:col>
      <xdr:colOff>19050</xdr:colOff>
      <xdr:row>2</xdr:row>
      <xdr:rowOff>114298</xdr:rowOff>
    </xdr:from>
    <xdr:to>
      <xdr:col>2</xdr:col>
      <xdr:colOff>409575</xdr:colOff>
      <xdr:row>4</xdr:row>
      <xdr:rowOff>47625</xdr:rowOff>
    </xdr:to>
    <xdr:sp macro="" textlink="">
      <xdr:nvSpPr>
        <xdr:cNvPr id="44" name="TextBox 43">
          <a:hlinkClick xmlns:r="http://schemas.openxmlformats.org/officeDocument/2006/relationships" r:id="rId3"/>
          <a:extLst>
            <a:ext uri="{FF2B5EF4-FFF2-40B4-BE49-F238E27FC236}">
              <a16:creationId xmlns:a16="http://schemas.microsoft.com/office/drawing/2014/main" id="{00000000-0008-0000-0600-00002C000000}"/>
            </a:ext>
          </a:extLst>
        </xdr:cNvPr>
        <xdr:cNvSpPr txBox="1"/>
      </xdr:nvSpPr>
      <xdr:spPr>
        <a:xfrm>
          <a:off x="19050" y="380998"/>
          <a:ext cx="1219200" cy="200027"/>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0">
              <a:solidFill>
                <a:schemeClr val="tx1"/>
              </a:solidFill>
            </a:rPr>
            <a:t>Community </a:t>
          </a:r>
        </a:p>
      </xdr:txBody>
    </xdr:sp>
    <xdr:clientData/>
  </xdr:twoCellAnchor>
  <xdr:twoCellAnchor>
    <xdr:from>
      <xdr:col>2</xdr:col>
      <xdr:colOff>352425</xdr:colOff>
      <xdr:row>2</xdr:row>
      <xdr:rowOff>104774</xdr:rowOff>
    </xdr:from>
    <xdr:to>
      <xdr:col>3</xdr:col>
      <xdr:colOff>495299</xdr:colOff>
      <xdr:row>4</xdr:row>
      <xdr:rowOff>9524</xdr:rowOff>
    </xdr:to>
    <xdr:sp macro="" textlink="">
      <xdr:nvSpPr>
        <xdr:cNvPr id="45" name="TextBox 44">
          <a:hlinkClick xmlns:r="http://schemas.openxmlformats.org/officeDocument/2006/relationships" r:id="rId4"/>
          <a:extLst>
            <a:ext uri="{FF2B5EF4-FFF2-40B4-BE49-F238E27FC236}">
              <a16:creationId xmlns:a16="http://schemas.microsoft.com/office/drawing/2014/main" id="{00000000-0008-0000-0600-00002D000000}"/>
            </a:ext>
          </a:extLst>
        </xdr:cNvPr>
        <xdr:cNvSpPr txBox="1"/>
      </xdr:nvSpPr>
      <xdr:spPr>
        <a:xfrm>
          <a:off x="11811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Education</a:t>
          </a:r>
        </a:p>
      </xdr:txBody>
    </xdr:sp>
    <xdr:clientData/>
  </xdr:twoCellAnchor>
  <xdr:twoCellAnchor>
    <xdr:from>
      <xdr:col>4</xdr:col>
      <xdr:colOff>85725</xdr:colOff>
      <xdr:row>2</xdr:row>
      <xdr:rowOff>104774</xdr:rowOff>
    </xdr:from>
    <xdr:to>
      <xdr:col>5</xdr:col>
      <xdr:colOff>228599</xdr:colOff>
      <xdr:row>4</xdr:row>
      <xdr:rowOff>9524</xdr:rowOff>
    </xdr:to>
    <xdr:sp macro="" textlink="">
      <xdr:nvSpPr>
        <xdr:cNvPr id="46" name="TextBox 45">
          <a:hlinkClick xmlns:r="http://schemas.openxmlformats.org/officeDocument/2006/relationships" r:id="rId5"/>
          <a:extLst>
            <a:ext uri="{FF2B5EF4-FFF2-40B4-BE49-F238E27FC236}">
              <a16:creationId xmlns:a16="http://schemas.microsoft.com/office/drawing/2014/main" id="{00000000-0008-0000-0600-00002E000000}"/>
            </a:ext>
          </a:extLst>
        </xdr:cNvPr>
        <xdr:cNvSpPr txBox="1"/>
      </xdr:nvSpPr>
      <xdr:spPr>
        <a:xfrm>
          <a:off x="21336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Employment</a:t>
          </a:r>
        </a:p>
      </xdr:txBody>
    </xdr:sp>
    <xdr:clientData/>
  </xdr:twoCellAnchor>
  <xdr:twoCellAnchor>
    <xdr:from>
      <xdr:col>5</xdr:col>
      <xdr:colOff>371475</xdr:colOff>
      <xdr:row>2</xdr:row>
      <xdr:rowOff>104774</xdr:rowOff>
    </xdr:from>
    <xdr:to>
      <xdr:col>6</xdr:col>
      <xdr:colOff>514349</xdr:colOff>
      <xdr:row>3</xdr:row>
      <xdr:rowOff>133349</xdr:rowOff>
    </xdr:to>
    <xdr:sp macro="" textlink="">
      <xdr:nvSpPr>
        <xdr:cNvPr id="47" name="TextBox 46">
          <a:hlinkClick xmlns:r="http://schemas.openxmlformats.org/officeDocument/2006/relationships" r:id="rId6"/>
          <a:extLst>
            <a:ext uri="{FF2B5EF4-FFF2-40B4-BE49-F238E27FC236}">
              <a16:creationId xmlns:a16="http://schemas.microsoft.com/office/drawing/2014/main" id="{00000000-0008-0000-0600-00002F000000}"/>
            </a:ext>
          </a:extLst>
        </xdr:cNvPr>
        <xdr:cNvSpPr txBox="1"/>
      </xdr:nvSpPr>
      <xdr:spPr>
        <a:xfrm>
          <a:off x="3028950" y="371474"/>
          <a:ext cx="75247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Finance</a:t>
          </a:r>
        </a:p>
      </xdr:txBody>
    </xdr:sp>
    <xdr:clientData/>
  </xdr:twoCellAnchor>
  <xdr:twoCellAnchor>
    <xdr:from>
      <xdr:col>7</xdr:col>
      <xdr:colOff>0</xdr:colOff>
      <xdr:row>2</xdr:row>
      <xdr:rowOff>104775</xdr:rowOff>
    </xdr:from>
    <xdr:to>
      <xdr:col>8</xdr:col>
      <xdr:colOff>114299</xdr:colOff>
      <xdr:row>4</xdr:row>
      <xdr:rowOff>0</xdr:rowOff>
    </xdr:to>
    <xdr:sp macro="" textlink="">
      <xdr:nvSpPr>
        <xdr:cNvPr id="48" name="TextBox 47">
          <a:hlinkClick xmlns:r="http://schemas.openxmlformats.org/officeDocument/2006/relationships" r:id="rId7"/>
          <a:extLst>
            <a:ext uri="{FF2B5EF4-FFF2-40B4-BE49-F238E27FC236}">
              <a16:creationId xmlns:a16="http://schemas.microsoft.com/office/drawing/2014/main" id="{00000000-0008-0000-0600-000030000000}"/>
            </a:ext>
          </a:extLst>
        </xdr:cNvPr>
        <xdr:cNvSpPr txBox="1"/>
      </xdr:nvSpPr>
      <xdr:spPr>
        <a:xfrm>
          <a:off x="3924300" y="371475"/>
          <a:ext cx="77152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rgbClr val="FFFF00"/>
              </a:solidFill>
            </a:rPr>
            <a:t>Housing</a:t>
          </a:r>
        </a:p>
      </xdr:txBody>
    </xdr:sp>
    <xdr:clientData/>
  </xdr:twoCellAnchor>
  <xdr:twoCellAnchor>
    <xdr:from>
      <xdr:col>9</xdr:col>
      <xdr:colOff>85725</xdr:colOff>
      <xdr:row>2</xdr:row>
      <xdr:rowOff>104775</xdr:rowOff>
    </xdr:from>
    <xdr:to>
      <xdr:col>9</xdr:col>
      <xdr:colOff>628649</xdr:colOff>
      <xdr:row>3</xdr:row>
      <xdr:rowOff>123825</xdr:rowOff>
    </xdr:to>
    <xdr:sp macro="" textlink="">
      <xdr:nvSpPr>
        <xdr:cNvPr id="49" name="TextBox 48">
          <a:hlinkClick xmlns:r="http://schemas.openxmlformats.org/officeDocument/2006/relationships" r:id="rId8"/>
          <a:extLst>
            <a:ext uri="{FF2B5EF4-FFF2-40B4-BE49-F238E27FC236}">
              <a16:creationId xmlns:a16="http://schemas.microsoft.com/office/drawing/2014/main" id="{00000000-0008-0000-0600-000031000000}"/>
            </a:ext>
          </a:extLst>
        </xdr:cNvPr>
        <xdr:cNvSpPr txBox="1"/>
      </xdr:nvSpPr>
      <xdr:spPr>
        <a:xfrm>
          <a:off x="4867275" y="371475"/>
          <a:ext cx="542924"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Health</a:t>
          </a:r>
        </a:p>
      </xdr:txBody>
    </xdr:sp>
    <xdr:clientData/>
  </xdr:twoCellAnchor>
  <xdr:twoCellAnchor>
    <xdr:from>
      <xdr:col>10</xdr:col>
      <xdr:colOff>66675</xdr:colOff>
      <xdr:row>2</xdr:row>
      <xdr:rowOff>104775</xdr:rowOff>
    </xdr:from>
    <xdr:to>
      <xdr:col>11</xdr:col>
      <xdr:colOff>209549</xdr:colOff>
      <xdr:row>3</xdr:row>
      <xdr:rowOff>123825</xdr:rowOff>
    </xdr:to>
    <xdr:sp macro="" textlink="">
      <xdr:nvSpPr>
        <xdr:cNvPr id="50" name="TextBox 49">
          <a:hlinkClick xmlns:r="http://schemas.openxmlformats.org/officeDocument/2006/relationships" r:id="rId9"/>
          <a:extLst>
            <a:ext uri="{FF2B5EF4-FFF2-40B4-BE49-F238E27FC236}">
              <a16:creationId xmlns:a16="http://schemas.microsoft.com/office/drawing/2014/main" id="{00000000-0008-0000-0600-000032000000}"/>
            </a:ext>
          </a:extLst>
        </xdr:cNvPr>
        <xdr:cNvSpPr txBox="1"/>
      </xdr:nvSpPr>
      <xdr:spPr>
        <a:xfrm>
          <a:off x="5505450" y="371475"/>
          <a:ext cx="800099"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Safety</a:t>
          </a:r>
        </a:p>
      </xdr:txBody>
    </xdr:sp>
    <xdr:clientData/>
  </xdr:twoCellAnchor>
  <xdr:twoCellAnchor>
    <xdr:from>
      <xdr:col>4</xdr:col>
      <xdr:colOff>238125</xdr:colOff>
      <xdr:row>4</xdr:row>
      <xdr:rowOff>57151</xdr:rowOff>
    </xdr:from>
    <xdr:to>
      <xdr:col>5</xdr:col>
      <xdr:colOff>428624</xdr:colOff>
      <xdr:row>5</xdr:row>
      <xdr:rowOff>95251</xdr:rowOff>
    </xdr:to>
    <xdr:sp macro="" textlink="">
      <xdr:nvSpPr>
        <xdr:cNvPr id="51" name="TextBox 50">
          <a:hlinkClick xmlns:r="http://schemas.openxmlformats.org/officeDocument/2006/relationships" r:id="rId10"/>
          <a:extLst>
            <a:ext uri="{FF2B5EF4-FFF2-40B4-BE49-F238E27FC236}">
              <a16:creationId xmlns:a16="http://schemas.microsoft.com/office/drawing/2014/main" id="{00000000-0008-0000-0600-000033000000}"/>
            </a:ext>
          </a:extLst>
        </xdr:cNvPr>
        <xdr:cNvSpPr txBox="1"/>
      </xdr:nvSpPr>
      <xdr:spPr>
        <a:xfrm>
          <a:off x="2286000" y="590551"/>
          <a:ext cx="800099"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Gender</a:t>
          </a:r>
        </a:p>
      </xdr:txBody>
    </xdr:sp>
    <xdr:clientData/>
  </xdr:twoCellAnchor>
  <xdr:twoCellAnchor>
    <xdr:from>
      <xdr:col>3</xdr:col>
      <xdr:colOff>314325</xdr:colOff>
      <xdr:row>4</xdr:row>
      <xdr:rowOff>57151</xdr:rowOff>
    </xdr:from>
    <xdr:to>
      <xdr:col>4</xdr:col>
      <xdr:colOff>457200</xdr:colOff>
      <xdr:row>5</xdr:row>
      <xdr:rowOff>76201</xdr:rowOff>
    </xdr:to>
    <xdr:sp macro="" textlink="">
      <xdr:nvSpPr>
        <xdr:cNvPr id="52" name="TextBox 51">
          <a:hlinkClick xmlns:r="http://schemas.openxmlformats.org/officeDocument/2006/relationships" r:id="rId11"/>
          <a:extLst>
            <a:ext uri="{FF2B5EF4-FFF2-40B4-BE49-F238E27FC236}">
              <a16:creationId xmlns:a16="http://schemas.microsoft.com/office/drawing/2014/main" id="{00000000-0008-0000-0600-000034000000}"/>
            </a:ext>
          </a:extLst>
        </xdr:cNvPr>
        <xdr:cNvSpPr txBox="1"/>
      </xdr:nvSpPr>
      <xdr:spPr>
        <a:xfrm>
          <a:off x="1752600" y="590551"/>
          <a:ext cx="752475"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Older People</a:t>
          </a:r>
        </a:p>
      </xdr:txBody>
    </xdr:sp>
    <xdr:clientData/>
  </xdr:twoCellAnchor>
  <xdr:twoCellAnchor>
    <xdr:from>
      <xdr:col>2</xdr:col>
      <xdr:colOff>390525</xdr:colOff>
      <xdr:row>4</xdr:row>
      <xdr:rowOff>57150</xdr:rowOff>
    </xdr:from>
    <xdr:to>
      <xdr:col>3</xdr:col>
      <xdr:colOff>400049</xdr:colOff>
      <xdr:row>5</xdr:row>
      <xdr:rowOff>114299</xdr:rowOff>
    </xdr:to>
    <xdr:sp macro="" textlink="">
      <xdr:nvSpPr>
        <xdr:cNvPr id="53" name="TextBox 52">
          <a:hlinkClick xmlns:r="http://schemas.openxmlformats.org/officeDocument/2006/relationships" r:id="rId12"/>
          <a:extLst>
            <a:ext uri="{FF2B5EF4-FFF2-40B4-BE49-F238E27FC236}">
              <a16:creationId xmlns:a16="http://schemas.microsoft.com/office/drawing/2014/main" id="{00000000-0008-0000-0600-000035000000}"/>
            </a:ext>
          </a:extLst>
        </xdr:cNvPr>
        <xdr:cNvSpPr txBox="1"/>
      </xdr:nvSpPr>
      <xdr:spPr>
        <a:xfrm>
          <a:off x="1219200" y="590550"/>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Families</a:t>
          </a:r>
        </a:p>
      </xdr:txBody>
    </xdr:sp>
    <xdr:clientData/>
  </xdr:twoCellAnchor>
  <xdr:twoCellAnchor>
    <xdr:from>
      <xdr:col>1</xdr:col>
      <xdr:colOff>352425</xdr:colOff>
      <xdr:row>4</xdr:row>
      <xdr:rowOff>47626</xdr:rowOff>
    </xdr:from>
    <xdr:to>
      <xdr:col>2</xdr:col>
      <xdr:colOff>523875</xdr:colOff>
      <xdr:row>5</xdr:row>
      <xdr:rowOff>114300</xdr:rowOff>
    </xdr:to>
    <xdr:sp macro="" textlink="">
      <xdr:nvSpPr>
        <xdr:cNvPr id="54" name="TextBox 53">
          <a:hlinkClick xmlns:r="http://schemas.openxmlformats.org/officeDocument/2006/relationships" r:id="rId13"/>
          <a:extLst>
            <a:ext uri="{FF2B5EF4-FFF2-40B4-BE49-F238E27FC236}">
              <a16:creationId xmlns:a16="http://schemas.microsoft.com/office/drawing/2014/main" id="{00000000-0008-0000-0600-000036000000}"/>
            </a:ext>
          </a:extLst>
        </xdr:cNvPr>
        <xdr:cNvSpPr txBox="1"/>
      </xdr:nvSpPr>
      <xdr:spPr>
        <a:xfrm>
          <a:off x="571500" y="581026"/>
          <a:ext cx="781050" cy="200024"/>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Young People</a:t>
          </a:r>
        </a:p>
      </xdr:txBody>
    </xdr:sp>
    <xdr:clientData/>
  </xdr:twoCellAnchor>
  <xdr:twoCellAnchor>
    <xdr:from>
      <xdr:col>0</xdr:col>
      <xdr:colOff>0</xdr:colOff>
      <xdr:row>4</xdr:row>
      <xdr:rowOff>47626</xdr:rowOff>
    </xdr:from>
    <xdr:to>
      <xdr:col>1</xdr:col>
      <xdr:colOff>457200</xdr:colOff>
      <xdr:row>5</xdr:row>
      <xdr:rowOff>104775</xdr:rowOff>
    </xdr:to>
    <xdr:sp macro="" textlink="">
      <xdr:nvSpPr>
        <xdr:cNvPr id="55" name="TextBox 54">
          <a:hlinkClick xmlns:r="http://schemas.openxmlformats.org/officeDocument/2006/relationships" r:id="rId14"/>
          <a:extLst>
            <a:ext uri="{FF2B5EF4-FFF2-40B4-BE49-F238E27FC236}">
              <a16:creationId xmlns:a16="http://schemas.microsoft.com/office/drawing/2014/main" id="{00000000-0008-0000-0600-000037000000}"/>
            </a:ext>
          </a:extLst>
        </xdr:cNvPr>
        <xdr:cNvSpPr txBox="1"/>
      </xdr:nvSpPr>
      <xdr:spPr>
        <a:xfrm>
          <a:off x="0" y="581026"/>
          <a:ext cx="67627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Early Years</a:t>
          </a:r>
        </a:p>
      </xdr:txBody>
    </xdr:sp>
    <xdr:clientData/>
  </xdr:twoCellAnchor>
  <xdr:twoCellAnchor>
    <xdr:from>
      <xdr:col>8</xdr:col>
      <xdr:colOff>114300</xdr:colOff>
      <xdr:row>4</xdr:row>
      <xdr:rowOff>57150</xdr:rowOff>
    </xdr:from>
    <xdr:to>
      <xdr:col>10</xdr:col>
      <xdr:colOff>380999</xdr:colOff>
      <xdr:row>5</xdr:row>
      <xdr:rowOff>104775</xdr:rowOff>
    </xdr:to>
    <xdr:sp macro="" textlink="">
      <xdr:nvSpPr>
        <xdr:cNvPr id="56" name="TextBox 55">
          <a:hlinkClick xmlns:r="http://schemas.openxmlformats.org/officeDocument/2006/relationships" r:id="rId15"/>
          <a:extLst>
            <a:ext uri="{FF2B5EF4-FFF2-40B4-BE49-F238E27FC236}">
              <a16:creationId xmlns:a16="http://schemas.microsoft.com/office/drawing/2014/main" id="{00000000-0008-0000-0600-000038000000}"/>
            </a:ext>
          </a:extLst>
        </xdr:cNvPr>
        <xdr:cNvSpPr txBox="1"/>
      </xdr:nvSpPr>
      <xdr:spPr>
        <a:xfrm>
          <a:off x="4695825" y="590550"/>
          <a:ext cx="1123949" cy="18097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LGA </a:t>
          </a:r>
          <a:r>
            <a:rPr lang="en-US" sz="800" baseline="0"/>
            <a:t>Comparison</a:t>
          </a:r>
          <a:endParaRPr lang="en-US" sz="800"/>
        </a:p>
      </xdr:txBody>
    </xdr:sp>
    <xdr:clientData/>
  </xdr:twoCellAnchor>
  <xdr:twoCellAnchor>
    <xdr:from>
      <xdr:col>10</xdr:col>
      <xdr:colOff>171450</xdr:colOff>
      <xdr:row>4</xdr:row>
      <xdr:rowOff>57150</xdr:rowOff>
    </xdr:from>
    <xdr:to>
      <xdr:col>12</xdr:col>
      <xdr:colOff>95249</xdr:colOff>
      <xdr:row>5</xdr:row>
      <xdr:rowOff>95250</xdr:rowOff>
    </xdr:to>
    <xdr:sp macro="" textlink="">
      <xdr:nvSpPr>
        <xdr:cNvPr id="57" name="TextBox 56">
          <a:hlinkClick xmlns:r="http://schemas.openxmlformats.org/officeDocument/2006/relationships" r:id="rId16"/>
          <a:extLst>
            <a:ext uri="{FF2B5EF4-FFF2-40B4-BE49-F238E27FC236}">
              <a16:creationId xmlns:a16="http://schemas.microsoft.com/office/drawing/2014/main" id="{00000000-0008-0000-0600-000039000000}"/>
            </a:ext>
          </a:extLst>
        </xdr:cNvPr>
        <xdr:cNvSpPr txBox="1"/>
      </xdr:nvSpPr>
      <xdr:spPr>
        <a:xfrm>
          <a:off x="5610225" y="590550"/>
          <a:ext cx="80009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Correlations</a:t>
          </a:r>
        </a:p>
      </xdr:txBody>
    </xdr:sp>
    <xdr:clientData/>
  </xdr:twoCellAnchor>
  <xdr:twoCellAnchor>
    <xdr:from>
      <xdr:col>5</xdr:col>
      <xdr:colOff>219075</xdr:colOff>
      <xdr:row>4</xdr:row>
      <xdr:rowOff>57149</xdr:rowOff>
    </xdr:from>
    <xdr:to>
      <xdr:col>6</xdr:col>
      <xdr:colOff>228599</xdr:colOff>
      <xdr:row>5</xdr:row>
      <xdr:rowOff>114298</xdr:rowOff>
    </xdr:to>
    <xdr:sp macro="" textlink="">
      <xdr:nvSpPr>
        <xdr:cNvPr id="59" name="TextBox 58">
          <a:hlinkClick xmlns:r="http://schemas.openxmlformats.org/officeDocument/2006/relationships" r:id="rId17"/>
          <a:extLst>
            <a:ext uri="{FF2B5EF4-FFF2-40B4-BE49-F238E27FC236}">
              <a16:creationId xmlns:a16="http://schemas.microsoft.com/office/drawing/2014/main" id="{00000000-0008-0000-0600-00003B000000}"/>
            </a:ext>
          </a:extLst>
        </xdr:cNvPr>
        <xdr:cNvSpPr txBox="1"/>
      </xdr:nvSpPr>
      <xdr:spPr>
        <a:xfrm>
          <a:off x="2876550" y="590549"/>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Transport</a:t>
          </a:r>
        </a:p>
      </xdr:txBody>
    </xdr:sp>
    <xdr:clientData/>
  </xdr:twoCellAnchor>
  <xdr:twoCellAnchor>
    <xdr:from>
      <xdr:col>6</xdr:col>
      <xdr:colOff>180974</xdr:colOff>
      <xdr:row>4</xdr:row>
      <xdr:rowOff>57150</xdr:rowOff>
    </xdr:from>
    <xdr:to>
      <xdr:col>7</xdr:col>
      <xdr:colOff>295274</xdr:colOff>
      <xdr:row>5</xdr:row>
      <xdr:rowOff>114300</xdr:rowOff>
    </xdr:to>
    <xdr:sp macro="" textlink="">
      <xdr:nvSpPr>
        <xdr:cNvPr id="60" name="TextBox 59">
          <a:hlinkClick xmlns:r="http://schemas.openxmlformats.org/officeDocument/2006/relationships" r:id="rId18"/>
          <a:extLst>
            <a:ext uri="{FF2B5EF4-FFF2-40B4-BE49-F238E27FC236}">
              <a16:creationId xmlns:a16="http://schemas.microsoft.com/office/drawing/2014/main" id="{00000000-0008-0000-0600-00003C000000}"/>
            </a:ext>
          </a:extLst>
        </xdr:cNvPr>
        <xdr:cNvSpPr txBox="1"/>
      </xdr:nvSpPr>
      <xdr:spPr>
        <a:xfrm>
          <a:off x="3448049" y="590550"/>
          <a:ext cx="771525" cy="1905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Environment</a:t>
          </a:r>
        </a:p>
      </xdr:txBody>
    </xdr:sp>
    <xdr:clientData/>
  </xdr:twoCellAnchor>
  <xdr:twoCellAnchor editAs="oneCell">
    <xdr:from>
      <xdr:col>12</xdr:col>
      <xdr:colOff>3958</xdr:colOff>
      <xdr:row>0</xdr:row>
      <xdr:rowOff>0</xdr:rowOff>
    </xdr:from>
    <xdr:to>
      <xdr:col>14</xdr:col>
      <xdr:colOff>0</xdr:colOff>
      <xdr:row>7</xdr:row>
      <xdr:rowOff>9525</xdr:rowOff>
    </xdr:to>
    <xdr:pic>
      <xdr:nvPicPr>
        <xdr:cNvPr id="29" name="Picture 28" descr="House CGD Concrete Surfacing.jpg">
          <a:extLst>
            <a:ext uri="{FF2B5EF4-FFF2-40B4-BE49-F238E27FC236}">
              <a16:creationId xmlns:a16="http://schemas.microsoft.com/office/drawing/2014/main" id="{00000000-0008-0000-0600-00001D000000}"/>
            </a:ext>
          </a:extLst>
        </xdr:cNvPr>
        <xdr:cNvPicPr>
          <a:picLocks noChangeAspect="1"/>
        </xdr:cNvPicPr>
      </xdr:nvPicPr>
      <xdr:blipFill>
        <a:blip xmlns:r="http://schemas.openxmlformats.org/officeDocument/2006/relationships" r:embed="rId19" cstate="print"/>
        <a:srcRect r="13843"/>
        <a:stretch>
          <a:fillRect/>
        </a:stretch>
      </xdr:blipFill>
      <xdr:spPr>
        <a:xfrm>
          <a:off x="6319033" y="0"/>
          <a:ext cx="1291442" cy="1076325"/>
        </a:xfrm>
        <a:prstGeom prst="rect">
          <a:avLst/>
        </a:prstGeom>
      </xdr:spPr>
    </xdr:pic>
    <xdr:clientData/>
  </xdr:twoCellAnchor>
  <xdr:twoCellAnchor editAs="oneCell">
    <xdr:from>
      <xdr:col>14</xdr:col>
      <xdr:colOff>304798</xdr:colOff>
      <xdr:row>6</xdr:row>
      <xdr:rowOff>1</xdr:rowOff>
    </xdr:from>
    <xdr:to>
      <xdr:col>15</xdr:col>
      <xdr:colOff>485773</xdr:colOff>
      <xdr:row>10</xdr:row>
      <xdr:rowOff>28576</xdr:rowOff>
    </xdr:to>
    <xdr:pic>
      <xdr:nvPicPr>
        <xdr:cNvPr id="26" name="Picture 1112">
          <a:extLst>
            <a:ext uri="{FF2B5EF4-FFF2-40B4-BE49-F238E27FC236}">
              <a16:creationId xmlns:a16="http://schemas.microsoft.com/office/drawing/2014/main" id="{00000000-0008-0000-0600-00001A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8453436" y="800101"/>
          <a:ext cx="833437" cy="671513"/>
        </a:xfrm>
        <a:prstGeom prst="rect">
          <a:avLst/>
        </a:prstGeom>
        <a:noFill/>
        <a:ln w="9525">
          <a:noFill/>
          <a:miter lim="800000"/>
          <a:headEnd/>
          <a:tailEnd/>
        </a:ln>
      </xdr:spPr>
    </xdr:pic>
    <xdr:clientData/>
  </xdr:twoCellAnchor>
  <xdr:twoCellAnchor>
    <xdr:from>
      <xdr:col>14</xdr:col>
      <xdr:colOff>57147</xdr:colOff>
      <xdr:row>0</xdr:row>
      <xdr:rowOff>0</xdr:rowOff>
    </xdr:from>
    <xdr:to>
      <xdr:col>16</xdr:col>
      <xdr:colOff>642935</xdr:colOff>
      <xdr:row>4</xdr:row>
      <xdr:rowOff>76201</xdr:rowOff>
    </xdr:to>
    <xdr:sp macro="" textlink="">
      <xdr:nvSpPr>
        <xdr:cNvPr id="27" name="Rounded Rectangular Callout 19">
          <a:extLst>
            <a:ext uri="{FF2B5EF4-FFF2-40B4-BE49-F238E27FC236}">
              <a16:creationId xmlns:a16="http://schemas.microsoft.com/office/drawing/2014/main" id="{00000000-0008-0000-0600-00001B000000}"/>
            </a:ext>
          </a:extLst>
        </xdr:cNvPr>
        <xdr:cNvSpPr/>
      </xdr:nvSpPr>
      <xdr:spPr>
        <a:xfrm>
          <a:off x="8205785" y="0"/>
          <a:ext cx="1890713" cy="609601"/>
        </a:xfrm>
        <a:prstGeom prst="wedgeRoundRectCallout">
          <a:avLst>
            <a:gd name="adj1" fmla="val 146"/>
            <a:gd name="adj2" fmla="val 122688"/>
            <a:gd name="adj3" fmla="val 16667"/>
          </a:avLst>
        </a:prstGeom>
        <a:solidFill>
          <a:srgbClr val="CC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14</xdr:col>
      <xdr:colOff>0</xdr:colOff>
      <xdr:row>0</xdr:row>
      <xdr:rowOff>28577</xdr:rowOff>
    </xdr:from>
    <xdr:to>
      <xdr:col>17</xdr:col>
      <xdr:colOff>14286</xdr:colOff>
      <xdr:row>4</xdr:row>
      <xdr:rowOff>104776</xdr:rowOff>
    </xdr:to>
    <xdr:sp macro="" textlink="">
      <xdr:nvSpPr>
        <xdr:cNvPr id="28" name="TextBox 27">
          <a:hlinkClick xmlns:r="http://schemas.openxmlformats.org/officeDocument/2006/relationships" r:id="rId21"/>
          <a:extLst>
            <a:ext uri="{FF2B5EF4-FFF2-40B4-BE49-F238E27FC236}">
              <a16:creationId xmlns:a16="http://schemas.microsoft.com/office/drawing/2014/main" id="{00000000-0008-0000-0600-00001C000000}"/>
            </a:ext>
          </a:extLst>
        </xdr:cNvPr>
        <xdr:cNvSpPr txBox="1"/>
      </xdr:nvSpPr>
      <xdr:spPr>
        <a:xfrm>
          <a:off x="8148638" y="28577"/>
          <a:ext cx="1971673" cy="609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latin typeface="Garamond" pitchFamily="18" charset="0"/>
            </a:rPr>
            <a:t>For more statistics</a:t>
          </a:r>
          <a:r>
            <a:rPr lang="en-US" sz="1050" baseline="0">
              <a:latin typeface="Garamond" pitchFamily="18" charset="0"/>
            </a:rPr>
            <a:t> </a:t>
          </a:r>
          <a:r>
            <a:rPr lang="en-US" sz="1050">
              <a:latin typeface="Garamond" pitchFamily="18" charset="0"/>
            </a:rPr>
            <a:t>about Victorian municipalities,</a:t>
          </a:r>
          <a:r>
            <a:rPr lang="en-US" sz="1050" baseline="0">
              <a:latin typeface="Garamond" pitchFamily="18" charset="0"/>
            </a:rPr>
            <a:t> go to: </a:t>
          </a:r>
          <a:r>
            <a:rPr lang="en-US" sz="1050" b="1" baseline="0">
              <a:latin typeface="Garamond" pitchFamily="18" charset="0"/>
            </a:rPr>
            <a:t>www.socialstats.com.au</a:t>
          </a:r>
          <a:endParaRPr lang="en-US" sz="1050" b="1">
            <a:latin typeface="Garamond"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24</xdr:row>
      <xdr:rowOff>161925</xdr:rowOff>
    </xdr:from>
    <xdr:to>
      <xdr:col>13</xdr:col>
      <xdr:colOff>504825</xdr:colOff>
      <xdr:row>48</xdr:row>
      <xdr:rowOff>9525</xdr:rowOff>
    </xdr:to>
    <xdr:graphicFrame macro="">
      <xdr:nvGraphicFramePr>
        <xdr:cNvPr id="1405108" name="Chart 15">
          <a:extLst>
            <a:ext uri="{FF2B5EF4-FFF2-40B4-BE49-F238E27FC236}">
              <a16:creationId xmlns:a16="http://schemas.microsoft.com/office/drawing/2014/main" id="{00000000-0008-0000-0700-0000B4701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9524</xdr:rowOff>
    </xdr:from>
    <xdr:to>
      <xdr:col>12</xdr:col>
      <xdr:colOff>0</xdr:colOff>
      <xdr:row>5</xdr:row>
      <xdr:rowOff>133351</xdr:rowOff>
    </xdr:to>
    <xdr:sp macro="" textlink="">
      <xdr:nvSpPr>
        <xdr:cNvPr id="41" name="Rounded Rectangle 40">
          <a:extLst>
            <a:ext uri="{FF2B5EF4-FFF2-40B4-BE49-F238E27FC236}">
              <a16:creationId xmlns:a16="http://schemas.microsoft.com/office/drawing/2014/main" id="{00000000-0008-0000-0700-000029000000}"/>
            </a:ext>
          </a:extLst>
        </xdr:cNvPr>
        <xdr:cNvSpPr/>
      </xdr:nvSpPr>
      <xdr:spPr>
        <a:xfrm>
          <a:off x="0" y="9524"/>
          <a:ext cx="6315075" cy="790577"/>
        </a:xfrm>
        <a:prstGeom prst="round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xdr:col>
      <xdr:colOff>57150</xdr:colOff>
      <xdr:row>0</xdr:row>
      <xdr:rowOff>19051</xdr:rowOff>
    </xdr:from>
    <xdr:to>
      <xdr:col>11</xdr:col>
      <xdr:colOff>38100</xdr:colOff>
      <xdr:row>2</xdr:row>
      <xdr:rowOff>95250</xdr:rowOff>
    </xdr:to>
    <xdr:sp macro="" textlink="">
      <xdr:nvSpPr>
        <xdr:cNvPr id="42" name="TextBox 41">
          <a:extLst>
            <a:ext uri="{FF2B5EF4-FFF2-40B4-BE49-F238E27FC236}">
              <a16:creationId xmlns:a16="http://schemas.microsoft.com/office/drawing/2014/main" id="{00000000-0008-0000-0700-00002A000000}"/>
            </a:ext>
          </a:extLst>
        </xdr:cNvPr>
        <xdr:cNvSpPr txBox="1"/>
      </xdr:nvSpPr>
      <xdr:spPr>
        <a:xfrm>
          <a:off x="276225" y="19051"/>
          <a:ext cx="5857875" cy="3428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000">
              <a:latin typeface="Garamond" pitchFamily="18" charset="0"/>
            </a:rPr>
            <a:t>Indicators of Health and Wellbeing</a:t>
          </a:r>
        </a:p>
      </xdr:txBody>
    </xdr:sp>
    <xdr:clientData/>
  </xdr:twoCellAnchor>
  <xdr:twoCellAnchor>
    <xdr:from>
      <xdr:col>0</xdr:col>
      <xdr:colOff>0</xdr:colOff>
      <xdr:row>0</xdr:row>
      <xdr:rowOff>133349</xdr:rowOff>
    </xdr:from>
    <xdr:to>
      <xdr:col>1</xdr:col>
      <xdr:colOff>523875</xdr:colOff>
      <xdr:row>2</xdr:row>
      <xdr:rowOff>57150</xdr:rowOff>
    </xdr:to>
    <xdr:sp macro="" textlink="">
      <xdr:nvSpPr>
        <xdr:cNvPr id="24" name="TextBox 23">
          <a:hlinkClick xmlns:r="http://schemas.openxmlformats.org/officeDocument/2006/relationships" r:id="rId2"/>
          <a:extLst>
            <a:ext uri="{FF2B5EF4-FFF2-40B4-BE49-F238E27FC236}">
              <a16:creationId xmlns:a16="http://schemas.microsoft.com/office/drawing/2014/main" id="{00000000-0008-0000-0700-000018000000}"/>
            </a:ext>
          </a:extLst>
        </xdr:cNvPr>
        <xdr:cNvSpPr txBox="1"/>
      </xdr:nvSpPr>
      <xdr:spPr>
        <a:xfrm>
          <a:off x="0" y="133349"/>
          <a:ext cx="742950" cy="190501"/>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chemeClr val="accent2">
                  <a:lumMod val="50000"/>
                </a:schemeClr>
              </a:solidFill>
            </a:rPr>
            <a:t>Introduction</a:t>
          </a:r>
        </a:p>
      </xdr:txBody>
    </xdr:sp>
    <xdr:clientData/>
  </xdr:twoCellAnchor>
  <xdr:twoCellAnchor>
    <xdr:from>
      <xdr:col>0</xdr:col>
      <xdr:colOff>19050</xdr:colOff>
      <xdr:row>2</xdr:row>
      <xdr:rowOff>114298</xdr:rowOff>
    </xdr:from>
    <xdr:to>
      <xdr:col>2</xdr:col>
      <xdr:colOff>409575</xdr:colOff>
      <xdr:row>4</xdr:row>
      <xdr:rowOff>47625</xdr:rowOff>
    </xdr:to>
    <xdr:sp macro="" textlink="">
      <xdr:nvSpPr>
        <xdr:cNvPr id="27" name="TextBox 26">
          <a:hlinkClick xmlns:r="http://schemas.openxmlformats.org/officeDocument/2006/relationships" r:id="rId3"/>
          <a:extLst>
            <a:ext uri="{FF2B5EF4-FFF2-40B4-BE49-F238E27FC236}">
              <a16:creationId xmlns:a16="http://schemas.microsoft.com/office/drawing/2014/main" id="{00000000-0008-0000-0700-00001B000000}"/>
            </a:ext>
          </a:extLst>
        </xdr:cNvPr>
        <xdr:cNvSpPr txBox="1"/>
      </xdr:nvSpPr>
      <xdr:spPr>
        <a:xfrm>
          <a:off x="19050" y="380998"/>
          <a:ext cx="1219200" cy="200027"/>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0">
              <a:solidFill>
                <a:schemeClr val="tx1"/>
              </a:solidFill>
            </a:rPr>
            <a:t>Community </a:t>
          </a:r>
        </a:p>
      </xdr:txBody>
    </xdr:sp>
    <xdr:clientData/>
  </xdr:twoCellAnchor>
  <xdr:twoCellAnchor>
    <xdr:from>
      <xdr:col>2</xdr:col>
      <xdr:colOff>352425</xdr:colOff>
      <xdr:row>2</xdr:row>
      <xdr:rowOff>104774</xdr:rowOff>
    </xdr:from>
    <xdr:to>
      <xdr:col>3</xdr:col>
      <xdr:colOff>495299</xdr:colOff>
      <xdr:row>4</xdr:row>
      <xdr:rowOff>9524</xdr:rowOff>
    </xdr:to>
    <xdr:sp macro="" textlink="">
      <xdr:nvSpPr>
        <xdr:cNvPr id="28" name="TextBox 27">
          <a:hlinkClick xmlns:r="http://schemas.openxmlformats.org/officeDocument/2006/relationships" r:id="rId4"/>
          <a:extLst>
            <a:ext uri="{FF2B5EF4-FFF2-40B4-BE49-F238E27FC236}">
              <a16:creationId xmlns:a16="http://schemas.microsoft.com/office/drawing/2014/main" id="{00000000-0008-0000-0700-00001C000000}"/>
            </a:ext>
          </a:extLst>
        </xdr:cNvPr>
        <xdr:cNvSpPr txBox="1"/>
      </xdr:nvSpPr>
      <xdr:spPr>
        <a:xfrm>
          <a:off x="11811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Education</a:t>
          </a:r>
        </a:p>
      </xdr:txBody>
    </xdr:sp>
    <xdr:clientData/>
  </xdr:twoCellAnchor>
  <xdr:twoCellAnchor>
    <xdr:from>
      <xdr:col>4</xdr:col>
      <xdr:colOff>85725</xdr:colOff>
      <xdr:row>2</xdr:row>
      <xdr:rowOff>104774</xdr:rowOff>
    </xdr:from>
    <xdr:to>
      <xdr:col>5</xdr:col>
      <xdr:colOff>228599</xdr:colOff>
      <xdr:row>4</xdr:row>
      <xdr:rowOff>9524</xdr:rowOff>
    </xdr:to>
    <xdr:sp macro="" textlink="">
      <xdr:nvSpPr>
        <xdr:cNvPr id="29" name="TextBox 28">
          <a:hlinkClick xmlns:r="http://schemas.openxmlformats.org/officeDocument/2006/relationships" r:id="rId5"/>
          <a:extLst>
            <a:ext uri="{FF2B5EF4-FFF2-40B4-BE49-F238E27FC236}">
              <a16:creationId xmlns:a16="http://schemas.microsoft.com/office/drawing/2014/main" id="{00000000-0008-0000-0700-00001D000000}"/>
            </a:ext>
          </a:extLst>
        </xdr:cNvPr>
        <xdr:cNvSpPr txBox="1"/>
      </xdr:nvSpPr>
      <xdr:spPr>
        <a:xfrm>
          <a:off x="21336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Employment</a:t>
          </a:r>
        </a:p>
      </xdr:txBody>
    </xdr:sp>
    <xdr:clientData/>
  </xdr:twoCellAnchor>
  <xdr:twoCellAnchor>
    <xdr:from>
      <xdr:col>5</xdr:col>
      <xdr:colOff>371475</xdr:colOff>
      <xdr:row>2</xdr:row>
      <xdr:rowOff>104774</xdr:rowOff>
    </xdr:from>
    <xdr:to>
      <xdr:col>6</xdr:col>
      <xdr:colOff>514349</xdr:colOff>
      <xdr:row>3</xdr:row>
      <xdr:rowOff>133349</xdr:rowOff>
    </xdr:to>
    <xdr:sp macro="" textlink="">
      <xdr:nvSpPr>
        <xdr:cNvPr id="30" name="TextBox 29">
          <a:hlinkClick xmlns:r="http://schemas.openxmlformats.org/officeDocument/2006/relationships" r:id="rId6"/>
          <a:extLst>
            <a:ext uri="{FF2B5EF4-FFF2-40B4-BE49-F238E27FC236}">
              <a16:creationId xmlns:a16="http://schemas.microsoft.com/office/drawing/2014/main" id="{00000000-0008-0000-0700-00001E000000}"/>
            </a:ext>
          </a:extLst>
        </xdr:cNvPr>
        <xdr:cNvSpPr txBox="1"/>
      </xdr:nvSpPr>
      <xdr:spPr>
        <a:xfrm>
          <a:off x="3028950" y="371474"/>
          <a:ext cx="75247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Finance</a:t>
          </a:r>
        </a:p>
      </xdr:txBody>
    </xdr:sp>
    <xdr:clientData/>
  </xdr:twoCellAnchor>
  <xdr:twoCellAnchor>
    <xdr:from>
      <xdr:col>7</xdr:col>
      <xdr:colOff>0</xdr:colOff>
      <xdr:row>2</xdr:row>
      <xdr:rowOff>104775</xdr:rowOff>
    </xdr:from>
    <xdr:to>
      <xdr:col>8</xdr:col>
      <xdr:colOff>114299</xdr:colOff>
      <xdr:row>4</xdr:row>
      <xdr:rowOff>0</xdr:rowOff>
    </xdr:to>
    <xdr:sp macro="" textlink="">
      <xdr:nvSpPr>
        <xdr:cNvPr id="31" name="TextBox 30">
          <a:hlinkClick xmlns:r="http://schemas.openxmlformats.org/officeDocument/2006/relationships" r:id="rId7"/>
          <a:extLst>
            <a:ext uri="{FF2B5EF4-FFF2-40B4-BE49-F238E27FC236}">
              <a16:creationId xmlns:a16="http://schemas.microsoft.com/office/drawing/2014/main" id="{00000000-0008-0000-0700-00001F000000}"/>
            </a:ext>
          </a:extLst>
        </xdr:cNvPr>
        <xdr:cNvSpPr txBox="1"/>
      </xdr:nvSpPr>
      <xdr:spPr>
        <a:xfrm>
          <a:off x="3924300" y="371475"/>
          <a:ext cx="77152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Housing</a:t>
          </a:r>
        </a:p>
      </xdr:txBody>
    </xdr:sp>
    <xdr:clientData/>
  </xdr:twoCellAnchor>
  <xdr:twoCellAnchor>
    <xdr:from>
      <xdr:col>9</xdr:col>
      <xdr:colOff>85725</xdr:colOff>
      <xdr:row>2</xdr:row>
      <xdr:rowOff>104775</xdr:rowOff>
    </xdr:from>
    <xdr:to>
      <xdr:col>9</xdr:col>
      <xdr:colOff>628649</xdr:colOff>
      <xdr:row>3</xdr:row>
      <xdr:rowOff>123825</xdr:rowOff>
    </xdr:to>
    <xdr:sp macro="" textlink="">
      <xdr:nvSpPr>
        <xdr:cNvPr id="32" name="TextBox 31">
          <a:hlinkClick xmlns:r="http://schemas.openxmlformats.org/officeDocument/2006/relationships" r:id="rId8"/>
          <a:extLst>
            <a:ext uri="{FF2B5EF4-FFF2-40B4-BE49-F238E27FC236}">
              <a16:creationId xmlns:a16="http://schemas.microsoft.com/office/drawing/2014/main" id="{00000000-0008-0000-0700-000020000000}"/>
            </a:ext>
          </a:extLst>
        </xdr:cNvPr>
        <xdr:cNvSpPr txBox="1"/>
      </xdr:nvSpPr>
      <xdr:spPr>
        <a:xfrm>
          <a:off x="4867275" y="371475"/>
          <a:ext cx="542924"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rgbClr val="FFFF00"/>
              </a:solidFill>
            </a:rPr>
            <a:t>Health</a:t>
          </a:r>
        </a:p>
      </xdr:txBody>
    </xdr:sp>
    <xdr:clientData/>
  </xdr:twoCellAnchor>
  <xdr:twoCellAnchor>
    <xdr:from>
      <xdr:col>10</xdr:col>
      <xdr:colOff>66675</xdr:colOff>
      <xdr:row>2</xdr:row>
      <xdr:rowOff>104775</xdr:rowOff>
    </xdr:from>
    <xdr:to>
      <xdr:col>11</xdr:col>
      <xdr:colOff>209549</xdr:colOff>
      <xdr:row>3</xdr:row>
      <xdr:rowOff>123825</xdr:rowOff>
    </xdr:to>
    <xdr:sp macro="" textlink="">
      <xdr:nvSpPr>
        <xdr:cNvPr id="33" name="TextBox 32">
          <a:hlinkClick xmlns:r="http://schemas.openxmlformats.org/officeDocument/2006/relationships" r:id="rId9"/>
          <a:extLst>
            <a:ext uri="{FF2B5EF4-FFF2-40B4-BE49-F238E27FC236}">
              <a16:creationId xmlns:a16="http://schemas.microsoft.com/office/drawing/2014/main" id="{00000000-0008-0000-0700-000021000000}"/>
            </a:ext>
          </a:extLst>
        </xdr:cNvPr>
        <xdr:cNvSpPr txBox="1"/>
      </xdr:nvSpPr>
      <xdr:spPr>
        <a:xfrm>
          <a:off x="5505450" y="371475"/>
          <a:ext cx="800099"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Safety</a:t>
          </a:r>
        </a:p>
      </xdr:txBody>
    </xdr:sp>
    <xdr:clientData/>
  </xdr:twoCellAnchor>
  <xdr:twoCellAnchor>
    <xdr:from>
      <xdr:col>4</xdr:col>
      <xdr:colOff>238125</xdr:colOff>
      <xdr:row>4</xdr:row>
      <xdr:rowOff>57151</xdr:rowOff>
    </xdr:from>
    <xdr:to>
      <xdr:col>5</xdr:col>
      <xdr:colOff>428624</xdr:colOff>
      <xdr:row>5</xdr:row>
      <xdr:rowOff>95251</xdr:rowOff>
    </xdr:to>
    <xdr:sp macro="" textlink="">
      <xdr:nvSpPr>
        <xdr:cNvPr id="34" name="TextBox 33">
          <a:hlinkClick xmlns:r="http://schemas.openxmlformats.org/officeDocument/2006/relationships" r:id="rId10"/>
          <a:extLst>
            <a:ext uri="{FF2B5EF4-FFF2-40B4-BE49-F238E27FC236}">
              <a16:creationId xmlns:a16="http://schemas.microsoft.com/office/drawing/2014/main" id="{00000000-0008-0000-0700-000022000000}"/>
            </a:ext>
          </a:extLst>
        </xdr:cNvPr>
        <xdr:cNvSpPr txBox="1"/>
      </xdr:nvSpPr>
      <xdr:spPr>
        <a:xfrm>
          <a:off x="2286000" y="590551"/>
          <a:ext cx="800099"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Gender</a:t>
          </a:r>
        </a:p>
      </xdr:txBody>
    </xdr:sp>
    <xdr:clientData/>
  </xdr:twoCellAnchor>
  <xdr:twoCellAnchor>
    <xdr:from>
      <xdr:col>3</xdr:col>
      <xdr:colOff>314325</xdr:colOff>
      <xdr:row>4</xdr:row>
      <xdr:rowOff>57151</xdr:rowOff>
    </xdr:from>
    <xdr:to>
      <xdr:col>4</xdr:col>
      <xdr:colOff>457200</xdr:colOff>
      <xdr:row>5</xdr:row>
      <xdr:rowOff>76201</xdr:rowOff>
    </xdr:to>
    <xdr:sp macro="" textlink="">
      <xdr:nvSpPr>
        <xdr:cNvPr id="35" name="TextBox 34">
          <a:hlinkClick xmlns:r="http://schemas.openxmlformats.org/officeDocument/2006/relationships" r:id="rId11"/>
          <a:extLst>
            <a:ext uri="{FF2B5EF4-FFF2-40B4-BE49-F238E27FC236}">
              <a16:creationId xmlns:a16="http://schemas.microsoft.com/office/drawing/2014/main" id="{00000000-0008-0000-0700-000023000000}"/>
            </a:ext>
          </a:extLst>
        </xdr:cNvPr>
        <xdr:cNvSpPr txBox="1"/>
      </xdr:nvSpPr>
      <xdr:spPr>
        <a:xfrm>
          <a:off x="1752600" y="590551"/>
          <a:ext cx="752475"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Older People</a:t>
          </a:r>
        </a:p>
      </xdr:txBody>
    </xdr:sp>
    <xdr:clientData/>
  </xdr:twoCellAnchor>
  <xdr:twoCellAnchor>
    <xdr:from>
      <xdr:col>2</xdr:col>
      <xdr:colOff>390525</xdr:colOff>
      <xdr:row>4</xdr:row>
      <xdr:rowOff>57150</xdr:rowOff>
    </xdr:from>
    <xdr:to>
      <xdr:col>3</xdr:col>
      <xdr:colOff>400049</xdr:colOff>
      <xdr:row>5</xdr:row>
      <xdr:rowOff>114299</xdr:rowOff>
    </xdr:to>
    <xdr:sp macro="" textlink="">
      <xdr:nvSpPr>
        <xdr:cNvPr id="36" name="TextBox 35">
          <a:hlinkClick xmlns:r="http://schemas.openxmlformats.org/officeDocument/2006/relationships" r:id="rId12"/>
          <a:extLst>
            <a:ext uri="{FF2B5EF4-FFF2-40B4-BE49-F238E27FC236}">
              <a16:creationId xmlns:a16="http://schemas.microsoft.com/office/drawing/2014/main" id="{00000000-0008-0000-0700-000024000000}"/>
            </a:ext>
          </a:extLst>
        </xdr:cNvPr>
        <xdr:cNvSpPr txBox="1"/>
      </xdr:nvSpPr>
      <xdr:spPr>
        <a:xfrm>
          <a:off x="1219200" y="590550"/>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Families</a:t>
          </a:r>
        </a:p>
      </xdr:txBody>
    </xdr:sp>
    <xdr:clientData/>
  </xdr:twoCellAnchor>
  <xdr:twoCellAnchor>
    <xdr:from>
      <xdr:col>1</xdr:col>
      <xdr:colOff>352425</xdr:colOff>
      <xdr:row>4</xdr:row>
      <xdr:rowOff>47626</xdr:rowOff>
    </xdr:from>
    <xdr:to>
      <xdr:col>2</xdr:col>
      <xdr:colOff>523875</xdr:colOff>
      <xdr:row>5</xdr:row>
      <xdr:rowOff>114300</xdr:rowOff>
    </xdr:to>
    <xdr:sp macro="" textlink="">
      <xdr:nvSpPr>
        <xdr:cNvPr id="37" name="TextBox 36">
          <a:hlinkClick xmlns:r="http://schemas.openxmlformats.org/officeDocument/2006/relationships" r:id="rId13"/>
          <a:extLst>
            <a:ext uri="{FF2B5EF4-FFF2-40B4-BE49-F238E27FC236}">
              <a16:creationId xmlns:a16="http://schemas.microsoft.com/office/drawing/2014/main" id="{00000000-0008-0000-0700-000025000000}"/>
            </a:ext>
          </a:extLst>
        </xdr:cNvPr>
        <xdr:cNvSpPr txBox="1"/>
      </xdr:nvSpPr>
      <xdr:spPr>
        <a:xfrm>
          <a:off x="571500" y="581026"/>
          <a:ext cx="781050" cy="200024"/>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Young People</a:t>
          </a:r>
        </a:p>
      </xdr:txBody>
    </xdr:sp>
    <xdr:clientData/>
  </xdr:twoCellAnchor>
  <xdr:twoCellAnchor>
    <xdr:from>
      <xdr:col>0</xdr:col>
      <xdr:colOff>0</xdr:colOff>
      <xdr:row>4</xdr:row>
      <xdr:rowOff>47626</xdr:rowOff>
    </xdr:from>
    <xdr:to>
      <xdr:col>1</xdr:col>
      <xdr:colOff>457200</xdr:colOff>
      <xdr:row>5</xdr:row>
      <xdr:rowOff>104775</xdr:rowOff>
    </xdr:to>
    <xdr:sp macro="" textlink="">
      <xdr:nvSpPr>
        <xdr:cNvPr id="38" name="TextBox 37">
          <a:hlinkClick xmlns:r="http://schemas.openxmlformats.org/officeDocument/2006/relationships" r:id="rId14"/>
          <a:extLst>
            <a:ext uri="{FF2B5EF4-FFF2-40B4-BE49-F238E27FC236}">
              <a16:creationId xmlns:a16="http://schemas.microsoft.com/office/drawing/2014/main" id="{00000000-0008-0000-0700-000026000000}"/>
            </a:ext>
          </a:extLst>
        </xdr:cNvPr>
        <xdr:cNvSpPr txBox="1"/>
      </xdr:nvSpPr>
      <xdr:spPr>
        <a:xfrm>
          <a:off x="0" y="581026"/>
          <a:ext cx="67627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Early Years</a:t>
          </a:r>
        </a:p>
      </xdr:txBody>
    </xdr:sp>
    <xdr:clientData/>
  </xdr:twoCellAnchor>
  <xdr:twoCellAnchor>
    <xdr:from>
      <xdr:col>8</xdr:col>
      <xdr:colOff>114300</xdr:colOff>
      <xdr:row>4</xdr:row>
      <xdr:rowOff>57150</xdr:rowOff>
    </xdr:from>
    <xdr:to>
      <xdr:col>10</xdr:col>
      <xdr:colOff>380999</xdr:colOff>
      <xdr:row>5</xdr:row>
      <xdr:rowOff>104775</xdr:rowOff>
    </xdr:to>
    <xdr:sp macro="" textlink="">
      <xdr:nvSpPr>
        <xdr:cNvPr id="39" name="TextBox 38">
          <a:hlinkClick xmlns:r="http://schemas.openxmlformats.org/officeDocument/2006/relationships" r:id="rId15"/>
          <a:extLst>
            <a:ext uri="{FF2B5EF4-FFF2-40B4-BE49-F238E27FC236}">
              <a16:creationId xmlns:a16="http://schemas.microsoft.com/office/drawing/2014/main" id="{00000000-0008-0000-0700-000027000000}"/>
            </a:ext>
          </a:extLst>
        </xdr:cNvPr>
        <xdr:cNvSpPr txBox="1"/>
      </xdr:nvSpPr>
      <xdr:spPr>
        <a:xfrm>
          <a:off x="4695825" y="590550"/>
          <a:ext cx="1123949" cy="18097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LGA </a:t>
          </a:r>
          <a:r>
            <a:rPr lang="en-US" sz="800" baseline="0"/>
            <a:t>Comparison</a:t>
          </a:r>
          <a:endParaRPr lang="en-US" sz="800"/>
        </a:p>
      </xdr:txBody>
    </xdr:sp>
    <xdr:clientData/>
  </xdr:twoCellAnchor>
  <xdr:twoCellAnchor>
    <xdr:from>
      <xdr:col>10</xdr:col>
      <xdr:colOff>171450</xdr:colOff>
      <xdr:row>4</xdr:row>
      <xdr:rowOff>57150</xdr:rowOff>
    </xdr:from>
    <xdr:to>
      <xdr:col>12</xdr:col>
      <xdr:colOff>95249</xdr:colOff>
      <xdr:row>5</xdr:row>
      <xdr:rowOff>95250</xdr:rowOff>
    </xdr:to>
    <xdr:sp macro="" textlink="">
      <xdr:nvSpPr>
        <xdr:cNvPr id="40" name="TextBox 39">
          <a:hlinkClick xmlns:r="http://schemas.openxmlformats.org/officeDocument/2006/relationships" r:id="rId16"/>
          <a:extLst>
            <a:ext uri="{FF2B5EF4-FFF2-40B4-BE49-F238E27FC236}">
              <a16:creationId xmlns:a16="http://schemas.microsoft.com/office/drawing/2014/main" id="{00000000-0008-0000-0700-000028000000}"/>
            </a:ext>
          </a:extLst>
        </xdr:cNvPr>
        <xdr:cNvSpPr txBox="1"/>
      </xdr:nvSpPr>
      <xdr:spPr>
        <a:xfrm>
          <a:off x="5610225" y="590550"/>
          <a:ext cx="80009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Correlations</a:t>
          </a:r>
        </a:p>
      </xdr:txBody>
    </xdr:sp>
    <xdr:clientData/>
  </xdr:twoCellAnchor>
  <xdr:twoCellAnchor>
    <xdr:from>
      <xdr:col>5</xdr:col>
      <xdr:colOff>219075</xdr:colOff>
      <xdr:row>4</xdr:row>
      <xdr:rowOff>57149</xdr:rowOff>
    </xdr:from>
    <xdr:to>
      <xdr:col>6</xdr:col>
      <xdr:colOff>228599</xdr:colOff>
      <xdr:row>5</xdr:row>
      <xdr:rowOff>114298</xdr:rowOff>
    </xdr:to>
    <xdr:sp macro="" textlink="">
      <xdr:nvSpPr>
        <xdr:cNvPr id="59" name="TextBox 58">
          <a:hlinkClick xmlns:r="http://schemas.openxmlformats.org/officeDocument/2006/relationships" r:id="rId17"/>
          <a:extLst>
            <a:ext uri="{FF2B5EF4-FFF2-40B4-BE49-F238E27FC236}">
              <a16:creationId xmlns:a16="http://schemas.microsoft.com/office/drawing/2014/main" id="{00000000-0008-0000-0700-00003B000000}"/>
            </a:ext>
          </a:extLst>
        </xdr:cNvPr>
        <xdr:cNvSpPr txBox="1"/>
      </xdr:nvSpPr>
      <xdr:spPr>
        <a:xfrm>
          <a:off x="2876550" y="590549"/>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Transport</a:t>
          </a:r>
        </a:p>
      </xdr:txBody>
    </xdr:sp>
    <xdr:clientData/>
  </xdr:twoCellAnchor>
  <xdr:twoCellAnchor>
    <xdr:from>
      <xdr:col>6</xdr:col>
      <xdr:colOff>180974</xdr:colOff>
      <xdr:row>4</xdr:row>
      <xdr:rowOff>57150</xdr:rowOff>
    </xdr:from>
    <xdr:to>
      <xdr:col>7</xdr:col>
      <xdr:colOff>295274</xdr:colOff>
      <xdr:row>5</xdr:row>
      <xdr:rowOff>114300</xdr:rowOff>
    </xdr:to>
    <xdr:sp macro="" textlink="">
      <xdr:nvSpPr>
        <xdr:cNvPr id="60" name="TextBox 59">
          <a:hlinkClick xmlns:r="http://schemas.openxmlformats.org/officeDocument/2006/relationships" r:id="rId18"/>
          <a:extLst>
            <a:ext uri="{FF2B5EF4-FFF2-40B4-BE49-F238E27FC236}">
              <a16:creationId xmlns:a16="http://schemas.microsoft.com/office/drawing/2014/main" id="{00000000-0008-0000-0700-00003C000000}"/>
            </a:ext>
          </a:extLst>
        </xdr:cNvPr>
        <xdr:cNvSpPr txBox="1"/>
      </xdr:nvSpPr>
      <xdr:spPr>
        <a:xfrm>
          <a:off x="3448049" y="590550"/>
          <a:ext cx="771525" cy="1905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Environment</a:t>
          </a:r>
        </a:p>
      </xdr:txBody>
    </xdr:sp>
    <xdr:clientData/>
  </xdr:twoCellAnchor>
  <xdr:twoCellAnchor editAs="oneCell">
    <xdr:from>
      <xdr:col>12</xdr:col>
      <xdr:colOff>9525</xdr:colOff>
      <xdr:row>0</xdr:row>
      <xdr:rowOff>0</xdr:rowOff>
    </xdr:from>
    <xdr:to>
      <xdr:col>14</xdr:col>
      <xdr:colOff>0</xdr:colOff>
      <xdr:row>7</xdr:row>
      <xdr:rowOff>7087</xdr:rowOff>
    </xdr:to>
    <xdr:pic>
      <xdr:nvPicPr>
        <xdr:cNvPr id="43" name="Picture 42" descr="Picture1.jpg">
          <a:extLst>
            <a:ext uri="{FF2B5EF4-FFF2-40B4-BE49-F238E27FC236}">
              <a16:creationId xmlns:a16="http://schemas.microsoft.com/office/drawing/2014/main" id="{00000000-0008-0000-0700-00002B000000}"/>
            </a:ext>
          </a:extLst>
        </xdr:cNvPr>
        <xdr:cNvPicPr>
          <a:picLocks noChangeAspect="1"/>
        </xdr:cNvPicPr>
      </xdr:nvPicPr>
      <xdr:blipFill>
        <a:blip xmlns:r="http://schemas.openxmlformats.org/officeDocument/2006/relationships" r:embed="rId19" cstate="print"/>
        <a:srcRect l="18519"/>
        <a:stretch>
          <a:fillRect/>
        </a:stretch>
      </xdr:blipFill>
      <xdr:spPr>
        <a:xfrm>
          <a:off x="6324600" y="0"/>
          <a:ext cx="1285875" cy="1073887"/>
        </a:xfrm>
        <a:prstGeom prst="rect">
          <a:avLst/>
        </a:prstGeom>
      </xdr:spPr>
    </xdr:pic>
    <xdr:clientData/>
  </xdr:twoCellAnchor>
  <xdr:twoCellAnchor editAs="oneCell">
    <xdr:from>
      <xdr:col>14</xdr:col>
      <xdr:colOff>304798</xdr:colOff>
      <xdr:row>6</xdr:row>
      <xdr:rowOff>1</xdr:rowOff>
    </xdr:from>
    <xdr:to>
      <xdr:col>15</xdr:col>
      <xdr:colOff>485773</xdr:colOff>
      <xdr:row>10</xdr:row>
      <xdr:rowOff>28576</xdr:rowOff>
    </xdr:to>
    <xdr:pic>
      <xdr:nvPicPr>
        <xdr:cNvPr id="26" name="Picture 1112">
          <a:extLst>
            <a:ext uri="{FF2B5EF4-FFF2-40B4-BE49-F238E27FC236}">
              <a16:creationId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8453436" y="800101"/>
          <a:ext cx="833437" cy="671513"/>
        </a:xfrm>
        <a:prstGeom prst="rect">
          <a:avLst/>
        </a:prstGeom>
        <a:noFill/>
        <a:ln w="9525">
          <a:noFill/>
          <a:miter lim="800000"/>
          <a:headEnd/>
          <a:tailEnd/>
        </a:ln>
      </xdr:spPr>
    </xdr:pic>
    <xdr:clientData/>
  </xdr:twoCellAnchor>
  <xdr:twoCellAnchor>
    <xdr:from>
      <xdr:col>14</xdr:col>
      <xdr:colOff>57147</xdr:colOff>
      <xdr:row>0</xdr:row>
      <xdr:rowOff>0</xdr:rowOff>
    </xdr:from>
    <xdr:to>
      <xdr:col>16</xdr:col>
      <xdr:colOff>642935</xdr:colOff>
      <xdr:row>4</xdr:row>
      <xdr:rowOff>76201</xdr:rowOff>
    </xdr:to>
    <xdr:sp macro="" textlink="">
      <xdr:nvSpPr>
        <xdr:cNvPr id="44" name="Rounded Rectangular Callout 19">
          <a:extLst>
            <a:ext uri="{FF2B5EF4-FFF2-40B4-BE49-F238E27FC236}">
              <a16:creationId xmlns:a16="http://schemas.microsoft.com/office/drawing/2014/main" id="{00000000-0008-0000-0700-00002C000000}"/>
            </a:ext>
          </a:extLst>
        </xdr:cNvPr>
        <xdr:cNvSpPr/>
      </xdr:nvSpPr>
      <xdr:spPr>
        <a:xfrm>
          <a:off x="8205785" y="0"/>
          <a:ext cx="1890713" cy="609601"/>
        </a:xfrm>
        <a:prstGeom prst="wedgeRoundRectCallout">
          <a:avLst>
            <a:gd name="adj1" fmla="val 146"/>
            <a:gd name="adj2" fmla="val 122688"/>
            <a:gd name="adj3" fmla="val 16667"/>
          </a:avLst>
        </a:prstGeom>
        <a:solidFill>
          <a:srgbClr val="CC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14</xdr:col>
      <xdr:colOff>0</xdr:colOff>
      <xdr:row>0</xdr:row>
      <xdr:rowOff>28577</xdr:rowOff>
    </xdr:from>
    <xdr:to>
      <xdr:col>17</xdr:col>
      <xdr:colOff>14286</xdr:colOff>
      <xdr:row>4</xdr:row>
      <xdr:rowOff>104776</xdr:rowOff>
    </xdr:to>
    <xdr:sp macro="" textlink="">
      <xdr:nvSpPr>
        <xdr:cNvPr id="45" name="TextBox 44">
          <a:hlinkClick xmlns:r="http://schemas.openxmlformats.org/officeDocument/2006/relationships" r:id="rId21"/>
          <a:extLst>
            <a:ext uri="{FF2B5EF4-FFF2-40B4-BE49-F238E27FC236}">
              <a16:creationId xmlns:a16="http://schemas.microsoft.com/office/drawing/2014/main" id="{00000000-0008-0000-0700-00002D000000}"/>
            </a:ext>
          </a:extLst>
        </xdr:cNvPr>
        <xdr:cNvSpPr txBox="1"/>
      </xdr:nvSpPr>
      <xdr:spPr>
        <a:xfrm>
          <a:off x="8148638" y="28577"/>
          <a:ext cx="1971673" cy="609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latin typeface="Garamond" pitchFamily="18" charset="0"/>
            </a:rPr>
            <a:t>For more statistics</a:t>
          </a:r>
          <a:r>
            <a:rPr lang="en-US" sz="1050" baseline="0">
              <a:latin typeface="Garamond" pitchFamily="18" charset="0"/>
            </a:rPr>
            <a:t> </a:t>
          </a:r>
          <a:r>
            <a:rPr lang="en-US" sz="1050">
              <a:latin typeface="Garamond" pitchFamily="18" charset="0"/>
            </a:rPr>
            <a:t>about Victorian municipalities,</a:t>
          </a:r>
          <a:r>
            <a:rPr lang="en-US" sz="1050" baseline="0">
              <a:latin typeface="Garamond" pitchFamily="18" charset="0"/>
            </a:rPr>
            <a:t> go to: </a:t>
          </a:r>
          <a:r>
            <a:rPr lang="en-US" sz="1050" b="1" baseline="0">
              <a:latin typeface="Garamond" pitchFamily="18" charset="0"/>
            </a:rPr>
            <a:t>www.socialstats.com.au</a:t>
          </a:r>
          <a:endParaRPr lang="en-US" sz="1050" b="1">
            <a:latin typeface="Garamond"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18</xdr:row>
      <xdr:rowOff>57150</xdr:rowOff>
    </xdr:from>
    <xdr:to>
      <xdr:col>13</xdr:col>
      <xdr:colOff>485775</xdr:colOff>
      <xdr:row>32</xdr:row>
      <xdr:rowOff>19050</xdr:rowOff>
    </xdr:to>
    <xdr:graphicFrame macro="">
      <xdr:nvGraphicFramePr>
        <xdr:cNvPr id="1407156" name="Chart 15">
          <a:extLst>
            <a:ext uri="{FF2B5EF4-FFF2-40B4-BE49-F238E27FC236}">
              <a16:creationId xmlns:a16="http://schemas.microsoft.com/office/drawing/2014/main" id="{00000000-0008-0000-0800-0000B4781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9524</xdr:rowOff>
    </xdr:from>
    <xdr:to>
      <xdr:col>12</xdr:col>
      <xdr:colOff>0</xdr:colOff>
      <xdr:row>5</xdr:row>
      <xdr:rowOff>133351</xdr:rowOff>
    </xdr:to>
    <xdr:sp macro="" textlink="">
      <xdr:nvSpPr>
        <xdr:cNvPr id="24" name="Rounded Rectangle 23">
          <a:extLst>
            <a:ext uri="{FF2B5EF4-FFF2-40B4-BE49-F238E27FC236}">
              <a16:creationId xmlns:a16="http://schemas.microsoft.com/office/drawing/2014/main" id="{00000000-0008-0000-0800-000018000000}"/>
            </a:ext>
          </a:extLst>
        </xdr:cNvPr>
        <xdr:cNvSpPr/>
      </xdr:nvSpPr>
      <xdr:spPr>
        <a:xfrm>
          <a:off x="0" y="9524"/>
          <a:ext cx="6315075" cy="790577"/>
        </a:xfrm>
        <a:prstGeom prst="round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xdr:col>
      <xdr:colOff>57150</xdr:colOff>
      <xdr:row>0</xdr:row>
      <xdr:rowOff>19051</xdr:rowOff>
    </xdr:from>
    <xdr:to>
      <xdr:col>11</xdr:col>
      <xdr:colOff>38100</xdr:colOff>
      <xdr:row>2</xdr:row>
      <xdr:rowOff>95250</xdr:rowOff>
    </xdr:to>
    <xdr:sp macro="" textlink="">
      <xdr:nvSpPr>
        <xdr:cNvPr id="25" name="TextBox 24">
          <a:extLst>
            <a:ext uri="{FF2B5EF4-FFF2-40B4-BE49-F238E27FC236}">
              <a16:creationId xmlns:a16="http://schemas.microsoft.com/office/drawing/2014/main" id="{00000000-0008-0000-0800-000019000000}"/>
            </a:ext>
          </a:extLst>
        </xdr:cNvPr>
        <xdr:cNvSpPr txBox="1"/>
      </xdr:nvSpPr>
      <xdr:spPr>
        <a:xfrm>
          <a:off x="276225" y="19051"/>
          <a:ext cx="5857875" cy="3428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000">
              <a:latin typeface="Garamond" pitchFamily="18" charset="0"/>
            </a:rPr>
            <a:t>Indicators of Health and Wellbeing</a:t>
          </a:r>
        </a:p>
      </xdr:txBody>
    </xdr:sp>
    <xdr:clientData/>
  </xdr:twoCellAnchor>
  <xdr:twoCellAnchor>
    <xdr:from>
      <xdr:col>1</xdr:col>
      <xdr:colOff>561975</xdr:colOff>
      <xdr:row>4</xdr:row>
      <xdr:rowOff>76201</xdr:rowOff>
    </xdr:from>
    <xdr:to>
      <xdr:col>3</xdr:col>
      <xdr:colOff>95249</xdr:colOff>
      <xdr:row>5</xdr:row>
      <xdr:rowOff>114301</xdr:rowOff>
    </xdr:to>
    <xdr:sp macro="" textlink="">
      <xdr:nvSpPr>
        <xdr:cNvPr id="36" name="TextBox 35">
          <a:hlinkClick xmlns:r="http://schemas.openxmlformats.org/officeDocument/2006/relationships" r:id="rId2"/>
          <a:extLst>
            <a:ext uri="{FF2B5EF4-FFF2-40B4-BE49-F238E27FC236}">
              <a16:creationId xmlns:a16="http://schemas.microsoft.com/office/drawing/2014/main" id="{00000000-0008-0000-0800-000024000000}"/>
            </a:ext>
          </a:extLst>
        </xdr:cNvPr>
        <xdr:cNvSpPr txBox="1"/>
      </xdr:nvSpPr>
      <xdr:spPr>
        <a:xfrm>
          <a:off x="781050" y="609601"/>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Young People</a:t>
          </a:r>
        </a:p>
      </xdr:txBody>
    </xdr:sp>
    <xdr:clientData/>
  </xdr:twoCellAnchor>
  <xdr:twoCellAnchor>
    <xdr:from>
      <xdr:col>0</xdr:col>
      <xdr:colOff>0</xdr:colOff>
      <xdr:row>0</xdr:row>
      <xdr:rowOff>133349</xdr:rowOff>
    </xdr:from>
    <xdr:to>
      <xdr:col>1</xdr:col>
      <xdr:colOff>523875</xdr:colOff>
      <xdr:row>2</xdr:row>
      <xdr:rowOff>57150</xdr:rowOff>
    </xdr:to>
    <xdr:sp macro="" textlink="">
      <xdr:nvSpPr>
        <xdr:cNvPr id="41" name="TextBox 40">
          <a:hlinkClick xmlns:r="http://schemas.openxmlformats.org/officeDocument/2006/relationships" r:id="rId3"/>
          <a:extLst>
            <a:ext uri="{FF2B5EF4-FFF2-40B4-BE49-F238E27FC236}">
              <a16:creationId xmlns:a16="http://schemas.microsoft.com/office/drawing/2014/main" id="{00000000-0008-0000-0800-000029000000}"/>
            </a:ext>
          </a:extLst>
        </xdr:cNvPr>
        <xdr:cNvSpPr txBox="1"/>
      </xdr:nvSpPr>
      <xdr:spPr>
        <a:xfrm>
          <a:off x="0" y="133349"/>
          <a:ext cx="742950" cy="190501"/>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chemeClr val="accent2">
                  <a:lumMod val="50000"/>
                </a:schemeClr>
              </a:solidFill>
            </a:rPr>
            <a:t>Introduction</a:t>
          </a:r>
        </a:p>
      </xdr:txBody>
    </xdr:sp>
    <xdr:clientData/>
  </xdr:twoCellAnchor>
  <xdr:twoCellAnchor>
    <xdr:from>
      <xdr:col>0</xdr:col>
      <xdr:colOff>19050</xdr:colOff>
      <xdr:row>2</xdr:row>
      <xdr:rowOff>114298</xdr:rowOff>
    </xdr:from>
    <xdr:to>
      <xdr:col>2</xdr:col>
      <xdr:colOff>409575</xdr:colOff>
      <xdr:row>4</xdr:row>
      <xdr:rowOff>47625</xdr:rowOff>
    </xdr:to>
    <xdr:sp macro="" textlink="">
      <xdr:nvSpPr>
        <xdr:cNvPr id="44" name="TextBox 43">
          <a:hlinkClick xmlns:r="http://schemas.openxmlformats.org/officeDocument/2006/relationships" r:id="rId4"/>
          <a:extLst>
            <a:ext uri="{FF2B5EF4-FFF2-40B4-BE49-F238E27FC236}">
              <a16:creationId xmlns:a16="http://schemas.microsoft.com/office/drawing/2014/main" id="{00000000-0008-0000-0800-00002C000000}"/>
            </a:ext>
          </a:extLst>
        </xdr:cNvPr>
        <xdr:cNvSpPr txBox="1"/>
      </xdr:nvSpPr>
      <xdr:spPr>
        <a:xfrm>
          <a:off x="19050" y="380998"/>
          <a:ext cx="1219200" cy="200027"/>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0">
              <a:solidFill>
                <a:schemeClr val="tx1"/>
              </a:solidFill>
            </a:rPr>
            <a:t>Community </a:t>
          </a:r>
        </a:p>
      </xdr:txBody>
    </xdr:sp>
    <xdr:clientData/>
  </xdr:twoCellAnchor>
  <xdr:twoCellAnchor>
    <xdr:from>
      <xdr:col>2</xdr:col>
      <xdr:colOff>352425</xdr:colOff>
      <xdr:row>2</xdr:row>
      <xdr:rowOff>104774</xdr:rowOff>
    </xdr:from>
    <xdr:to>
      <xdr:col>3</xdr:col>
      <xdr:colOff>495299</xdr:colOff>
      <xdr:row>4</xdr:row>
      <xdr:rowOff>9524</xdr:rowOff>
    </xdr:to>
    <xdr:sp macro="" textlink="">
      <xdr:nvSpPr>
        <xdr:cNvPr id="45" name="TextBox 44">
          <a:hlinkClick xmlns:r="http://schemas.openxmlformats.org/officeDocument/2006/relationships" r:id="rId5"/>
          <a:extLst>
            <a:ext uri="{FF2B5EF4-FFF2-40B4-BE49-F238E27FC236}">
              <a16:creationId xmlns:a16="http://schemas.microsoft.com/office/drawing/2014/main" id="{00000000-0008-0000-0800-00002D000000}"/>
            </a:ext>
          </a:extLst>
        </xdr:cNvPr>
        <xdr:cNvSpPr txBox="1"/>
      </xdr:nvSpPr>
      <xdr:spPr>
        <a:xfrm>
          <a:off x="11811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Education</a:t>
          </a:r>
        </a:p>
      </xdr:txBody>
    </xdr:sp>
    <xdr:clientData/>
  </xdr:twoCellAnchor>
  <xdr:twoCellAnchor>
    <xdr:from>
      <xdr:col>4</xdr:col>
      <xdr:colOff>85725</xdr:colOff>
      <xdr:row>2</xdr:row>
      <xdr:rowOff>104774</xdr:rowOff>
    </xdr:from>
    <xdr:to>
      <xdr:col>5</xdr:col>
      <xdr:colOff>228599</xdr:colOff>
      <xdr:row>4</xdr:row>
      <xdr:rowOff>9524</xdr:rowOff>
    </xdr:to>
    <xdr:sp macro="" textlink="">
      <xdr:nvSpPr>
        <xdr:cNvPr id="46" name="TextBox 45">
          <a:hlinkClick xmlns:r="http://schemas.openxmlformats.org/officeDocument/2006/relationships" r:id="rId6"/>
          <a:extLst>
            <a:ext uri="{FF2B5EF4-FFF2-40B4-BE49-F238E27FC236}">
              <a16:creationId xmlns:a16="http://schemas.microsoft.com/office/drawing/2014/main" id="{00000000-0008-0000-0800-00002E000000}"/>
            </a:ext>
          </a:extLst>
        </xdr:cNvPr>
        <xdr:cNvSpPr txBox="1"/>
      </xdr:nvSpPr>
      <xdr:spPr>
        <a:xfrm>
          <a:off x="21336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Employment</a:t>
          </a:r>
        </a:p>
      </xdr:txBody>
    </xdr:sp>
    <xdr:clientData/>
  </xdr:twoCellAnchor>
  <xdr:twoCellAnchor>
    <xdr:from>
      <xdr:col>5</xdr:col>
      <xdr:colOff>371475</xdr:colOff>
      <xdr:row>2</xdr:row>
      <xdr:rowOff>104774</xdr:rowOff>
    </xdr:from>
    <xdr:to>
      <xdr:col>6</xdr:col>
      <xdr:colOff>514349</xdr:colOff>
      <xdr:row>3</xdr:row>
      <xdr:rowOff>133349</xdr:rowOff>
    </xdr:to>
    <xdr:sp macro="" textlink="">
      <xdr:nvSpPr>
        <xdr:cNvPr id="47" name="TextBox 46">
          <a:hlinkClick xmlns:r="http://schemas.openxmlformats.org/officeDocument/2006/relationships" r:id="rId7"/>
          <a:extLst>
            <a:ext uri="{FF2B5EF4-FFF2-40B4-BE49-F238E27FC236}">
              <a16:creationId xmlns:a16="http://schemas.microsoft.com/office/drawing/2014/main" id="{00000000-0008-0000-0800-00002F000000}"/>
            </a:ext>
          </a:extLst>
        </xdr:cNvPr>
        <xdr:cNvSpPr txBox="1"/>
      </xdr:nvSpPr>
      <xdr:spPr>
        <a:xfrm>
          <a:off x="3028950" y="371474"/>
          <a:ext cx="75247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Finance</a:t>
          </a:r>
        </a:p>
      </xdr:txBody>
    </xdr:sp>
    <xdr:clientData/>
  </xdr:twoCellAnchor>
  <xdr:twoCellAnchor>
    <xdr:from>
      <xdr:col>7</xdr:col>
      <xdr:colOff>0</xdr:colOff>
      <xdr:row>2</xdr:row>
      <xdr:rowOff>104775</xdr:rowOff>
    </xdr:from>
    <xdr:to>
      <xdr:col>8</xdr:col>
      <xdr:colOff>114299</xdr:colOff>
      <xdr:row>4</xdr:row>
      <xdr:rowOff>0</xdr:rowOff>
    </xdr:to>
    <xdr:sp macro="" textlink="">
      <xdr:nvSpPr>
        <xdr:cNvPr id="48" name="TextBox 47">
          <a:hlinkClick xmlns:r="http://schemas.openxmlformats.org/officeDocument/2006/relationships" r:id="rId8"/>
          <a:extLst>
            <a:ext uri="{FF2B5EF4-FFF2-40B4-BE49-F238E27FC236}">
              <a16:creationId xmlns:a16="http://schemas.microsoft.com/office/drawing/2014/main" id="{00000000-0008-0000-0800-000030000000}"/>
            </a:ext>
          </a:extLst>
        </xdr:cNvPr>
        <xdr:cNvSpPr txBox="1"/>
      </xdr:nvSpPr>
      <xdr:spPr>
        <a:xfrm>
          <a:off x="3924300" y="371475"/>
          <a:ext cx="77152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Housing</a:t>
          </a:r>
        </a:p>
      </xdr:txBody>
    </xdr:sp>
    <xdr:clientData/>
  </xdr:twoCellAnchor>
  <xdr:twoCellAnchor>
    <xdr:from>
      <xdr:col>9</xdr:col>
      <xdr:colOff>85725</xdr:colOff>
      <xdr:row>2</xdr:row>
      <xdr:rowOff>104775</xdr:rowOff>
    </xdr:from>
    <xdr:to>
      <xdr:col>9</xdr:col>
      <xdr:colOff>628649</xdr:colOff>
      <xdr:row>3</xdr:row>
      <xdr:rowOff>123825</xdr:rowOff>
    </xdr:to>
    <xdr:sp macro="" textlink="">
      <xdr:nvSpPr>
        <xdr:cNvPr id="49" name="TextBox 48">
          <a:hlinkClick xmlns:r="http://schemas.openxmlformats.org/officeDocument/2006/relationships" r:id="rId9"/>
          <a:extLst>
            <a:ext uri="{FF2B5EF4-FFF2-40B4-BE49-F238E27FC236}">
              <a16:creationId xmlns:a16="http://schemas.microsoft.com/office/drawing/2014/main" id="{00000000-0008-0000-0800-000031000000}"/>
            </a:ext>
          </a:extLst>
        </xdr:cNvPr>
        <xdr:cNvSpPr txBox="1"/>
      </xdr:nvSpPr>
      <xdr:spPr>
        <a:xfrm>
          <a:off x="4867275" y="371475"/>
          <a:ext cx="542924"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Health</a:t>
          </a:r>
        </a:p>
      </xdr:txBody>
    </xdr:sp>
    <xdr:clientData/>
  </xdr:twoCellAnchor>
  <xdr:twoCellAnchor>
    <xdr:from>
      <xdr:col>10</xdr:col>
      <xdr:colOff>66675</xdr:colOff>
      <xdr:row>2</xdr:row>
      <xdr:rowOff>104775</xdr:rowOff>
    </xdr:from>
    <xdr:to>
      <xdr:col>11</xdr:col>
      <xdr:colOff>209549</xdr:colOff>
      <xdr:row>3</xdr:row>
      <xdr:rowOff>123825</xdr:rowOff>
    </xdr:to>
    <xdr:sp macro="" textlink="">
      <xdr:nvSpPr>
        <xdr:cNvPr id="50" name="TextBox 49">
          <a:hlinkClick xmlns:r="http://schemas.openxmlformats.org/officeDocument/2006/relationships" r:id="rId10"/>
          <a:extLst>
            <a:ext uri="{FF2B5EF4-FFF2-40B4-BE49-F238E27FC236}">
              <a16:creationId xmlns:a16="http://schemas.microsoft.com/office/drawing/2014/main" id="{00000000-0008-0000-0800-000032000000}"/>
            </a:ext>
          </a:extLst>
        </xdr:cNvPr>
        <xdr:cNvSpPr txBox="1"/>
      </xdr:nvSpPr>
      <xdr:spPr>
        <a:xfrm>
          <a:off x="5505450" y="371475"/>
          <a:ext cx="800099"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rgbClr val="FFFF00"/>
              </a:solidFill>
            </a:rPr>
            <a:t>Safety</a:t>
          </a:r>
        </a:p>
      </xdr:txBody>
    </xdr:sp>
    <xdr:clientData/>
  </xdr:twoCellAnchor>
  <xdr:twoCellAnchor>
    <xdr:from>
      <xdr:col>4</xdr:col>
      <xdr:colOff>238125</xdr:colOff>
      <xdr:row>4</xdr:row>
      <xdr:rowOff>57151</xdr:rowOff>
    </xdr:from>
    <xdr:to>
      <xdr:col>5</xdr:col>
      <xdr:colOff>428624</xdr:colOff>
      <xdr:row>5</xdr:row>
      <xdr:rowOff>95251</xdr:rowOff>
    </xdr:to>
    <xdr:sp macro="" textlink="">
      <xdr:nvSpPr>
        <xdr:cNvPr id="51" name="TextBox 50">
          <a:hlinkClick xmlns:r="http://schemas.openxmlformats.org/officeDocument/2006/relationships" r:id="rId11"/>
          <a:extLst>
            <a:ext uri="{FF2B5EF4-FFF2-40B4-BE49-F238E27FC236}">
              <a16:creationId xmlns:a16="http://schemas.microsoft.com/office/drawing/2014/main" id="{00000000-0008-0000-0800-000033000000}"/>
            </a:ext>
          </a:extLst>
        </xdr:cNvPr>
        <xdr:cNvSpPr txBox="1"/>
      </xdr:nvSpPr>
      <xdr:spPr>
        <a:xfrm>
          <a:off x="2286000" y="590551"/>
          <a:ext cx="800099"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Gender</a:t>
          </a:r>
        </a:p>
      </xdr:txBody>
    </xdr:sp>
    <xdr:clientData/>
  </xdr:twoCellAnchor>
  <xdr:twoCellAnchor>
    <xdr:from>
      <xdr:col>3</xdr:col>
      <xdr:colOff>314325</xdr:colOff>
      <xdr:row>4</xdr:row>
      <xdr:rowOff>57151</xdr:rowOff>
    </xdr:from>
    <xdr:to>
      <xdr:col>4</xdr:col>
      <xdr:colOff>457200</xdr:colOff>
      <xdr:row>5</xdr:row>
      <xdr:rowOff>76201</xdr:rowOff>
    </xdr:to>
    <xdr:sp macro="" textlink="">
      <xdr:nvSpPr>
        <xdr:cNvPr id="52" name="TextBox 51">
          <a:hlinkClick xmlns:r="http://schemas.openxmlformats.org/officeDocument/2006/relationships" r:id="rId12"/>
          <a:extLst>
            <a:ext uri="{FF2B5EF4-FFF2-40B4-BE49-F238E27FC236}">
              <a16:creationId xmlns:a16="http://schemas.microsoft.com/office/drawing/2014/main" id="{00000000-0008-0000-0800-000034000000}"/>
            </a:ext>
          </a:extLst>
        </xdr:cNvPr>
        <xdr:cNvSpPr txBox="1"/>
      </xdr:nvSpPr>
      <xdr:spPr>
        <a:xfrm>
          <a:off x="1752600" y="590551"/>
          <a:ext cx="752475"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Older People</a:t>
          </a:r>
        </a:p>
      </xdr:txBody>
    </xdr:sp>
    <xdr:clientData/>
  </xdr:twoCellAnchor>
  <xdr:twoCellAnchor>
    <xdr:from>
      <xdr:col>2</xdr:col>
      <xdr:colOff>390525</xdr:colOff>
      <xdr:row>4</xdr:row>
      <xdr:rowOff>57150</xdr:rowOff>
    </xdr:from>
    <xdr:to>
      <xdr:col>3</xdr:col>
      <xdr:colOff>400049</xdr:colOff>
      <xdr:row>5</xdr:row>
      <xdr:rowOff>114299</xdr:rowOff>
    </xdr:to>
    <xdr:sp macro="" textlink="">
      <xdr:nvSpPr>
        <xdr:cNvPr id="53" name="TextBox 52">
          <a:hlinkClick xmlns:r="http://schemas.openxmlformats.org/officeDocument/2006/relationships" r:id="rId13"/>
          <a:extLst>
            <a:ext uri="{FF2B5EF4-FFF2-40B4-BE49-F238E27FC236}">
              <a16:creationId xmlns:a16="http://schemas.microsoft.com/office/drawing/2014/main" id="{00000000-0008-0000-0800-000035000000}"/>
            </a:ext>
          </a:extLst>
        </xdr:cNvPr>
        <xdr:cNvSpPr txBox="1"/>
      </xdr:nvSpPr>
      <xdr:spPr>
        <a:xfrm>
          <a:off x="1219200" y="590550"/>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Families</a:t>
          </a:r>
        </a:p>
      </xdr:txBody>
    </xdr:sp>
    <xdr:clientData/>
  </xdr:twoCellAnchor>
  <xdr:twoCellAnchor>
    <xdr:from>
      <xdr:col>1</xdr:col>
      <xdr:colOff>352425</xdr:colOff>
      <xdr:row>4</xdr:row>
      <xdr:rowOff>47626</xdr:rowOff>
    </xdr:from>
    <xdr:to>
      <xdr:col>2</xdr:col>
      <xdr:colOff>523875</xdr:colOff>
      <xdr:row>5</xdr:row>
      <xdr:rowOff>114300</xdr:rowOff>
    </xdr:to>
    <xdr:sp macro="" textlink="">
      <xdr:nvSpPr>
        <xdr:cNvPr id="54" name="TextBox 53">
          <a:hlinkClick xmlns:r="http://schemas.openxmlformats.org/officeDocument/2006/relationships" r:id="rId2"/>
          <a:extLst>
            <a:ext uri="{FF2B5EF4-FFF2-40B4-BE49-F238E27FC236}">
              <a16:creationId xmlns:a16="http://schemas.microsoft.com/office/drawing/2014/main" id="{00000000-0008-0000-0800-000036000000}"/>
            </a:ext>
          </a:extLst>
        </xdr:cNvPr>
        <xdr:cNvSpPr txBox="1"/>
      </xdr:nvSpPr>
      <xdr:spPr>
        <a:xfrm>
          <a:off x="571500" y="581026"/>
          <a:ext cx="781050" cy="200024"/>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Young People</a:t>
          </a:r>
        </a:p>
      </xdr:txBody>
    </xdr:sp>
    <xdr:clientData/>
  </xdr:twoCellAnchor>
  <xdr:twoCellAnchor>
    <xdr:from>
      <xdr:col>0</xdr:col>
      <xdr:colOff>0</xdr:colOff>
      <xdr:row>4</xdr:row>
      <xdr:rowOff>47626</xdr:rowOff>
    </xdr:from>
    <xdr:to>
      <xdr:col>1</xdr:col>
      <xdr:colOff>457200</xdr:colOff>
      <xdr:row>5</xdr:row>
      <xdr:rowOff>104775</xdr:rowOff>
    </xdr:to>
    <xdr:sp macro="" textlink="">
      <xdr:nvSpPr>
        <xdr:cNvPr id="55" name="TextBox 54">
          <a:hlinkClick xmlns:r="http://schemas.openxmlformats.org/officeDocument/2006/relationships" r:id="rId14"/>
          <a:extLst>
            <a:ext uri="{FF2B5EF4-FFF2-40B4-BE49-F238E27FC236}">
              <a16:creationId xmlns:a16="http://schemas.microsoft.com/office/drawing/2014/main" id="{00000000-0008-0000-0800-000037000000}"/>
            </a:ext>
          </a:extLst>
        </xdr:cNvPr>
        <xdr:cNvSpPr txBox="1"/>
      </xdr:nvSpPr>
      <xdr:spPr>
        <a:xfrm>
          <a:off x="0" y="581026"/>
          <a:ext cx="67627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Early Years</a:t>
          </a:r>
        </a:p>
      </xdr:txBody>
    </xdr:sp>
    <xdr:clientData/>
  </xdr:twoCellAnchor>
  <xdr:twoCellAnchor>
    <xdr:from>
      <xdr:col>8</xdr:col>
      <xdr:colOff>114300</xdr:colOff>
      <xdr:row>4</xdr:row>
      <xdr:rowOff>57150</xdr:rowOff>
    </xdr:from>
    <xdr:to>
      <xdr:col>10</xdr:col>
      <xdr:colOff>380999</xdr:colOff>
      <xdr:row>5</xdr:row>
      <xdr:rowOff>104775</xdr:rowOff>
    </xdr:to>
    <xdr:sp macro="" textlink="">
      <xdr:nvSpPr>
        <xdr:cNvPr id="56" name="TextBox 55">
          <a:hlinkClick xmlns:r="http://schemas.openxmlformats.org/officeDocument/2006/relationships" r:id="rId15"/>
          <a:extLst>
            <a:ext uri="{FF2B5EF4-FFF2-40B4-BE49-F238E27FC236}">
              <a16:creationId xmlns:a16="http://schemas.microsoft.com/office/drawing/2014/main" id="{00000000-0008-0000-0800-000038000000}"/>
            </a:ext>
          </a:extLst>
        </xdr:cNvPr>
        <xdr:cNvSpPr txBox="1"/>
      </xdr:nvSpPr>
      <xdr:spPr>
        <a:xfrm>
          <a:off x="4695825" y="590550"/>
          <a:ext cx="1123949" cy="18097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LGA </a:t>
          </a:r>
          <a:r>
            <a:rPr lang="en-US" sz="800" baseline="0"/>
            <a:t>Comparison</a:t>
          </a:r>
          <a:endParaRPr lang="en-US" sz="800"/>
        </a:p>
      </xdr:txBody>
    </xdr:sp>
    <xdr:clientData/>
  </xdr:twoCellAnchor>
  <xdr:twoCellAnchor>
    <xdr:from>
      <xdr:col>10</xdr:col>
      <xdr:colOff>171450</xdr:colOff>
      <xdr:row>4</xdr:row>
      <xdr:rowOff>57150</xdr:rowOff>
    </xdr:from>
    <xdr:to>
      <xdr:col>12</xdr:col>
      <xdr:colOff>95249</xdr:colOff>
      <xdr:row>5</xdr:row>
      <xdr:rowOff>95250</xdr:rowOff>
    </xdr:to>
    <xdr:sp macro="" textlink="">
      <xdr:nvSpPr>
        <xdr:cNvPr id="57" name="TextBox 56">
          <a:hlinkClick xmlns:r="http://schemas.openxmlformats.org/officeDocument/2006/relationships" r:id="rId16"/>
          <a:extLst>
            <a:ext uri="{FF2B5EF4-FFF2-40B4-BE49-F238E27FC236}">
              <a16:creationId xmlns:a16="http://schemas.microsoft.com/office/drawing/2014/main" id="{00000000-0008-0000-0800-000039000000}"/>
            </a:ext>
          </a:extLst>
        </xdr:cNvPr>
        <xdr:cNvSpPr txBox="1"/>
      </xdr:nvSpPr>
      <xdr:spPr>
        <a:xfrm>
          <a:off x="5610225" y="590550"/>
          <a:ext cx="80009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Correlations</a:t>
          </a:r>
        </a:p>
      </xdr:txBody>
    </xdr:sp>
    <xdr:clientData/>
  </xdr:twoCellAnchor>
  <xdr:twoCellAnchor>
    <xdr:from>
      <xdr:col>5</xdr:col>
      <xdr:colOff>219075</xdr:colOff>
      <xdr:row>4</xdr:row>
      <xdr:rowOff>57149</xdr:rowOff>
    </xdr:from>
    <xdr:to>
      <xdr:col>6</xdr:col>
      <xdr:colOff>228599</xdr:colOff>
      <xdr:row>5</xdr:row>
      <xdr:rowOff>114298</xdr:rowOff>
    </xdr:to>
    <xdr:sp macro="" textlink="">
      <xdr:nvSpPr>
        <xdr:cNvPr id="59" name="TextBox 58">
          <a:hlinkClick xmlns:r="http://schemas.openxmlformats.org/officeDocument/2006/relationships" r:id="rId17"/>
          <a:extLst>
            <a:ext uri="{FF2B5EF4-FFF2-40B4-BE49-F238E27FC236}">
              <a16:creationId xmlns:a16="http://schemas.microsoft.com/office/drawing/2014/main" id="{00000000-0008-0000-0800-00003B000000}"/>
            </a:ext>
          </a:extLst>
        </xdr:cNvPr>
        <xdr:cNvSpPr txBox="1"/>
      </xdr:nvSpPr>
      <xdr:spPr>
        <a:xfrm>
          <a:off x="2876550" y="590549"/>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Transport</a:t>
          </a:r>
        </a:p>
      </xdr:txBody>
    </xdr:sp>
    <xdr:clientData/>
  </xdr:twoCellAnchor>
  <xdr:twoCellAnchor>
    <xdr:from>
      <xdr:col>6</xdr:col>
      <xdr:colOff>180974</xdr:colOff>
      <xdr:row>4</xdr:row>
      <xdr:rowOff>57150</xdr:rowOff>
    </xdr:from>
    <xdr:to>
      <xdr:col>7</xdr:col>
      <xdr:colOff>295274</xdr:colOff>
      <xdr:row>5</xdr:row>
      <xdr:rowOff>114300</xdr:rowOff>
    </xdr:to>
    <xdr:sp macro="" textlink="">
      <xdr:nvSpPr>
        <xdr:cNvPr id="60" name="TextBox 59">
          <a:hlinkClick xmlns:r="http://schemas.openxmlformats.org/officeDocument/2006/relationships" r:id="rId18"/>
          <a:extLst>
            <a:ext uri="{FF2B5EF4-FFF2-40B4-BE49-F238E27FC236}">
              <a16:creationId xmlns:a16="http://schemas.microsoft.com/office/drawing/2014/main" id="{00000000-0008-0000-0800-00003C000000}"/>
            </a:ext>
          </a:extLst>
        </xdr:cNvPr>
        <xdr:cNvSpPr txBox="1"/>
      </xdr:nvSpPr>
      <xdr:spPr>
        <a:xfrm>
          <a:off x="3448049" y="590550"/>
          <a:ext cx="771525" cy="1905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Environment</a:t>
          </a:r>
        </a:p>
      </xdr:txBody>
    </xdr:sp>
    <xdr:clientData/>
  </xdr:twoCellAnchor>
  <xdr:twoCellAnchor editAs="oneCell">
    <xdr:from>
      <xdr:col>12</xdr:col>
      <xdr:colOff>9524</xdr:colOff>
      <xdr:row>0</xdr:row>
      <xdr:rowOff>9525</xdr:rowOff>
    </xdr:from>
    <xdr:to>
      <xdr:col>13</xdr:col>
      <xdr:colOff>609599</xdr:colOff>
      <xdr:row>7</xdr:row>
      <xdr:rowOff>9525</xdr:rowOff>
    </xdr:to>
    <xdr:pic>
      <xdr:nvPicPr>
        <xdr:cNvPr id="29" name="Picture 28" descr="unemployed-youth.jpg">
          <a:extLst>
            <a:ext uri="{FF2B5EF4-FFF2-40B4-BE49-F238E27FC236}">
              <a16:creationId xmlns:a16="http://schemas.microsoft.com/office/drawing/2014/main" id="{00000000-0008-0000-0800-00001D000000}"/>
            </a:ext>
          </a:extLst>
        </xdr:cNvPr>
        <xdr:cNvPicPr>
          <a:picLocks noChangeAspect="1"/>
        </xdr:cNvPicPr>
      </xdr:nvPicPr>
      <xdr:blipFill>
        <a:blip xmlns:r="http://schemas.openxmlformats.org/officeDocument/2006/relationships" r:embed="rId19" cstate="print"/>
        <a:srcRect l="16199" t="11137" r="18105" b="16980"/>
        <a:stretch>
          <a:fillRect/>
        </a:stretch>
      </xdr:blipFill>
      <xdr:spPr>
        <a:xfrm>
          <a:off x="6324599" y="9525"/>
          <a:ext cx="1285875" cy="1066800"/>
        </a:xfrm>
        <a:prstGeom prst="rect">
          <a:avLst/>
        </a:prstGeom>
      </xdr:spPr>
    </xdr:pic>
    <xdr:clientData/>
  </xdr:twoCellAnchor>
  <xdr:twoCellAnchor editAs="oneCell">
    <xdr:from>
      <xdr:col>14</xdr:col>
      <xdr:colOff>304798</xdr:colOff>
      <xdr:row>6</xdr:row>
      <xdr:rowOff>1</xdr:rowOff>
    </xdr:from>
    <xdr:to>
      <xdr:col>15</xdr:col>
      <xdr:colOff>485773</xdr:colOff>
      <xdr:row>10</xdr:row>
      <xdr:rowOff>28576</xdr:rowOff>
    </xdr:to>
    <xdr:pic>
      <xdr:nvPicPr>
        <xdr:cNvPr id="27" name="Picture 1112">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8453436" y="800101"/>
          <a:ext cx="833437" cy="671513"/>
        </a:xfrm>
        <a:prstGeom prst="rect">
          <a:avLst/>
        </a:prstGeom>
        <a:noFill/>
        <a:ln w="9525">
          <a:noFill/>
          <a:miter lim="800000"/>
          <a:headEnd/>
          <a:tailEnd/>
        </a:ln>
      </xdr:spPr>
    </xdr:pic>
    <xdr:clientData/>
  </xdr:twoCellAnchor>
  <xdr:twoCellAnchor>
    <xdr:from>
      <xdr:col>14</xdr:col>
      <xdr:colOff>57147</xdr:colOff>
      <xdr:row>0</xdr:row>
      <xdr:rowOff>0</xdr:rowOff>
    </xdr:from>
    <xdr:to>
      <xdr:col>16</xdr:col>
      <xdr:colOff>642935</xdr:colOff>
      <xdr:row>4</xdr:row>
      <xdr:rowOff>76201</xdr:rowOff>
    </xdr:to>
    <xdr:sp macro="" textlink="">
      <xdr:nvSpPr>
        <xdr:cNvPr id="28" name="Rounded Rectangular Callout 19">
          <a:extLst>
            <a:ext uri="{FF2B5EF4-FFF2-40B4-BE49-F238E27FC236}">
              <a16:creationId xmlns:a16="http://schemas.microsoft.com/office/drawing/2014/main" id="{00000000-0008-0000-0800-00001C000000}"/>
            </a:ext>
          </a:extLst>
        </xdr:cNvPr>
        <xdr:cNvSpPr/>
      </xdr:nvSpPr>
      <xdr:spPr>
        <a:xfrm>
          <a:off x="8205785" y="0"/>
          <a:ext cx="1890713" cy="609601"/>
        </a:xfrm>
        <a:prstGeom prst="wedgeRoundRectCallout">
          <a:avLst>
            <a:gd name="adj1" fmla="val 146"/>
            <a:gd name="adj2" fmla="val 122688"/>
            <a:gd name="adj3" fmla="val 16667"/>
          </a:avLst>
        </a:prstGeom>
        <a:solidFill>
          <a:srgbClr val="CC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14</xdr:col>
      <xdr:colOff>0</xdr:colOff>
      <xdr:row>0</xdr:row>
      <xdr:rowOff>28577</xdr:rowOff>
    </xdr:from>
    <xdr:to>
      <xdr:col>17</xdr:col>
      <xdr:colOff>14286</xdr:colOff>
      <xdr:row>4</xdr:row>
      <xdr:rowOff>104776</xdr:rowOff>
    </xdr:to>
    <xdr:sp macro="" textlink="">
      <xdr:nvSpPr>
        <xdr:cNvPr id="30" name="TextBox 29">
          <a:hlinkClick xmlns:r="http://schemas.openxmlformats.org/officeDocument/2006/relationships" r:id="rId21"/>
          <a:extLst>
            <a:ext uri="{FF2B5EF4-FFF2-40B4-BE49-F238E27FC236}">
              <a16:creationId xmlns:a16="http://schemas.microsoft.com/office/drawing/2014/main" id="{00000000-0008-0000-0800-00001E000000}"/>
            </a:ext>
          </a:extLst>
        </xdr:cNvPr>
        <xdr:cNvSpPr txBox="1"/>
      </xdr:nvSpPr>
      <xdr:spPr>
        <a:xfrm>
          <a:off x="8148638" y="28577"/>
          <a:ext cx="1971673" cy="609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latin typeface="Garamond" pitchFamily="18" charset="0"/>
            </a:rPr>
            <a:t>For more statistics</a:t>
          </a:r>
          <a:r>
            <a:rPr lang="en-US" sz="1050" baseline="0">
              <a:latin typeface="Garamond" pitchFamily="18" charset="0"/>
            </a:rPr>
            <a:t> </a:t>
          </a:r>
          <a:r>
            <a:rPr lang="en-US" sz="1050">
              <a:latin typeface="Garamond" pitchFamily="18" charset="0"/>
            </a:rPr>
            <a:t>about Victorian municipalities,</a:t>
          </a:r>
          <a:r>
            <a:rPr lang="en-US" sz="1050" baseline="0">
              <a:latin typeface="Garamond" pitchFamily="18" charset="0"/>
            </a:rPr>
            <a:t> go to: </a:t>
          </a:r>
          <a:r>
            <a:rPr lang="en-US" sz="1050" b="1" baseline="0">
              <a:latin typeface="Garamond" pitchFamily="18" charset="0"/>
            </a:rPr>
            <a:t>www.socialstats.com.au</a:t>
          </a:r>
          <a:endParaRPr lang="en-US" sz="1050" b="1">
            <a:latin typeface="Garamond"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161925</xdr:colOff>
      <xdr:row>18</xdr:row>
      <xdr:rowOff>66675</xdr:rowOff>
    </xdr:from>
    <xdr:to>
      <xdr:col>13</xdr:col>
      <xdr:colOff>561975</xdr:colOff>
      <xdr:row>33</xdr:row>
      <xdr:rowOff>66675</xdr:rowOff>
    </xdr:to>
    <xdr:graphicFrame macro="">
      <xdr:nvGraphicFramePr>
        <xdr:cNvPr id="1409204" name="Chart 15">
          <a:extLst>
            <a:ext uri="{FF2B5EF4-FFF2-40B4-BE49-F238E27FC236}">
              <a16:creationId xmlns:a16="http://schemas.microsoft.com/office/drawing/2014/main" id="{00000000-0008-0000-0900-0000B4801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9524</xdr:rowOff>
    </xdr:from>
    <xdr:to>
      <xdr:col>12</xdr:col>
      <xdr:colOff>0</xdr:colOff>
      <xdr:row>5</xdr:row>
      <xdr:rowOff>133351</xdr:rowOff>
    </xdr:to>
    <xdr:sp macro="" textlink="">
      <xdr:nvSpPr>
        <xdr:cNvPr id="24" name="Rounded Rectangle 23">
          <a:extLst>
            <a:ext uri="{FF2B5EF4-FFF2-40B4-BE49-F238E27FC236}">
              <a16:creationId xmlns:a16="http://schemas.microsoft.com/office/drawing/2014/main" id="{00000000-0008-0000-0900-000018000000}"/>
            </a:ext>
          </a:extLst>
        </xdr:cNvPr>
        <xdr:cNvSpPr/>
      </xdr:nvSpPr>
      <xdr:spPr>
        <a:xfrm>
          <a:off x="0" y="9524"/>
          <a:ext cx="6315075" cy="790577"/>
        </a:xfrm>
        <a:prstGeom prst="round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xdr:col>
      <xdr:colOff>57150</xdr:colOff>
      <xdr:row>0</xdr:row>
      <xdr:rowOff>19051</xdr:rowOff>
    </xdr:from>
    <xdr:to>
      <xdr:col>11</xdr:col>
      <xdr:colOff>38100</xdr:colOff>
      <xdr:row>2</xdr:row>
      <xdr:rowOff>95250</xdr:rowOff>
    </xdr:to>
    <xdr:sp macro="" textlink="">
      <xdr:nvSpPr>
        <xdr:cNvPr id="25" name="TextBox 24">
          <a:extLst>
            <a:ext uri="{FF2B5EF4-FFF2-40B4-BE49-F238E27FC236}">
              <a16:creationId xmlns:a16="http://schemas.microsoft.com/office/drawing/2014/main" id="{00000000-0008-0000-0900-000019000000}"/>
            </a:ext>
          </a:extLst>
        </xdr:cNvPr>
        <xdr:cNvSpPr txBox="1"/>
      </xdr:nvSpPr>
      <xdr:spPr>
        <a:xfrm>
          <a:off x="276225" y="19051"/>
          <a:ext cx="5857875" cy="3428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000">
              <a:latin typeface="Garamond" pitchFamily="18" charset="0"/>
            </a:rPr>
            <a:t>Indicators of Health and Wellbeing</a:t>
          </a:r>
        </a:p>
      </xdr:txBody>
    </xdr:sp>
    <xdr:clientData/>
  </xdr:twoCellAnchor>
  <xdr:twoCellAnchor>
    <xdr:from>
      <xdr:col>0</xdr:col>
      <xdr:colOff>0</xdr:colOff>
      <xdr:row>0</xdr:row>
      <xdr:rowOff>133349</xdr:rowOff>
    </xdr:from>
    <xdr:to>
      <xdr:col>1</xdr:col>
      <xdr:colOff>523875</xdr:colOff>
      <xdr:row>2</xdr:row>
      <xdr:rowOff>57150</xdr:rowOff>
    </xdr:to>
    <xdr:sp macro="" textlink="">
      <xdr:nvSpPr>
        <xdr:cNvPr id="43" name="TextBox 42">
          <a:hlinkClick xmlns:r="http://schemas.openxmlformats.org/officeDocument/2006/relationships" r:id="rId2"/>
          <a:extLst>
            <a:ext uri="{FF2B5EF4-FFF2-40B4-BE49-F238E27FC236}">
              <a16:creationId xmlns:a16="http://schemas.microsoft.com/office/drawing/2014/main" id="{00000000-0008-0000-0900-00002B000000}"/>
            </a:ext>
          </a:extLst>
        </xdr:cNvPr>
        <xdr:cNvSpPr txBox="1"/>
      </xdr:nvSpPr>
      <xdr:spPr>
        <a:xfrm>
          <a:off x="0" y="133349"/>
          <a:ext cx="742950" cy="190501"/>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chemeClr val="accent2">
                  <a:lumMod val="50000"/>
                </a:schemeClr>
              </a:solidFill>
            </a:rPr>
            <a:t>Introduction</a:t>
          </a:r>
        </a:p>
      </xdr:txBody>
    </xdr:sp>
    <xdr:clientData/>
  </xdr:twoCellAnchor>
  <xdr:twoCellAnchor>
    <xdr:from>
      <xdr:col>0</xdr:col>
      <xdr:colOff>19050</xdr:colOff>
      <xdr:row>2</xdr:row>
      <xdr:rowOff>114298</xdr:rowOff>
    </xdr:from>
    <xdr:to>
      <xdr:col>2</xdr:col>
      <xdr:colOff>409575</xdr:colOff>
      <xdr:row>4</xdr:row>
      <xdr:rowOff>47625</xdr:rowOff>
    </xdr:to>
    <xdr:sp macro="" textlink="">
      <xdr:nvSpPr>
        <xdr:cNvPr id="46" name="TextBox 45">
          <a:hlinkClick xmlns:r="http://schemas.openxmlformats.org/officeDocument/2006/relationships" r:id="rId3"/>
          <a:extLst>
            <a:ext uri="{FF2B5EF4-FFF2-40B4-BE49-F238E27FC236}">
              <a16:creationId xmlns:a16="http://schemas.microsoft.com/office/drawing/2014/main" id="{00000000-0008-0000-0900-00002E000000}"/>
            </a:ext>
          </a:extLst>
        </xdr:cNvPr>
        <xdr:cNvSpPr txBox="1"/>
      </xdr:nvSpPr>
      <xdr:spPr>
        <a:xfrm>
          <a:off x="19050" y="380998"/>
          <a:ext cx="1219200" cy="200027"/>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0">
              <a:solidFill>
                <a:schemeClr val="tx1"/>
              </a:solidFill>
            </a:rPr>
            <a:t>Community </a:t>
          </a:r>
        </a:p>
      </xdr:txBody>
    </xdr:sp>
    <xdr:clientData/>
  </xdr:twoCellAnchor>
  <xdr:twoCellAnchor>
    <xdr:from>
      <xdr:col>2</xdr:col>
      <xdr:colOff>352425</xdr:colOff>
      <xdr:row>2</xdr:row>
      <xdr:rowOff>104774</xdr:rowOff>
    </xdr:from>
    <xdr:to>
      <xdr:col>3</xdr:col>
      <xdr:colOff>495299</xdr:colOff>
      <xdr:row>4</xdr:row>
      <xdr:rowOff>9524</xdr:rowOff>
    </xdr:to>
    <xdr:sp macro="" textlink="">
      <xdr:nvSpPr>
        <xdr:cNvPr id="47" name="TextBox 46">
          <a:hlinkClick xmlns:r="http://schemas.openxmlformats.org/officeDocument/2006/relationships" r:id="rId4"/>
          <a:extLst>
            <a:ext uri="{FF2B5EF4-FFF2-40B4-BE49-F238E27FC236}">
              <a16:creationId xmlns:a16="http://schemas.microsoft.com/office/drawing/2014/main" id="{00000000-0008-0000-0900-00002F000000}"/>
            </a:ext>
          </a:extLst>
        </xdr:cNvPr>
        <xdr:cNvSpPr txBox="1"/>
      </xdr:nvSpPr>
      <xdr:spPr>
        <a:xfrm>
          <a:off x="11811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Education</a:t>
          </a:r>
        </a:p>
      </xdr:txBody>
    </xdr:sp>
    <xdr:clientData/>
  </xdr:twoCellAnchor>
  <xdr:twoCellAnchor>
    <xdr:from>
      <xdr:col>4</xdr:col>
      <xdr:colOff>85725</xdr:colOff>
      <xdr:row>2</xdr:row>
      <xdr:rowOff>104774</xdr:rowOff>
    </xdr:from>
    <xdr:to>
      <xdr:col>5</xdr:col>
      <xdr:colOff>228599</xdr:colOff>
      <xdr:row>4</xdr:row>
      <xdr:rowOff>9524</xdr:rowOff>
    </xdr:to>
    <xdr:sp macro="" textlink="">
      <xdr:nvSpPr>
        <xdr:cNvPr id="48" name="TextBox 47">
          <a:hlinkClick xmlns:r="http://schemas.openxmlformats.org/officeDocument/2006/relationships" r:id="rId5"/>
          <a:extLst>
            <a:ext uri="{FF2B5EF4-FFF2-40B4-BE49-F238E27FC236}">
              <a16:creationId xmlns:a16="http://schemas.microsoft.com/office/drawing/2014/main" id="{00000000-0008-0000-0900-000030000000}"/>
            </a:ext>
          </a:extLst>
        </xdr:cNvPr>
        <xdr:cNvSpPr txBox="1"/>
      </xdr:nvSpPr>
      <xdr:spPr>
        <a:xfrm>
          <a:off x="2133600" y="371474"/>
          <a:ext cx="752474"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Employment</a:t>
          </a:r>
        </a:p>
      </xdr:txBody>
    </xdr:sp>
    <xdr:clientData/>
  </xdr:twoCellAnchor>
  <xdr:twoCellAnchor>
    <xdr:from>
      <xdr:col>5</xdr:col>
      <xdr:colOff>371475</xdr:colOff>
      <xdr:row>2</xdr:row>
      <xdr:rowOff>104774</xdr:rowOff>
    </xdr:from>
    <xdr:to>
      <xdr:col>6</xdr:col>
      <xdr:colOff>514349</xdr:colOff>
      <xdr:row>3</xdr:row>
      <xdr:rowOff>133349</xdr:rowOff>
    </xdr:to>
    <xdr:sp macro="" textlink="">
      <xdr:nvSpPr>
        <xdr:cNvPr id="49" name="TextBox 48">
          <a:hlinkClick xmlns:r="http://schemas.openxmlformats.org/officeDocument/2006/relationships" r:id="rId6"/>
          <a:extLst>
            <a:ext uri="{FF2B5EF4-FFF2-40B4-BE49-F238E27FC236}">
              <a16:creationId xmlns:a16="http://schemas.microsoft.com/office/drawing/2014/main" id="{00000000-0008-0000-0900-000031000000}"/>
            </a:ext>
          </a:extLst>
        </xdr:cNvPr>
        <xdr:cNvSpPr txBox="1"/>
      </xdr:nvSpPr>
      <xdr:spPr>
        <a:xfrm>
          <a:off x="3028950" y="371474"/>
          <a:ext cx="75247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Finance</a:t>
          </a:r>
        </a:p>
      </xdr:txBody>
    </xdr:sp>
    <xdr:clientData/>
  </xdr:twoCellAnchor>
  <xdr:twoCellAnchor>
    <xdr:from>
      <xdr:col>7</xdr:col>
      <xdr:colOff>0</xdr:colOff>
      <xdr:row>2</xdr:row>
      <xdr:rowOff>104775</xdr:rowOff>
    </xdr:from>
    <xdr:to>
      <xdr:col>8</xdr:col>
      <xdr:colOff>114299</xdr:colOff>
      <xdr:row>4</xdr:row>
      <xdr:rowOff>0</xdr:rowOff>
    </xdr:to>
    <xdr:sp macro="" textlink="">
      <xdr:nvSpPr>
        <xdr:cNvPr id="50" name="TextBox 49">
          <a:hlinkClick xmlns:r="http://schemas.openxmlformats.org/officeDocument/2006/relationships" r:id="rId7"/>
          <a:extLst>
            <a:ext uri="{FF2B5EF4-FFF2-40B4-BE49-F238E27FC236}">
              <a16:creationId xmlns:a16="http://schemas.microsoft.com/office/drawing/2014/main" id="{00000000-0008-0000-0900-000032000000}"/>
            </a:ext>
          </a:extLst>
        </xdr:cNvPr>
        <xdr:cNvSpPr txBox="1"/>
      </xdr:nvSpPr>
      <xdr:spPr>
        <a:xfrm>
          <a:off x="3924300" y="371475"/>
          <a:ext cx="771524" cy="16192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Housing</a:t>
          </a:r>
        </a:p>
      </xdr:txBody>
    </xdr:sp>
    <xdr:clientData/>
  </xdr:twoCellAnchor>
  <xdr:twoCellAnchor>
    <xdr:from>
      <xdr:col>9</xdr:col>
      <xdr:colOff>85725</xdr:colOff>
      <xdr:row>2</xdr:row>
      <xdr:rowOff>104775</xdr:rowOff>
    </xdr:from>
    <xdr:to>
      <xdr:col>9</xdr:col>
      <xdr:colOff>628649</xdr:colOff>
      <xdr:row>3</xdr:row>
      <xdr:rowOff>123825</xdr:rowOff>
    </xdr:to>
    <xdr:sp macro="" textlink="">
      <xdr:nvSpPr>
        <xdr:cNvPr id="51" name="TextBox 50">
          <a:hlinkClick xmlns:r="http://schemas.openxmlformats.org/officeDocument/2006/relationships" r:id="rId8"/>
          <a:extLst>
            <a:ext uri="{FF2B5EF4-FFF2-40B4-BE49-F238E27FC236}">
              <a16:creationId xmlns:a16="http://schemas.microsoft.com/office/drawing/2014/main" id="{00000000-0008-0000-0900-000033000000}"/>
            </a:ext>
          </a:extLst>
        </xdr:cNvPr>
        <xdr:cNvSpPr txBox="1"/>
      </xdr:nvSpPr>
      <xdr:spPr>
        <a:xfrm>
          <a:off x="4867275" y="371475"/>
          <a:ext cx="542924"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Health</a:t>
          </a:r>
        </a:p>
      </xdr:txBody>
    </xdr:sp>
    <xdr:clientData/>
  </xdr:twoCellAnchor>
  <xdr:twoCellAnchor>
    <xdr:from>
      <xdr:col>10</xdr:col>
      <xdr:colOff>66675</xdr:colOff>
      <xdr:row>2</xdr:row>
      <xdr:rowOff>104775</xdr:rowOff>
    </xdr:from>
    <xdr:to>
      <xdr:col>11</xdr:col>
      <xdr:colOff>209549</xdr:colOff>
      <xdr:row>3</xdr:row>
      <xdr:rowOff>123825</xdr:rowOff>
    </xdr:to>
    <xdr:sp macro="" textlink="">
      <xdr:nvSpPr>
        <xdr:cNvPr id="52" name="TextBox 51">
          <a:hlinkClick xmlns:r="http://schemas.openxmlformats.org/officeDocument/2006/relationships" r:id="rId9"/>
          <a:extLst>
            <a:ext uri="{FF2B5EF4-FFF2-40B4-BE49-F238E27FC236}">
              <a16:creationId xmlns:a16="http://schemas.microsoft.com/office/drawing/2014/main" id="{00000000-0008-0000-0900-000034000000}"/>
            </a:ext>
          </a:extLst>
        </xdr:cNvPr>
        <xdr:cNvSpPr txBox="1"/>
      </xdr:nvSpPr>
      <xdr:spPr>
        <a:xfrm>
          <a:off x="5505450" y="371475"/>
          <a:ext cx="800099"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Safety</a:t>
          </a:r>
        </a:p>
      </xdr:txBody>
    </xdr:sp>
    <xdr:clientData/>
  </xdr:twoCellAnchor>
  <xdr:twoCellAnchor>
    <xdr:from>
      <xdr:col>4</xdr:col>
      <xdr:colOff>238125</xdr:colOff>
      <xdr:row>4</xdr:row>
      <xdr:rowOff>57151</xdr:rowOff>
    </xdr:from>
    <xdr:to>
      <xdr:col>5</xdr:col>
      <xdr:colOff>428624</xdr:colOff>
      <xdr:row>5</xdr:row>
      <xdr:rowOff>95251</xdr:rowOff>
    </xdr:to>
    <xdr:sp macro="" textlink="">
      <xdr:nvSpPr>
        <xdr:cNvPr id="53" name="TextBox 52">
          <a:hlinkClick xmlns:r="http://schemas.openxmlformats.org/officeDocument/2006/relationships" r:id="rId10"/>
          <a:extLst>
            <a:ext uri="{FF2B5EF4-FFF2-40B4-BE49-F238E27FC236}">
              <a16:creationId xmlns:a16="http://schemas.microsoft.com/office/drawing/2014/main" id="{00000000-0008-0000-0900-000035000000}"/>
            </a:ext>
          </a:extLst>
        </xdr:cNvPr>
        <xdr:cNvSpPr txBox="1"/>
      </xdr:nvSpPr>
      <xdr:spPr>
        <a:xfrm>
          <a:off x="2286000" y="590551"/>
          <a:ext cx="800099" cy="17145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Gender</a:t>
          </a:r>
        </a:p>
      </xdr:txBody>
    </xdr:sp>
    <xdr:clientData/>
  </xdr:twoCellAnchor>
  <xdr:twoCellAnchor>
    <xdr:from>
      <xdr:col>3</xdr:col>
      <xdr:colOff>314325</xdr:colOff>
      <xdr:row>4</xdr:row>
      <xdr:rowOff>57151</xdr:rowOff>
    </xdr:from>
    <xdr:to>
      <xdr:col>4</xdr:col>
      <xdr:colOff>457200</xdr:colOff>
      <xdr:row>5</xdr:row>
      <xdr:rowOff>76201</xdr:rowOff>
    </xdr:to>
    <xdr:sp macro="" textlink="">
      <xdr:nvSpPr>
        <xdr:cNvPr id="54" name="TextBox 53">
          <a:hlinkClick xmlns:r="http://schemas.openxmlformats.org/officeDocument/2006/relationships" r:id="rId11"/>
          <a:extLst>
            <a:ext uri="{FF2B5EF4-FFF2-40B4-BE49-F238E27FC236}">
              <a16:creationId xmlns:a16="http://schemas.microsoft.com/office/drawing/2014/main" id="{00000000-0008-0000-0900-000036000000}"/>
            </a:ext>
          </a:extLst>
        </xdr:cNvPr>
        <xdr:cNvSpPr txBox="1"/>
      </xdr:nvSpPr>
      <xdr:spPr>
        <a:xfrm>
          <a:off x="1752600" y="590551"/>
          <a:ext cx="752475" cy="1524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Older People</a:t>
          </a:r>
        </a:p>
      </xdr:txBody>
    </xdr:sp>
    <xdr:clientData/>
  </xdr:twoCellAnchor>
  <xdr:twoCellAnchor>
    <xdr:from>
      <xdr:col>2</xdr:col>
      <xdr:colOff>390525</xdr:colOff>
      <xdr:row>4</xdr:row>
      <xdr:rowOff>57150</xdr:rowOff>
    </xdr:from>
    <xdr:to>
      <xdr:col>3</xdr:col>
      <xdr:colOff>400049</xdr:colOff>
      <xdr:row>5</xdr:row>
      <xdr:rowOff>114299</xdr:rowOff>
    </xdr:to>
    <xdr:sp macro="" textlink="">
      <xdr:nvSpPr>
        <xdr:cNvPr id="55" name="TextBox 54">
          <a:hlinkClick xmlns:r="http://schemas.openxmlformats.org/officeDocument/2006/relationships" r:id="rId12"/>
          <a:extLst>
            <a:ext uri="{FF2B5EF4-FFF2-40B4-BE49-F238E27FC236}">
              <a16:creationId xmlns:a16="http://schemas.microsoft.com/office/drawing/2014/main" id="{00000000-0008-0000-0900-000037000000}"/>
            </a:ext>
          </a:extLst>
        </xdr:cNvPr>
        <xdr:cNvSpPr txBox="1"/>
      </xdr:nvSpPr>
      <xdr:spPr>
        <a:xfrm>
          <a:off x="1219200" y="590550"/>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Families</a:t>
          </a:r>
        </a:p>
      </xdr:txBody>
    </xdr:sp>
    <xdr:clientData/>
  </xdr:twoCellAnchor>
  <xdr:twoCellAnchor>
    <xdr:from>
      <xdr:col>1</xdr:col>
      <xdr:colOff>352425</xdr:colOff>
      <xdr:row>4</xdr:row>
      <xdr:rowOff>47626</xdr:rowOff>
    </xdr:from>
    <xdr:to>
      <xdr:col>2</xdr:col>
      <xdr:colOff>523875</xdr:colOff>
      <xdr:row>5</xdr:row>
      <xdr:rowOff>114300</xdr:rowOff>
    </xdr:to>
    <xdr:sp macro="" textlink="">
      <xdr:nvSpPr>
        <xdr:cNvPr id="56" name="TextBox 55">
          <a:hlinkClick xmlns:r="http://schemas.openxmlformats.org/officeDocument/2006/relationships" r:id="rId13"/>
          <a:extLst>
            <a:ext uri="{FF2B5EF4-FFF2-40B4-BE49-F238E27FC236}">
              <a16:creationId xmlns:a16="http://schemas.microsoft.com/office/drawing/2014/main" id="{00000000-0008-0000-0900-000038000000}"/>
            </a:ext>
          </a:extLst>
        </xdr:cNvPr>
        <xdr:cNvSpPr txBox="1"/>
      </xdr:nvSpPr>
      <xdr:spPr>
        <a:xfrm>
          <a:off x="571500" y="581026"/>
          <a:ext cx="781050" cy="200024"/>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Young People</a:t>
          </a:r>
        </a:p>
      </xdr:txBody>
    </xdr:sp>
    <xdr:clientData/>
  </xdr:twoCellAnchor>
  <xdr:twoCellAnchor>
    <xdr:from>
      <xdr:col>0</xdr:col>
      <xdr:colOff>0</xdr:colOff>
      <xdr:row>4</xdr:row>
      <xdr:rowOff>47626</xdr:rowOff>
    </xdr:from>
    <xdr:to>
      <xdr:col>1</xdr:col>
      <xdr:colOff>457200</xdr:colOff>
      <xdr:row>5</xdr:row>
      <xdr:rowOff>104775</xdr:rowOff>
    </xdr:to>
    <xdr:sp macro="" textlink="">
      <xdr:nvSpPr>
        <xdr:cNvPr id="57" name="TextBox 56">
          <a:hlinkClick xmlns:r="http://schemas.openxmlformats.org/officeDocument/2006/relationships" r:id="rId14"/>
          <a:extLst>
            <a:ext uri="{FF2B5EF4-FFF2-40B4-BE49-F238E27FC236}">
              <a16:creationId xmlns:a16="http://schemas.microsoft.com/office/drawing/2014/main" id="{00000000-0008-0000-0900-000039000000}"/>
            </a:ext>
          </a:extLst>
        </xdr:cNvPr>
        <xdr:cNvSpPr txBox="1"/>
      </xdr:nvSpPr>
      <xdr:spPr>
        <a:xfrm>
          <a:off x="0" y="581026"/>
          <a:ext cx="67627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b="1">
              <a:solidFill>
                <a:srgbClr val="FFFF00"/>
              </a:solidFill>
            </a:rPr>
            <a:t>Early Years</a:t>
          </a:r>
        </a:p>
      </xdr:txBody>
    </xdr:sp>
    <xdr:clientData/>
  </xdr:twoCellAnchor>
  <xdr:twoCellAnchor>
    <xdr:from>
      <xdr:col>8</xdr:col>
      <xdr:colOff>114300</xdr:colOff>
      <xdr:row>4</xdr:row>
      <xdr:rowOff>57150</xdr:rowOff>
    </xdr:from>
    <xdr:to>
      <xdr:col>10</xdr:col>
      <xdr:colOff>380999</xdr:colOff>
      <xdr:row>5</xdr:row>
      <xdr:rowOff>104775</xdr:rowOff>
    </xdr:to>
    <xdr:sp macro="" textlink="">
      <xdr:nvSpPr>
        <xdr:cNvPr id="58" name="TextBox 57">
          <a:hlinkClick xmlns:r="http://schemas.openxmlformats.org/officeDocument/2006/relationships" r:id="rId15"/>
          <a:extLst>
            <a:ext uri="{FF2B5EF4-FFF2-40B4-BE49-F238E27FC236}">
              <a16:creationId xmlns:a16="http://schemas.microsoft.com/office/drawing/2014/main" id="{00000000-0008-0000-0900-00003A000000}"/>
            </a:ext>
          </a:extLst>
        </xdr:cNvPr>
        <xdr:cNvSpPr txBox="1"/>
      </xdr:nvSpPr>
      <xdr:spPr>
        <a:xfrm>
          <a:off x="4695825" y="590550"/>
          <a:ext cx="1123949" cy="18097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LGA </a:t>
          </a:r>
          <a:r>
            <a:rPr lang="en-US" sz="800" baseline="0"/>
            <a:t>Comparison</a:t>
          </a:r>
          <a:endParaRPr lang="en-US" sz="800"/>
        </a:p>
      </xdr:txBody>
    </xdr:sp>
    <xdr:clientData/>
  </xdr:twoCellAnchor>
  <xdr:twoCellAnchor>
    <xdr:from>
      <xdr:col>10</xdr:col>
      <xdr:colOff>171450</xdr:colOff>
      <xdr:row>4</xdr:row>
      <xdr:rowOff>57150</xdr:rowOff>
    </xdr:from>
    <xdr:to>
      <xdr:col>12</xdr:col>
      <xdr:colOff>95249</xdr:colOff>
      <xdr:row>5</xdr:row>
      <xdr:rowOff>95250</xdr:rowOff>
    </xdr:to>
    <xdr:sp macro="" textlink="">
      <xdr:nvSpPr>
        <xdr:cNvPr id="59" name="TextBox 58">
          <a:hlinkClick xmlns:r="http://schemas.openxmlformats.org/officeDocument/2006/relationships" r:id="rId16"/>
          <a:extLst>
            <a:ext uri="{FF2B5EF4-FFF2-40B4-BE49-F238E27FC236}">
              <a16:creationId xmlns:a16="http://schemas.microsoft.com/office/drawing/2014/main" id="{00000000-0008-0000-0900-00003B000000}"/>
            </a:ext>
          </a:extLst>
        </xdr:cNvPr>
        <xdr:cNvSpPr txBox="1"/>
      </xdr:nvSpPr>
      <xdr:spPr>
        <a:xfrm>
          <a:off x="5610225" y="590550"/>
          <a:ext cx="80009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Correlations</a:t>
          </a:r>
        </a:p>
      </xdr:txBody>
    </xdr:sp>
    <xdr:clientData/>
  </xdr:twoCellAnchor>
  <xdr:twoCellAnchor>
    <xdr:from>
      <xdr:col>5</xdr:col>
      <xdr:colOff>219075</xdr:colOff>
      <xdr:row>4</xdr:row>
      <xdr:rowOff>57149</xdr:rowOff>
    </xdr:from>
    <xdr:to>
      <xdr:col>6</xdr:col>
      <xdr:colOff>228599</xdr:colOff>
      <xdr:row>5</xdr:row>
      <xdr:rowOff>114298</xdr:rowOff>
    </xdr:to>
    <xdr:sp macro="" textlink="">
      <xdr:nvSpPr>
        <xdr:cNvPr id="61" name="TextBox 60">
          <a:hlinkClick xmlns:r="http://schemas.openxmlformats.org/officeDocument/2006/relationships" r:id="rId17"/>
          <a:extLst>
            <a:ext uri="{FF2B5EF4-FFF2-40B4-BE49-F238E27FC236}">
              <a16:creationId xmlns:a16="http://schemas.microsoft.com/office/drawing/2014/main" id="{00000000-0008-0000-0900-00003D000000}"/>
            </a:ext>
          </a:extLst>
        </xdr:cNvPr>
        <xdr:cNvSpPr txBox="1"/>
      </xdr:nvSpPr>
      <xdr:spPr>
        <a:xfrm>
          <a:off x="2876550" y="590549"/>
          <a:ext cx="619124" cy="19049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Transport</a:t>
          </a:r>
        </a:p>
      </xdr:txBody>
    </xdr:sp>
    <xdr:clientData/>
  </xdr:twoCellAnchor>
  <xdr:twoCellAnchor>
    <xdr:from>
      <xdr:col>6</xdr:col>
      <xdr:colOff>180974</xdr:colOff>
      <xdr:row>4</xdr:row>
      <xdr:rowOff>57150</xdr:rowOff>
    </xdr:from>
    <xdr:to>
      <xdr:col>7</xdr:col>
      <xdr:colOff>295274</xdr:colOff>
      <xdr:row>5</xdr:row>
      <xdr:rowOff>114300</xdr:rowOff>
    </xdr:to>
    <xdr:sp macro="" textlink="">
      <xdr:nvSpPr>
        <xdr:cNvPr id="62" name="TextBox 61">
          <a:hlinkClick xmlns:r="http://schemas.openxmlformats.org/officeDocument/2006/relationships" r:id="rId18"/>
          <a:extLst>
            <a:ext uri="{FF2B5EF4-FFF2-40B4-BE49-F238E27FC236}">
              <a16:creationId xmlns:a16="http://schemas.microsoft.com/office/drawing/2014/main" id="{00000000-0008-0000-0900-00003E000000}"/>
            </a:ext>
          </a:extLst>
        </xdr:cNvPr>
        <xdr:cNvSpPr txBox="1"/>
      </xdr:nvSpPr>
      <xdr:spPr>
        <a:xfrm>
          <a:off x="3448049" y="590550"/>
          <a:ext cx="771525" cy="1905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800"/>
            <a:t>Environment</a:t>
          </a:r>
        </a:p>
      </xdr:txBody>
    </xdr:sp>
    <xdr:clientData/>
  </xdr:twoCellAnchor>
  <xdr:twoCellAnchor editAs="oneCell">
    <xdr:from>
      <xdr:col>12</xdr:col>
      <xdr:colOff>9525</xdr:colOff>
      <xdr:row>0</xdr:row>
      <xdr:rowOff>0</xdr:rowOff>
    </xdr:from>
    <xdr:to>
      <xdr:col>14</xdr:col>
      <xdr:colOff>9525</xdr:colOff>
      <xdr:row>7</xdr:row>
      <xdr:rowOff>9525</xdr:rowOff>
    </xdr:to>
    <xdr:pic>
      <xdr:nvPicPr>
        <xdr:cNvPr id="29" name="Picture 28" descr="211.JPG">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19" cstate="print"/>
        <a:srcRect r="19337"/>
        <a:stretch>
          <a:fillRect/>
        </a:stretch>
      </xdr:blipFill>
      <xdr:spPr>
        <a:xfrm>
          <a:off x="6324600" y="0"/>
          <a:ext cx="1295400" cy="1076325"/>
        </a:xfrm>
        <a:prstGeom prst="rect">
          <a:avLst/>
        </a:prstGeom>
      </xdr:spPr>
    </xdr:pic>
    <xdr:clientData/>
  </xdr:twoCellAnchor>
  <xdr:twoCellAnchor editAs="oneCell">
    <xdr:from>
      <xdr:col>14</xdr:col>
      <xdr:colOff>304798</xdr:colOff>
      <xdr:row>6</xdr:row>
      <xdr:rowOff>1</xdr:rowOff>
    </xdr:from>
    <xdr:to>
      <xdr:col>15</xdr:col>
      <xdr:colOff>485773</xdr:colOff>
      <xdr:row>10</xdr:row>
      <xdr:rowOff>28576</xdr:rowOff>
    </xdr:to>
    <xdr:pic>
      <xdr:nvPicPr>
        <xdr:cNvPr id="26" name="Picture 1112">
          <a:extLst>
            <a:ext uri="{FF2B5EF4-FFF2-40B4-BE49-F238E27FC236}">
              <a16:creationId xmlns:a16="http://schemas.microsoft.com/office/drawing/2014/main" id="{00000000-0008-0000-0900-00001A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8453436" y="800101"/>
          <a:ext cx="833437" cy="671513"/>
        </a:xfrm>
        <a:prstGeom prst="rect">
          <a:avLst/>
        </a:prstGeom>
        <a:noFill/>
        <a:ln w="9525">
          <a:noFill/>
          <a:miter lim="800000"/>
          <a:headEnd/>
          <a:tailEnd/>
        </a:ln>
      </xdr:spPr>
    </xdr:pic>
    <xdr:clientData/>
  </xdr:twoCellAnchor>
  <xdr:twoCellAnchor>
    <xdr:from>
      <xdr:col>14</xdr:col>
      <xdr:colOff>57147</xdr:colOff>
      <xdr:row>0</xdr:row>
      <xdr:rowOff>0</xdr:rowOff>
    </xdr:from>
    <xdr:to>
      <xdr:col>16</xdr:col>
      <xdr:colOff>642935</xdr:colOff>
      <xdr:row>4</xdr:row>
      <xdr:rowOff>76201</xdr:rowOff>
    </xdr:to>
    <xdr:sp macro="" textlink="">
      <xdr:nvSpPr>
        <xdr:cNvPr id="27" name="Rounded Rectangular Callout 19">
          <a:extLst>
            <a:ext uri="{FF2B5EF4-FFF2-40B4-BE49-F238E27FC236}">
              <a16:creationId xmlns:a16="http://schemas.microsoft.com/office/drawing/2014/main" id="{00000000-0008-0000-0900-00001B000000}"/>
            </a:ext>
          </a:extLst>
        </xdr:cNvPr>
        <xdr:cNvSpPr/>
      </xdr:nvSpPr>
      <xdr:spPr>
        <a:xfrm>
          <a:off x="8205785" y="0"/>
          <a:ext cx="1890713" cy="609601"/>
        </a:xfrm>
        <a:prstGeom prst="wedgeRoundRectCallout">
          <a:avLst>
            <a:gd name="adj1" fmla="val 146"/>
            <a:gd name="adj2" fmla="val 122688"/>
            <a:gd name="adj3" fmla="val 16667"/>
          </a:avLst>
        </a:prstGeom>
        <a:solidFill>
          <a:srgbClr val="CC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14</xdr:col>
      <xdr:colOff>0</xdr:colOff>
      <xdr:row>0</xdr:row>
      <xdr:rowOff>28577</xdr:rowOff>
    </xdr:from>
    <xdr:to>
      <xdr:col>17</xdr:col>
      <xdr:colOff>14286</xdr:colOff>
      <xdr:row>4</xdr:row>
      <xdr:rowOff>104776</xdr:rowOff>
    </xdr:to>
    <xdr:sp macro="" textlink="">
      <xdr:nvSpPr>
        <xdr:cNvPr id="28" name="TextBox 27">
          <a:hlinkClick xmlns:r="http://schemas.openxmlformats.org/officeDocument/2006/relationships" r:id="rId21"/>
          <a:extLst>
            <a:ext uri="{FF2B5EF4-FFF2-40B4-BE49-F238E27FC236}">
              <a16:creationId xmlns:a16="http://schemas.microsoft.com/office/drawing/2014/main" id="{00000000-0008-0000-0900-00001C000000}"/>
            </a:ext>
          </a:extLst>
        </xdr:cNvPr>
        <xdr:cNvSpPr txBox="1"/>
      </xdr:nvSpPr>
      <xdr:spPr>
        <a:xfrm>
          <a:off x="8148638" y="28577"/>
          <a:ext cx="1971673" cy="609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latin typeface="Garamond" pitchFamily="18" charset="0"/>
            </a:rPr>
            <a:t>For more statistics</a:t>
          </a:r>
          <a:r>
            <a:rPr lang="en-US" sz="1050" baseline="0">
              <a:latin typeface="Garamond" pitchFamily="18" charset="0"/>
            </a:rPr>
            <a:t> </a:t>
          </a:r>
          <a:r>
            <a:rPr lang="en-US" sz="1050">
              <a:latin typeface="Garamond" pitchFamily="18" charset="0"/>
            </a:rPr>
            <a:t>about Victorian municipalities,</a:t>
          </a:r>
          <a:r>
            <a:rPr lang="en-US" sz="1050" baseline="0">
              <a:latin typeface="Garamond" pitchFamily="18" charset="0"/>
            </a:rPr>
            <a:t> go to: </a:t>
          </a:r>
          <a:r>
            <a:rPr lang="en-US" sz="1050" b="1" baseline="0">
              <a:latin typeface="Garamond" pitchFamily="18" charset="0"/>
            </a:rPr>
            <a:t>www.socialstats.com.au</a:t>
          </a:r>
          <a:endParaRPr lang="en-US" sz="1050" b="1">
            <a:latin typeface="Garamond"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vmlDrawing" Target="../drawings/vmlDrawing8.vml"/><Relationship Id="rId3" Type="http://schemas.openxmlformats.org/officeDocument/2006/relationships/hyperlink" Target="http://www.greaterdandenong.com/document/24126/statistics-kindergarten-attendance" TargetMode="External"/><Relationship Id="rId7" Type="http://schemas.openxmlformats.org/officeDocument/2006/relationships/drawing" Target="../drawings/drawing9.xml"/><Relationship Id="rId2" Type="http://schemas.openxmlformats.org/officeDocument/2006/relationships/hyperlink" Target="http://www.greaterdandenong.com/document/18494/statistics-vic-maternal-and-child-health-indicators" TargetMode="External"/><Relationship Id="rId1" Type="http://schemas.openxmlformats.org/officeDocument/2006/relationships/hyperlink" Target="http://www.greaterdandenong.com/document/18494/statistics-vic-maternal-and-child-health-indicators" TargetMode="External"/><Relationship Id="rId6" Type="http://schemas.openxmlformats.org/officeDocument/2006/relationships/printerSettings" Target="../printerSettings/printerSettings10.bin"/><Relationship Id="rId5" Type="http://schemas.openxmlformats.org/officeDocument/2006/relationships/hyperlink" Target="http://www.greaterdandenong.com/document/24126/statistics-kindergarten-attendance" TargetMode="External"/><Relationship Id="rId4" Type="http://schemas.openxmlformats.org/officeDocument/2006/relationships/hyperlink" Target="http://www.greaterdandenong.com/document/18503/statistics-vic-australian-early-development-index-results" TargetMode="External"/><Relationship Id="rId9"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www.greaterdandenong.com/document/18529/statistics-vic-youth-disengagement-young-people-not-in-work-or-education" TargetMode="External"/><Relationship Id="rId7" Type="http://schemas.openxmlformats.org/officeDocument/2006/relationships/vmlDrawing" Target="../drawings/vmlDrawing9.vml"/><Relationship Id="rId2" Type="http://schemas.openxmlformats.org/officeDocument/2006/relationships/hyperlink" Target="http://www.greaterdandenong.com/document/24409/statistics-early-schoool-leaving-by-age-and-sex" TargetMode="External"/><Relationship Id="rId1" Type="http://schemas.openxmlformats.org/officeDocument/2006/relationships/hyperlink" Target="http://www.greaterdandenong.com/document/18493/statistics-vic-births-and-birth-rates" TargetMode="External"/><Relationship Id="rId6" Type="http://schemas.openxmlformats.org/officeDocument/2006/relationships/drawing" Target="../drawings/drawing10.xml"/><Relationship Id="rId5" Type="http://schemas.openxmlformats.org/officeDocument/2006/relationships/printerSettings" Target="../printerSettings/printerSettings11.bin"/><Relationship Id="rId4" Type="http://schemas.openxmlformats.org/officeDocument/2006/relationships/hyperlink" Target="http://www.greaterdandenong.com/document/20281/statistics-vic-measures-of-youth-health-and-wellbeing" TargetMode="External"/></Relationships>
</file>

<file path=xl/worksheets/_rels/sheet12.xml.rels><?xml version="1.0" encoding="UTF-8" standalone="yes"?>
<Relationships xmlns="http://schemas.openxmlformats.org/package/2006/relationships"><Relationship Id="rId8" Type="http://schemas.openxmlformats.org/officeDocument/2006/relationships/vmlDrawing" Target="../drawings/vmlDrawing10.vml"/><Relationship Id="rId3" Type="http://schemas.openxmlformats.org/officeDocument/2006/relationships/hyperlink" Target="http://www.greaterdandenong.com/document/26505/statistics-equivalized-income-by-household-type" TargetMode="External"/><Relationship Id="rId7" Type="http://schemas.openxmlformats.org/officeDocument/2006/relationships/drawing" Target="../drawings/drawing11.xml"/><Relationship Id="rId2" Type="http://schemas.openxmlformats.org/officeDocument/2006/relationships/hyperlink" Target="http://www.greaterdandenong.com/document/18523/statistics-vic-family-violence-incidents" TargetMode="External"/><Relationship Id="rId1" Type="http://schemas.openxmlformats.org/officeDocument/2006/relationships/hyperlink" Target="http://www.greaterdandenong.com/document/18493/statistics-vic-births-and-birth-rates" TargetMode="External"/><Relationship Id="rId6" Type="http://schemas.openxmlformats.org/officeDocument/2006/relationships/printerSettings" Target="../printerSettings/printerSettings12.bin"/><Relationship Id="rId5" Type="http://schemas.openxmlformats.org/officeDocument/2006/relationships/hyperlink" Target="http://www.greaterdandenong.com/document/26848/statistics-families-with-no-parent-in-paid-employment" TargetMode="External"/><Relationship Id="rId4" Type="http://schemas.openxmlformats.org/officeDocument/2006/relationships/hyperlink" Target="http://www.greaterdandenong.com/document/26505/statistics-equivalized-income-by-household-type" TargetMode="External"/><Relationship Id="rId9"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www.greaterdandenong.com/document/24410/statistics-incomes-by-age-and-sex" TargetMode="External"/><Relationship Id="rId7" Type="http://schemas.openxmlformats.org/officeDocument/2006/relationships/drawing" Target="../drawings/drawing12.xml"/><Relationship Id="rId2" Type="http://schemas.openxmlformats.org/officeDocument/2006/relationships/hyperlink" Target="http://www.greaterdandenong.com/document/24239/statistics-labour-force-status-by-age-and-sex" TargetMode="External"/><Relationship Id="rId1" Type="http://schemas.openxmlformats.org/officeDocument/2006/relationships/hyperlink" Target="http://www.greaterdandenong.com/document/2968/statistics-disability-by-age-sex" TargetMode="External"/><Relationship Id="rId6" Type="http://schemas.openxmlformats.org/officeDocument/2006/relationships/printerSettings" Target="../printerSettings/printerSettings13.bin"/><Relationship Id="rId5" Type="http://schemas.openxmlformats.org/officeDocument/2006/relationships/hyperlink" Target="http://www.greaterdandenong.com/document/27556/statistics-centrelink-payments" TargetMode="External"/><Relationship Id="rId4" Type="http://schemas.openxmlformats.org/officeDocument/2006/relationships/hyperlink" Target="http://www.greaterdandenong.com/document/18515/statistics-vic-rent-related-financial-stress" TargetMode="External"/><Relationship Id="rId9"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8" Type="http://schemas.openxmlformats.org/officeDocument/2006/relationships/hyperlink" Target="http://www.greaterdandenong.com/document/29821/gender-equity-social-statistics" TargetMode="External"/><Relationship Id="rId3" Type="http://schemas.openxmlformats.org/officeDocument/2006/relationships/hyperlink" Target="http://www.greaterdandenong.com/document/29821/gender-equity-social-statistics" TargetMode="External"/><Relationship Id="rId7" Type="http://schemas.openxmlformats.org/officeDocument/2006/relationships/hyperlink" Target="http://www.greaterdandenong.com/document/29821/gender-equity-social-statistics" TargetMode="External"/><Relationship Id="rId12" Type="http://schemas.openxmlformats.org/officeDocument/2006/relationships/comments" Target="../comments12.xml"/><Relationship Id="rId2" Type="http://schemas.openxmlformats.org/officeDocument/2006/relationships/hyperlink" Target="http://www.greaterdandenong.com/document/29821/gender-equity-social-statistics" TargetMode="External"/><Relationship Id="rId1" Type="http://schemas.openxmlformats.org/officeDocument/2006/relationships/hyperlink" Target="http://www.greaterdandenong.com/document/29821/gender-equity-social-statistics" TargetMode="External"/><Relationship Id="rId6" Type="http://schemas.openxmlformats.org/officeDocument/2006/relationships/hyperlink" Target="http://www.greaterdandenong.com/document/29821/gender-equity-social-statistics" TargetMode="External"/><Relationship Id="rId11" Type="http://schemas.openxmlformats.org/officeDocument/2006/relationships/vmlDrawing" Target="../drawings/vmlDrawing12.vml"/><Relationship Id="rId5" Type="http://schemas.openxmlformats.org/officeDocument/2006/relationships/hyperlink" Target="http://www.greaterdandenong.com/document/29821/gender-equity-social-statistics" TargetMode="External"/><Relationship Id="rId10" Type="http://schemas.openxmlformats.org/officeDocument/2006/relationships/drawing" Target="../drawings/drawing13.xml"/><Relationship Id="rId4" Type="http://schemas.openxmlformats.org/officeDocument/2006/relationships/hyperlink" Target="http://www.greaterdandenong.com/document/29821/gender-equity-social-statistics" TargetMode="External"/><Relationship Id="rId9"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trlProp" Target="../ctrlProps/ctrlProp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8.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3.bin"/><Relationship Id="rId7" Type="http://schemas.openxmlformats.org/officeDocument/2006/relationships/ctrlProp" Target="../ctrlProps/ctrlProp2.xml"/><Relationship Id="rId2" Type="http://schemas.openxmlformats.org/officeDocument/2006/relationships/hyperlink" Target="http://www.greaterdandenong.com/document/24237/statistics-volunteering-by-age-and-sex" TargetMode="External"/><Relationship Id="rId1" Type="http://schemas.openxmlformats.org/officeDocument/2006/relationships/hyperlink" Target="http://www.greaterdandenong.com/document/23564/statistics-vic-fluency-by-language-and-age"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www.greaterdandenong.com/document/27850/statistics-employment-and-education-pathways-of-young-people" TargetMode="External"/><Relationship Id="rId7" Type="http://schemas.openxmlformats.org/officeDocument/2006/relationships/drawing" Target="../drawings/drawing3.xml"/><Relationship Id="rId2" Type="http://schemas.openxmlformats.org/officeDocument/2006/relationships/hyperlink" Target="http://www.greaterdandenong.com/document/18529/statistics-vic-youth-disengagement-young-people-not-in-work-or-education" TargetMode="External"/><Relationship Id="rId1" Type="http://schemas.openxmlformats.org/officeDocument/2006/relationships/hyperlink" Target="http://www.greaterdandenong.com/document/24409/statistics-early-schoool-leaving-by-age-and-sex" TargetMode="External"/><Relationship Id="rId6" Type="http://schemas.openxmlformats.org/officeDocument/2006/relationships/printerSettings" Target="../printerSettings/printerSettings4.bin"/><Relationship Id="rId5" Type="http://schemas.openxmlformats.org/officeDocument/2006/relationships/hyperlink" Target="http://www.greaterdandenong.com/document/18489/statistics-vic-rates-of-limited-english-literacy" TargetMode="External"/><Relationship Id="rId4" Type="http://schemas.openxmlformats.org/officeDocument/2006/relationships/hyperlink" Target="http://www.greaterdandenong.com/document/24238/statistics-post-school-qualifications" TargetMode="External"/><Relationship Id="rId9"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hyperlink" Target="http://www.greaterdandenong.com/document/24241/statistics-employment-of-residents-by-industry-by-occupation" TargetMode="External"/><Relationship Id="rId7" Type="http://schemas.openxmlformats.org/officeDocument/2006/relationships/comments" Target="../comments3.xml"/><Relationship Id="rId2" Type="http://schemas.openxmlformats.org/officeDocument/2006/relationships/hyperlink" Target="http://www.greaterdandenong.com/document/18511/statistics-vic-unemployment-rates-and-numbers" TargetMode="External"/><Relationship Id="rId1" Type="http://schemas.openxmlformats.org/officeDocument/2006/relationships/hyperlink" Target="http://www.greaterdandenong.com/document/18529/statistics-vic-youth-disengagement-young-people-not-in-work-or-education" TargetMode="External"/><Relationship Id="rId6" Type="http://schemas.openxmlformats.org/officeDocument/2006/relationships/vmlDrawing" Target="../drawings/vmlDrawing3.vml"/><Relationship Id="rId5" Type="http://schemas.openxmlformats.org/officeDocument/2006/relationships/drawing" Target="../drawings/drawing4.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www.greaterdandenong.com/document/18526/statistics-vic-gambling-venues-machines-and-losses" TargetMode="External"/><Relationship Id="rId7" Type="http://schemas.openxmlformats.org/officeDocument/2006/relationships/drawing" Target="../drawings/drawing5.xml"/><Relationship Id="rId2" Type="http://schemas.openxmlformats.org/officeDocument/2006/relationships/hyperlink" Target="http://www.greaterdandenong.com/document/26505/statistics-equivalized-income-by-household-type" TargetMode="External"/><Relationship Id="rId1" Type="http://schemas.openxmlformats.org/officeDocument/2006/relationships/hyperlink" Target="http://www.greaterdandenong.com/document/24410/statistics-incomes-by-age-and-sex" TargetMode="External"/><Relationship Id="rId6" Type="http://schemas.openxmlformats.org/officeDocument/2006/relationships/printerSettings" Target="../printerSettings/printerSettings6.bin"/><Relationship Id="rId5" Type="http://schemas.openxmlformats.org/officeDocument/2006/relationships/hyperlink" Target="http://www.greaterdandenong.com/document/24893/statistics-income-inequality" TargetMode="External"/><Relationship Id="rId4" Type="http://schemas.openxmlformats.org/officeDocument/2006/relationships/hyperlink" Target="http://www.greaterdandenong.com/document/18524/statistics-vic-seifa-index-of-disadvantage" TargetMode="External"/><Relationship Id="rId9"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greaterdandenong.com/document/18514/statistics-vic-housing-rental-affordability" TargetMode="External"/><Relationship Id="rId1" Type="http://schemas.openxmlformats.org/officeDocument/2006/relationships/hyperlink" Target="http://www.greaterdandenong.com/document/18515/statistics-vic-rent-related-financial-stress"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http://www.greaterdandenong.com/document/22647/statistics-health-and-wellbeing-indicators" TargetMode="External"/><Relationship Id="rId7" Type="http://schemas.openxmlformats.org/officeDocument/2006/relationships/hyperlink" Target="http://www.greaterdandenong.com/document/27315/statistics-indicators-of-health-and-wellbeing" TargetMode="External"/><Relationship Id="rId2" Type="http://schemas.openxmlformats.org/officeDocument/2006/relationships/hyperlink" Target="http://www.greaterdandenong.com/document/2968/statistics-disability-by-age-sex" TargetMode="External"/><Relationship Id="rId1" Type="http://schemas.openxmlformats.org/officeDocument/2006/relationships/hyperlink" Target="http://www.greaterdandenong.com/document/18497/statistics-vic-mortality-number-and-crude-rates" TargetMode="External"/><Relationship Id="rId6" Type="http://schemas.openxmlformats.org/officeDocument/2006/relationships/hyperlink" Target="http://www.greaterdandenong.com/document/27315/statistics-indicators-of-health-and-wellbeing" TargetMode="External"/><Relationship Id="rId11" Type="http://schemas.openxmlformats.org/officeDocument/2006/relationships/comments" Target="../comments6.xml"/><Relationship Id="rId5" Type="http://schemas.openxmlformats.org/officeDocument/2006/relationships/hyperlink" Target="http://www.greaterdandenong.com/document/27315/statistics-indicators-of-health-and-wellbeing" TargetMode="External"/><Relationship Id="rId10" Type="http://schemas.openxmlformats.org/officeDocument/2006/relationships/vmlDrawing" Target="../drawings/vmlDrawing6.vml"/><Relationship Id="rId4" Type="http://schemas.openxmlformats.org/officeDocument/2006/relationships/hyperlink" Target="http://www.greaterdandenong.com/document/27315/statistics-indicators-of-health-and-wellbeing" TargetMode="External"/><Relationship Id="rId9"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hyperlink" Target="http://www.greaterdandenong.com/document/18521/statistics-vic-road-accidents-rate-and-number-of-casualty-and-fatal-crashes" TargetMode="External"/><Relationship Id="rId7" Type="http://schemas.openxmlformats.org/officeDocument/2006/relationships/comments" Target="../comments7.xml"/><Relationship Id="rId2" Type="http://schemas.openxmlformats.org/officeDocument/2006/relationships/hyperlink" Target="http://www.greaterdandenong.com/document/18522/statistics-vic-crime-rates" TargetMode="External"/><Relationship Id="rId1" Type="http://schemas.openxmlformats.org/officeDocument/2006/relationships/hyperlink" Target="http://www.greaterdandenong.com/document/18523/statistics-vic-family-violence-incidents" TargetMode="External"/><Relationship Id="rId6" Type="http://schemas.openxmlformats.org/officeDocument/2006/relationships/vmlDrawing" Target="../drawings/vmlDrawing7.vml"/><Relationship Id="rId5" Type="http://schemas.openxmlformats.org/officeDocument/2006/relationships/drawing" Target="../drawings/drawing8.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G346"/>
  <sheetViews>
    <sheetView zoomScale="75" zoomScaleNormal="75" workbookViewId="0">
      <pane xSplit="2" ySplit="3" topLeftCell="AE4" activePane="bottomRight" state="frozen"/>
      <selection pane="topRight" activeCell="C1" sqref="C1"/>
      <selection pane="bottomLeft" activeCell="A4" sqref="A4"/>
      <selection pane="bottomRight" activeCell="AF89" sqref="AF89"/>
    </sheetView>
  </sheetViews>
  <sheetFormatPr defaultColWidth="17.265625" defaultRowHeight="13.9" x14ac:dyDescent="0.35"/>
  <cols>
    <col min="1" max="1" width="6.3984375" style="72" customWidth="1"/>
    <col min="2" max="2" width="23.265625" style="78" customWidth="1"/>
    <col min="3" max="5" width="18.86328125" style="79" customWidth="1"/>
    <col min="6" max="6" width="18.86328125" style="80" customWidth="1"/>
    <col min="7" max="48" width="18.86328125" style="74" customWidth="1"/>
    <col min="49" max="49" width="22.265625" style="74" customWidth="1"/>
    <col min="50" max="50" width="18.86328125" style="74" customWidth="1"/>
    <col min="51" max="51" width="24" style="74" customWidth="1"/>
    <col min="52" max="53" width="18.86328125" style="74" customWidth="1"/>
    <col min="54" max="54" width="21.59765625" style="74" customWidth="1"/>
    <col min="55" max="84" width="18.86328125" style="74" customWidth="1"/>
    <col min="85" max="98" width="17.1328125" style="74" customWidth="1"/>
    <col min="99" max="120" width="18.86328125" style="74" customWidth="1"/>
    <col min="121" max="215" width="17.265625" style="71"/>
    <col min="216" max="16384" width="17.265625" style="72"/>
  </cols>
  <sheetData>
    <row r="1" spans="1:215" ht="18" customHeight="1" x14ac:dyDescent="0.35">
      <c r="A1" s="23"/>
      <c r="B1" s="24"/>
      <c r="C1" s="25">
        <v>1</v>
      </c>
      <c r="D1" s="25">
        <v>2</v>
      </c>
      <c r="E1" s="25">
        <v>3</v>
      </c>
      <c r="F1" s="26">
        <v>4</v>
      </c>
      <c r="G1" s="27">
        <v>5</v>
      </c>
      <c r="H1" s="25">
        <v>6</v>
      </c>
      <c r="I1" s="25">
        <v>7</v>
      </c>
      <c r="J1" s="25">
        <v>8</v>
      </c>
      <c r="K1" s="26">
        <v>9</v>
      </c>
      <c r="L1" s="27">
        <v>10</v>
      </c>
      <c r="M1" s="25">
        <v>11</v>
      </c>
      <c r="N1" s="25">
        <v>12</v>
      </c>
      <c r="O1" s="25">
        <v>13</v>
      </c>
      <c r="P1" s="26">
        <v>14</v>
      </c>
      <c r="Q1" s="27">
        <v>15</v>
      </c>
      <c r="R1" s="25">
        <v>16</v>
      </c>
      <c r="S1" s="25">
        <v>17</v>
      </c>
      <c r="T1" s="25">
        <v>18</v>
      </c>
      <c r="U1" s="26">
        <v>19</v>
      </c>
      <c r="V1" s="27">
        <v>20</v>
      </c>
      <c r="W1" s="25">
        <v>21</v>
      </c>
      <c r="X1" s="25">
        <v>22</v>
      </c>
      <c r="Y1" s="25">
        <v>23</v>
      </c>
      <c r="Z1" s="26">
        <v>24</v>
      </c>
      <c r="AA1" s="27">
        <v>25</v>
      </c>
      <c r="AB1" s="25">
        <v>26</v>
      </c>
      <c r="AC1" s="25">
        <v>27</v>
      </c>
      <c r="AD1" s="25">
        <v>28</v>
      </c>
      <c r="AE1" s="26">
        <v>29</v>
      </c>
      <c r="AF1" s="27">
        <v>30</v>
      </c>
      <c r="AG1" s="25">
        <v>31</v>
      </c>
      <c r="AH1" s="25">
        <v>32</v>
      </c>
      <c r="AI1" s="25">
        <v>33</v>
      </c>
      <c r="AJ1" s="26">
        <v>34</v>
      </c>
      <c r="AK1" s="27">
        <v>35</v>
      </c>
      <c r="AL1" s="25">
        <v>36</v>
      </c>
      <c r="AM1" s="25">
        <v>37</v>
      </c>
      <c r="AN1" s="25">
        <v>38</v>
      </c>
      <c r="AO1" s="26">
        <v>39</v>
      </c>
      <c r="AP1" s="27">
        <v>40</v>
      </c>
      <c r="AQ1" s="25">
        <v>41</v>
      </c>
      <c r="AR1" s="25">
        <v>42</v>
      </c>
      <c r="AS1" s="25">
        <v>43</v>
      </c>
      <c r="AT1" s="26">
        <v>44</v>
      </c>
      <c r="AU1" s="27">
        <v>45</v>
      </c>
      <c r="AV1" s="25">
        <v>46</v>
      </c>
      <c r="AW1" s="25">
        <v>47</v>
      </c>
      <c r="AX1" s="25">
        <v>48</v>
      </c>
      <c r="AY1" s="26">
        <v>49</v>
      </c>
      <c r="AZ1" s="27">
        <v>50</v>
      </c>
      <c r="BA1" s="25">
        <v>51</v>
      </c>
      <c r="BB1" s="25">
        <v>52</v>
      </c>
      <c r="BC1" s="25">
        <v>53</v>
      </c>
      <c r="BD1" s="26">
        <v>54</v>
      </c>
      <c r="BE1" s="27">
        <v>55</v>
      </c>
      <c r="BF1" s="25">
        <v>56</v>
      </c>
      <c r="BG1" s="25">
        <v>57</v>
      </c>
      <c r="BH1" s="25">
        <v>58</v>
      </c>
      <c r="BI1" s="26">
        <v>59</v>
      </c>
      <c r="BJ1" s="27">
        <v>60</v>
      </c>
      <c r="BK1" s="25">
        <v>61</v>
      </c>
      <c r="BL1" s="25">
        <v>62</v>
      </c>
      <c r="BM1" s="25">
        <v>63</v>
      </c>
      <c r="BN1" s="25">
        <v>63</v>
      </c>
      <c r="BO1" s="27">
        <v>65</v>
      </c>
      <c r="BP1" s="25">
        <v>66</v>
      </c>
      <c r="BQ1" s="25">
        <v>67</v>
      </c>
      <c r="BR1" s="25">
        <v>68</v>
      </c>
      <c r="BS1" s="26">
        <v>69</v>
      </c>
      <c r="BT1" s="27">
        <v>70</v>
      </c>
      <c r="BU1" s="25">
        <v>71</v>
      </c>
      <c r="BV1" s="25">
        <v>72</v>
      </c>
      <c r="BW1" s="25">
        <v>73</v>
      </c>
      <c r="BX1" s="26">
        <v>74</v>
      </c>
      <c r="BY1" s="27">
        <v>75</v>
      </c>
      <c r="BZ1" s="25">
        <v>76</v>
      </c>
      <c r="CA1" s="25">
        <v>77</v>
      </c>
      <c r="CB1" s="25">
        <v>78</v>
      </c>
      <c r="CC1" s="26">
        <v>79</v>
      </c>
      <c r="CD1" s="27">
        <v>80</v>
      </c>
      <c r="CE1" s="25">
        <v>81</v>
      </c>
      <c r="CF1" s="25">
        <v>82</v>
      </c>
      <c r="CG1" s="25">
        <v>83</v>
      </c>
      <c r="CH1" s="25">
        <v>84</v>
      </c>
      <c r="CI1" s="25">
        <v>85</v>
      </c>
      <c r="CJ1" s="25">
        <v>86</v>
      </c>
      <c r="CK1" s="25">
        <v>87</v>
      </c>
      <c r="CL1" s="25">
        <v>88</v>
      </c>
      <c r="CM1" s="25">
        <v>89</v>
      </c>
      <c r="CN1" s="25">
        <v>90</v>
      </c>
      <c r="CO1" s="25">
        <v>91</v>
      </c>
      <c r="CP1" s="25">
        <v>92</v>
      </c>
      <c r="CQ1" s="25">
        <v>93</v>
      </c>
      <c r="CR1" s="25">
        <v>94</v>
      </c>
      <c r="CS1" s="25">
        <v>95</v>
      </c>
      <c r="CT1" s="25">
        <v>96</v>
      </c>
      <c r="CU1" s="25">
        <v>97</v>
      </c>
      <c r="CV1" s="25">
        <v>98</v>
      </c>
      <c r="CW1" s="25">
        <v>99</v>
      </c>
      <c r="CX1" s="25">
        <v>100</v>
      </c>
      <c r="CY1" s="25">
        <v>101</v>
      </c>
      <c r="CZ1" s="25">
        <v>102</v>
      </c>
      <c r="DA1" s="25">
        <v>103</v>
      </c>
      <c r="DB1" s="25">
        <v>104</v>
      </c>
      <c r="DC1" s="25">
        <v>105</v>
      </c>
      <c r="DD1" s="25">
        <v>106</v>
      </c>
      <c r="DE1" s="25">
        <v>107</v>
      </c>
      <c r="DF1" s="25">
        <v>108</v>
      </c>
      <c r="DG1" s="25">
        <v>109</v>
      </c>
      <c r="DH1" s="25">
        <v>110</v>
      </c>
      <c r="DI1" s="25">
        <v>111</v>
      </c>
      <c r="DJ1" s="25">
        <v>112</v>
      </c>
      <c r="DK1" s="25">
        <v>113</v>
      </c>
      <c r="DL1" s="25">
        <v>114</v>
      </c>
      <c r="DM1" s="25">
        <v>115</v>
      </c>
      <c r="DN1" s="25">
        <v>116</v>
      </c>
      <c r="DO1" s="25">
        <v>117</v>
      </c>
      <c r="DP1" s="25">
        <v>118</v>
      </c>
    </row>
    <row r="2" spans="1:215" s="74" customFormat="1" ht="28.5" customHeight="1" x14ac:dyDescent="0.35">
      <c r="A2" s="28"/>
      <c r="B2" s="29"/>
      <c r="C2" s="57" t="s">
        <v>40</v>
      </c>
      <c r="D2" s="58" t="s">
        <v>40</v>
      </c>
      <c r="E2" s="58" t="s">
        <v>40</v>
      </c>
      <c r="F2" s="58" t="s">
        <v>40</v>
      </c>
      <c r="G2" s="58" t="s">
        <v>40</v>
      </c>
      <c r="H2" s="57" t="s">
        <v>36</v>
      </c>
      <c r="I2" s="58" t="s">
        <v>36</v>
      </c>
      <c r="J2" s="28" t="s">
        <v>36</v>
      </c>
      <c r="K2" s="28" t="s">
        <v>36</v>
      </c>
      <c r="L2" s="28" t="s">
        <v>36</v>
      </c>
      <c r="M2" s="58" t="s">
        <v>36</v>
      </c>
      <c r="N2" s="58" t="s">
        <v>36</v>
      </c>
      <c r="O2" s="58" t="s">
        <v>36</v>
      </c>
      <c r="P2" s="58" t="s">
        <v>36</v>
      </c>
      <c r="Q2" s="58" t="s">
        <v>36</v>
      </c>
      <c r="R2" s="58" t="s">
        <v>36</v>
      </c>
      <c r="S2" s="58" t="s">
        <v>36</v>
      </c>
      <c r="T2" s="58" t="s">
        <v>42</v>
      </c>
      <c r="U2" s="58" t="s">
        <v>42</v>
      </c>
      <c r="V2" s="58" t="s">
        <v>42</v>
      </c>
      <c r="W2" s="58" t="s">
        <v>43</v>
      </c>
      <c r="X2" s="58" t="s">
        <v>43</v>
      </c>
      <c r="Y2" s="58" t="s">
        <v>43</v>
      </c>
      <c r="Z2" s="58" t="s">
        <v>43</v>
      </c>
      <c r="AA2" s="58" t="s">
        <v>43</v>
      </c>
      <c r="AB2" s="58" t="s">
        <v>34</v>
      </c>
      <c r="AC2" s="58" t="s">
        <v>34</v>
      </c>
      <c r="AD2" s="58" t="s">
        <v>34</v>
      </c>
      <c r="AE2" s="58" t="s">
        <v>34</v>
      </c>
      <c r="AF2" s="58" t="s">
        <v>34</v>
      </c>
      <c r="AG2" s="57" t="s">
        <v>38</v>
      </c>
      <c r="AH2" s="57" t="s">
        <v>38</v>
      </c>
      <c r="AI2" s="57" t="s">
        <v>38</v>
      </c>
      <c r="AJ2" s="28" t="s">
        <v>38</v>
      </c>
      <c r="AK2" s="28" t="s">
        <v>38</v>
      </c>
      <c r="AL2" s="28" t="s">
        <v>38</v>
      </c>
      <c r="AM2" s="58" t="s">
        <v>38</v>
      </c>
      <c r="AN2" s="58" t="s">
        <v>38</v>
      </c>
      <c r="AO2" s="58" t="s">
        <v>44</v>
      </c>
      <c r="AP2" s="58" t="s">
        <v>44</v>
      </c>
      <c r="AQ2" s="58" t="s">
        <v>44</v>
      </c>
      <c r="AR2" s="58" t="s">
        <v>44</v>
      </c>
      <c r="AS2" s="58" t="s">
        <v>41</v>
      </c>
      <c r="AT2" s="58" t="s">
        <v>41</v>
      </c>
      <c r="AU2" s="58" t="s">
        <v>41</v>
      </c>
      <c r="AV2" s="58" t="s">
        <v>41</v>
      </c>
      <c r="AW2" s="58" t="s">
        <v>41</v>
      </c>
      <c r="AX2" s="58" t="s">
        <v>41</v>
      </c>
      <c r="AY2" s="58" t="s">
        <v>41</v>
      </c>
      <c r="AZ2" s="28" t="s">
        <v>41</v>
      </c>
      <c r="BA2" s="28" t="s">
        <v>41</v>
      </c>
      <c r="BB2" s="58" t="s">
        <v>37</v>
      </c>
      <c r="BC2" s="58" t="s">
        <v>37</v>
      </c>
      <c r="BD2" s="58" t="s">
        <v>37</v>
      </c>
      <c r="BE2" s="58" t="s">
        <v>37</v>
      </c>
      <c r="BF2" s="58" t="s">
        <v>37</v>
      </c>
      <c r="BG2" s="58" t="s">
        <v>37</v>
      </c>
      <c r="BH2" s="58" t="s">
        <v>37</v>
      </c>
      <c r="BI2" s="58" t="s">
        <v>37</v>
      </c>
      <c r="BJ2" s="58" t="s">
        <v>37</v>
      </c>
      <c r="BK2" s="58" t="s">
        <v>37</v>
      </c>
      <c r="BL2" s="58" t="s">
        <v>37</v>
      </c>
      <c r="BM2" s="58" t="s">
        <v>37</v>
      </c>
      <c r="BN2" s="58" t="s">
        <v>39</v>
      </c>
      <c r="BO2" s="58" t="s">
        <v>39</v>
      </c>
      <c r="BP2" s="58" t="s">
        <v>39</v>
      </c>
      <c r="BQ2" s="58" t="s">
        <v>35</v>
      </c>
      <c r="BR2" s="58" t="s">
        <v>35</v>
      </c>
      <c r="BS2" s="58" t="s">
        <v>35</v>
      </c>
      <c r="BT2" s="58" t="s">
        <v>35</v>
      </c>
      <c r="BU2" s="58" t="s">
        <v>35</v>
      </c>
      <c r="BV2" s="58" t="s">
        <v>35</v>
      </c>
      <c r="BW2" s="57" t="s">
        <v>33</v>
      </c>
      <c r="BX2" s="58" t="s">
        <v>33</v>
      </c>
      <c r="BY2" s="28" t="s">
        <v>33</v>
      </c>
      <c r="BZ2" s="28" t="s">
        <v>33</v>
      </c>
      <c r="CA2" s="58" t="s">
        <v>33</v>
      </c>
      <c r="CB2" s="58" t="s">
        <v>33</v>
      </c>
      <c r="CC2" s="58" t="s">
        <v>33</v>
      </c>
      <c r="CD2" s="58" t="s">
        <v>33</v>
      </c>
      <c r="CE2" s="58" t="s">
        <v>33</v>
      </c>
      <c r="CF2" s="28" t="s">
        <v>33</v>
      </c>
      <c r="CG2" s="58" t="s">
        <v>70</v>
      </c>
      <c r="CH2" s="58" t="s">
        <v>70</v>
      </c>
      <c r="CI2" s="58" t="s">
        <v>70</v>
      </c>
      <c r="CJ2" s="58" t="s">
        <v>70</v>
      </c>
      <c r="CK2" s="58" t="s">
        <v>70</v>
      </c>
      <c r="CL2" s="58" t="s">
        <v>70</v>
      </c>
      <c r="CM2" s="58" t="s">
        <v>70</v>
      </c>
      <c r="CN2" s="58" t="s">
        <v>71</v>
      </c>
      <c r="CO2" s="58" t="s">
        <v>71</v>
      </c>
      <c r="CP2" s="58" t="s">
        <v>71</v>
      </c>
      <c r="CQ2" s="58" t="s">
        <v>71</v>
      </c>
      <c r="CR2" s="58" t="s">
        <v>71</v>
      </c>
      <c r="CS2" s="58" t="s">
        <v>71</v>
      </c>
      <c r="CT2" s="58" t="s">
        <v>71</v>
      </c>
      <c r="CU2" s="58" t="s">
        <v>44</v>
      </c>
      <c r="CV2" s="58" t="s">
        <v>44</v>
      </c>
      <c r="CW2" s="58" t="s">
        <v>44</v>
      </c>
      <c r="CX2" s="58" t="s">
        <v>40</v>
      </c>
      <c r="CY2" s="58" t="s">
        <v>38</v>
      </c>
      <c r="CZ2" s="58" t="s">
        <v>193</v>
      </c>
      <c r="DA2" s="58" t="s">
        <v>43</v>
      </c>
      <c r="DB2" s="28"/>
      <c r="DC2" s="28"/>
      <c r="DD2" s="28"/>
      <c r="DE2" s="28"/>
      <c r="DF2" s="28"/>
      <c r="DG2" s="28"/>
      <c r="DH2" s="28"/>
      <c r="DI2" s="28"/>
      <c r="DJ2" s="28"/>
      <c r="DK2" s="28"/>
      <c r="DL2" s="28"/>
      <c r="DM2" s="28"/>
      <c r="DN2" s="28"/>
      <c r="DO2" s="28"/>
      <c r="DP2" s="28"/>
      <c r="DQ2" s="73"/>
      <c r="DR2" s="73"/>
      <c r="DS2" s="73"/>
      <c r="DT2" s="73"/>
      <c r="DU2" s="73"/>
      <c r="DV2" s="73"/>
      <c r="DW2" s="73"/>
      <c r="DX2" s="73"/>
      <c r="DY2" s="73"/>
      <c r="DZ2" s="73"/>
      <c r="EA2" s="73"/>
      <c r="EB2" s="73"/>
      <c r="EC2" s="73"/>
      <c r="ED2" s="73"/>
      <c r="EE2" s="73"/>
      <c r="EF2" s="73"/>
      <c r="EG2" s="73"/>
      <c r="EH2" s="73"/>
      <c r="EI2" s="73"/>
      <c r="EJ2" s="73"/>
      <c r="EK2" s="73"/>
      <c r="EL2" s="73"/>
      <c r="EM2" s="73"/>
      <c r="EN2" s="73"/>
      <c r="EO2" s="73"/>
      <c r="EP2" s="73"/>
      <c r="EQ2" s="73"/>
      <c r="ER2" s="73"/>
      <c r="ES2" s="73"/>
      <c r="ET2" s="73"/>
      <c r="EU2" s="73"/>
      <c r="EV2" s="73"/>
      <c r="EW2" s="73"/>
      <c r="EX2" s="73"/>
      <c r="EY2" s="73"/>
      <c r="EZ2" s="73"/>
      <c r="FA2" s="73"/>
      <c r="FB2" s="73"/>
      <c r="FC2" s="73"/>
      <c r="FD2" s="73"/>
      <c r="FE2" s="73"/>
      <c r="FF2" s="73"/>
      <c r="FG2" s="73"/>
      <c r="FH2" s="73"/>
      <c r="FI2" s="73"/>
      <c r="FJ2" s="73"/>
      <c r="FK2" s="73"/>
      <c r="FL2" s="73"/>
      <c r="FM2" s="73"/>
      <c r="FN2" s="73"/>
      <c r="FO2" s="73"/>
      <c r="FP2" s="73"/>
      <c r="FQ2" s="73"/>
      <c r="FR2" s="73"/>
      <c r="FS2" s="73"/>
      <c r="FT2" s="73"/>
      <c r="FU2" s="73"/>
      <c r="FV2" s="73"/>
      <c r="FW2" s="73"/>
      <c r="FX2" s="73"/>
      <c r="FY2" s="73"/>
      <c r="FZ2" s="73"/>
      <c r="GA2" s="73"/>
      <c r="GB2" s="73"/>
      <c r="GC2" s="73"/>
      <c r="GD2" s="73"/>
      <c r="GE2" s="73"/>
      <c r="GF2" s="73"/>
      <c r="GG2" s="73"/>
      <c r="GH2" s="73"/>
      <c r="GI2" s="73"/>
      <c r="GJ2" s="73"/>
      <c r="GK2" s="73"/>
      <c r="GL2" s="73"/>
      <c r="GM2" s="73"/>
      <c r="GN2" s="73"/>
      <c r="GO2" s="73"/>
      <c r="GP2" s="73"/>
      <c r="GQ2" s="73"/>
      <c r="GR2" s="73"/>
      <c r="GS2" s="73"/>
      <c r="GT2" s="73"/>
      <c r="GU2" s="73"/>
      <c r="GV2" s="73"/>
      <c r="GW2" s="73"/>
      <c r="GX2" s="73"/>
      <c r="GY2" s="73"/>
      <c r="GZ2" s="73"/>
      <c r="HA2" s="73"/>
      <c r="HB2" s="73"/>
      <c r="HC2" s="73"/>
      <c r="HD2" s="73"/>
      <c r="HE2" s="73"/>
      <c r="HF2" s="73"/>
      <c r="HG2" s="73"/>
    </row>
    <row r="3" spans="1:215" s="75" customFormat="1" ht="97.15" x14ac:dyDescent="0.35">
      <c r="A3" s="30"/>
      <c r="B3" s="30"/>
      <c r="C3" s="31" t="s">
        <v>262</v>
      </c>
      <c r="D3" s="31" t="s">
        <v>259</v>
      </c>
      <c r="E3" s="31" t="s">
        <v>263</v>
      </c>
      <c r="F3" s="31" t="s">
        <v>190</v>
      </c>
      <c r="G3" s="31" t="s">
        <v>325</v>
      </c>
      <c r="H3" s="31" t="s">
        <v>330</v>
      </c>
      <c r="I3" s="31" t="s">
        <v>331</v>
      </c>
      <c r="J3" s="31" t="s">
        <v>264</v>
      </c>
      <c r="K3" s="31" t="s">
        <v>265</v>
      </c>
      <c r="L3" s="31" t="s">
        <v>266</v>
      </c>
      <c r="M3" s="31" t="s">
        <v>294</v>
      </c>
      <c r="N3" s="31" t="s">
        <v>267</v>
      </c>
      <c r="O3" s="31" t="s">
        <v>191</v>
      </c>
      <c r="P3" s="31" t="s">
        <v>293</v>
      </c>
      <c r="Q3" s="31" t="s">
        <v>268</v>
      </c>
      <c r="R3" s="31" t="s">
        <v>304</v>
      </c>
      <c r="S3" s="31" t="s">
        <v>321</v>
      </c>
      <c r="T3" s="31" t="s">
        <v>287</v>
      </c>
      <c r="U3" s="31" t="s">
        <v>328</v>
      </c>
      <c r="V3" s="31" t="s">
        <v>288</v>
      </c>
      <c r="W3" s="31" t="s">
        <v>300</v>
      </c>
      <c r="X3" s="31" t="s">
        <v>303</v>
      </c>
      <c r="Y3" s="31" t="str">
        <f>R3</f>
        <v>Per cent of prep. pupils developmentally vulnerable in 1 or more domains, 2018</v>
      </c>
      <c r="Z3" s="31" t="str">
        <f>S3</f>
        <v>Per cent prep pupils who had not attended pre-school before their first year at school: 2018</v>
      </c>
      <c r="AA3" s="31" t="s">
        <v>323</v>
      </c>
      <c r="AB3" s="31" t="s">
        <v>329</v>
      </c>
      <c r="AC3" s="31" t="s">
        <v>297</v>
      </c>
      <c r="AD3" s="31" t="s">
        <v>269</v>
      </c>
      <c r="AE3" s="31" t="s">
        <v>270</v>
      </c>
      <c r="AF3" s="31" t="s">
        <v>332</v>
      </c>
      <c r="AG3" s="31" t="s">
        <v>271</v>
      </c>
      <c r="AH3" s="31" t="s">
        <v>272</v>
      </c>
      <c r="AI3" s="31" t="s">
        <v>295</v>
      </c>
      <c r="AJ3" s="31" t="s">
        <v>273</v>
      </c>
      <c r="AK3" s="31" t="s">
        <v>286</v>
      </c>
      <c r="AL3" s="31" t="s">
        <v>274</v>
      </c>
      <c r="AM3" s="31" t="s">
        <v>275</v>
      </c>
      <c r="AN3" s="31" t="s">
        <v>276</v>
      </c>
      <c r="AO3" s="31" t="s">
        <v>305</v>
      </c>
      <c r="AP3" s="31" t="s">
        <v>277</v>
      </c>
      <c r="AQ3" s="31" t="s">
        <v>278</v>
      </c>
      <c r="AR3" s="31" t="s">
        <v>279</v>
      </c>
      <c r="AS3" s="31" t="s">
        <v>280</v>
      </c>
      <c r="AT3" s="31" t="s">
        <v>324</v>
      </c>
      <c r="AU3" s="31" t="s">
        <v>290</v>
      </c>
      <c r="AV3" s="31" t="s">
        <v>289</v>
      </c>
      <c r="AW3" s="31" t="s">
        <v>291</v>
      </c>
      <c r="AX3" s="81" t="str">
        <f>AF3</f>
        <v>Rate of Police callouts to family incidents, 2020/21 [per 100,000 residents]</v>
      </c>
      <c r="AY3" s="31" t="s">
        <v>292</v>
      </c>
      <c r="AZ3" s="31" t="s">
        <v>261</v>
      </c>
      <c r="BA3" s="31"/>
      <c r="BB3" s="31" t="s">
        <v>306</v>
      </c>
      <c r="BC3" s="31" t="s">
        <v>307</v>
      </c>
      <c r="BD3" s="31" t="s">
        <v>308</v>
      </c>
      <c r="BE3" s="31" t="s">
        <v>309</v>
      </c>
      <c r="BF3" s="31" t="s">
        <v>310</v>
      </c>
      <c r="BG3" s="31" t="s">
        <v>311</v>
      </c>
      <c r="BH3" s="31" t="s">
        <v>312</v>
      </c>
      <c r="BI3" s="31" t="s">
        <v>313</v>
      </c>
      <c r="BJ3" s="31" t="s">
        <v>314</v>
      </c>
      <c r="BK3" s="31" t="s">
        <v>315</v>
      </c>
      <c r="BL3" s="31" t="s">
        <v>316</v>
      </c>
      <c r="BM3" s="31" t="s">
        <v>317</v>
      </c>
      <c r="BN3" s="31" t="s">
        <v>281</v>
      </c>
      <c r="BO3" s="31" t="s">
        <v>299</v>
      </c>
      <c r="BP3" s="31" t="s">
        <v>282</v>
      </c>
      <c r="BQ3" s="31" t="s">
        <v>320</v>
      </c>
      <c r="BR3" s="31" t="s">
        <v>302</v>
      </c>
      <c r="BS3" s="31" t="s">
        <v>260</v>
      </c>
      <c r="BT3" s="31" t="s">
        <v>103</v>
      </c>
      <c r="BU3" s="31" t="s">
        <v>194</v>
      </c>
      <c r="BV3" s="31" t="str">
        <f>AF3</f>
        <v>Rate of Police callouts to family incidents, 2020/21 [per 100,000 residents]</v>
      </c>
      <c r="BW3" s="31" t="s">
        <v>293</v>
      </c>
      <c r="BX3" s="31" t="str">
        <f>AB3</f>
        <v>Birth rate per 1,000 women aged 20-24, 2019</v>
      </c>
      <c r="BY3" s="31" t="s">
        <v>31</v>
      </c>
      <c r="BZ3" s="31" t="s">
        <v>46</v>
      </c>
      <c r="CA3" s="31" t="s">
        <v>47</v>
      </c>
      <c r="CB3" s="31" t="s">
        <v>49</v>
      </c>
      <c r="CC3" s="31" t="s">
        <v>48</v>
      </c>
      <c r="CD3" s="31" t="s">
        <v>32</v>
      </c>
      <c r="CE3" s="31" t="s">
        <v>318</v>
      </c>
      <c r="CF3" s="31" t="s">
        <v>194</v>
      </c>
      <c r="CG3" s="31" t="s">
        <v>283</v>
      </c>
      <c r="CH3" s="31" t="s">
        <v>104</v>
      </c>
      <c r="CI3" s="31" t="s">
        <v>284</v>
      </c>
      <c r="CJ3" s="31" t="s">
        <v>95</v>
      </c>
      <c r="CK3" s="31" t="s">
        <v>301</v>
      </c>
      <c r="CL3" s="31"/>
      <c r="CM3" s="31"/>
      <c r="CN3" s="31" t="s">
        <v>105</v>
      </c>
      <c r="CO3" s="31" t="s">
        <v>296</v>
      </c>
      <c r="CP3" s="31" t="s">
        <v>96</v>
      </c>
      <c r="CQ3" s="31" t="s">
        <v>97</v>
      </c>
      <c r="CR3" s="31" t="s">
        <v>98</v>
      </c>
      <c r="CS3" s="31" t="s">
        <v>106</v>
      </c>
      <c r="CT3" s="31" t="s">
        <v>100</v>
      </c>
      <c r="CU3" s="31" t="s">
        <v>322</v>
      </c>
      <c r="CV3" s="31" t="s">
        <v>285</v>
      </c>
      <c r="CW3" s="31" t="s">
        <v>298</v>
      </c>
      <c r="CX3" s="31" t="s">
        <v>192</v>
      </c>
      <c r="CY3" s="31" t="s">
        <v>326</v>
      </c>
      <c r="CZ3" s="31" t="s">
        <v>327</v>
      </c>
      <c r="DA3" s="31" t="s">
        <v>319</v>
      </c>
      <c r="DB3" s="31"/>
      <c r="DC3" s="31"/>
      <c r="DD3" s="31"/>
      <c r="DE3" s="31"/>
      <c r="DF3" s="31"/>
      <c r="DG3" s="31"/>
      <c r="DH3" s="31"/>
      <c r="DI3" s="31"/>
      <c r="DJ3" s="31"/>
      <c r="DK3" s="31"/>
      <c r="DL3" s="31"/>
      <c r="DM3" s="31"/>
      <c r="DN3" s="31"/>
      <c r="DO3" s="31"/>
      <c r="DP3" s="31"/>
      <c r="DQ3" s="71"/>
      <c r="DR3" s="71"/>
      <c r="DS3" s="71"/>
      <c r="DT3" s="71"/>
      <c r="DU3" s="71"/>
      <c r="DV3" s="71"/>
      <c r="DW3" s="71"/>
      <c r="DX3" s="71"/>
      <c r="DY3" s="71"/>
      <c r="DZ3" s="71"/>
      <c r="EA3" s="71"/>
      <c r="EB3" s="71"/>
      <c r="EC3" s="71"/>
      <c r="ED3" s="71"/>
      <c r="EE3" s="71"/>
      <c r="EF3" s="71"/>
      <c r="EG3" s="71"/>
      <c r="EH3" s="71"/>
      <c r="EI3" s="71"/>
      <c r="EJ3" s="71"/>
      <c r="EK3" s="71"/>
      <c r="EL3" s="71"/>
      <c r="EM3" s="71"/>
      <c r="EN3" s="71"/>
      <c r="EO3" s="71"/>
      <c r="EP3" s="71"/>
      <c r="EQ3" s="71"/>
      <c r="ER3" s="71"/>
      <c r="ES3" s="71"/>
      <c r="ET3" s="71"/>
      <c r="EU3" s="71"/>
      <c r="EV3" s="71"/>
      <c r="EW3" s="71"/>
      <c r="EX3" s="71"/>
      <c r="EY3" s="71"/>
      <c r="EZ3" s="71"/>
      <c r="FA3" s="71"/>
      <c r="FB3" s="71"/>
      <c r="FC3" s="71"/>
      <c r="FD3" s="71"/>
      <c r="FE3" s="71"/>
      <c r="FF3" s="71"/>
      <c r="FG3" s="71"/>
      <c r="FH3" s="71"/>
      <c r="FI3" s="71"/>
      <c r="FJ3" s="71"/>
      <c r="FK3" s="71"/>
      <c r="FL3" s="71"/>
      <c r="FM3" s="71"/>
      <c r="FN3" s="71"/>
      <c r="FO3" s="71"/>
      <c r="FP3" s="71"/>
      <c r="FQ3" s="71"/>
      <c r="FR3" s="71"/>
      <c r="FS3" s="71"/>
      <c r="FT3" s="71"/>
      <c r="FU3" s="71"/>
      <c r="FV3" s="71"/>
      <c r="FW3" s="71"/>
      <c r="FX3" s="71"/>
      <c r="FY3" s="71"/>
      <c r="FZ3" s="71"/>
      <c r="GA3" s="71"/>
      <c r="GB3" s="71"/>
      <c r="GC3" s="71"/>
      <c r="GD3" s="71"/>
      <c r="GE3" s="71"/>
      <c r="GF3" s="71"/>
      <c r="GG3" s="71"/>
      <c r="GH3" s="71"/>
      <c r="GI3" s="71"/>
      <c r="GJ3" s="71"/>
      <c r="GK3" s="71"/>
      <c r="GL3" s="71"/>
      <c r="GM3" s="71"/>
      <c r="GN3" s="71"/>
      <c r="GO3" s="71"/>
      <c r="GP3" s="71"/>
      <c r="GQ3" s="71"/>
      <c r="GR3" s="71"/>
      <c r="GS3" s="71"/>
      <c r="GT3" s="71"/>
      <c r="GU3" s="71"/>
      <c r="GV3" s="71"/>
      <c r="GW3" s="71"/>
      <c r="GX3" s="71"/>
      <c r="GY3" s="71"/>
      <c r="GZ3" s="71"/>
      <c r="HA3" s="71"/>
      <c r="HB3" s="71"/>
      <c r="HC3" s="71"/>
      <c r="HD3" s="71"/>
      <c r="HE3" s="71"/>
      <c r="HF3" s="71"/>
      <c r="HG3" s="71"/>
    </row>
    <row r="4" spans="1:215" ht="20.25" customHeight="1" x14ac:dyDescent="0.35">
      <c r="A4" s="32">
        <v>1</v>
      </c>
      <c r="B4" s="83" t="s">
        <v>107</v>
      </c>
      <c r="C4" s="84">
        <v>1.0385495511353635</v>
      </c>
      <c r="D4" s="82">
        <v>88.1</v>
      </c>
      <c r="E4" s="82">
        <v>33.944069431051112</v>
      </c>
      <c r="F4" s="82">
        <v>63.4</v>
      </c>
      <c r="G4" s="82">
        <v>162.22448781910791</v>
      </c>
      <c r="H4" s="85">
        <v>2.8301886792452819</v>
      </c>
      <c r="I4" s="82">
        <v>0.94339622641508925</v>
      </c>
      <c r="J4" s="82">
        <v>41.906034290803831</v>
      </c>
      <c r="K4" s="82">
        <v>34.561626429479034</v>
      </c>
      <c r="L4" s="82">
        <v>38.217735808097252</v>
      </c>
      <c r="M4" s="82">
        <v>28.74074074074074</v>
      </c>
      <c r="N4" s="82">
        <v>9.433962264150944</v>
      </c>
      <c r="O4" s="82">
        <v>4.0999999999999943</v>
      </c>
      <c r="P4" s="82">
        <v>13.802083333333334</v>
      </c>
      <c r="Q4" s="82">
        <v>18.766066838046271</v>
      </c>
      <c r="R4" s="82">
        <v>12.8</v>
      </c>
      <c r="S4" s="82">
        <v>4.5999999999999943</v>
      </c>
      <c r="T4" s="82">
        <v>33.074074074074069</v>
      </c>
      <c r="U4" s="82">
        <v>3.3</v>
      </c>
      <c r="V4" s="82">
        <v>13.802083333333334</v>
      </c>
      <c r="W4" s="82">
        <v>96</v>
      </c>
      <c r="X4" s="82">
        <v>42.9</v>
      </c>
      <c r="Y4" s="86">
        <f t="shared" ref="Y4:Y67" si="0">R4</f>
        <v>12.8</v>
      </c>
      <c r="Z4" s="86">
        <f>S4</f>
        <v>4.5999999999999943</v>
      </c>
      <c r="AA4" s="82">
        <v>13.3</v>
      </c>
      <c r="AB4" s="82">
        <v>25.601002873248945</v>
      </c>
      <c r="AC4" s="82">
        <v>17.32233502538071</v>
      </c>
      <c r="AD4" s="82">
        <v>1815.615835777126</v>
      </c>
      <c r="AE4" s="82">
        <v>785.63829787234044</v>
      </c>
      <c r="AF4" s="82">
        <v>1187.0808602482077</v>
      </c>
      <c r="AG4" s="84">
        <v>562.33205374280226</v>
      </c>
      <c r="AH4" s="87">
        <v>11.420552677029361</v>
      </c>
      <c r="AI4" s="82">
        <v>994</v>
      </c>
      <c r="AJ4" s="82">
        <v>489.09348441926346</v>
      </c>
      <c r="AK4" s="82">
        <v>679.78468899521533</v>
      </c>
      <c r="AL4" s="82">
        <v>562.33205374280226</v>
      </c>
      <c r="AM4" s="82">
        <v>11.470588235294118</v>
      </c>
      <c r="AN4" s="82">
        <v>0.42</v>
      </c>
      <c r="AO4" s="82">
        <v>32.11701046982661</v>
      </c>
      <c r="AP4" s="82">
        <v>74.162487462387162</v>
      </c>
      <c r="AQ4" s="82">
        <v>1.1542205534696148</v>
      </c>
      <c r="AR4" s="82">
        <v>0.5100595069424767</v>
      </c>
      <c r="AS4" s="82">
        <v>51.609195402298845</v>
      </c>
      <c r="AT4" s="82">
        <v>34.533320290272243</v>
      </c>
      <c r="AU4" s="82">
        <v>117.9253534401508</v>
      </c>
      <c r="AV4" s="82">
        <v>16.871460635996481</v>
      </c>
      <c r="AW4" s="82">
        <v>96.373337557987455</v>
      </c>
      <c r="AX4" s="86">
        <f t="shared" ref="AX4:AX67" si="1">AF4</f>
        <v>1187.0808602482077</v>
      </c>
      <c r="AY4" s="82">
        <v>129.20189035799291</v>
      </c>
      <c r="AZ4" s="82">
        <v>31</v>
      </c>
      <c r="BA4" s="82"/>
      <c r="BB4" s="82">
        <v>25.6</v>
      </c>
      <c r="BC4" s="82">
        <v>16.129190000000001</v>
      </c>
      <c r="BD4" s="82">
        <v>0.87</v>
      </c>
      <c r="BE4" s="82">
        <v>40.549999999999997</v>
      </c>
      <c r="BF4" s="82">
        <v>8.15</v>
      </c>
      <c r="BG4" s="82">
        <v>7.5</v>
      </c>
      <c r="BH4" s="88">
        <v>7.5</v>
      </c>
      <c r="BI4" s="82">
        <v>67.430000000000007</v>
      </c>
      <c r="BJ4" s="88">
        <v>22.05</v>
      </c>
      <c r="BK4" s="82">
        <v>16.51454</v>
      </c>
      <c r="BL4" s="82">
        <v>15.1</v>
      </c>
      <c r="BM4" s="82">
        <v>29.66</v>
      </c>
      <c r="BN4" s="82">
        <v>81.088362068965509</v>
      </c>
      <c r="BO4" s="82">
        <v>73.320350535540413</v>
      </c>
      <c r="BP4" s="82">
        <v>745.12987012987014</v>
      </c>
      <c r="BQ4" s="82">
        <v>1626.0801256873526</v>
      </c>
      <c r="BR4" s="82">
        <v>33.559728326008788</v>
      </c>
      <c r="BS4" s="82">
        <v>21.299999999999997</v>
      </c>
      <c r="BT4" s="82"/>
      <c r="BU4" s="82" t="s">
        <v>195</v>
      </c>
      <c r="BV4" s="86">
        <f t="shared" ref="BV4:BV67" si="2">AF4</f>
        <v>1187.0808602482077</v>
      </c>
      <c r="BW4" s="82">
        <v>13.802083333333334</v>
      </c>
      <c r="BX4" s="86">
        <f t="shared" ref="BX4:BX67" si="3">AB4</f>
        <v>25.601002873248945</v>
      </c>
      <c r="BY4" s="82" t="s">
        <v>108</v>
      </c>
      <c r="BZ4" s="82" t="s">
        <v>108</v>
      </c>
      <c r="CA4" s="82" t="s">
        <v>108</v>
      </c>
      <c r="CB4" s="82" t="s">
        <v>108</v>
      </c>
      <c r="CC4" s="82" t="s">
        <v>108</v>
      </c>
      <c r="CD4" s="82" t="s">
        <v>108</v>
      </c>
      <c r="CE4" s="82">
        <v>18.766066838046271</v>
      </c>
      <c r="CF4" s="82" t="s">
        <v>195</v>
      </c>
      <c r="CG4" s="82">
        <v>22.8</v>
      </c>
      <c r="CH4" s="82">
        <v>0.9</v>
      </c>
      <c r="CI4" s="82">
        <v>21.299999999999997</v>
      </c>
      <c r="CJ4" s="82">
        <v>8.3000000000000007</v>
      </c>
      <c r="CK4" s="82">
        <v>11.628462273161414</v>
      </c>
      <c r="CL4" s="82"/>
      <c r="CM4" s="82"/>
      <c r="CN4" s="82">
        <v>57.7</v>
      </c>
      <c r="CO4" s="82"/>
      <c r="CP4" s="82">
        <v>14.1</v>
      </c>
      <c r="CQ4" s="82">
        <v>10.7</v>
      </c>
      <c r="CR4" s="82">
        <v>32.700000000000003</v>
      </c>
      <c r="CS4" s="82">
        <v>427</v>
      </c>
      <c r="CT4" s="82">
        <v>12.400000000000006</v>
      </c>
      <c r="CU4" s="82">
        <v>47.699999999999996</v>
      </c>
      <c r="CV4" s="82">
        <v>4.5366617538688283</v>
      </c>
      <c r="CW4" s="82">
        <v>0.24899598393574299</v>
      </c>
      <c r="CX4" s="82">
        <v>21.53</v>
      </c>
      <c r="CY4" s="82">
        <v>9.487873679639188</v>
      </c>
      <c r="CZ4" s="82">
        <v>64.725723468383364</v>
      </c>
      <c r="DA4" s="82">
        <v>15.376697546236343</v>
      </c>
      <c r="DB4" s="28"/>
      <c r="DC4" s="28"/>
      <c r="DD4" s="28"/>
      <c r="DE4" s="28"/>
      <c r="DF4" s="28"/>
      <c r="DG4" s="28"/>
      <c r="DH4" s="28"/>
      <c r="DI4" s="28"/>
      <c r="DJ4" s="28"/>
      <c r="DK4" s="28"/>
      <c r="DL4" s="28"/>
      <c r="DM4" s="28"/>
      <c r="DN4" s="28"/>
      <c r="DO4" s="28"/>
      <c r="DP4" s="28"/>
    </row>
    <row r="5" spans="1:215" ht="20.25" customHeight="1" x14ac:dyDescent="0.35">
      <c r="A5" s="32">
        <v>2</v>
      </c>
      <c r="B5" s="83" t="s">
        <v>109</v>
      </c>
      <c r="C5" s="84">
        <v>0.73971792089949695</v>
      </c>
      <c r="D5" s="82">
        <v>72.7</v>
      </c>
      <c r="E5" s="82">
        <v>31.726566294317632</v>
      </c>
      <c r="F5" s="82">
        <v>50.2</v>
      </c>
      <c r="G5" s="82">
        <v>408.20319119040681</v>
      </c>
      <c r="H5" s="85">
        <v>8.461538461538467</v>
      </c>
      <c r="I5" s="82">
        <v>0.80645161290323131</v>
      </c>
      <c r="J5" s="82">
        <v>45.423480595557727</v>
      </c>
      <c r="K5" s="82">
        <v>37.990196078431367</v>
      </c>
      <c r="L5" s="82">
        <v>41.773700305810394</v>
      </c>
      <c r="M5" s="82">
        <v>20.178197064989519</v>
      </c>
      <c r="N5" s="82">
        <v>11.028037383177571</v>
      </c>
      <c r="O5" s="82">
        <v>10.299999999999997</v>
      </c>
      <c r="P5" s="82">
        <v>21.052631578947366</v>
      </c>
      <c r="Q5" s="82">
        <v>24.248927038626608</v>
      </c>
      <c r="R5" s="82">
        <v>20.338983050847499</v>
      </c>
      <c r="S5" s="82">
        <v>6.5</v>
      </c>
      <c r="T5" s="82">
        <v>32.071799307958479</v>
      </c>
      <c r="U5" s="82">
        <v>3.1</v>
      </c>
      <c r="V5" s="82">
        <v>21.052631578947366</v>
      </c>
      <c r="W5" s="82">
        <v>79.3</v>
      </c>
      <c r="X5" s="82">
        <v>41</v>
      </c>
      <c r="Y5" s="86">
        <f t="shared" si="0"/>
        <v>20.338983050847499</v>
      </c>
      <c r="Z5" s="86">
        <f t="shared" ref="Z5:Z68" si="4">S5</f>
        <v>6.5</v>
      </c>
      <c r="AA5" s="82">
        <v>29.1</v>
      </c>
      <c r="AB5" s="82">
        <v>74.975454242934575</v>
      </c>
      <c r="AC5" s="82">
        <v>19.854881266490764</v>
      </c>
      <c r="AD5" s="82">
        <v>1728.9012738853503</v>
      </c>
      <c r="AE5" s="82">
        <v>808.57142857142856</v>
      </c>
      <c r="AF5" s="82">
        <v>2766.402005850397</v>
      </c>
      <c r="AG5" s="84">
        <v>555.9031556039173</v>
      </c>
      <c r="AH5" s="87">
        <v>10.652837095790115</v>
      </c>
      <c r="AI5" s="82">
        <v>942</v>
      </c>
      <c r="AJ5" s="82">
        <v>491.45299145299145</v>
      </c>
      <c r="AK5" s="82">
        <v>651.69683257918552</v>
      </c>
      <c r="AL5" s="82">
        <v>555.9031556039173</v>
      </c>
      <c r="AM5" s="82">
        <v>14.344262295081966</v>
      </c>
      <c r="AN5" s="82">
        <v>0.42</v>
      </c>
      <c r="AO5" s="82">
        <v>30.132572900633992</v>
      </c>
      <c r="AP5" s="82">
        <v>73.394711992445707</v>
      </c>
      <c r="AQ5" s="82">
        <v>2.8203212551363466</v>
      </c>
      <c r="AR5" s="82">
        <v>1.044744617982271</v>
      </c>
      <c r="AS5" s="82">
        <v>47.969052224371367</v>
      </c>
      <c r="AT5" s="82">
        <v>75.570321323812138</v>
      </c>
      <c r="AU5" s="82">
        <v>167.5610383554816</v>
      </c>
      <c r="AV5" s="82">
        <v>12.975448632819164</v>
      </c>
      <c r="AW5" s="82">
        <v>98.4747434408674</v>
      </c>
      <c r="AX5" s="86">
        <f t="shared" si="1"/>
        <v>2766.402005850397</v>
      </c>
      <c r="AY5" s="82">
        <v>132.06874072002194</v>
      </c>
      <c r="AZ5" s="82">
        <v>36.6</v>
      </c>
      <c r="BA5" s="82"/>
      <c r="BB5" s="82">
        <v>20.8</v>
      </c>
      <c r="BC5" s="82">
        <v>21.804739999999999</v>
      </c>
      <c r="BD5" s="82">
        <v>2.8</v>
      </c>
      <c r="BE5" s="82">
        <v>36.549999999999997</v>
      </c>
      <c r="BF5" s="82">
        <v>4.28</v>
      </c>
      <c r="BG5" s="82">
        <v>13.7</v>
      </c>
      <c r="BH5" s="88">
        <v>14.4</v>
      </c>
      <c r="BI5" s="82">
        <v>62.11</v>
      </c>
      <c r="BJ5" s="88">
        <v>21.86</v>
      </c>
      <c r="BK5" s="82">
        <v>21.63569</v>
      </c>
      <c r="BL5" s="82">
        <v>14.68</v>
      </c>
      <c r="BM5" s="82">
        <v>0</v>
      </c>
      <c r="BN5" s="82">
        <v>81.048141377209021</v>
      </c>
      <c r="BO5" s="82">
        <v>64.610011641443549</v>
      </c>
      <c r="BP5" s="82">
        <v>724.48979591836735</v>
      </c>
      <c r="BQ5" s="82">
        <v>2263.6710470538364</v>
      </c>
      <c r="BR5" s="82">
        <v>35.827006738889359</v>
      </c>
      <c r="BS5" s="82">
        <v>43.2</v>
      </c>
      <c r="BT5" s="82"/>
      <c r="BU5" s="82" t="s">
        <v>196</v>
      </c>
      <c r="BV5" s="86">
        <f t="shared" si="2"/>
        <v>2766.402005850397</v>
      </c>
      <c r="BW5" s="82">
        <v>21.052631578947366</v>
      </c>
      <c r="BX5" s="86">
        <f t="shared" si="3"/>
        <v>74.975454242934575</v>
      </c>
      <c r="BY5" s="82" t="s">
        <v>108</v>
      </c>
      <c r="BZ5" s="82" t="s">
        <v>108</v>
      </c>
      <c r="CA5" s="82" t="s">
        <v>108</v>
      </c>
      <c r="CB5" s="82" t="s">
        <v>108</v>
      </c>
      <c r="CC5" s="82" t="s">
        <v>108</v>
      </c>
      <c r="CD5" s="82" t="s">
        <v>108</v>
      </c>
      <c r="CE5" s="82">
        <v>24.248927038626608</v>
      </c>
      <c r="CF5" s="82" t="s">
        <v>196</v>
      </c>
      <c r="CG5" s="82">
        <v>20.100000000000001</v>
      </c>
      <c r="CH5" s="82">
        <v>0.5</v>
      </c>
      <c r="CI5" s="82">
        <v>5.2000000000000028</v>
      </c>
      <c r="CJ5" s="82" t="s">
        <v>108</v>
      </c>
      <c r="CK5" s="82">
        <v>8.7757313109425787</v>
      </c>
      <c r="CL5" s="82"/>
      <c r="CM5" s="82"/>
      <c r="CN5" s="82">
        <v>64.2</v>
      </c>
      <c r="CO5" s="82"/>
      <c r="CP5" s="82">
        <v>7.4</v>
      </c>
      <c r="CQ5" s="82">
        <v>4.5</v>
      </c>
      <c r="CR5" s="82">
        <v>39.5</v>
      </c>
      <c r="CS5" s="82">
        <v>370</v>
      </c>
      <c r="CT5" s="82">
        <v>19.799999999999997</v>
      </c>
      <c r="CU5" s="82">
        <v>68.600000000000009</v>
      </c>
      <c r="CV5" s="82">
        <v>2.9324607976293371</v>
      </c>
      <c r="CW5" s="82">
        <v>0.44417869650636371</v>
      </c>
      <c r="CX5" s="82">
        <v>18.230000000000004</v>
      </c>
      <c r="CY5" s="82">
        <v>9.0253741124033109</v>
      </c>
      <c r="CZ5" s="82">
        <v>63.676104116889256</v>
      </c>
      <c r="DA5" s="82">
        <v>35.556901424698616</v>
      </c>
      <c r="DB5" s="28"/>
      <c r="DC5" s="28"/>
      <c r="DD5" s="28"/>
      <c r="DE5" s="28"/>
      <c r="DF5" s="28"/>
      <c r="DG5" s="28"/>
      <c r="DH5" s="28"/>
      <c r="DI5" s="28"/>
      <c r="DJ5" s="28"/>
      <c r="DK5" s="28"/>
      <c r="DL5" s="28"/>
      <c r="DM5" s="28"/>
      <c r="DN5" s="28"/>
      <c r="DO5" s="28"/>
      <c r="DP5" s="28"/>
    </row>
    <row r="6" spans="1:215" ht="20.25" customHeight="1" x14ac:dyDescent="0.35">
      <c r="A6" s="32">
        <v>3</v>
      </c>
      <c r="B6" s="83" t="s">
        <v>110</v>
      </c>
      <c r="C6" s="84">
        <v>0.74170801775920603</v>
      </c>
      <c r="D6" s="82">
        <v>58.6</v>
      </c>
      <c r="E6" s="82">
        <v>23.898184313311514</v>
      </c>
      <c r="F6" s="82">
        <v>51.9</v>
      </c>
      <c r="G6" s="82">
        <v>508.89833951416301</v>
      </c>
      <c r="H6" s="85">
        <v>8.6218158066623118</v>
      </c>
      <c r="I6" s="82">
        <v>4.0477770404777687</v>
      </c>
      <c r="J6" s="82">
        <v>36.168599590014324</v>
      </c>
      <c r="K6" s="82">
        <v>32.432979261507334</v>
      </c>
      <c r="L6" s="82">
        <v>34.20401319991484</v>
      </c>
      <c r="M6" s="82">
        <v>32.694314032342206</v>
      </c>
      <c r="N6" s="82">
        <v>30.269266480965644</v>
      </c>
      <c r="O6" s="82">
        <v>9.7999999999999972</v>
      </c>
      <c r="P6" s="82">
        <v>15.51377726750861</v>
      </c>
      <c r="Q6" s="82">
        <v>14.688702094315428</v>
      </c>
      <c r="R6" s="82">
        <v>10.5390185036203</v>
      </c>
      <c r="S6" s="82">
        <v>5.2000000000000028</v>
      </c>
      <c r="T6" s="82">
        <v>33.1333924067889</v>
      </c>
      <c r="U6" s="82">
        <v>5.9</v>
      </c>
      <c r="V6" s="82">
        <v>15.51377726750861</v>
      </c>
      <c r="W6" s="82">
        <v>74.5</v>
      </c>
      <c r="X6" s="82">
        <v>36.299999999999997</v>
      </c>
      <c r="Y6" s="86">
        <f t="shared" si="0"/>
        <v>10.5390185036203</v>
      </c>
      <c r="Z6" s="86">
        <f t="shared" si="4"/>
        <v>5.2000000000000028</v>
      </c>
      <c r="AA6" s="82">
        <v>24.1</v>
      </c>
      <c r="AB6" s="82">
        <v>49.29470778287461</v>
      </c>
      <c r="AC6" s="82">
        <v>20.692080461386976</v>
      </c>
      <c r="AD6" s="82">
        <v>2064.4647093712929</v>
      </c>
      <c r="AE6" s="82">
        <v>838.8780169602087</v>
      </c>
      <c r="AF6" s="82">
        <v>2127.3156670647713</v>
      </c>
      <c r="AG6" s="84">
        <v>590.59858667036167</v>
      </c>
      <c r="AH6" s="87">
        <v>12.848499386960926</v>
      </c>
      <c r="AI6" s="82">
        <v>980</v>
      </c>
      <c r="AJ6" s="82">
        <v>499.23713235294122</v>
      </c>
      <c r="AK6" s="82">
        <v>732.19866071428567</v>
      </c>
      <c r="AL6" s="82">
        <v>590.59858667036167</v>
      </c>
      <c r="AM6" s="82">
        <v>12.492916902769908</v>
      </c>
      <c r="AN6" s="82">
        <v>0.44</v>
      </c>
      <c r="AO6" s="82">
        <v>37.590854485365384</v>
      </c>
      <c r="AP6" s="82">
        <v>66.812667569217695</v>
      </c>
      <c r="AQ6" s="82">
        <v>4.0969417195614541</v>
      </c>
      <c r="AR6" s="82">
        <v>0.40606000419301086</v>
      </c>
      <c r="AS6" s="82">
        <v>67.529451063857337</v>
      </c>
      <c r="AT6" s="82">
        <v>44.928428435960562</v>
      </c>
      <c r="AU6" s="82">
        <v>149.35436509327096</v>
      </c>
      <c r="AV6" s="82">
        <v>9.4265683772836457</v>
      </c>
      <c r="AW6" s="82">
        <v>95.474991129446138</v>
      </c>
      <c r="AX6" s="86">
        <f t="shared" si="1"/>
        <v>2127.3156670647713</v>
      </c>
      <c r="AY6" s="82">
        <v>135.53620270548814</v>
      </c>
      <c r="AZ6" s="82">
        <v>35</v>
      </c>
      <c r="BA6" s="82"/>
      <c r="BB6" s="82">
        <v>23.6</v>
      </c>
      <c r="BC6" s="82">
        <v>22.439699999999998</v>
      </c>
      <c r="BD6" s="82">
        <v>2.17</v>
      </c>
      <c r="BE6" s="82">
        <v>51.25</v>
      </c>
      <c r="BF6" s="82">
        <v>6.9</v>
      </c>
      <c r="BG6" s="82">
        <v>16.7</v>
      </c>
      <c r="BH6" s="88">
        <v>11.2</v>
      </c>
      <c r="BI6" s="82">
        <v>62.8</v>
      </c>
      <c r="BJ6" s="88">
        <v>15.71</v>
      </c>
      <c r="BK6" s="82">
        <v>20.50742</v>
      </c>
      <c r="BL6" s="82">
        <v>17.940000000000001</v>
      </c>
      <c r="BM6" s="82">
        <v>22.06</v>
      </c>
      <c r="BN6" s="82">
        <v>76.952519821379752</v>
      </c>
      <c r="BO6" s="82">
        <v>69.028741328047573</v>
      </c>
      <c r="BP6" s="82">
        <v>829.51070336391433</v>
      </c>
      <c r="BQ6" s="82">
        <v>1611.9263918006056</v>
      </c>
      <c r="BR6" s="82">
        <v>18.608537141121069</v>
      </c>
      <c r="BS6" s="82">
        <v>58.1</v>
      </c>
      <c r="BT6" s="82"/>
      <c r="BU6" s="82" t="s">
        <v>197</v>
      </c>
      <c r="BV6" s="86">
        <f t="shared" si="2"/>
        <v>2127.3156670647713</v>
      </c>
      <c r="BW6" s="82">
        <v>15.51377726750861</v>
      </c>
      <c r="BX6" s="86">
        <f t="shared" si="3"/>
        <v>49.29470778287461</v>
      </c>
      <c r="BY6" s="82" t="s">
        <v>108</v>
      </c>
      <c r="BZ6" s="82" t="s">
        <v>108</v>
      </c>
      <c r="CA6" s="82" t="s">
        <v>108</v>
      </c>
      <c r="CB6" s="82" t="s">
        <v>108</v>
      </c>
      <c r="CC6" s="82" t="s">
        <v>108</v>
      </c>
      <c r="CD6" s="82" t="s">
        <v>108</v>
      </c>
      <c r="CE6" s="82">
        <v>14.688702094315428</v>
      </c>
      <c r="CF6" s="82" t="s">
        <v>197</v>
      </c>
      <c r="CG6" s="82">
        <v>7.8</v>
      </c>
      <c r="CH6" s="82">
        <v>1.1000000000000001</v>
      </c>
      <c r="CI6" s="82">
        <v>3.7999999999999972</v>
      </c>
      <c r="CJ6" s="82">
        <v>4.7</v>
      </c>
      <c r="CK6" s="82">
        <v>7.0975172081313449</v>
      </c>
      <c r="CL6" s="82"/>
      <c r="CM6" s="82"/>
      <c r="CN6" s="82">
        <v>59.9</v>
      </c>
      <c r="CO6" s="82"/>
      <c r="CP6" s="82">
        <v>9.6999999999999993</v>
      </c>
      <c r="CQ6" s="82">
        <v>4.9000000000000004</v>
      </c>
      <c r="CR6" s="82">
        <v>36.6</v>
      </c>
      <c r="CS6" s="82">
        <v>509</v>
      </c>
      <c r="CT6" s="82">
        <v>14.400000000000006</v>
      </c>
      <c r="CU6" s="82">
        <v>48.5</v>
      </c>
      <c r="CV6" s="82">
        <v>4.1977122468254802</v>
      </c>
      <c r="CW6" s="82">
        <v>0.39939269101704911</v>
      </c>
      <c r="CX6" s="82">
        <v>20.47</v>
      </c>
      <c r="CY6" s="82">
        <v>10.861296035494966</v>
      </c>
      <c r="CZ6" s="82">
        <v>65.598364942472557</v>
      </c>
      <c r="DA6" s="82">
        <v>41.977331481568179</v>
      </c>
      <c r="DB6" s="28"/>
      <c r="DC6" s="28"/>
      <c r="DD6" s="28"/>
      <c r="DE6" s="28"/>
      <c r="DF6" s="28"/>
      <c r="DG6" s="28"/>
      <c r="DH6" s="28"/>
      <c r="DI6" s="28"/>
      <c r="DJ6" s="28"/>
      <c r="DK6" s="28"/>
      <c r="DL6" s="28"/>
      <c r="DM6" s="28"/>
      <c r="DN6" s="28"/>
      <c r="DO6" s="28"/>
      <c r="DP6" s="28"/>
    </row>
    <row r="7" spans="1:215" ht="20.25" customHeight="1" x14ac:dyDescent="0.35">
      <c r="A7" s="32">
        <v>4</v>
      </c>
      <c r="B7" s="83" t="s">
        <v>111</v>
      </c>
      <c r="C7" s="84">
        <v>3.1677317391603106</v>
      </c>
      <c r="D7" s="82">
        <v>65</v>
      </c>
      <c r="E7" s="82">
        <v>21.757014524568152</v>
      </c>
      <c r="F7" s="82">
        <v>50.4</v>
      </c>
      <c r="G7" s="82">
        <v>411.48185853080901</v>
      </c>
      <c r="H7" s="85">
        <v>6.2298603651987179</v>
      </c>
      <c r="I7" s="82">
        <v>3.98254228041462</v>
      </c>
      <c r="J7" s="82">
        <v>23.087692786346061</v>
      </c>
      <c r="K7" s="82">
        <v>23.385268537982771</v>
      </c>
      <c r="L7" s="82">
        <v>23.2420872540633</v>
      </c>
      <c r="M7" s="82">
        <v>52.896676580887103</v>
      </c>
      <c r="N7" s="82">
        <v>41.968142548596113</v>
      </c>
      <c r="O7" s="82">
        <v>7.2000000000000028</v>
      </c>
      <c r="P7" s="82">
        <v>8.9668892994173657</v>
      </c>
      <c r="Q7" s="82">
        <v>6.7410966647823631</v>
      </c>
      <c r="R7" s="82">
        <v>5.8700209643605898</v>
      </c>
      <c r="S7" s="82">
        <v>8.9000000000000057</v>
      </c>
      <c r="T7" s="82">
        <v>44.440998070030332</v>
      </c>
      <c r="U7" s="82">
        <v>5.2</v>
      </c>
      <c r="V7" s="82">
        <v>8.9668892994173657</v>
      </c>
      <c r="W7" s="82">
        <v>84.2</v>
      </c>
      <c r="X7" s="82">
        <v>52.7</v>
      </c>
      <c r="Y7" s="86">
        <f t="shared" si="0"/>
        <v>5.8700209643605898</v>
      </c>
      <c r="Z7" s="86">
        <f t="shared" si="4"/>
        <v>8.9000000000000057</v>
      </c>
      <c r="AA7" s="82">
        <v>13.2</v>
      </c>
      <c r="AB7" s="82">
        <v>12.50717273372879</v>
      </c>
      <c r="AC7" s="82">
        <v>16.601281223618216</v>
      </c>
      <c r="AD7" s="82">
        <v>2603.1481955464551</v>
      </c>
      <c r="AE7" s="82">
        <v>1146.5807174887891</v>
      </c>
      <c r="AF7" s="82">
        <v>1030.0136425648022</v>
      </c>
      <c r="AG7" s="84">
        <v>728.89441800086547</v>
      </c>
      <c r="AH7" s="87">
        <v>15.073897998124252</v>
      </c>
      <c r="AI7" s="82">
        <v>1055</v>
      </c>
      <c r="AJ7" s="82">
        <v>586.23467998184299</v>
      </c>
      <c r="AK7" s="82">
        <v>933.92714703536296</v>
      </c>
      <c r="AL7" s="82">
        <v>728.89441800086547</v>
      </c>
      <c r="AM7" s="82">
        <v>19</v>
      </c>
      <c r="AN7" s="82">
        <v>0.44</v>
      </c>
      <c r="AO7" s="82">
        <v>25.883780318025561</v>
      </c>
      <c r="AP7" s="82">
        <v>73.864235148571552</v>
      </c>
      <c r="AQ7" s="82">
        <v>3.7259015083408253</v>
      </c>
      <c r="AR7" s="82">
        <v>0.57884036612540946</v>
      </c>
      <c r="AS7" s="82">
        <v>56.854408830049621</v>
      </c>
      <c r="AT7" s="82">
        <v>18.629246442953871</v>
      </c>
      <c r="AU7" s="82">
        <v>138.46875228773314</v>
      </c>
      <c r="AV7" s="82">
        <v>19.383876068111871</v>
      </c>
      <c r="AW7" s="82">
        <v>99.571412335250031</v>
      </c>
      <c r="AX7" s="86">
        <f t="shared" si="1"/>
        <v>1030.0136425648022</v>
      </c>
      <c r="AY7" s="82">
        <v>130.6849504088209</v>
      </c>
      <c r="AZ7" s="82">
        <v>27.7</v>
      </c>
      <c r="BA7" s="82"/>
      <c r="BB7" s="82">
        <v>18.5</v>
      </c>
      <c r="BC7" s="82">
        <v>16.274989999999999</v>
      </c>
      <c r="BD7" s="82">
        <v>2.78</v>
      </c>
      <c r="BE7" s="82">
        <v>48.37</v>
      </c>
      <c r="BF7" s="82">
        <v>6.65</v>
      </c>
      <c r="BG7" s="82">
        <v>18.2</v>
      </c>
      <c r="BH7" s="88">
        <v>7.3</v>
      </c>
      <c r="BI7" s="82">
        <v>63.75</v>
      </c>
      <c r="BJ7" s="88">
        <v>13.64</v>
      </c>
      <c r="BK7" s="82">
        <v>17.844069999999999</v>
      </c>
      <c r="BL7" s="82">
        <v>11.49</v>
      </c>
      <c r="BM7" s="82">
        <v>21.12</v>
      </c>
      <c r="BN7" s="82">
        <v>76.865008880994665</v>
      </c>
      <c r="BO7" s="82">
        <v>73.731501057082454</v>
      </c>
      <c r="BP7" s="82">
        <v>1050.5434782608695</v>
      </c>
      <c r="BQ7" s="82">
        <v>898.36221657439899</v>
      </c>
      <c r="BR7" s="82">
        <v>15.617630913631409</v>
      </c>
      <c r="BS7" s="82">
        <v>38.5</v>
      </c>
      <c r="BT7" s="82">
        <v>40.519565394984063</v>
      </c>
      <c r="BU7" s="82" t="s">
        <v>195</v>
      </c>
      <c r="BV7" s="86">
        <f t="shared" si="2"/>
        <v>1030.0136425648022</v>
      </c>
      <c r="BW7" s="82">
        <v>8.9668892994173657</v>
      </c>
      <c r="BX7" s="86">
        <f t="shared" si="3"/>
        <v>12.50717273372879</v>
      </c>
      <c r="BY7" s="82">
        <v>8.5</v>
      </c>
      <c r="BZ7" s="82">
        <v>36.799999999999997</v>
      </c>
      <c r="CA7" s="82">
        <v>31.3</v>
      </c>
      <c r="CB7" s="82">
        <v>14.3</v>
      </c>
      <c r="CC7" s="82">
        <v>23</v>
      </c>
      <c r="CD7" s="82">
        <v>11.1</v>
      </c>
      <c r="CE7" s="82">
        <v>6.7410966647823631</v>
      </c>
      <c r="CF7" s="82" t="s">
        <v>195</v>
      </c>
      <c r="CG7" s="82">
        <v>20.3</v>
      </c>
      <c r="CH7" s="82">
        <v>1.1000000000000001</v>
      </c>
      <c r="CI7" s="82">
        <v>4.7000000000000028</v>
      </c>
      <c r="CJ7" s="82">
        <v>20.6</v>
      </c>
      <c r="CK7" s="82">
        <v>20.136620728112803</v>
      </c>
      <c r="CL7" s="82"/>
      <c r="CM7" s="82"/>
      <c r="CN7" s="82">
        <v>41.2</v>
      </c>
      <c r="CO7" s="82">
        <v>28.3</v>
      </c>
      <c r="CP7" s="82">
        <v>9.9</v>
      </c>
      <c r="CQ7" s="82">
        <v>5.0999999999999996</v>
      </c>
      <c r="CR7" s="82">
        <v>42</v>
      </c>
      <c r="CS7" s="82">
        <v>420</v>
      </c>
      <c r="CT7" s="82">
        <v>11.599999999999994</v>
      </c>
      <c r="CU7" s="82">
        <v>2.5</v>
      </c>
      <c r="CV7" s="82">
        <v>7.3410032471167845</v>
      </c>
      <c r="CW7" s="82">
        <v>0.25529982066362295</v>
      </c>
      <c r="CX7" s="82">
        <v>24.89</v>
      </c>
      <c r="CY7" s="82">
        <v>8.1860718652317566</v>
      </c>
      <c r="CZ7" s="82">
        <v>51.377343033944314</v>
      </c>
      <c r="DA7" s="82">
        <v>4.717741935483871</v>
      </c>
      <c r="DB7" s="28"/>
      <c r="DC7" s="28"/>
      <c r="DD7" s="28"/>
      <c r="DE7" s="28"/>
      <c r="DF7" s="28"/>
      <c r="DG7" s="28"/>
      <c r="DH7" s="28"/>
      <c r="DI7" s="28"/>
      <c r="DJ7" s="28"/>
      <c r="DK7" s="28"/>
      <c r="DL7" s="28"/>
      <c r="DM7" s="28"/>
      <c r="DN7" s="28"/>
      <c r="DO7" s="28"/>
      <c r="DP7" s="28"/>
    </row>
    <row r="8" spans="1:215" ht="20.25" customHeight="1" x14ac:dyDescent="0.35">
      <c r="A8" s="32">
        <v>5</v>
      </c>
      <c r="B8" s="83" t="s">
        <v>112</v>
      </c>
      <c r="C8" s="84">
        <v>0.69248441089596324</v>
      </c>
      <c r="D8" s="82">
        <v>67.599999999999994</v>
      </c>
      <c r="E8" s="82">
        <v>25.953736223810104</v>
      </c>
      <c r="F8" s="82">
        <v>68</v>
      </c>
      <c r="G8" s="82">
        <v>439.1793530479419</v>
      </c>
      <c r="H8" s="85">
        <v>9.3425605536332199</v>
      </c>
      <c r="I8" s="82">
        <v>4.8442906574394442</v>
      </c>
      <c r="J8" s="82">
        <v>44.008510638297871</v>
      </c>
      <c r="K8" s="82">
        <v>38.504394224733204</v>
      </c>
      <c r="L8" s="82">
        <v>41.146216017634089</v>
      </c>
      <c r="M8" s="82">
        <v>22.965276501929083</v>
      </c>
      <c r="N8" s="82">
        <v>7.9111111111111105</v>
      </c>
      <c r="O8" s="82">
        <v>8.0999999999999943</v>
      </c>
      <c r="P8" s="82">
        <v>23.73046875</v>
      </c>
      <c r="Q8" s="82">
        <v>25.95785440613027</v>
      </c>
      <c r="R8" s="82">
        <v>10.1928374655647</v>
      </c>
      <c r="S8" s="82">
        <v>7</v>
      </c>
      <c r="T8" s="82">
        <v>30.21179907490059</v>
      </c>
      <c r="U8" s="82">
        <v>6.7</v>
      </c>
      <c r="V8" s="82">
        <v>23.73046875</v>
      </c>
      <c r="W8" s="82">
        <v>50.6</v>
      </c>
      <c r="X8" s="82">
        <v>36.6</v>
      </c>
      <c r="Y8" s="86">
        <f t="shared" si="0"/>
        <v>10.1928374655647</v>
      </c>
      <c r="Z8" s="86">
        <f t="shared" si="4"/>
        <v>7</v>
      </c>
      <c r="AA8" s="82">
        <v>33.6</v>
      </c>
      <c r="AB8" s="82">
        <v>60.709922413945023</v>
      </c>
      <c r="AC8" s="82">
        <v>20.07242628039317</v>
      </c>
      <c r="AD8" s="82">
        <v>1705.1254325259515</v>
      </c>
      <c r="AE8" s="82">
        <v>759.76277372262768</v>
      </c>
      <c r="AF8" s="82">
        <v>2582.4542662571771</v>
      </c>
      <c r="AG8" s="84">
        <v>506.73684210526318</v>
      </c>
      <c r="AH8" s="87">
        <v>11.447400536978277</v>
      </c>
      <c r="AI8" s="82">
        <v>967</v>
      </c>
      <c r="AJ8" s="82">
        <v>464.55604075691411</v>
      </c>
      <c r="AK8" s="82">
        <v>615.42035398230087</v>
      </c>
      <c r="AL8" s="82">
        <v>506.73684210526318</v>
      </c>
      <c r="AM8" s="82">
        <v>11.596009975062344</v>
      </c>
      <c r="AN8" s="82">
        <v>0.44</v>
      </c>
      <c r="AO8" s="82">
        <v>42.319053535081935</v>
      </c>
      <c r="AP8" s="82">
        <v>73.071955018615611</v>
      </c>
      <c r="AQ8" s="82">
        <v>1.2026153965906439</v>
      </c>
      <c r="AR8" s="82">
        <v>0.36413773598246485</v>
      </c>
      <c r="AS8" s="82">
        <v>54.249014923520846</v>
      </c>
      <c r="AT8" s="82">
        <v>90.090763979705116</v>
      </c>
      <c r="AU8" s="82">
        <v>141.31396592211954</v>
      </c>
      <c r="AV8" s="82">
        <v>16.863859827471497</v>
      </c>
      <c r="AW8" s="82">
        <v>93.306689597381975</v>
      </c>
      <c r="AX8" s="86">
        <f t="shared" si="1"/>
        <v>2582.4542662571771</v>
      </c>
      <c r="AY8" s="82">
        <v>135.81565453340275</v>
      </c>
      <c r="AZ8" s="82">
        <v>33.1</v>
      </c>
      <c r="BA8" s="82"/>
      <c r="BB8" s="82">
        <v>20.3</v>
      </c>
      <c r="BC8" s="82">
        <v>25.04505</v>
      </c>
      <c r="BD8" s="82">
        <v>0.83</v>
      </c>
      <c r="BE8" s="82">
        <v>42.88</v>
      </c>
      <c r="BF8" s="82">
        <v>7.8</v>
      </c>
      <c r="BG8" s="82">
        <v>10.199999999999999</v>
      </c>
      <c r="BH8" s="88">
        <v>8.4</v>
      </c>
      <c r="BI8" s="82">
        <v>73.349999999999994</v>
      </c>
      <c r="BJ8" s="88">
        <v>23.85</v>
      </c>
      <c r="BK8" s="82">
        <v>23.326319999999999</v>
      </c>
      <c r="BL8" s="82">
        <v>20.079999999999998</v>
      </c>
      <c r="BM8" s="82">
        <v>31.63</v>
      </c>
      <c r="BN8" s="82">
        <v>80.842219410807886</v>
      </c>
      <c r="BO8" s="82">
        <v>63.418662262592896</v>
      </c>
      <c r="BP8" s="82">
        <v>659.84682713347922</v>
      </c>
      <c r="BQ8" s="82">
        <v>1542.7293571489229</v>
      </c>
      <c r="BR8" s="82">
        <v>16.947666773807089</v>
      </c>
      <c r="BS8" s="82">
        <v>36.299999999999997</v>
      </c>
      <c r="BT8" s="82"/>
      <c r="BU8" s="82" t="s">
        <v>198</v>
      </c>
      <c r="BV8" s="86">
        <f t="shared" si="2"/>
        <v>2582.4542662571771</v>
      </c>
      <c r="BW8" s="82">
        <v>23.73046875</v>
      </c>
      <c r="BX8" s="86">
        <f t="shared" si="3"/>
        <v>60.709922413945023</v>
      </c>
      <c r="BY8" s="82" t="s">
        <v>108</v>
      </c>
      <c r="BZ8" s="82" t="s">
        <v>108</v>
      </c>
      <c r="CA8" s="82" t="s">
        <v>108</v>
      </c>
      <c r="CB8" s="82" t="s">
        <v>108</v>
      </c>
      <c r="CC8" s="82" t="s">
        <v>108</v>
      </c>
      <c r="CD8" s="82" t="s">
        <v>108</v>
      </c>
      <c r="CE8" s="82">
        <v>25.95785440613027</v>
      </c>
      <c r="CF8" s="82" t="s">
        <v>198</v>
      </c>
      <c r="CG8" s="82">
        <v>14.1</v>
      </c>
      <c r="CH8" s="82">
        <v>0.8</v>
      </c>
      <c r="CI8" s="82">
        <v>13.599999999999994</v>
      </c>
      <c r="CJ8" s="82">
        <v>6.8</v>
      </c>
      <c r="CK8" s="82">
        <v>6.9678880197612187</v>
      </c>
      <c r="CL8" s="82"/>
      <c r="CM8" s="82"/>
      <c r="CN8" s="82">
        <v>63.8</v>
      </c>
      <c r="CO8" s="82"/>
      <c r="CP8" s="82">
        <v>11.3</v>
      </c>
      <c r="CQ8" s="82">
        <v>8.6</v>
      </c>
      <c r="CR8" s="82">
        <v>28</v>
      </c>
      <c r="CS8" s="82">
        <v>302</v>
      </c>
      <c r="CT8" s="82">
        <v>15.299999999999997</v>
      </c>
      <c r="CU8" s="82">
        <v>42.1</v>
      </c>
      <c r="CV8" s="82">
        <v>5.7234432234432235</v>
      </c>
      <c r="CW8" s="82">
        <v>0.13506618242939039</v>
      </c>
      <c r="CX8" s="82">
        <v>23.879999999999995</v>
      </c>
      <c r="CY8" s="82">
        <v>10.917974666358681</v>
      </c>
      <c r="CZ8" s="82">
        <v>67.064680167183383</v>
      </c>
      <c r="DA8" s="82">
        <v>22.786891861896404</v>
      </c>
      <c r="DB8" s="28"/>
      <c r="DC8" s="28"/>
      <c r="DD8" s="28"/>
      <c r="DE8" s="28"/>
      <c r="DF8" s="28"/>
      <c r="DG8" s="28"/>
      <c r="DH8" s="28"/>
      <c r="DI8" s="28"/>
      <c r="DJ8" s="28"/>
      <c r="DK8" s="28"/>
      <c r="DL8" s="28"/>
      <c r="DM8" s="28"/>
      <c r="DN8" s="28"/>
      <c r="DO8" s="28"/>
      <c r="DP8" s="28"/>
    </row>
    <row r="9" spans="1:215" ht="20.25" customHeight="1" x14ac:dyDescent="0.35">
      <c r="A9" s="32">
        <v>6</v>
      </c>
      <c r="B9" s="83" t="s">
        <v>113</v>
      </c>
      <c r="C9" s="84">
        <v>0.54001631069673117</v>
      </c>
      <c r="D9" s="82">
        <v>68.2</v>
      </c>
      <c r="E9" s="82">
        <v>26.442994370851654</v>
      </c>
      <c r="F9" s="82">
        <v>62</v>
      </c>
      <c r="G9" s="82">
        <v>302.1522225416636</v>
      </c>
      <c r="H9" s="85">
        <v>10.183875530410177</v>
      </c>
      <c r="I9" s="82">
        <v>2.8985507246376869</v>
      </c>
      <c r="J9" s="82">
        <v>44.125539610313844</v>
      </c>
      <c r="K9" s="82">
        <v>35.775302768166092</v>
      </c>
      <c r="L9" s="82">
        <v>39.78787283593816</v>
      </c>
      <c r="M9" s="82">
        <v>23.157453936348411</v>
      </c>
      <c r="N9" s="82">
        <v>15.531660692951016</v>
      </c>
      <c r="O9" s="82">
        <v>9.5999999999999943</v>
      </c>
      <c r="P9" s="82">
        <v>16.141562365127321</v>
      </c>
      <c r="Q9" s="82">
        <v>19.68130921619294</v>
      </c>
      <c r="R9" s="82">
        <v>10.830324909747301</v>
      </c>
      <c r="S9" s="82">
        <v>6.7999999999999972</v>
      </c>
      <c r="T9" s="82">
        <v>32.316227461858531</v>
      </c>
      <c r="U9" s="82">
        <v>4.4000000000000004</v>
      </c>
      <c r="V9" s="82">
        <v>16.141562365127321</v>
      </c>
      <c r="W9" s="82">
        <v>53.4</v>
      </c>
      <c r="X9" s="82">
        <v>26.3</v>
      </c>
      <c r="Y9" s="86">
        <f t="shared" si="0"/>
        <v>10.830324909747301</v>
      </c>
      <c r="Z9" s="86">
        <f t="shared" si="4"/>
        <v>6.7999999999999972</v>
      </c>
      <c r="AA9" s="82">
        <v>17.2</v>
      </c>
      <c r="AB9" s="82">
        <v>62.492895713768569</v>
      </c>
      <c r="AC9" s="82">
        <v>16.624384420235785</v>
      </c>
      <c r="AD9" s="82">
        <v>1991.6162380231972</v>
      </c>
      <c r="AE9" s="82">
        <v>892.5278219395866</v>
      </c>
      <c r="AF9" s="82">
        <v>1860.2871510822824</v>
      </c>
      <c r="AG9" s="84">
        <v>585.32169648009233</v>
      </c>
      <c r="AH9" s="87">
        <v>13.906985926615336</v>
      </c>
      <c r="AI9" s="82">
        <v>997</v>
      </c>
      <c r="AJ9" s="82">
        <v>480.95044679122668</v>
      </c>
      <c r="AK9" s="82">
        <v>764.85294117647061</v>
      </c>
      <c r="AL9" s="82">
        <v>585.32169648009233</v>
      </c>
      <c r="AM9" s="82">
        <v>7.7146132578056514</v>
      </c>
      <c r="AN9" s="82">
        <v>0.44</v>
      </c>
      <c r="AO9" s="82">
        <v>34.95340074543401</v>
      </c>
      <c r="AP9" s="82">
        <v>77.809330628803238</v>
      </c>
      <c r="AQ9" s="82">
        <v>1.6291027920611274</v>
      </c>
      <c r="AR9" s="82">
        <v>0.53441295546558698</v>
      </c>
      <c r="AS9" s="82">
        <v>48.819330359802862</v>
      </c>
      <c r="AT9" s="82">
        <v>67.402347801899353</v>
      </c>
      <c r="AU9" s="82">
        <v>163.88467955250465</v>
      </c>
      <c r="AV9" s="82">
        <v>20.608485917423732</v>
      </c>
      <c r="AW9" s="82">
        <v>92.540195900703083</v>
      </c>
      <c r="AX9" s="86">
        <f t="shared" si="1"/>
        <v>1860.2871510822824</v>
      </c>
      <c r="AY9" s="82">
        <v>141.8950320461648</v>
      </c>
      <c r="AZ9" s="82">
        <v>38.200000000000003</v>
      </c>
      <c r="BA9" s="82"/>
      <c r="BB9" s="82">
        <v>23.6</v>
      </c>
      <c r="BC9" s="82">
        <v>22.585370000000001</v>
      </c>
      <c r="BD9" s="82">
        <v>1.39</v>
      </c>
      <c r="BE9" s="82">
        <v>52.09</v>
      </c>
      <c r="BF9" s="82">
        <v>6.79</v>
      </c>
      <c r="BG9" s="82">
        <v>11.8</v>
      </c>
      <c r="BH9" s="88">
        <v>10.3</v>
      </c>
      <c r="BI9" s="82">
        <v>59.19</v>
      </c>
      <c r="BJ9" s="88">
        <v>23.35</v>
      </c>
      <c r="BK9" s="82">
        <v>19.44331</v>
      </c>
      <c r="BL9" s="82">
        <v>14.21</v>
      </c>
      <c r="BM9" s="82">
        <v>22.55</v>
      </c>
      <c r="BN9" s="82">
        <v>80.424252547185574</v>
      </c>
      <c r="BO9" s="82">
        <v>69.393848910122429</v>
      </c>
      <c r="BP9" s="82">
        <v>797.09595959595958</v>
      </c>
      <c r="BQ9" s="82">
        <v>1497.6449101220801</v>
      </c>
      <c r="BR9" s="82">
        <v>25.017869907076484</v>
      </c>
      <c r="BS9" s="82">
        <v>45.1</v>
      </c>
      <c r="BT9" s="82"/>
      <c r="BU9" s="82" t="s">
        <v>199</v>
      </c>
      <c r="BV9" s="86">
        <f t="shared" si="2"/>
        <v>1860.2871510822824</v>
      </c>
      <c r="BW9" s="82">
        <v>16.141562365127321</v>
      </c>
      <c r="BX9" s="86">
        <f t="shared" si="3"/>
        <v>62.492895713768569</v>
      </c>
      <c r="BY9" s="82" t="s">
        <v>108</v>
      </c>
      <c r="BZ9" s="82" t="s">
        <v>108</v>
      </c>
      <c r="CA9" s="82" t="s">
        <v>108</v>
      </c>
      <c r="CB9" s="82" t="s">
        <v>108</v>
      </c>
      <c r="CC9" s="82" t="s">
        <v>108</v>
      </c>
      <c r="CD9" s="82" t="s">
        <v>108</v>
      </c>
      <c r="CE9" s="82">
        <v>19.68130921619294</v>
      </c>
      <c r="CF9" s="82" t="s">
        <v>199</v>
      </c>
      <c r="CG9" s="82">
        <v>18</v>
      </c>
      <c r="CH9" s="82">
        <v>0.6</v>
      </c>
      <c r="CI9" s="82">
        <v>5.0999999999999943</v>
      </c>
      <c r="CJ9" s="82">
        <v>10.8</v>
      </c>
      <c r="CK9" s="82">
        <v>6.2079457024164766</v>
      </c>
      <c r="CL9" s="82"/>
      <c r="CM9" s="82"/>
      <c r="CN9" s="82">
        <v>63.4</v>
      </c>
      <c r="CO9" s="82"/>
      <c r="CP9" s="82">
        <v>10.4</v>
      </c>
      <c r="CQ9" s="82">
        <v>6.5</v>
      </c>
      <c r="CR9" s="82">
        <v>24.7</v>
      </c>
      <c r="CS9" s="82">
        <v>441</v>
      </c>
      <c r="CT9" s="82">
        <v>12.299999999999997</v>
      </c>
      <c r="CU9" s="82">
        <v>35.699999999999996</v>
      </c>
      <c r="CV9" s="82">
        <v>4.3513471822295351</v>
      </c>
      <c r="CW9" s="82">
        <v>0.18772445315050604</v>
      </c>
      <c r="CX9" s="82">
        <v>18.11</v>
      </c>
      <c r="CY9" s="82">
        <v>8.9118084962010524</v>
      </c>
      <c r="CZ9" s="82">
        <v>62.818145399002155</v>
      </c>
      <c r="DA9" s="82">
        <v>22.979511743269104</v>
      </c>
      <c r="DB9" s="28"/>
      <c r="DC9" s="28"/>
      <c r="DD9" s="28"/>
      <c r="DE9" s="28"/>
      <c r="DF9" s="28"/>
      <c r="DG9" s="28"/>
      <c r="DH9" s="28"/>
      <c r="DI9" s="28"/>
      <c r="DJ9" s="28"/>
      <c r="DK9" s="28"/>
      <c r="DL9" s="28"/>
      <c r="DM9" s="28"/>
      <c r="DN9" s="28"/>
      <c r="DO9" s="28"/>
      <c r="DP9" s="28"/>
    </row>
    <row r="10" spans="1:215" ht="20.25" customHeight="1" x14ac:dyDescent="0.35">
      <c r="A10" s="32">
        <v>7</v>
      </c>
      <c r="B10" s="83" t="s">
        <v>114</v>
      </c>
      <c r="C10" s="84">
        <v>1.8513698184421161</v>
      </c>
      <c r="D10" s="82">
        <v>69.3</v>
      </c>
      <c r="E10" s="82">
        <v>25.52298983207309</v>
      </c>
      <c r="F10" s="82">
        <v>58.5</v>
      </c>
      <c r="G10" s="82">
        <v>121.40546845887492</v>
      </c>
      <c r="H10" s="85">
        <v>3.540587219343692</v>
      </c>
      <c r="I10" s="82">
        <v>2.0761245674740536</v>
      </c>
      <c r="J10" s="82">
        <v>15.809313924491097</v>
      </c>
      <c r="K10" s="82">
        <v>17.297853194498007</v>
      </c>
      <c r="L10" s="82">
        <v>16.601253747615154</v>
      </c>
      <c r="M10" s="82">
        <v>61.434327155519739</v>
      </c>
      <c r="N10" s="82">
        <v>49.59349593495935</v>
      </c>
      <c r="O10" s="82">
        <v>3.0999999999999943</v>
      </c>
      <c r="P10" s="82">
        <v>6.7657832363714716</v>
      </c>
      <c r="Q10" s="82">
        <v>3.2022351171287342</v>
      </c>
      <c r="R10" s="82">
        <v>4.4169611307420498</v>
      </c>
      <c r="S10" s="82">
        <v>6.0999999999999943</v>
      </c>
      <c r="T10" s="82">
        <v>56.946406498322446</v>
      </c>
      <c r="U10" s="82">
        <v>4.4000000000000004</v>
      </c>
      <c r="V10" s="82">
        <v>6.7657832363714716</v>
      </c>
      <c r="W10" s="82">
        <v>84</v>
      </c>
      <c r="X10" s="82">
        <v>41</v>
      </c>
      <c r="Y10" s="86">
        <f t="shared" si="0"/>
        <v>4.4169611307420498</v>
      </c>
      <c r="Z10" s="86">
        <f t="shared" si="4"/>
        <v>6.0999999999999943</v>
      </c>
      <c r="AA10" s="82">
        <v>5.5</v>
      </c>
      <c r="AB10" s="82">
        <v>2.7166228584148526</v>
      </c>
      <c r="AC10" s="82">
        <v>12.914285714285715</v>
      </c>
      <c r="AD10" s="82">
        <v>3797.5754803293685</v>
      </c>
      <c r="AE10" s="82">
        <v>1314.9913344887348</v>
      </c>
      <c r="AF10" s="82">
        <v>699.26818608716678</v>
      </c>
      <c r="AG10" s="84">
        <v>897.81753834054268</v>
      </c>
      <c r="AH10" s="87">
        <v>16.027701518893043</v>
      </c>
      <c r="AI10" s="82">
        <v>1097</v>
      </c>
      <c r="AJ10" s="82">
        <v>688.02505526897562</v>
      </c>
      <c r="AK10" s="82">
        <v>1248.7985582699239</v>
      </c>
      <c r="AL10" s="82">
        <v>897.81753834054268</v>
      </c>
      <c r="AM10" s="82">
        <v>16.923209465280571</v>
      </c>
      <c r="AN10" s="82">
        <v>0.43</v>
      </c>
      <c r="AO10" s="82">
        <v>21.080270370261594</v>
      </c>
      <c r="AP10" s="82">
        <v>75.392639814546513</v>
      </c>
      <c r="AQ10" s="82">
        <v>2.3085943225680365</v>
      </c>
      <c r="AR10" s="82">
        <v>0.14441410745312183</v>
      </c>
      <c r="AS10" s="82">
        <v>58.686447560777509</v>
      </c>
      <c r="AT10" s="82">
        <v>3.4625377256841681</v>
      </c>
      <c r="AU10" s="82">
        <v>141.86641030849657</v>
      </c>
      <c r="AV10" s="82">
        <v>40.442278899174525</v>
      </c>
      <c r="AW10" s="82">
        <v>116.71320575891792</v>
      </c>
      <c r="AX10" s="86">
        <f t="shared" si="1"/>
        <v>699.26818608716678</v>
      </c>
      <c r="AY10" s="82">
        <v>135.28892382143582</v>
      </c>
      <c r="AZ10" s="82">
        <v>31.7</v>
      </c>
      <c r="BA10" s="82"/>
      <c r="BB10" s="82">
        <v>10.6</v>
      </c>
      <c r="BC10" s="82">
        <v>11.595560000000001</v>
      </c>
      <c r="BD10" s="82">
        <v>0.79</v>
      </c>
      <c r="BE10" s="82">
        <v>47.99</v>
      </c>
      <c r="BF10" s="82">
        <v>6.68</v>
      </c>
      <c r="BG10" s="82">
        <v>14.2</v>
      </c>
      <c r="BH10" s="88">
        <v>6.6</v>
      </c>
      <c r="BI10" s="82">
        <v>77.69</v>
      </c>
      <c r="BJ10" s="88">
        <v>9.76</v>
      </c>
      <c r="BK10" s="82">
        <v>11.174530000000001</v>
      </c>
      <c r="BL10" s="82">
        <v>10.220000000000001</v>
      </c>
      <c r="BM10" s="82">
        <v>19.760000000000002</v>
      </c>
      <c r="BN10" s="82">
        <v>77.094880991196618</v>
      </c>
      <c r="BO10" s="82">
        <v>75.308275144852175</v>
      </c>
      <c r="BP10" s="82">
        <v>1399.1935483870968</v>
      </c>
      <c r="BQ10" s="82">
        <v>515.52242759038199</v>
      </c>
      <c r="BR10" s="82">
        <v>19.225223493223108</v>
      </c>
      <c r="BS10" s="82">
        <v>31.599999999999994</v>
      </c>
      <c r="BT10" s="82">
        <v>28.411183483631998</v>
      </c>
      <c r="BU10" s="82" t="s">
        <v>200</v>
      </c>
      <c r="BV10" s="86">
        <f t="shared" si="2"/>
        <v>699.26818608716678</v>
      </c>
      <c r="BW10" s="82">
        <v>6.7657832363714716</v>
      </c>
      <c r="BX10" s="86">
        <f t="shared" si="3"/>
        <v>2.7166228584148526</v>
      </c>
      <c r="BY10" s="82">
        <v>6.6</v>
      </c>
      <c r="BZ10" s="82">
        <v>19.600000000000001</v>
      </c>
      <c r="CA10" s="82">
        <v>18.899999999999999</v>
      </c>
      <c r="CB10" s="82">
        <v>7.3</v>
      </c>
      <c r="CC10" s="82">
        <v>15.6</v>
      </c>
      <c r="CD10" s="82">
        <v>4.9000000000000004</v>
      </c>
      <c r="CE10" s="82">
        <v>3.2022351171287342</v>
      </c>
      <c r="CF10" s="82" t="s">
        <v>200</v>
      </c>
      <c r="CG10" s="82">
        <v>25.3</v>
      </c>
      <c r="CH10" s="82">
        <v>1.1000000000000001</v>
      </c>
      <c r="CI10" s="82">
        <v>10.599999999999994</v>
      </c>
      <c r="CJ10" s="82">
        <v>14.1</v>
      </c>
      <c r="CK10" s="82">
        <v>21.341736768545132</v>
      </c>
      <c r="CL10" s="82"/>
      <c r="CM10" s="82"/>
      <c r="CN10" s="82">
        <v>34.9</v>
      </c>
      <c r="CO10" s="82">
        <v>21</v>
      </c>
      <c r="CP10" s="82">
        <v>12</v>
      </c>
      <c r="CQ10" s="82">
        <v>6.5</v>
      </c>
      <c r="CR10" s="82">
        <v>41.8</v>
      </c>
      <c r="CS10" s="82">
        <v>475</v>
      </c>
      <c r="CT10" s="82">
        <v>6</v>
      </c>
      <c r="CU10" s="82">
        <v>0.1</v>
      </c>
      <c r="CV10" s="82">
        <v>11.616884888161485</v>
      </c>
      <c r="CW10" s="82">
        <v>0.16255097968599433</v>
      </c>
      <c r="CX10" s="82">
        <v>25.819999999999993</v>
      </c>
      <c r="CY10" s="82">
        <v>5.2752828284040927</v>
      </c>
      <c r="CZ10" s="82">
        <v>33.384811058652993</v>
      </c>
      <c r="DA10" s="82">
        <v>4.3432574430823117</v>
      </c>
      <c r="DB10" s="28"/>
      <c r="DC10" s="28"/>
      <c r="DD10" s="28"/>
      <c r="DE10" s="28"/>
      <c r="DF10" s="28"/>
      <c r="DG10" s="28"/>
      <c r="DH10" s="28"/>
      <c r="DI10" s="28"/>
      <c r="DJ10" s="28"/>
      <c r="DK10" s="28"/>
      <c r="DL10" s="28"/>
      <c r="DM10" s="28"/>
      <c r="DN10" s="28"/>
      <c r="DO10" s="28"/>
      <c r="DP10" s="28"/>
    </row>
    <row r="11" spans="1:215" ht="20.25" customHeight="1" x14ac:dyDescent="0.35">
      <c r="A11" s="32">
        <v>8</v>
      </c>
      <c r="B11" s="83" t="s">
        <v>115</v>
      </c>
      <c r="C11" s="84">
        <v>0.37623451951716569</v>
      </c>
      <c r="D11" s="82">
        <v>76.099999999999994</v>
      </c>
      <c r="E11" s="82">
        <v>29.403935735336056</v>
      </c>
      <c r="F11" s="82">
        <v>64.400000000000006</v>
      </c>
      <c r="G11" s="82">
        <v>390.08589900075555</v>
      </c>
      <c r="H11" s="85">
        <v>15.887850467289724</v>
      </c>
      <c r="I11" s="82">
        <v>5.8823529411764781</v>
      </c>
      <c r="J11" s="82">
        <v>43.849727327812566</v>
      </c>
      <c r="K11" s="82">
        <v>38.966789667896677</v>
      </c>
      <c r="L11" s="82">
        <v>41.330761812921892</v>
      </c>
      <c r="M11" s="82">
        <v>20.970695970695971</v>
      </c>
      <c r="N11" s="82">
        <v>5.5727554179566559</v>
      </c>
      <c r="O11" s="82">
        <v>4.0999999999999943</v>
      </c>
      <c r="P11" s="82">
        <v>20.583190394511149</v>
      </c>
      <c r="Q11" s="82">
        <v>25</v>
      </c>
      <c r="R11" s="82">
        <v>14.285714285714301</v>
      </c>
      <c r="S11" s="82">
        <v>3.7999999999999972</v>
      </c>
      <c r="T11" s="82">
        <v>31.737173717371736</v>
      </c>
      <c r="U11" s="82">
        <v>4.0999999999999996</v>
      </c>
      <c r="V11" s="82">
        <v>20.583190394511149</v>
      </c>
      <c r="W11" s="82">
        <v>86.8</v>
      </c>
      <c r="X11" s="82">
        <v>39.6</v>
      </c>
      <c r="Y11" s="86">
        <f t="shared" si="0"/>
        <v>14.285714285714301</v>
      </c>
      <c r="Z11" s="86">
        <f t="shared" si="4"/>
        <v>3.7999999999999972</v>
      </c>
      <c r="AA11" s="82">
        <v>23.4</v>
      </c>
      <c r="AB11" s="82">
        <v>68.596927957023169</v>
      </c>
      <c r="AC11" s="82">
        <v>23.722627737226276</v>
      </c>
      <c r="AD11" s="82">
        <v>1792.1723300970873</v>
      </c>
      <c r="AE11" s="82">
        <v>751.80722891566268</v>
      </c>
      <c r="AF11" s="82">
        <v>2744.570983942845</v>
      </c>
      <c r="AG11" s="84">
        <v>537.76929982046681</v>
      </c>
      <c r="AH11" s="87">
        <v>11.411007588127941</v>
      </c>
      <c r="AI11" s="82">
        <v>951</v>
      </c>
      <c r="AJ11" s="82">
        <v>473.84987893462471</v>
      </c>
      <c r="AK11" s="82">
        <v>663.40782122905023</v>
      </c>
      <c r="AL11" s="82">
        <v>537.76929982046681</v>
      </c>
      <c r="AM11" s="82">
        <v>11.709067188519242</v>
      </c>
      <c r="AN11" s="82">
        <v>0.43</v>
      </c>
      <c r="AO11" s="82">
        <v>40.250275321914408</v>
      </c>
      <c r="AP11" s="82">
        <v>73.513810133528452</v>
      </c>
      <c r="AQ11" s="82">
        <v>3.8972542072630643</v>
      </c>
      <c r="AR11" s="82">
        <v>0.39834024896265557</v>
      </c>
      <c r="AS11" s="82">
        <v>56.617852233854563</v>
      </c>
      <c r="AT11" s="82">
        <v>103.38879257895854</v>
      </c>
      <c r="AU11" s="82">
        <v>153.02485240730027</v>
      </c>
      <c r="AV11" s="82">
        <v>4.8120300751879785</v>
      </c>
      <c r="AW11" s="82">
        <v>90.376559968353575</v>
      </c>
      <c r="AX11" s="86">
        <f t="shared" si="1"/>
        <v>2744.570983942845</v>
      </c>
      <c r="AY11" s="82">
        <v>134.45660764115161</v>
      </c>
      <c r="AZ11" s="82">
        <v>30.8</v>
      </c>
      <c r="BA11" s="82"/>
      <c r="BB11" s="82">
        <v>31</v>
      </c>
      <c r="BC11" s="82">
        <v>20.615349999999999</v>
      </c>
      <c r="BD11" s="82">
        <v>4.0199999999999996</v>
      </c>
      <c r="BE11" s="82">
        <v>38.08</v>
      </c>
      <c r="BF11" s="82">
        <v>7.68</v>
      </c>
      <c r="BG11" s="82">
        <v>14</v>
      </c>
      <c r="BH11" s="88">
        <v>19.3</v>
      </c>
      <c r="BI11" s="82">
        <v>59.55</v>
      </c>
      <c r="BJ11" s="88">
        <v>17.809999999999999</v>
      </c>
      <c r="BK11" s="82">
        <v>17.365410000000001</v>
      </c>
      <c r="BL11" s="82">
        <v>19.29</v>
      </c>
      <c r="BM11" s="82">
        <v>36.270000000000003</v>
      </c>
      <c r="BN11" s="82">
        <v>82.444444444444443</v>
      </c>
      <c r="BO11" s="82">
        <v>70.949720670391059</v>
      </c>
      <c r="BP11" s="82">
        <v>744.81132075471692</v>
      </c>
      <c r="BQ11" s="82">
        <v>1846.8339988590988</v>
      </c>
      <c r="BR11" s="82">
        <v>32.951289398280807</v>
      </c>
      <c r="BS11" s="82">
        <v>42.3</v>
      </c>
      <c r="BT11" s="82"/>
      <c r="BU11" s="82" t="s">
        <v>201</v>
      </c>
      <c r="BV11" s="86">
        <f t="shared" si="2"/>
        <v>2744.570983942845</v>
      </c>
      <c r="BW11" s="82">
        <v>20.583190394511149</v>
      </c>
      <c r="BX11" s="86">
        <f t="shared" si="3"/>
        <v>68.596927957023169</v>
      </c>
      <c r="BY11" s="82" t="s">
        <v>108</v>
      </c>
      <c r="BZ11" s="82" t="s">
        <v>108</v>
      </c>
      <c r="CA11" s="82" t="s">
        <v>108</v>
      </c>
      <c r="CB11" s="82" t="s">
        <v>108</v>
      </c>
      <c r="CC11" s="82" t="s">
        <v>108</v>
      </c>
      <c r="CD11" s="82" t="s">
        <v>108</v>
      </c>
      <c r="CE11" s="82">
        <v>25</v>
      </c>
      <c r="CF11" s="82" t="s">
        <v>201</v>
      </c>
      <c r="CG11" s="82">
        <v>15.2</v>
      </c>
      <c r="CH11" s="82">
        <v>0.7</v>
      </c>
      <c r="CI11" s="82">
        <v>11.900000000000006</v>
      </c>
      <c r="CJ11" s="82" t="s">
        <v>108</v>
      </c>
      <c r="CK11" s="82">
        <v>7.239618032422829</v>
      </c>
      <c r="CL11" s="82"/>
      <c r="CM11" s="82"/>
      <c r="CN11" s="82">
        <v>58</v>
      </c>
      <c r="CO11" s="82"/>
      <c r="CP11" s="82">
        <v>10.4</v>
      </c>
      <c r="CQ11" s="82">
        <v>6.6</v>
      </c>
      <c r="CR11" s="82">
        <v>37.9</v>
      </c>
      <c r="CS11" s="82">
        <v>454</v>
      </c>
      <c r="CT11" s="82">
        <v>10.400000000000006</v>
      </c>
      <c r="CU11" s="82">
        <v>67.100000000000009</v>
      </c>
      <c r="CV11" s="82">
        <v>3.6982248520710059</v>
      </c>
      <c r="CW11" s="82">
        <v>0.32946569259418423</v>
      </c>
      <c r="CX11" s="82">
        <v>18.209999999999994</v>
      </c>
      <c r="CY11" s="82">
        <v>8.9325206569216782</v>
      </c>
      <c r="CZ11" s="82">
        <v>66.497589625739792</v>
      </c>
      <c r="DA11" s="82">
        <v>23.014231238940258</v>
      </c>
      <c r="DB11" s="28"/>
      <c r="DC11" s="28"/>
      <c r="DD11" s="28"/>
      <c r="DE11" s="28"/>
      <c r="DF11" s="28"/>
      <c r="DG11" s="28"/>
      <c r="DH11" s="28"/>
      <c r="DI11" s="28"/>
      <c r="DJ11" s="28"/>
      <c r="DK11" s="28"/>
      <c r="DL11" s="28"/>
      <c r="DM11" s="28"/>
      <c r="DN11" s="28"/>
      <c r="DO11" s="28"/>
      <c r="DP11" s="28"/>
    </row>
    <row r="12" spans="1:215" ht="20.25" customHeight="1" x14ac:dyDescent="0.35">
      <c r="A12" s="32">
        <v>9</v>
      </c>
      <c r="B12" s="83" t="s">
        <v>116</v>
      </c>
      <c r="C12" s="84">
        <v>4.2577069448711278</v>
      </c>
      <c r="D12" s="82">
        <v>51.7</v>
      </c>
      <c r="E12" s="82">
        <v>27.56305223343491</v>
      </c>
      <c r="F12" s="82">
        <v>55.9</v>
      </c>
      <c r="G12" s="82">
        <v>94.760668275482928</v>
      </c>
      <c r="H12" s="85">
        <v>1.9366852886405894</v>
      </c>
      <c r="I12" s="82">
        <v>0.51741979993100529</v>
      </c>
      <c r="J12" s="82">
        <v>12.045901532760105</v>
      </c>
      <c r="K12" s="82">
        <v>13.463276671428989</v>
      </c>
      <c r="L12" s="82">
        <v>12.793003273951337</v>
      </c>
      <c r="M12" s="82">
        <v>70.472154660113844</v>
      </c>
      <c r="N12" s="82">
        <v>57.900651831872331</v>
      </c>
      <c r="O12" s="82">
        <v>2.0999999999999943</v>
      </c>
      <c r="P12" s="82">
        <v>5.0876915784484122</v>
      </c>
      <c r="Q12" s="82">
        <v>2.0864498858357607</v>
      </c>
      <c r="R12" s="82">
        <v>5.1515151515151496</v>
      </c>
      <c r="S12" s="82">
        <v>9</v>
      </c>
      <c r="T12" s="82">
        <v>59.078329626884106</v>
      </c>
      <c r="U12" s="82">
        <v>4.5999999999999996</v>
      </c>
      <c r="V12" s="82">
        <v>5.0876915784484122</v>
      </c>
      <c r="W12" s="82">
        <v>79.599999999999994</v>
      </c>
      <c r="X12" s="82">
        <v>52.6</v>
      </c>
      <c r="Y12" s="86">
        <f t="shared" si="0"/>
        <v>5.1515151515151496</v>
      </c>
      <c r="Z12" s="86">
        <f t="shared" si="4"/>
        <v>9</v>
      </c>
      <c r="AA12" s="82">
        <v>3.5</v>
      </c>
      <c r="AB12" s="82">
        <v>2.0115497875085682</v>
      </c>
      <c r="AC12" s="82">
        <v>13.145867224417074</v>
      </c>
      <c r="AD12" s="82">
        <v>3796.0710290827742</v>
      </c>
      <c r="AE12" s="82">
        <v>1290.296052631579</v>
      </c>
      <c r="AF12" s="82">
        <v>541.46200204345905</v>
      </c>
      <c r="AG12" s="84">
        <v>869.36897458369845</v>
      </c>
      <c r="AH12" s="87">
        <v>18.388201416452642</v>
      </c>
      <c r="AI12" s="82">
        <v>1097</v>
      </c>
      <c r="AJ12" s="82">
        <v>710.00971292898771</v>
      </c>
      <c r="AK12" s="82">
        <v>1110.7313368055557</v>
      </c>
      <c r="AL12" s="82">
        <v>869.36897458369845</v>
      </c>
      <c r="AM12" s="82">
        <v>20.958373668925461</v>
      </c>
      <c r="AN12" s="82">
        <v>0.46</v>
      </c>
      <c r="AO12" s="82">
        <v>21.614737389752609</v>
      </c>
      <c r="AP12" s="82">
        <v>67.967218654950997</v>
      </c>
      <c r="AQ12" s="82">
        <v>1.1038932854931351</v>
      </c>
      <c r="AR12" s="82">
        <v>0.37350694489475661</v>
      </c>
      <c r="AS12" s="82">
        <v>57.363256420695798</v>
      </c>
      <c r="AT12" s="82">
        <v>2.9668423057483073</v>
      </c>
      <c r="AU12" s="82">
        <v>129.2667038589355</v>
      </c>
      <c r="AV12" s="82">
        <v>29.777548703159145</v>
      </c>
      <c r="AW12" s="82">
        <v>113.11241280786155</v>
      </c>
      <c r="AX12" s="86">
        <f t="shared" si="1"/>
        <v>541.46200204345905</v>
      </c>
      <c r="AY12" s="82">
        <v>127.40670444471154</v>
      </c>
      <c r="AZ12" s="82">
        <v>30.4</v>
      </c>
      <c r="BA12" s="82"/>
      <c r="BB12" s="82">
        <v>10.5</v>
      </c>
      <c r="BC12" s="82">
        <v>14.90785</v>
      </c>
      <c r="BD12" s="82">
        <v>1.95</v>
      </c>
      <c r="BE12" s="82">
        <v>47.82</v>
      </c>
      <c r="BF12" s="82">
        <v>7.99</v>
      </c>
      <c r="BG12" s="82">
        <v>12.8</v>
      </c>
      <c r="BH12" s="88">
        <v>4.5999999999999996</v>
      </c>
      <c r="BI12" s="82">
        <v>66.23</v>
      </c>
      <c r="BJ12" s="88">
        <v>9.92</v>
      </c>
      <c r="BK12" s="82">
        <v>17.377980000000001</v>
      </c>
      <c r="BL12" s="82">
        <v>8.85</v>
      </c>
      <c r="BM12" s="82">
        <v>15.65</v>
      </c>
      <c r="BN12" s="82">
        <v>76.23507910217603</v>
      </c>
      <c r="BO12" s="82">
        <v>73.549538827729847</v>
      </c>
      <c r="BP12" s="82">
        <v>1428.5193289569656</v>
      </c>
      <c r="BQ12" s="82">
        <v>457.28091610632748</v>
      </c>
      <c r="BR12" s="82">
        <v>25.524349349129093</v>
      </c>
      <c r="BS12" s="82">
        <v>30.799999999999997</v>
      </c>
      <c r="BT12" s="82">
        <v>17.757054503285659</v>
      </c>
      <c r="BU12" s="82" t="s">
        <v>202</v>
      </c>
      <c r="BV12" s="86">
        <f t="shared" si="2"/>
        <v>541.46200204345905</v>
      </c>
      <c r="BW12" s="82">
        <v>5.0876915784484122</v>
      </c>
      <c r="BX12" s="86">
        <f t="shared" si="3"/>
        <v>2.0115497875085682</v>
      </c>
      <c r="BY12" s="82">
        <v>16.7</v>
      </c>
      <c r="BZ12" s="82">
        <v>38</v>
      </c>
      <c r="CA12" s="82">
        <v>27.6</v>
      </c>
      <c r="CB12" s="82">
        <v>13.3</v>
      </c>
      <c r="CC12" s="82">
        <v>15.5</v>
      </c>
      <c r="CD12" s="82">
        <v>3.1</v>
      </c>
      <c r="CE12" s="82">
        <v>2.0864498858357607</v>
      </c>
      <c r="CF12" s="82" t="s">
        <v>202</v>
      </c>
      <c r="CG12" s="82">
        <v>22.4</v>
      </c>
      <c r="CH12" s="82">
        <v>1.5</v>
      </c>
      <c r="CI12" s="82">
        <v>8</v>
      </c>
      <c r="CJ12" s="82">
        <v>5.5</v>
      </c>
      <c r="CK12" s="82">
        <v>29.774702238470351</v>
      </c>
      <c r="CL12" s="82"/>
      <c r="CM12" s="82"/>
      <c r="CN12" s="82">
        <v>37.1</v>
      </c>
      <c r="CO12" s="82">
        <v>28.1</v>
      </c>
      <c r="CP12" s="82">
        <v>11.6</v>
      </c>
      <c r="CQ12" s="82">
        <v>6.2</v>
      </c>
      <c r="CR12" s="82">
        <v>36.700000000000003</v>
      </c>
      <c r="CS12" s="82">
        <v>560</v>
      </c>
      <c r="CT12" s="82">
        <v>6.9000000000000057</v>
      </c>
      <c r="CU12" s="82">
        <v>0.8</v>
      </c>
      <c r="CV12" s="82">
        <v>14.166981488477521</v>
      </c>
      <c r="CW12" s="82">
        <v>0.24018809095573435</v>
      </c>
      <c r="CX12" s="82">
        <v>25.840000000000003</v>
      </c>
      <c r="CY12" s="82">
        <v>6.1086389710231748</v>
      </c>
      <c r="CZ12" s="82">
        <v>28.792185372044937</v>
      </c>
      <c r="DA12" s="82">
        <v>4.3515912535180776</v>
      </c>
      <c r="DB12" s="28"/>
      <c r="DC12" s="28"/>
      <c r="DD12" s="28"/>
      <c r="DE12" s="28"/>
      <c r="DF12" s="28"/>
      <c r="DG12" s="28"/>
      <c r="DH12" s="28"/>
      <c r="DI12" s="28"/>
      <c r="DJ12" s="28"/>
      <c r="DK12" s="28"/>
      <c r="DL12" s="28"/>
      <c r="DM12" s="28"/>
      <c r="DN12" s="28"/>
      <c r="DO12" s="28"/>
      <c r="DP12" s="28"/>
    </row>
    <row r="13" spans="1:215" ht="20.25" customHeight="1" x14ac:dyDescent="0.35">
      <c r="A13" s="32">
        <v>10</v>
      </c>
      <c r="B13" s="83" t="s">
        <v>117</v>
      </c>
      <c r="C13" s="84">
        <v>14.252104527132634</v>
      </c>
      <c r="D13" s="82">
        <v>52</v>
      </c>
      <c r="E13" s="82">
        <v>11.912806988626999</v>
      </c>
      <c r="F13" s="82">
        <v>35.6</v>
      </c>
      <c r="G13" s="82">
        <v>617.84491792736753</v>
      </c>
      <c r="H13" s="85">
        <v>10.602289696366356</v>
      </c>
      <c r="I13" s="82">
        <v>4.292929292929287</v>
      </c>
      <c r="J13" s="82">
        <v>31.546662974245361</v>
      </c>
      <c r="K13" s="82">
        <v>33.949505916631161</v>
      </c>
      <c r="L13" s="82">
        <v>32.755802324378386</v>
      </c>
      <c r="M13" s="82">
        <v>31.509550461091084</v>
      </c>
      <c r="N13" s="82">
        <v>32.640401240678415</v>
      </c>
      <c r="O13" s="82">
        <v>12.400000000000006</v>
      </c>
      <c r="P13" s="82">
        <v>15.011448196908987</v>
      </c>
      <c r="Q13" s="82">
        <v>9.4839213459217717</v>
      </c>
      <c r="R13" s="82">
        <v>13.181818181818199</v>
      </c>
      <c r="S13" s="82">
        <v>18.200000000000003</v>
      </c>
      <c r="T13" s="82">
        <v>23.386208133664763</v>
      </c>
      <c r="U13" s="82">
        <v>10.1</v>
      </c>
      <c r="V13" s="82">
        <v>15.011448196908987</v>
      </c>
      <c r="W13" s="82">
        <v>61.1</v>
      </c>
      <c r="X13" s="82">
        <v>10.85</v>
      </c>
      <c r="Y13" s="86">
        <f t="shared" si="0"/>
        <v>13.181818181818199</v>
      </c>
      <c r="Z13" s="86">
        <f t="shared" si="4"/>
        <v>18.200000000000003</v>
      </c>
      <c r="AA13" s="82">
        <v>16.100000000000001</v>
      </c>
      <c r="AB13" s="82">
        <v>34.01756961956638</v>
      </c>
      <c r="AC13" s="82">
        <v>29.161497261476079</v>
      </c>
      <c r="AD13" s="82">
        <v>1782.0589406610911</v>
      </c>
      <c r="AE13" s="82">
        <v>920.35335689045939</v>
      </c>
      <c r="AF13" s="82">
        <v>1435.3147944508205</v>
      </c>
      <c r="AG13" s="84">
        <v>487.57130904388833</v>
      </c>
      <c r="AH13" s="87">
        <v>19.955315145813735</v>
      </c>
      <c r="AI13" s="82">
        <v>921</v>
      </c>
      <c r="AJ13" s="82">
        <v>414.70738891023177</v>
      </c>
      <c r="AK13" s="82">
        <v>648.62669816893094</v>
      </c>
      <c r="AL13" s="82">
        <v>487.57130904388833</v>
      </c>
      <c r="AM13" s="82">
        <v>20.224755489345164</v>
      </c>
      <c r="AN13" s="82">
        <v>0.48</v>
      </c>
      <c r="AO13" s="82">
        <v>34.692591026848426</v>
      </c>
      <c r="AP13" s="82">
        <v>72.16790969562588</v>
      </c>
      <c r="AQ13" s="82">
        <v>2.2330491270807955</v>
      </c>
      <c r="AR13" s="82">
        <v>2.4243473018460318</v>
      </c>
      <c r="AS13" s="82">
        <v>84.820281736781595</v>
      </c>
      <c r="AT13" s="82">
        <v>37.220047341382994</v>
      </c>
      <c r="AU13" s="82">
        <v>170.21382408221331</v>
      </c>
      <c r="AV13" s="82">
        <v>10.100550711408435</v>
      </c>
      <c r="AW13" s="82">
        <v>85.311959260553166</v>
      </c>
      <c r="AX13" s="86">
        <f t="shared" si="1"/>
        <v>1435.3147944508205</v>
      </c>
      <c r="AY13" s="82">
        <v>121.54949716547496</v>
      </c>
      <c r="AZ13" s="82">
        <v>51.6</v>
      </c>
      <c r="BA13" s="82"/>
      <c r="BB13" s="82">
        <v>20.7</v>
      </c>
      <c r="BC13" s="82">
        <v>27.688980000000001</v>
      </c>
      <c r="BD13" s="82">
        <v>7.77</v>
      </c>
      <c r="BE13" s="82">
        <v>41.47</v>
      </c>
      <c r="BF13" s="82">
        <v>4.7300000000000004</v>
      </c>
      <c r="BG13" s="82">
        <v>18.8</v>
      </c>
      <c r="BH13" s="88">
        <v>10</v>
      </c>
      <c r="BI13" s="82">
        <v>40.020000000000003</v>
      </c>
      <c r="BJ13" s="88">
        <v>21</v>
      </c>
      <c r="BK13" s="82">
        <v>25.616779999999999</v>
      </c>
      <c r="BL13" s="82">
        <v>19.82</v>
      </c>
      <c r="BM13" s="82">
        <v>30.21</v>
      </c>
      <c r="BN13" s="82">
        <v>63.737998989388579</v>
      </c>
      <c r="BO13" s="82">
        <v>57.065217391304344</v>
      </c>
      <c r="BP13" s="82">
        <v>656.41766882516185</v>
      </c>
      <c r="BQ13" s="82">
        <v>1441.2066272506875</v>
      </c>
      <c r="BR13" s="82">
        <v>15.046309196081271</v>
      </c>
      <c r="BS13" s="82">
        <v>61.2</v>
      </c>
      <c r="BT13" s="82">
        <v>66.536393146105524</v>
      </c>
      <c r="BU13" s="82" t="s">
        <v>203</v>
      </c>
      <c r="BV13" s="86">
        <f t="shared" si="2"/>
        <v>1435.3147944508205</v>
      </c>
      <c r="BW13" s="82">
        <v>15.011448196908987</v>
      </c>
      <c r="BX13" s="86">
        <f t="shared" si="3"/>
        <v>34.01756961956638</v>
      </c>
      <c r="BY13" s="82">
        <v>10.7</v>
      </c>
      <c r="BZ13" s="82">
        <v>40.700000000000003</v>
      </c>
      <c r="CA13" s="82">
        <v>31.2</v>
      </c>
      <c r="CB13" s="82">
        <v>15.1</v>
      </c>
      <c r="CC13" s="82">
        <v>22.3</v>
      </c>
      <c r="CD13" s="82">
        <v>9.3000000000000007</v>
      </c>
      <c r="CE13" s="82">
        <v>9.4839213459217717</v>
      </c>
      <c r="CF13" s="82" t="s">
        <v>203</v>
      </c>
      <c r="CG13" s="82">
        <v>15.4</v>
      </c>
      <c r="CH13" s="82">
        <v>1</v>
      </c>
      <c r="CI13" s="82">
        <v>2.7999999999999972</v>
      </c>
      <c r="CJ13" s="82">
        <v>16.7</v>
      </c>
      <c r="CK13" s="82">
        <v>13.671085149404627</v>
      </c>
      <c r="CL13" s="82"/>
      <c r="CM13" s="82"/>
      <c r="CN13" s="82">
        <v>31.9</v>
      </c>
      <c r="CO13" s="82">
        <v>6.2</v>
      </c>
      <c r="CP13" s="82">
        <v>9.6999999999999993</v>
      </c>
      <c r="CQ13" s="82">
        <v>5</v>
      </c>
      <c r="CR13" s="82">
        <v>60.5</v>
      </c>
      <c r="CS13" s="82">
        <v>600</v>
      </c>
      <c r="CT13" s="82">
        <v>42.8</v>
      </c>
      <c r="CU13" s="82">
        <v>11.700000000000001</v>
      </c>
      <c r="CV13" s="82">
        <v>6.5166026483372077</v>
      </c>
      <c r="CW13" s="82">
        <v>0.7178928847434396</v>
      </c>
      <c r="CX13" s="82">
        <v>22.13000000000001</v>
      </c>
      <c r="CY13" s="82">
        <v>13.265661037049641</v>
      </c>
      <c r="CZ13" s="82">
        <v>67.82667853647618</v>
      </c>
      <c r="DA13" s="82">
        <v>10.491726323201501</v>
      </c>
      <c r="DB13" s="28"/>
      <c r="DC13" s="28"/>
      <c r="DD13" s="28"/>
      <c r="DE13" s="28"/>
      <c r="DF13" s="28"/>
      <c r="DG13" s="28"/>
      <c r="DH13" s="28"/>
      <c r="DI13" s="28"/>
      <c r="DJ13" s="28"/>
      <c r="DK13" s="28"/>
      <c r="DL13" s="28"/>
      <c r="DM13" s="28"/>
      <c r="DN13" s="28"/>
      <c r="DO13" s="28"/>
      <c r="DP13" s="28"/>
    </row>
    <row r="14" spans="1:215" ht="20.25" customHeight="1" x14ac:dyDescent="0.35">
      <c r="A14" s="32">
        <v>11</v>
      </c>
      <c r="B14" s="83" t="s">
        <v>118</v>
      </c>
      <c r="C14" s="84">
        <v>0.31931878658861096</v>
      </c>
      <c r="D14" s="82">
        <v>91.9</v>
      </c>
      <c r="E14" s="82">
        <v>46.140350877192979</v>
      </c>
      <c r="F14" s="82">
        <v>69</v>
      </c>
      <c r="G14" s="82">
        <v>0</v>
      </c>
      <c r="H14" s="85">
        <v>3.0769230769230802</v>
      </c>
      <c r="I14" s="82">
        <v>0</v>
      </c>
      <c r="J14" s="82">
        <v>49.78165938864629</v>
      </c>
      <c r="K14" s="82">
        <v>39.821826280623604</v>
      </c>
      <c r="L14" s="82">
        <v>44.912822776429046</v>
      </c>
      <c r="M14" s="82">
        <v>24.256292906178491</v>
      </c>
      <c r="N14" s="82">
        <v>8.7179487179487172</v>
      </c>
      <c r="O14" s="82">
        <v>5.0999999999999943</v>
      </c>
      <c r="P14" s="82">
        <v>15.934065934065933</v>
      </c>
      <c r="Q14" s="82">
        <v>21.50537634408602</v>
      </c>
      <c r="R14" s="82">
        <v>17.307692307692299</v>
      </c>
      <c r="S14" s="82">
        <v>5.5999999999999943</v>
      </c>
      <c r="T14" s="82">
        <v>44.566993464052288</v>
      </c>
      <c r="U14" s="82">
        <v>2.4</v>
      </c>
      <c r="V14" s="82">
        <v>15.934065934065933</v>
      </c>
      <c r="W14" s="82">
        <v>60.9</v>
      </c>
      <c r="X14" s="82">
        <v>55.85</v>
      </c>
      <c r="Y14" s="86">
        <f t="shared" si="0"/>
        <v>17.307692307692299</v>
      </c>
      <c r="Z14" s="86">
        <f t="shared" si="4"/>
        <v>5.5999999999999943</v>
      </c>
      <c r="AA14" s="82">
        <v>16.2</v>
      </c>
      <c r="AB14" s="82">
        <v>84.290231957050949</v>
      </c>
      <c r="AC14" s="82">
        <v>17.632850241545896</v>
      </c>
      <c r="AD14" s="82">
        <v>1548.8888888888889</v>
      </c>
      <c r="AE14" s="82">
        <v>705.47945205479448</v>
      </c>
      <c r="AF14" s="82">
        <v>1180.1344041960335</v>
      </c>
      <c r="AG14" s="84">
        <v>474.20520231213874</v>
      </c>
      <c r="AH14" s="87">
        <v>14.48382126348228</v>
      </c>
      <c r="AI14" s="82">
        <v>967</v>
      </c>
      <c r="AJ14" s="82">
        <v>446.81933842239187</v>
      </c>
      <c r="AK14" s="82">
        <v>521.04591836734699</v>
      </c>
      <c r="AL14" s="82">
        <v>474.20520231213874</v>
      </c>
      <c r="AM14" s="82">
        <v>9.94475138121547</v>
      </c>
      <c r="AN14" s="82">
        <v>0.45</v>
      </c>
      <c r="AO14" s="82">
        <v>29.543785115119569</v>
      </c>
      <c r="AP14" s="82">
        <v>80.684188569044636</v>
      </c>
      <c r="AQ14" s="82">
        <v>2.9309801449732116</v>
      </c>
      <c r="AR14" s="82">
        <v>0.79230333899264294</v>
      </c>
      <c r="AS14" s="82">
        <v>43.927958833619208</v>
      </c>
      <c r="AT14" s="82">
        <v>64.905386680768132</v>
      </c>
      <c r="AU14" s="82">
        <v>146.26225995219647</v>
      </c>
      <c r="AV14" s="82">
        <v>-0.50817473999707319</v>
      </c>
      <c r="AW14" s="82">
        <v>121.74142031940195</v>
      </c>
      <c r="AX14" s="86">
        <f t="shared" si="1"/>
        <v>1180.1344041960335</v>
      </c>
      <c r="AY14" s="82">
        <v>151.10852466114233</v>
      </c>
      <c r="AZ14" s="82">
        <v>35.6</v>
      </c>
      <c r="BA14" s="82"/>
      <c r="BB14" s="82">
        <v>24.5</v>
      </c>
      <c r="BC14" s="82">
        <v>21.877120000000001</v>
      </c>
      <c r="BD14" s="82">
        <v>1.1299999999999999</v>
      </c>
      <c r="BE14" s="82">
        <v>39.72</v>
      </c>
      <c r="BF14" s="82">
        <v>4.9000000000000004</v>
      </c>
      <c r="BG14" s="82">
        <v>8.1999999999999993</v>
      </c>
      <c r="BH14" s="88">
        <v>4.9000000000000004</v>
      </c>
      <c r="BI14" s="82">
        <v>68.819999999999993</v>
      </c>
      <c r="BJ14" s="88">
        <v>13.17</v>
      </c>
      <c r="BK14" s="82">
        <v>20.62153</v>
      </c>
      <c r="BL14" s="82">
        <v>11.48</v>
      </c>
      <c r="BM14" s="82">
        <v>35.96</v>
      </c>
      <c r="BN14" s="82">
        <v>75.925925925925924</v>
      </c>
      <c r="BO14" s="82">
        <v>74.518201284796575</v>
      </c>
      <c r="BP14" s="82">
        <v>650.7731958762887</v>
      </c>
      <c r="BQ14" s="82">
        <v>792.36739974126783</v>
      </c>
      <c r="BR14" s="82">
        <v>16.311413671843141</v>
      </c>
      <c r="BS14" s="82">
        <v>13.099999999999994</v>
      </c>
      <c r="BT14" s="82"/>
      <c r="BU14" s="82" t="s">
        <v>204</v>
      </c>
      <c r="BV14" s="86">
        <f t="shared" si="2"/>
        <v>1180.1344041960335</v>
      </c>
      <c r="BW14" s="82">
        <v>15.934065934065933</v>
      </c>
      <c r="BX14" s="86">
        <f t="shared" si="3"/>
        <v>84.290231957050949</v>
      </c>
      <c r="BY14" s="82" t="s">
        <v>108</v>
      </c>
      <c r="BZ14" s="82" t="s">
        <v>108</v>
      </c>
      <c r="CA14" s="82" t="s">
        <v>108</v>
      </c>
      <c r="CB14" s="82" t="s">
        <v>108</v>
      </c>
      <c r="CC14" s="82" t="s">
        <v>108</v>
      </c>
      <c r="CD14" s="82" t="s">
        <v>108</v>
      </c>
      <c r="CE14" s="82">
        <v>21.50537634408602</v>
      </c>
      <c r="CF14" s="82" t="s">
        <v>204</v>
      </c>
      <c r="CG14" s="82">
        <v>21.4</v>
      </c>
      <c r="CH14" s="82">
        <v>0.4</v>
      </c>
      <c r="CI14" s="82">
        <v>6.0999999999999943</v>
      </c>
      <c r="CJ14" s="82" t="s">
        <v>108</v>
      </c>
      <c r="CK14" s="82">
        <v>16.631467793030623</v>
      </c>
      <c r="CL14" s="82"/>
      <c r="CM14" s="82"/>
      <c r="CN14" s="82">
        <v>55</v>
      </c>
      <c r="CO14" s="82"/>
      <c r="CP14" s="82">
        <v>8.1999999999999993</v>
      </c>
      <c r="CQ14" s="82">
        <v>6.3</v>
      </c>
      <c r="CR14" s="82">
        <v>57.1</v>
      </c>
      <c r="CS14" s="82">
        <v>457</v>
      </c>
      <c r="CT14" s="82">
        <v>12.299999999999997</v>
      </c>
      <c r="CU14" s="82">
        <v>93.8</v>
      </c>
      <c r="CV14" s="82">
        <v>1.4876632801161103</v>
      </c>
      <c r="CW14" s="82">
        <v>0.11235955056179776</v>
      </c>
      <c r="CX14" s="82">
        <v>15.079999999999998</v>
      </c>
      <c r="CY14" s="82">
        <v>7.7690948656677143</v>
      </c>
      <c r="CZ14" s="82">
        <v>58.079288326786404</v>
      </c>
      <c r="DA14" s="82">
        <v>26.655101012927418</v>
      </c>
      <c r="DB14" s="28"/>
      <c r="DC14" s="28"/>
      <c r="DD14" s="28"/>
      <c r="DE14" s="28"/>
      <c r="DF14" s="28"/>
      <c r="DG14" s="28"/>
      <c r="DH14" s="28"/>
      <c r="DI14" s="28"/>
      <c r="DJ14" s="28"/>
      <c r="DK14" s="28"/>
      <c r="DL14" s="28"/>
      <c r="DM14" s="28"/>
      <c r="DN14" s="28"/>
      <c r="DO14" s="28"/>
      <c r="DP14" s="28"/>
    </row>
    <row r="15" spans="1:215" ht="20.25" customHeight="1" x14ac:dyDescent="0.35">
      <c r="A15" s="32">
        <v>12</v>
      </c>
      <c r="B15" s="83" t="s">
        <v>119</v>
      </c>
      <c r="C15" s="84">
        <v>0.3810354857475276</v>
      </c>
      <c r="D15" s="82">
        <v>75.7</v>
      </c>
      <c r="E15" s="82">
        <v>27.597331182638023</v>
      </c>
      <c r="F15" s="82">
        <v>60</v>
      </c>
      <c r="G15" s="82">
        <v>227.0378147180667</v>
      </c>
      <c r="H15" s="85">
        <v>16.969696969696969</v>
      </c>
      <c r="I15" s="82">
        <v>4.5267489711934132</v>
      </c>
      <c r="J15" s="82">
        <v>50.811785929043893</v>
      </c>
      <c r="K15" s="82">
        <v>41.211065127423218</v>
      </c>
      <c r="L15" s="82">
        <v>45.945846108381659</v>
      </c>
      <c r="M15" s="82">
        <v>21.440613026819925</v>
      </c>
      <c r="N15" s="82">
        <v>7.924743443557583</v>
      </c>
      <c r="O15" s="82">
        <v>10.099999999999994</v>
      </c>
      <c r="P15" s="82">
        <v>20.136730888750776</v>
      </c>
      <c r="Q15" s="82">
        <v>24.355828220858896</v>
      </c>
      <c r="R15" s="82">
        <v>13.968957871396899</v>
      </c>
      <c r="S15" s="82">
        <v>7.4000000000000057</v>
      </c>
      <c r="T15" s="82">
        <v>31.46732900267482</v>
      </c>
      <c r="U15" s="82">
        <v>4.4000000000000004</v>
      </c>
      <c r="V15" s="82">
        <v>20.136730888750776</v>
      </c>
      <c r="W15" s="82">
        <v>62.1</v>
      </c>
      <c r="X15" s="82">
        <v>32.75</v>
      </c>
      <c r="Y15" s="86">
        <f t="shared" si="0"/>
        <v>13.968957871396899</v>
      </c>
      <c r="Z15" s="86">
        <f t="shared" si="4"/>
        <v>7.4000000000000057</v>
      </c>
      <c r="AA15" s="82">
        <v>24</v>
      </c>
      <c r="AB15" s="82">
        <v>71.916828749104567</v>
      </c>
      <c r="AC15" s="82">
        <v>19.345182413470532</v>
      </c>
      <c r="AD15" s="82">
        <v>1870.3147100424328</v>
      </c>
      <c r="AE15" s="82">
        <v>839.14027149321271</v>
      </c>
      <c r="AF15" s="82">
        <v>2072.992700729927</v>
      </c>
      <c r="AG15" s="84">
        <v>561.89696760854588</v>
      </c>
      <c r="AH15" s="87">
        <v>12.513372929501603</v>
      </c>
      <c r="AI15" s="82">
        <v>967</v>
      </c>
      <c r="AJ15" s="82">
        <v>487.20521826392371</v>
      </c>
      <c r="AK15" s="82">
        <v>682.86384976525824</v>
      </c>
      <c r="AL15" s="82">
        <v>561.89696760854588</v>
      </c>
      <c r="AM15" s="82">
        <v>9.0671062839410403</v>
      </c>
      <c r="AN15" s="82">
        <v>0.42</v>
      </c>
      <c r="AO15" s="82">
        <v>36.000948870382942</v>
      </c>
      <c r="AP15" s="82">
        <v>74.556475458308697</v>
      </c>
      <c r="AQ15" s="82">
        <v>3.4439536827026385</v>
      </c>
      <c r="AR15" s="82">
        <v>0.91004442250740369</v>
      </c>
      <c r="AS15" s="82">
        <v>52.39637851451684</v>
      </c>
      <c r="AT15" s="82">
        <v>83.190600349656023</v>
      </c>
      <c r="AU15" s="82">
        <v>179.71723599434799</v>
      </c>
      <c r="AV15" s="82">
        <v>15.08836471019179</v>
      </c>
      <c r="AW15" s="82">
        <v>97.376365585364098</v>
      </c>
      <c r="AX15" s="86">
        <f t="shared" si="1"/>
        <v>2072.992700729927</v>
      </c>
      <c r="AY15" s="82">
        <v>139.37906675866145</v>
      </c>
      <c r="AZ15" s="82">
        <v>39.6</v>
      </c>
      <c r="BA15" s="82"/>
      <c r="BB15" s="82">
        <v>25.7</v>
      </c>
      <c r="BC15" s="82">
        <v>16.395420000000001</v>
      </c>
      <c r="BD15" s="82">
        <v>1.6</v>
      </c>
      <c r="BE15" s="82">
        <v>42.82</v>
      </c>
      <c r="BF15" s="82">
        <v>5.41</v>
      </c>
      <c r="BG15" s="82">
        <v>12.1</v>
      </c>
      <c r="BH15" s="88">
        <v>18</v>
      </c>
      <c r="BI15" s="82">
        <v>69.67</v>
      </c>
      <c r="BJ15" s="88">
        <v>15.94</v>
      </c>
      <c r="BK15" s="82">
        <v>18.042179999999998</v>
      </c>
      <c r="BL15" s="82">
        <v>12.65</v>
      </c>
      <c r="BM15" s="82">
        <v>25.68</v>
      </c>
      <c r="BN15" s="82">
        <v>79.226601905473572</v>
      </c>
      <c r="BO15" s="82">
        <v>73.842592592592595</v>
      </c>
      <c r="BP15" s="82">
        <v>761.87150837988827</v>
      </c>
      <c r="BQ15" s="82">
        <v>1635.9863800808682</v>
      </c>
      <c r="BR15" s="82">
        <v>16.257519102584947</v>
      </c>
      <c r="BS15" s="82">
        <v>45.3</v>
      </c>
      <c r="BT15" s="82"/>
      <c r="BU15" s="82" t="s">
        <v>203</v>
      </c>
      <c r="BV15" s="86">
        <f t="shared" si="2"/>
        <v>2072.992700729927</v>
      </c>
      <c r="BW15" s="82">
        <v>20.136730888750776</v>
      </c>
      <c r="BX15" s="86">
        <f t="shared" si="3"/>
        <v>71.916828749104567</v>
      </c>
      <c r="BY15" s="82" t="s">
        <v>108</v>
      </c>
      <c r="BZ15" s="82" t="s">
        <v>108</v>
      </c>
      <c r="CA15" s="82" t="s">
        <v>108</v>
      </c>
      <c r="CB15" s="82" t="s">
        <v>108</v>
      </c>
      <c r="CC15" s="82" t="s">
        <v>108</v>
      </c>
      <c r="CD15" s="82" t="s">
        <v>108</v>
      </c>
      <c r="CE15" s="82">
        <v>24.355828220858896</v>
      </c>
      <c r="CF15" s="82" t="s">
        <v>203</v>
      </c>
      <c r="CG15" s="82">
        <v>15</v>
      </c>
      <c r="CH15" s="82">
        <v>0.8</v>
      </c>
      <c r="CI15" s="82">
        <v>5.7000000000000028</v>
      </c>
      <c r="CJ15" s="82">
        <v>2.5</v>
      </c>
      <c r="CK15" s="82">
        <v>7.565142092419114</v>
      </c>
      <c r="CL15" s="82"/>
      <c r="CM15" s="82"/>
      <c r="CN15" s="82">
        <v>54.4</v>
      </c>
      <c r="CO15" s="82"/>
      <c r="CP15" s="82">
        <v>8.4</v>
      </c>
      <c r="CQ15" s="82">
        <v>5.4</v>
      </c>
      <c r="CR15" s="82">
        <v>41.2</v>
      </c>
      <c r="CS15" s="82">
        <v>538</v>
      </c>
      <c r="CT15" s="82">
        <v>19.799999999999997</v>
      </c>
      <c r="CU15" s="82">
        <v>64.900000000000006</v>
      </c>
      <c r="CV15" s="82">
        <v>3.826313701037356</v>
      </c>
      <c r="CW15" s="82">
        <v>0.32327874108311738</v>
      </c>
      <c r="CX15" s="82">
        <v>18.939999999999998</v>
      </c>
      <c r="CY15" s="82">
        <v>9.8425111678131376</v>
      </c>
      <c r="CZ15" s="82">
        <v>66.728409102137448</v>
      </c>
      <c r="DA15" s="82">
        <v>27.654369312065757</v>
      </c>
      <c r="DB15" s="28"/>
      <c r="DC15" s="28"/>
      <c r="DD15" s="28"/>
      <c r="DE15" s="28"/>
      <c r="DF15" s="28"/>
      <c r="DG15" s="28"/>
      <c r="DH15" s="28"/>
      <c r="DI15" s="28"/>
      <c r="DJ15" s="28"/>
      <c r="DK15" s="28"/>
      <c r="DL15" s="28"/>
      <c r="DM15" s="28"/>
      <c r="DN15" s="28"/>
      <c r="DO15" s="28"/>
      <c r="DP15" s="28"/>
    </row>
    <row r="16" spans="1:215" ht="20.25" customHeight="1" x14ac:dyDescent="0.35">
      <c r="A16" s="32">
        <v>13</v>
      </c>
      <c r="B16" s="83" t="s">
        <v>120</v>
      </c>
      <c r="C16" s="84">
        <v>1.3476149799937058</v>
      </c>
      <c r="D16" s="82">
        <v>59.2</v>
      </c>
      <c r="E16" s="82">
        <v>19.559556580611563</v>
      </c>
      <c r="F16" s="82">
        <v>53.7</v>
      </c>
      <c r="G16" s="82">
        <v>247.66001878902867</v>
      </c>
      <c r="H16" s="85">
        <v>10.561370123691731</v>
      </c>
      <c r="I16" s="82">
        <v>3.9196940726577481</v>
      </c>
      <c r="J16" s="82">
        <v>38.919101606906935</v>
      </c>
      <c r="K16" s="82">
        <v>31.269053218360771</v>
      </c>
      <c r="L16" s="82">
        <v>34.9857447793053</v>
      </c>
      <c r="M16" s="82">
        <v>22.769914417379855</v>
      </c>
      <c r="N16" s="82">
        <v>18.983507236620667</v>
      </c>
      <c r="O16" s="82">
        <v>8.5999999999999943</v>
      </c>
      <c r="P16" s="82">
        <v>13.910855499640546</v>
      </c>
      <c r="Q16" s="82">
        <v>19.163825587654763</v>
      </c>
      <c r="R16" s="82">
        <v>9.7454996896337693</v>
      </c>
      <c r="S16" s="82">
        <v>10.700000000000003</v>
      </c>
      <c r="T16" s="82">
        <v>26.758876307998282</v>
      </c>
      <c r="U16" s="82">
        <v>6.4</v>
      </c>
      <c r="V16" s="82">
        <v>13.910855499640546</v>
      </c>
      <c r="W16" s="82">
        <v>71.5</v>
      </c>
      <c r="X16" s="82">
        <v>27.8</v>
      </c>
      <c r="Y16" s="86">
        <f t="shared" si="0"/>
        <v>9.7454996896337693</v>
      </c>
      <c r="Z16" s="86">
        <f t="shared" si="4"/>
        <v>10.700000000000003</v>
      </c>
      <c r="AA16" s="82">
        <v>18.899999999999999</v>
      </c>
      <c r="AB16" s="82">
        <v>57.138818455485151</v>
      </c>
      <c r="AC16" s="82">
        <v>13.111606114140873</v>
      </c>
      <c r="AD16" s="82">
        <v>2047.3367597243312</v>
      </c>
      <c r="AE16" s="82">
        <v>947.23369116432696</v>
      </c>
      <c r="AF16" s="82">
        <v>1336.5693286170424</v>
      </c>
      <c r="AG16" s="84">
        <v>679.84804630969609</v>
      </c>
      <c r="AH16" s="87">
        <v>15.235227700414001</v>
      </c>
      <c r="AI16" s="82">
        <v>1021</v>
      </c>
      <c r="AJ16" s="82">
        <v>516.30859375</v>
      </c>
      <c r="AK16" s="82">
        <v>904.92957746478874</v>
      </c>
      <c r="AL16" s="82">
        <v>679.84804630969609</v>
      </c>
      <c r="AM16" s="82">
        <v>10.166487647690655</v>
      </c>
      <c r="AN16" s="82">
        <v>0.42</v>
      </c>
      <c r="AO16" s="82">
        <v>27.931424207782396</v>
      </c>
      <c r="AP16" s="82">
        <v>75.298608140567936</v>
      </c>
      <c r="AQ16" s="82">
        <v>0.91483461505474717</v>
      </c>
      <c r="AR16" s="82">
        <v>0.65278209511967678</v>
      </c>
      <c r="AS16" s="82">
        <v>55.781284729939983</v>
      </c>
      <c r="AT16" s="82">
        <v>54.859679123876489</v>
      </c>
      <c r="AU16" s="82">
        <v>156.91741826101364</v>
      </c>
      <c r="AV16" s="82">
        <v>17.488076700084974</v>
      </c>
      <c r="AW16" s="82">
        <v>90.780452694020696</v>
      </c>
      <c r="AX16" s="86">
        <f t="shared" si="1"/>
        <v>1336.5693286170424</v>
      </c>
      <c r="AY16" s="82">
        <v>137.91420095405985</v>
      </c>
      <c r="AZ16" s="82">
        <v>33.799999999999997</v>
      </c>
      <c r="BA16" s="82"/>
      <c r="BB16" s="82">
        <v>23.4</v>
      </c>
      <c r="BC16" s="82">
        <v>18.41498</v>
      </c>
      <c r="BD16" s="82">
        <v>1.36</v>
      </c>
      <c r="BE16" s="82">
        <v>43.28</v>
      </c>
      <c r="BF16" s="82">
        <v>4.8499999999999996</v>
      </c>
      <c r="BG16" s="82">
        <v>13.5</v>
      </c>
      <c r="BH16" s="88">
        <v>14.7</v>
      </c>
      <c r="BI16" s="82">
        <v>60.7</v>
      </c>
      <c r="BJ16" s="88">
        <v>14.96</v>
      </c>
      <c r="BK16" s="82">
        <v>18.14376</v>
      </c>
      <c r="BL16" s="82">
        <v>15.89</v>
      </c>
      <c r="BM16" s="82">
        <v>28.6</v>
      </c>
      <c r="BN16" s="82">
        <v>79.297402792373518</v>
      </c>
      <c r="BO16" s="82">
        <v>71.529828706438266</v>
      </c>
      <c r="BP16" s="82">
        <v>873.75</v>
      </c>
      <c r="BQ16" s="82">
        <v>984.87677371172515</v>
      </c>
      <c r="BR16" s="82">
        <v>25.625283613164989</v>
      </c>
      <c r="BS16" s="82">
        <v>41</v>
      </c>
      <c r="BT16" s="82">
        <v>56.52378709373528</v>
      </c>
      <c r="BU16" s="82" t="s">
        <v>205</v>
      </c>
      <c r="BV16" s="86">
        <f t="shared" si="2"/>
        <v>1336.5693286170424</v>
      </c>
      <c r="BW16" s="82">
        <v>13.910855499640546</v>
      </c>
      <c r="BX16" s="86">
        <f t="shared" si="3"/>
        <v>57.138818455485151</v>
      </c>
      <c r="BY16" s="82">
        <v>8.3000000000000007</v>
      </c>
      <c r="BZ16" s="82">
        <v>43.2</v>
      </c>
      <c r="CA16" s="82">
        <v>28.8</v>
      </c>
      <c r="CB16" s="82">
        <v>17.2</v>
      </c>
      <c r="CC16" s="82">
        <v>25.9</v>
      </c>
      <c r="CD16" s="82">
        <v>15.7</v>
      </c>
      <c r="CE16" s="82">
        <v>19.163825587654763</v>
      </c>
      <c r="CF16" s="82" t="s">
        <v>205</v>
      </c>
      <c r="CG16" s="82">
        <v>10.1</v>
      </c>
      <c r="CH16" s="82">
        <v>0.8</v>
      </c>
      <c r="CI16" s="82">
        <v>4.2000000000000028</v>
      </c>
      <c r="CJ16" s="82">
        <v>16.7</v>
      </c>
      <c r="CK16" s="82">
        <v>6.6168735535451297</v>
      </c>
      <c r="CL16" s="82"/>
      <c r="CM16" s="82"/>
      <c r="CN16" s="82">
        <v>59.8</v>
      </c>
      <c r="CO16" s="82">
        <v>29.6</v>
      </c>
      <c r="CP16" s="82">
        <v>10.7</v>
      </c>
      <c r="CQ16" s="82">
        <v>6.6</v>
      </c>
      <c r="CR16" s="82">
        <v>27.2</v>
      </c>
      <c r="CS16" s="82">
        <v>506</v>
      </c>
      <c r="CT16" s="82">
        <v>19</v>
      </c>
      <c r="CU16" s="82">
        <v>26</v>
      </c>
      <c r="CV16" s="82">
        <v>4.4520696694609736</v>
      </c>
      <c r="CW16" s="82">
        <v>0.22535211267605634</v>
      </c>
      <c r="CX16" s="82">
        <v>24.459999999999994</v>
      </c>
      <c r="CY16" s="82">
        <v>9.5526087232224466</v>
      </c>
      <c r="CZ16" s="82">
        <v>64.836853254481127</v>
      </c>
      <c r="DA16" s="82">
        <v>33.577242339435806</v>
      </c>
      <c r="DB16" s="28"/>
      <c r="DC16" s="28"/>
      <c r="DD16" s="28"/>
      <c r="DE16" s="28"/>
      <c r="DF16" s="28"/>
      <c r="DG16" s="28"/>
      <c r="DH16" s="28"/>
      <c r="DI16" s="28"/>
      <c r="DJ16" s="28"/>
      <c r="DK16" s="28"/>
      <c r="DL16" s="28"/>
      <c r="DM16" s="28"/>
      <c r="DN16" s="28"/>
      <c r="DO16" s="28"/>
      <c r="DP16" s="28"/>
    </row>
    <row r="17" spans="1:120" ht="20.25" customHeight="1" x14ac:dyDescent="0.35">
      <c r="A17" s="32">
        <v>14</v>
      </c>
      <c r="B17" s="83" t="s">
        <v>121</v>
      </c>
      <c r="C17" s="84">
        <v>5.7360986507643323</v>
      </c>
      <c r="D17" s="82">
        <v>60.2</v>
      </c>
      <c r="E17" s="82">
        <v>14.920112890486067</v>
      </c>
      <c r="F17" s="82">
        <v>38.1</v>
      </c>
      <c r="G17" s="82">
        <v>366.34737056456709</v>
      </c>
      <c r="H17" s="85">
        <v>10.014306151645201</v>
      </c>
      <c r="I17" s="82">
        <v>4.247327362034099</v>
      </c>
      <c r="J17" s="82">
        <v>31.98933813867928</v>
      </c>
      <c r="K17" s="82">
        <v>29.455384361868663</v>
      </c>
      <c r="L17" s="82">
        <v>30.709624796084828</v>
      </c>
      <c r="M17" s="82">
        <v>29.787207331617598</v>
      </c>
      <c r="N17" s="82">
        <v>24.34942439779433</v>
      </c>
      <c r="O17" s="82">
        <v>7.9000000000000057</v>
      </c>
      <c r="P17" s="82">
        <v>15.287445217839648</v>
      </c>
      <c r="Q17" s="82">
        <v>13.955396052294283</v>
      </c>
      <c r="R17" s="82">
        <v>10.3123748498198</v>
      </c>
      <c r="S17" s="82">
        <v>15.799999999999997</v>
      </c>
      <c r="T17" s="82">
        <v>25.727381426863293</v>
      </c>
      <c r="U17" s="82">
        <v>7.1</v>
      </c>
      <c r="V17" s="82">
        <v>15.287445217839648</v>
      </c>
      <c r="W17" s="82">
        <v>67.099999999999994</v>
      </c>
      <c r="X17" s="82">
        <v>7.6</v>
      </c>
      <c r="Y17" s="86">
        <f t="shared" si="0"/>
        <v>10.3123748498198</v>
      </c>
      <c r="Z17" s="86">
        <f t="shared" si="4"/>
        <v>15.799999999999997</v>
      </c>
      <c r="AA17" s="82">
        <v>21.5</v>
      </c>
      <c r="AB17" s="82">
        <v>43.996195752765118</v>
      </c>
      <c r="AC17" s="82">
        <v>16.511360067008692</v>
      </c>
      <c r="AD17" s="82">
        <v>1963.5629831741701</v>
      </c>
      <c r="AE17" s="82">
        <v>1002.6856132716889</v>
      </c>
      <c r="AF17" s="82">
        <v>1504.9369171695009</v>
      </c>
      <c r="AG17" s="84">
        <v>641.11582334015793</v>
      </c>
      <c r="AH17" s="87">
        <v>18.624252691709952</v>
      </c>
      <c r="AI17" s="82">
        <v>1004</v>
      </c>
      <c r="AJ17" s="82">
        <v>482.16551462929647</v>
      </c>
      <c r="AK17" s="82">
        <v>828.55925639039503</v>
      </c>
      <c r="AL17" s="82">
        <v>641.11582334015793</v>
      </c>
      <c r="AM17" s="82">
        <v>13.381229275794126</v>
      </c>
      <c r="AN17" s="82">
        <v>0.45</v>
      </c>
      <c r="AO17" s="82">
        <v>29.914965442024506</v>
      </c>
      <c r="AP17" s="82">
        <v>77.310765606072394</v>
      </c>
      <c r="AQ17" s="82">
        <v>1.5525966687957549</v>
      </c>
      <c r="AR17" s="82">
        <v>1.2604951945407123</v>
      </c>
      <c r="AS17" s="82">
        <v>65.885291016169887</v>
      </c>
      <c r="AT17" s="82">
        <v>51.105399075714026</v>
      </c>
      <c r="AU17" s="82">
        <v>174.13504262836204</v>
      </c>
      <c r="AV17" s="82">
        <v>15.107341596934742</v>
      </c>
      <c r="AW17" s="82">
        <v>96.025251805290551</v>
      </c>
      <c r="AX17" s="86">
        <f t="shared" si="1"/>
        <v>1504.9369171695009</v>
      </c>
      <c r="AY17" s="82">
        <v>129.37633659635694</v>
      </c>
      <c r="AZ17" s="82">
        <v>44.8</v>
      </c>
      <c r="BA17" s="82"/>
      <c r="BB17" s="82">
        <v>23.9</v>
      </c>
      <c r="BC17" s="82">
        <v>26.237649999999999</v>
      </c>
      <c r="BD17" s="82">
        <v>1.89</v>
      </c>
      <c r="BE17" s="82">
        <v>38.68</v>
      </c>
      <c r="BF17" s="82">
        <v>3.47</v>
      </c>
      <c r="BG17" s="82">
        <v>19.5</v>
      </c>
      <c r="BH17" s="88">
        <v>9.4</v>
      </c>
      <c r="BI17" s="82">
        <v>52.52</v>
      </c>
      <c r="BJ17" s="88">
        <v>16.52</v>
      </c>
      <c r="BK17" s="82">
        <v>21.85942</v>
      </c>
      <c r="BL17" s="82">
        <v>18.84</v>
      </c>
      <c r="BM17" s="82">
        <v>28.18</v>
      </c>
      <c r="BN17" s="82">
        <v>72.583622936576887</v>
      </c>
      <c r="BO17" s="82">
        <v>67.015388358372363</v>
      </c>
      <c r="BP17" s="82">
        <v>820.89481199428849</v>
      </c>
      <c r="BQ17" s="82">
        <v>1124.202820641621</v>
      </c>
      <c r="BR17" s="82">
        <v>18.533692301689495</v>
      </c>
      <c r="BS17" s="82">
        <v>51.9</v>
      </c>
      <c r="BT17" s="82">
        <v>61.972835713214522</v>
      </c>
      <c r="BU17" s="82" t="s">
        <v>206</v>
      </c>
      <c r="BV17" s="86">
        <f t="shared" si="2"/>
        <v>1504.9369171695009</v>
      </c>
      <c r="BW17" s="82">
        <v>15.287445217839648</v>
      </c>
      <c r="BX17" s="86">
        <f t="shared" si="3"/>
        <v>43.996195752765118</v>
      </c>
      <c r="BY17" s="82">
        <v>14.1</v>
      </c>
      <c r="BZ17" s="82">
        <v>41.1</v>
      </c>
      <c r="CA17" s="82">
        <v>29.9</v>
      </c>
      <c r="CB17" s="82">
        <v>12.9</v>
      </c>
      <c r="CC17" s="82">
        <v>24.2</v>
      </c>
      <c r="CD17" s="82">
        <v>12.5</v>
      </c>
      <c r="CE17" s="82">
        <v>13.955396052294283</v>
      </c>
      <c r="CF17" s="82" t="s">
        <v>206</v>
      </c>
      <c r="CG17" s="82">
        <v>8.6</v>
      </c>
      <c r="CH17" s="82">
        <v>1</v>
      </c>
      <c r="CI17" s="82">
        <v>2.5999999999999943</v>
      </c>
      <c r="CJ17" s="82">
        <v>16.600000000000001</v>
      </c>
      <c r="CK17" s="82">
        <v>7.5035788463288897</v>
      </c>
      <c r="CL17" s="82"/>
      <c r="CM17" s="82"/>
      <c r="CN17" s="82">
        <v>49.6</v>
      </c>
      <c r="CO17" s="82">
        <v>12.6</v>
      </c>
      <c r="CP17" s="82">
        <v>9.3000000000000007</v>
      </c>
      <c r="CQ17" s="82">
        <v>5.4</v>
      </c>
      <c r="CR17" s="82">
        <v>41.3</v>
      </c>
      <c r="CS17" s="82">
        <v>491</v>
      </c>
      <c r="CT17" s="82">
        <v>24.099999999999994</v>
      </c>
      <c r="CU17" s="82">
        <v>14.799999999999999</v>
      </c>
      <c r="CV17" s="82">
        <v>5.2193190133872847</v>
      </c>
      <c r="CW17" s="82">
        <v>0.40826611295575099</v>
      </c>
      <c r="CX17" s="82">
        <v>25.159999999999997</v>
      </c>
      <c r="CY17" s="82">
        <v>11.207246035743491</v>
      </c>
      <c r="CZ17" s="82">
        <v>60.589784145830784</v>
      </c>
      <c r="DA17" s="82">
        <v>25.650443832262017</v>
      </c>
      <c r="DB17" s="28"/>
      <c r="DC17" s="28"/>
      <c r="DD17" s="28"/>
      <c r="DE17" s="28"/>
      <c r="DF17" s="28"/>
      <c r="DG17" s="28"/>
      <c r="DH17" s="28"/>
      <c r="DI17" s="28"/>
      <c r="DJ17" s="28"/>
      <c r="DK17" s="28"/>
      <c r="DL17" s="28"/>
      <c r="DM17" s="28"/>
      <c r="DN17" s="28"/>
      <c r="DO17" s="28"/>
      <c r="DP17" s="28"/>
    </row>
    <row r="18" spans="1:120" ht="20.25" customHeight="1" x14ac:dyDescent="0.35">
      <c r="A18" s="32">
        <v>15</v>
      </c>
      <c r="B18" s="83" t="s">
        <v>122</v>
      </c>
      <c r="C18" s="84">
        <v>0.33008747318039278</v>
      </c>
      <c r="D18" s="82">
        <v>71</v>
      </c>
      <c r="E18" s="82">
        <v>25.055566781167915</v>
      </c>
      <c r="F18" s="82">
        <v>56.9</v>
      </c>
      <c r="G18" s="82">
        <v>538.34015906848879</v>
      </c>
      <c r="H18" s="85">
        <v>20.987654320987659</v>
      </c>
      <c r="I18" s="82">
        <v>9.1503267973856168</v>
      </c>
      <c r="J18" s="82">
        <v>53.483052609690162</v>
      </c>
      <c r="K18" s="82">
        <v>46.750398724082935</v>
      </c>
      <c r="L18" s="82">
        <v>49.994908868750635</v>
      </c>
      <c r="M18" s="82">
        <v>14.093264248704662</v>
      </c>
      <c r="N18" s="82">
        <v>8.2658022690437605</v>
      </c>
      <c r="O18" s="82">
        <v>8.4000000000000057</v>
      </c>
      <c r="P18" s="82">
        <v>29.259896729776248</v>
      </c>
      <c r="Q18" s="82">
        <v>24.21602787456446</v>
      </c>
      <c r="R18" s="82">
        <v>21.428571428571399</v>
      </c>
      <c r="S18" s="82">
        <v>7.5999999999999943</v>
      </c>
      <c r="T18" s="82">
        <v>24</v>
      </c>
      <c r="U18" s="82">
        <v>10.6</v>
      </c>
      <c r="V18" s="82">
        <v>29.259896729776248</v>
      </c>
      <c r="W18" s="82">
        <v>59.4</v>
      </c>
      <c r="X18" s="82">
        <v>34.799999999999997</v>
      </c>
      <c r="Y18" s="86">
        <f t="shared" si="0"/>
        <v>21.428571428571399</v>
      </c>
      <c r="Z18" s="86">
        <f t="shared" si="4"/>
        <v>7.5999999999999943</v>
      </c>
      <c r="AA18" s="82">
        <v>38.799999999999997</v>
      </c>
      <c r="AB18" s="82">
        <v>80.968932256596844</v>
      </c>
      <c r="AC18" s="82">
        <v>30.648899188876015</v>
      </c>
      <c r="AD18" s="82">
        <v>1508.5365853658536</v>
      </c>
      <c r="AE18" s="82">
        <v>728.61445783132535</v>
      </c>
      <c r="AF18" s="82">
        <v>2444.2407577146346</v>
      </c>
      <c r="AG18" s="84">
        <v>452.21153846153845</v>
      </c>
      <c r="AH18" s="87">
        <v>12.053074040311962</v>
      </c>
      <c r="AI18" s="82">
        <v>889</v>
      </c>
      <c r="AJ18" s="82">
        <v>434.31034482758622</v>
      </c>
      <c r="AK18" s="82">
        <v>474.39198855507868</v>
      </c>
      <c r="AL18" s="82">
        <v>452.21153846153845</v>
      </c>
      <c r="AM18" s="82">
        <v>10.606060606060606</v>
      </c>
      <c r="AN18" s="82">
        <v>0.44</v>
      </c>
      <c r="AO18" s="82">
        <v>46.45069497553169</v>
      </c>
      <c r="AP18" s="82">
        <v>75.828127957599847</v>
      </c>
      <c r="AQ18" s="82">
        <v>3.427358204428268</v>
      </c>
      <c r="AR18" s="82">
        <v>0.39775183744055337</v>
      </c>
      <c r="AS18" s="82">
        <v>59.982613735149229</v>
      </c>
      <c r="AT18" s="82">
        <v>107.70618740743612</v>
      </c>
      <c r="AU18" s="82">
        <v>145.38039084788016</v>
      </c>
      <c r="AV18" s="82">
        <v>6.9095169135582735</v>
      </c>
      <c r="AW18" s="82">
        <v>98.967557210591266</v>
      </c>
      <c r="AX18" s="86">
        <f t="shared" si="1"/>
        <v>2444.2407577146346</v>
      </c>
      <c r="AY18" s="82">
        <v>135.7472771791312</v>
      </c>
      <c r="AZ18" s="82">
        <v>29.5</v>
      </c>
      <c r="BA18" s="82"/>
      <c r="BB18" s="82">
        <v>30.6</v>
      </c>
      <c r="BC18" s="82">
        <v>28.905480000000001</v>
      </c>
      <c r="BD18" s="82">
        <v>1.2</v>
      </c>
      <c r="BE18" s="82">
        <v>33.43</v>
      </c>
      <c r="BF18" s="82">
        <v>4.74</v>
      </c>
      <c r="BG18" s="82">
        <v>10</v>
      </c>
      <c r="BH18" s="88">
        <v>17.5</v>
      </c>
      <c r="BI18" s="82">
        <v>59.13</v>
      </c>
      <c r="BJ18" s="88">
        <v>22.26</v>
      </c>
      <c r="BK18" s="82">
        <v>30.872679999999999</v>
      </c>
      <c r="BL18" s="82">
        <v>19.37</v>
      </c>
      <c r="BM18" s="82">
        <v>32.78</v>
      </c>
      <c r="BN18" s="82">
        <v>79.887785930082003</v>
      </c>
      <c r="BO18" s="82">
        <v>53.813559322033896</v>
      </c>
      <c r="BP18" s="82">
        <v>550.78125</v>
      </c>
      <c r="BQ18" s="82">
        <v>2225.7551669316376</v>
      </c>
      <c r="BR18" s="82">
        <v>14.784043008125114</v>
      </c>
      <c r="BS18" s="82">
        <v>38.4</v>
      </c>
      <c r="BT18" s="82"/>
      <c r="BU18" s="82" t="s">
        <v>207</v>
      </c>
      <c r="BV18" s="86">
        <f t="shared" si="2"/>
        <v>2444.2407577146346</v>
      </c>
      <c r="BW18" s="82">
        <v>29.259896729776248</v>
      </c>
      <c r="BX18" s="86">
        <f t="shared" si="3"/>
        <v>80.968932256596844</v>
      </c>
      <c r="BY18" s="82" t="s">
        <v>108</v>
      </c>
      <c r="BZ18" s="82" t="s">
        <v>108</v>
      </c>
      <c r="CA18" s="82" t="s">
        <v>108</v>
      </c>
      <c r="CB18" s="82" t="s">
        <v>108</v>
      </c>
      <c r="CC18" s="82" t="s">
        <v>108</v>
      </c>
      <c r="CD18" s="82" t="s">
        <v>108</v>
      </c>
      <c r="CE18" s="82">
        <v>24.21602787456446</v>
      </c>
      <c r="CF18" s="82" t="s">
        <v>207</v>
      </c>
      <c r="CG18" s="82">
        <v>13.8</v>
      </c>
      <c r="CH18" s="82">
        <v>1</v>
      </c>
      <c r="CI18" s="82">
        <v>15.099999999999994</v>
      </c>
      <c r="CJ18" s="82">
        <v>9.3000000000000007</v>
      </c>
      <c r="CK18" s="82">
        <v>7.459734388245268</v>
      </c>
      <c r="CL18" s="82"/>
      <c r="CM18" s="82"/>
      <c r="CN18" s="82">
        <v>50.2</v>
      </c>
      <c r="CO18" s="82"/>
      <c r="CP18" s="82">
        <v>8.1</v>
      </c>
      <c r="CQ18" s="82">
        <v>5</v>
      </c>
      <c r="CR18" s="82">
        <v>45.4</v>
      </c>
      <c r="CS18" s="82">
        <v>403</v>
      </c>
      <c r="CT18" s="82">
        <v>16.700000000000003</v>
      </c>
      <c r="CU18" s="82">
        <v>81.3</v>
      </c>
      <c r="CV18" s="82">
        <v>3.8461538461538463</v>
      </c>
      <c r="CW18" s="82">
        <v>0.26898247771288042</v>
      </c>
      <c r="CX18" s="82">
        <v>18.170000000000002</v>
      </c>
      <c r="CY18" s="82">
        <v>12.583233282085477</v>
      </c>
      <c r="CZ18" s="82">
        <v>77.104856539450125</v>
      </c>
      <c r="DA18" s="82">
        <v>32.561970902823539</v>
      </c>
      <c r="DB18" s="28"/>
      <c r="DC18" s="28"/>
      <c r="DD18" s="28"/>
      <c r="DE18" s="28"/>
      <c r="DF18" s="28"/>
      <c r="DG18" s="28"/>
      <c r="DH18" s="28"/>
      <c r="DI18" s="28"/>
      <c r="DJ18" s="28"/>
      <c r="DK18" s="28"/>
      <c r="DL18" s="28"/>
      <c r="DM18" s="28"/>
      <c r="DN18" s="28"/>
      <c r="DO18" s="28"/>
      <c r="DP18" s="28"/>
    </row>
    <row r="19" spans="1:120" ht="20.25" customHeight="1" x14ac:dyDescent="0.35">
      <c r="A19" s="32">
        <v>16</v>
      </c>
      <c r="B19" s="83" t="s">
        <v>123</v>
      </c>
      <c r="C19" s="84">
        <v>0.70516096065406231</v>
      </c>
      <c r="D19" s="82">
        <v>76.8</v>
      </c>
      <c r="E19" s="82">
        <v>28.375271426746711</v>
      </c>
      <c r="F19" s="82">
        <v>67.8</v>
      </c>
      <c r="G19" s="82">
        <v>364.06941283317241</v>
      </c>
      <c r="H19" s="85">
        <v>11.711711711711715</v>
      </c>
      <c r="I19" s="82">
        <v>6.3636363636363598</v>
      </c>
      <c r="J19" s="82">
        <v>45.014987618923499</v>
      </c>
      <c r="K19" s="82">
        <v>36.941536890477408</v>
      </c>
      <c r="L19" s="82">
        <v>40.915833602063849</v>
      </c>
      <c r="M19" s="82">
        <v>18.878073770491806</v>
      </c>
      <c r="N19" s="82">
        <v>8.3870967741935498</v>
      </c>
      <c r="O19" s="82">
        <v>9.5</v>
      </c>
      <c r="P19" s="82">
        <v>15.869786368260428</v>
      </c>
      <c r="Q19" s="82">
        <v>23.239436619718308</v>
      </c>
      <c r="R19" s="82">
        <v>10.276679841897201</v>
      </c>
      <c r="S19" s="82">
        <v>1.5</v>
      </c>
      <c r="T19" s="82">
        <v>29.909333333333333</v>
      </c>
      <c r="U19" s="82">
        <v>3.5</v>
      </c>
      <c r="V19" s="82">
        <v>15.869786368260428</v>
      </c>
      <c r="W19" s="82">
        <v>59.2</v>
      </c>
      <c r="X19" s="82">
        <v>36.299999999999997</v>
      </c>
      <c r="Y19" s="86">
        <f t="shared" si="0"/>
        <v>10.276679841897201</v>
      </c>
      <c r="Z19" s="86">
        <f t="shared" si="4"/>
        <v>1.5</v>
      </c>
      <c r="AA19" s="82">
        <v>26.9</v>
      </c>
      <c r="AB19" s="82">
        <v>43.383016425606812</v>
      </c>
      <c r="AC19" s="82">
        <v>17.651098901098901</v>
      </c>
      <c r="AD19" s="82">
        <v>1820.341047503045</v>
      </c>
      <c r="AE19" s="82">
        <v>784.74137931034488</v>
      </c>
      <c r="AF19" s="82">
        <v>1929.6463853753116</v>
      </c>
      <c r="AG19" s="84">
        <v>574.65136548518308</v>
      </c>
      <c r="AH19" s="87">
        <v>12.043162695099236</v>
      </c>
      <c r="AI19" s="82">
        <v>961</v>
      </c>
      <c r="AJ19" s="82">
        <v>488.47845206684258</v>
      </c>
      <c r="AK19" s="82">
        <v>711.54353562005281</v>
      </c>
      <c r="AL19" s="82">
        <v>574.65136548518308</v>
      </c>
      <c r="AM19" s="82">
        <v>10.901360544217686</v>
      </c>
      <c r="AN19" s="82">
        <v>0.41</v>
      </c>
      <c r="AO19" s="82">
        <v>35.591062887616673</v>
      </c>
      <c r="AP19" s="82">
        <v>75.354969574036517</v>
      </c>
      <c r="AQ19" s="82">
        <v>2.5955113928387874</v>
      </c>
      <c r="AR19" s="82">
        <v>0.48153214774281805</v>
      </c>
      <c r="AS19" s="82">
        <v>49.66029836978695</v>
      </c>
      <c r="AT19" s="82">
        <v>67.259662604757651</v>
      </c>
      <c r="AU19" s="82">
        <v>158.0612101029389</v>
      </c>
      <c r="AV19" s="82">
        <v>13.51881366416251</v>
      </c>
      <c r="AW19" s="82">
        <v>99.699878700463742</v>
      </c>
      <c r="AX19" s="86">
        <f t="shared" si="1"/>
        <v>1929.6463853753116</v>
      </c>
      <c r="AY19" s="82">
        <v>141.23104567631714</v>
      </c>
      <c r="AZ19" s="82">
        <v>37.4</v>
      </c>
      <c r="BA19" s="82"/>
      <c r="BB19" s="82">
        <v>28.4</v>
      </c>
      <c r="BC19" s="82">
        <v>20.451460000000001</v>
      </c>
      <c r="BD19" s="82">
        <v>1.97</v>
      </c>
      <c r="BE19" s="82">
        <v>41.2</v>
      </c>
      <c r="BF19" s="82">
        <v>5.49</v>
      </c>
      <c r="BG19" s="82">
        <v>17.600000000000001</v>
      </c>
      <c r="BH19" s="88">
        <v>17.100000000000001</v>
      </c>
      <c r="BI19" s="82">
        <v>58.76</v>
      </c>
      <c r="BJ19" s="88">
        <v>17.45</v>
      </c>
      <c r="BK19" s="82">
        <v>18.879519999999999</v>
      </c>
      <c r="BL19" s="82">
        <v>20.260000000000002</v>
      </c>
      <c r="BM19" s="82">
        <v>26.09</v>
      </c>
      <c r="BN19" s="82">
        <v>80.841955048162689</v>
      </c>
      <c r="BO19" s="82">
        <v>71.630727762803232</v>
      </c>
      <c r="BP19" s="82">
        <v>742.45283018867929</v>
      </c>
      <c r="BQ19" s="82">
        <v>1874.1570943589268</v>
      </c>
      <c r="BR19" s="82">
        <v>22.94806088885489</v>
      </c>
      <c r="BS19" s="82">
        <v>34.5</v>
      </c>
      <c r="BT19" s="82"/>
      <c r="BU19" s="82" t="s">
        <v>208</v>
      </c>
      <c r="BV19" s="86">
        <f t="shared" si="2"/>
        <v>1929.6463853753116</v>
      </c>
      <c r="BW19" s="82">
        <v>15.869786368260428</v>
      </c>
      <c r="BX19" s="86">
        <f t="shared" si="3"/>
        <v>43.383016425606812</v>
      </c>
      <c r="BY19" s="82" t="s">
        <v>108</v>
      </c>
      <c r="BZ19" s="82" t="s">
        <v>108</v>
      </c>
      <c r="CA19" s="82" t="s">
        <v>108</v>
      </c>
      <c r="CB19" s="82" t="s">
        <v>108</v>
      </c>
      <c r="CC19" s="82" t="s">
        <v>108</v>
      </c>
      <c r="CD19" s="82" t="s">
        <v>108</v>
      </c>
      <c r="CE19" s="82">
        <v>23.239436619718308</v>
      </c>
      <c r="CF19" s="82" t="s">
        <v>208</v>
      </c>
      <c r="CG19" s="82">
        <v>8.4</v>
      </c>
      <c r="CH19" s="82">
        <v>0.6</v>
      </c>
      <c r="CI19" s="82">
        <v>7.5</v>
      </c>
      <c r="CJ19" s="82" t="s">
        <v>108</v>
      </c>
      <c r="CK19" s="82">
        <v>9.0500726648170176</v>
      </c>
      <c r="CL19" s="82"/>
      <c r="CM19" s="82"/>
      <c r="CN19" s="82">
        <v>68</v>
      </c>
      <c r="CO19" s="82"/>
      <c r="CP19" s="82">
        <v>8.6</v>
      </c>
      <c r="CQ19" s="82">
        <v>5.7</v>
      </c>
      <c r="CR19" s="82">
        <v>31.3</v>
      </c>
      <c r="CS19" s="82">
        <v>357</v>
      </c>
      <c r="CT19" s="82">
        <v>15.700000000000003</v>
      </c>
      <c r="CU19" s="82">
        <v>37.299999999999997</v>
      </c>
      <c r="CV19" s="82">
        <v>4.2950152010554694</v>
      </c>
      <c r="CW19" s="82">
        <v>0.29027576197387517</v>
      </c>
      <c r="CX19" s="82">
        <v>16.989999999999995</v>
      </c>
      <c r="CY19" s="82">
        <v>9.4801260366229787</v>
      </c>
      <c r="CZ19" s="82">
        <v>61.154263159966071</v>
      </c>
      <c r="DA19" s="82">
        <v>21.002454603398473</v>
      </c>
      <c r="DB19" s="28"/>
      <c r="DC19" s="28"/>
      <c r="DD19" s="28"/>
      <c r="DE19" s="28"/>
      <c r="DF19" s="28"/>
      <c r="DG19" s="28"/>
      <c r="DH19" s="28"/>
      <c r="DI19" s="28"/>
      <c r="DJ19" s="28"/>
      <c r="DK19" s="28"/>
      <c r="DL19" s="28"/>
      <c r="DM19" s="28"/>
      <c r="DN19" s="28"/>
      <c r="DO19" s="28"/>
      <c r="DP19" s="28"/>
    </row>
    <row r="20" spans="1:120" ht="20.25" customHeight="1" x14ac:dyDescent="0.35">
      <c r="A20" s="32">
        <v>17</v>
      </c>
      <c r="B20" s="83" t="s">
        <v>124</v>
      </c>
      <c r="C20" s="84">
        <v>0.13486176668914363</v>
      </c>
      <c r="D20" s="82">
        <v>91.7</v>
      </c>
      <c r="E20" s="82">
        <v>34.178825924669155</v>
      </c>
      <c r="F20" s="82">
        <v>57.7</v>
      </c>
      <c r="G20" s="82">
        <v>167.59200717167479</v>
      </c>
      <c r="H20" s="85">
        <v>10.471204188481678</v>
      </c>
      <c r="I20" s="82">
        <v>4.3243243243243228</v>
      </c>
      <c r="J20" s="82">
        <v>48.337067034292609</v>
      </c>
      <c r="K20" s="82">
        <v>37.220420010244155</v>
      </c>
      <c r="L20" s="82">
        <v>42.760394342048862</v>
      </c>
      <c r="M20" s="82">
        <v>21.406959152798791</v>
      </c>
      <c r="N20" s="82">
        <v>9.7165991902834001</v>
      </c>
      <c r="O20" s="82">
        <v>10.599999999999994</v>
      </c>
      <c r="P20" s="82">
        <v>17.91483113069016</v>
      </c>
      <c r="Q20" s="82">
        <v>19.411764705882355</v>
      </c>
      <c r="R20" s="82">
        <v>12.807881773399</v>
      </c>
      <c r="S20" s="82">
        <v>1.9000000000000057</v>
      </c>
      <c r="T20" s="82">
        <v>40.398576512455513</v>
      </c>
      <c r="U20" s="82">
        <v>3</v>
      </c>
      <c r="V20" s="82">
        <v>17.91483113069016</v>
      </c>
      <c r="W20" s="82">
        <v>63.8</v>
      </c>
      <c r="X20" s="82">
        <v>43.3</v>
      </c>
      <c r="Y20" s="86">
        <f t="shared" si="0"/>
        <v>12.807881773399</v>
      </c>
      <c r="Z20" s="86">
        <f t="shared" si="4"/>
        <v>1.9000000000000057</v>
      </c>
      <c r="AA20" s="82">
        <v>24.4</v>
      </c>
      <c r="AB20" s="82">
        <v>71.202805646406247</v>
      </c>
      <c r="AC20" s="82">
        <v>15.90251961999174</v>
      </c>
      <c r="AD20" s="82">
        <v>1801.9031141868511</v>
      </c>
      <c r="AE20" s="82">
        <v>824.21052631578948</v>
      </c>
      <c r="AF20" s="82">
        <v>922.84512524326703</v>
      </c>
      <c r="AG20" s="84">
        <v>543.42741935483866</v>
      </c>
      <c r="AH20" s="87">
        <v>13.805841924398626</v>
      </c>
      <c r="AI20" s="82">
        <v>977</v>
      </c>
      <c r="AJ20" s="82">
        <v>470.02341920374704</v>
      </c>
      <c r="AK20" s="82">
        <v>674.04458598726114</v>
      </c>
      <c r="AL20" s="82">
        <v>543.42741935483866</v>
      </c>
      <c r="AM20" s="82">
        <v>7.7290490664350839</v>
      </c>
      <c r="AN20" s="82">
        <v>0.45</v>
      </c>
      <c r="AO20" s="82">
        <v>32.391051160092402</v>
      </c>
      <c r="AP20" s="82">
        <v>75.671083927964673</v>
      </c>
      <c r="AQ20" s="82">
        <v>1.9843342036553524</v>
      </c>
      <c r="AR20" s="82">
        <v>0.65959277315744191</v>
      </c>
      <c r="AS20" s="82">
        <v>46.430736169274859</v>
      </c>
      <c r="AT20" s="82">
        <v>59.462403945529253</v>
      </c>
      <c r="AU20" s="82">
        <v>211.9364261168385</v>
      </c>
      <c r="AV20" s="82">
        <v>11.486992080377295</v>
      </c>
      <c r="AW20" s="82">
        <v>103.98347039473686</v>
      </c>
      <c r="AX20" s="86">
        <f t="shared" si="1"/>
        <v>922.84512524326703</v>
      </c>
      <c r="AY20" s="82">
        <v>148.74621855013575</v>
      </c>
      <c r="AZ20" s="82">
        <v>31.4</v>
      </c>
      <c r="BA20" s="82"/>
      <c r="BB20" s="82">
        <v>31.7</v>
      </c>
      <c r="BC20" s="82">
        <v>22.52291</v>
      </c>
      <c r="BD20" s="82">
        <v>1.37</v>
      </c>
      <c r="BE20" s="82">
        <v>43.56</v>
      </c>
      <c r="BF20" s="82">
        <v>8.1300000000000008</v>
      </c>
      <c r="BG20" s="82">
        <v>12.2</v>
      </c>
      <c r="BH20" s="88">
        <v>11.8</v>
      </c>
      <c r="BI20" s="82">
        <v>67.69</v>
      </c>
      <c r="BJ20" s="88">
        <v>10.119999999999999</v>
      </c>
      <c r="BK20" s="82">
        <v>18.973009999999999</v>
      </c>
      <c r="BL20" s="82">
        <v>14.98</v>
      </c>
      <c r="BM20" s="82">
        <v>28.21</v>
      </c>
      <c r="BN20" s="82">
        <v>80.946123521681997</v>
      </c>
      <c r="BO20" s="82">
        <v>73.034657650042263</v>
      </c>
      <c r="BP20" s="82">
        <v>708.42105263157896</v>
      </c>
      <c r="BQ20" s="82">
        <v>824.03965303593554</v>
      </c>
      <c r="BR20" s="82">
        <v>49.449524164956145</v>
      </c>
      <c r="BS20" s="82">
        <v>30.900000000000006</v>
      </c>
      <c r="BT20" s="82"/>
      <c r="BU20" s="82" t="s">
        <v>209</v>
      </c>
      <c r="BV20" s="86">
        <f t="shared" si="2"/>
        <v>922.84512524326703</v>
      </c>
      <c r="BW20" s="82">
        <v>17.91483113069016</v>
      </c>
      <c r="BX20" s="86">
        <f t="shared" si="3"/>
        <v>71.202805646406247</v>
      </c>
      <c r="BY20" s="82" t="s">
        <v>108</v>
      </c>
      <c r="BZ20" s="82" t="s">
        <v>108</v>
      </c>
      <c r="CA20" s="82" t="s">
        <v>108</v>
      </c>
      <c r="CB20" s="82" t="s">
        <v>108</v>
      </c>
      <c r="CC20" s="82" t="s">
        <v>108</v>
      </c>
      <c r="CD20" s="82" t="s">
        <v>108</v>
      </c>
      <c r="CE20" s="82">
        <v>19.411764705882355</v>
      </c>
      <c r="CF20" s="82" t="s">
        <v>209</v>
      </c>
      <c r="CG20" s="82">
        <v>17.5</v>
      </c>
      <c r="CH20" s="82">
        <v>0.5</v>
      </c>
      <c r="CI20" s="82">
        <v>3.4000000000000057</v>
      </c>
      <c r="CJ20" s="82">
        <v>4.2</v>
      </c>
      <c r="CK20" s="82">
        <v>11.797862001943635</v>
      </c>
      <c r="CL20" s="82"/>
      <c r="CM20" s="82"/>
      <c r="CN20" s="82">
        <v>63</v>
      </c>
      <c r="CO20" s="82"/>
      <c r="CP20" s="82">
        <v>6.8</v>
      </c>
      <c r="CQ20" s="82">
        <v>5.0999999999999996</v>
      </c>
      <c r="CR20" s="82">
        <v>29</v>
      </c>
      <c r="CS20" s="82">
        <v>364</v>
      </c>
      <c r="CT20" s="82">
        <v>10.900000000000006</v>
      </c>
      <c r="CU20" s="82">
        <v>78.3</v>
      </c>
      <c r="CV20" s="82">
        <v>2.690647264823089</v>
      </c>
      <c r="CW20" s="82">
        <v>0.27893138287981156</v>
      </c>
      <c r="CX20" s="82">
        <v>17.060000000000002</v>
      </c>
      <c r="CY20" s="82">
        <v>8.5059383214505484</v>
      </c>
      <c r="CZ20" s="82">
        <v>59.036415209257441</v>
      </c>
      <c r="DA20" s="82">
        <v>20.536475402072401</v>
      </c>
      <c r="DB20" s="28"/>
      <c r="DC20" s="28"/>
      <c r="DD20" s="28"/>
      <c r="DE20" s="28"/>
      <c r="DF20" s="28"/>
      <c r="DG20" s="28"/>
      <c r="DH20" s="28"/>
      <c r="DI20" s="28"/>
      <c r="DJ20" s="28"/>
      <c r="DK20" s="28"/>
      <c r="DL20" s="28"/>
      <c r="DM20" s="28"/>
      <c r="DN20" s="28"/>
      <c r="DO20" s="28"/>
      <c r="DP20" s="28"/>
    </row>
    <row r="21" spans="1:120" ht="20.25" customHeight="1" x14ac:dyDescent="0.35">
      <c r="A21" s="32">
        <v>18</v>
      </c>
      <c r="B21" s="83" t="s">
        <v>125</v>
      </c>
      <c r="C21" s="84">
        <v>7.8718799806986501</v>
      </c>
      <c r="D21" s="82">
        <v>60.5</v>
      </c>
      <c r="E21" s="82">
        <v>18.213359531964986</v>
      </c>
      <c r="F21" s="82">
        <v>42.6</v>
      </c>
      <c r="G21" s="82">
        <v>422.0644949555732</v>
      </c>
      <c r="H21" s="85">
        <v>5.6910569105691025</v>
      </c>
      <c r="I21" s="82">
        <v>2.8659160696008144</v>
      </c>
      <c r="J21" s="82">
        <v>22.835085108362012</v>
      </c>
      <c r="K21" s="82">
        <v>23.742098178534306</v>
      </c>
      <c r="L21" s="82">
        <v>23.314924005940789</v>
      </c>
      <c r="M21" s="82">
        <v>55.758775172893735</v>
      </c>
      <c r="N21" s="82">
        <v>45.592383638928069</v>
      </c>
      <c r="O21" s="82">
        <v>9.7000000000000028</v>
      </c>
      <c r="P21" s="82">
        <v>9.4437010131905943</v>
      </c>
      <c r="Q21" s="82">
        <v>5.4599067820793303</v>
      </c>
      <c r="R21" s="82">
        <v>8.3121827411167502</v>
      </c>
      <c r="S21" s="82">
        <v>11.799999999999997</v>
      </c>
      <c r="T21" s="82">
        <v>43.889884911225494</v>
      </c>
      <c r="U21" s="82">
        <v>7.4</v>
      </c>
      <c r="V21" s="82">
        <v>9.4437010131905943</v>
      </c>
      <c r="W21" s="82">
        <v>75.099999999999994</v>
      </c>
      <c r="X21" s="82">
        <v>43.8</v>
      </c>
      <c r="Y21" s="86">
        <f t="shared" si="0"/>
        <v>8.3121827411167502</v>
      </c>
      <c r="Z21" s="86">
        <f t="shared" si="4"/>
        <v>11.799999999999997</v>
      </c>
      <c r="AA21" s="82">
        <v>13.1</v>
      </c>
      <c r="AB21" s="82">
        <v>11.425273990573661</v>
      </c>
      <c r="AC21" s="82">
        <v>25.616197183098592</v>
      </c>
      <c r="AD21" s="82">
        <v>2306.9513226235053</v>
      </c>
      <c r="AE21" s="82">
        <v>1047.0541401273886</v>
      </c>
      <c r="AF21" s="82">
        <v>1125.3980652526589</v>
      </c>
      <c r="AG21" s="84">
        <v>650.38220986796387</v>
      </c>
      <c r="AH21" s="87">
        <v>14.948324571755533</v>
      </c>
      <c r="AI21" s="82">
        <v>1004</v>
      </c>
      <c r="AJ21" s="82">
        <v>551.14559466777757</v>
      </c>
      <c r="AK21" s="82">
        <v>768.08273470398808</v>
      </c>
      <c r="AL21" s="82">
        <v>650.38220986796387</v>
      </c>
      <c r="AM21" s="82">
        <v>34.327734991184933</v>
      </c>
      <c r="AN21" s="82">
        <v>0.45</v>
      </c>
      <c r="AO21" s="82">
        <v>27.491914005567637</v>
      </c>
      <c r="AP21" s="82">
        <v>59.672922553000397</v>
      </c>
      <c r="AQ21" s="82">
        <v>3.9707253845059514</v>
      </c>
      <c r="AR21" s="82">
        <v>1.2600645953691489</v>
      </c>
      <c r="AS21" s="82">
        <v>64.008859375969379</v>
      </c>
      <c r="AT21" s="82">
        <v>16.065631359980689</v>
      </c>
      <c r="AU21" s="82">
        <v>131.17701903078242</v>
      </c>
      <c r="AV21" s="82">
        <v>7.7291813440561494</v>
      </c>
      <c r="AW21" s="82">
        <v>90.186421371259712</v>
      </c>
      <c r="AX21" s="86">
        <f t="shared" si="1"/>
        <v>1125.3980652526589</v>
      </c>
      <c r="AY21" s="82">
        <v>120.45752008731625</v>
      </c>
      <c r="AZ21" s="82">
        <v>29</v>
      </c>
      <c r="BA21" s="82"/>
      <c r="BB21" s="82">
        <v>16.7</v>
      </c>
      <c r="BC21" s="82">
        <v>24.19659</v>
      </c>
      <c r="BD21" s="82">
        <v>4.08</v>
      </c>
      <c r="BE21" s="82">
        <v>42.75</v>
      </c>
      <c r="BF21" s="82">
        <v>5.0599999999999996</v>
      </c>
      <c r="BG21" s="82">
        <v>11.5</v>
      </c>
      <c r="BH21" s="88">
        <v>6.3</v>
      </c>
      <c r="BI21" s="82">
        <v>62.46</v>
      </c>
      <c r="BJ21" s="88">
        <v>19.82</v>
      </c>
      <c r="BK21" s="82">
        <v>22.856590000000001</v>
      </c>
      <c r="BL21" s="82">
        <v>19.760000000000002</v>
      </c>
      <c r="BM21" s="82">
        <v>27.71</v>
      </c>
      <c r="BN21" s="82">
        <v>64.114462490332556</v>
      </c>
      <c r="BO21" s="82">
        <v>65.133892345144716</v>
      </c>
      <c r="BP21" s="82">
        <v>857.55297334244699</v>
      </c>
      <c r="BQ21" s="82">
        <v>1051.3028358569138</v>
      </c>
      <c r="BR21" s="82">
        <v>28.596294914832775</v>
      </c>
      <c r="BS21" s="82">
        <v>48.2</v>
      </c>
      <c r="BT21" s="82">
        <v>55.615216664651626</v>
      </c>
      <c r="BU21" s="82" t="s">
        <v>210</v>
      </c>
      <c r="BV21" s="86">
        <f t="shared" si="2"/>
        <v>1125.3980652526589</v>
      </c>
      <c r="BW21" s="82">
        <v>9.4437010131905943</v>
      </c>
      <c r="BX21" s="86">
        <f t="shared" si="3"/>
        <v>11.425273990573661</v>
      </c>
      <c r="BY21" s="82">
        <v>14.4</v>
      </c>
      <c r="BZ21" s="82">
        <v>39.200000000000003</v>
      </c>
      <c r="CA21" s="82">
        <v>33.1</v>
      </c>
      <c r="CB21" s="82">
        <v>16.399999999999999</v>
      </c>
      <c r="CC21" s="82">
        <v>22</v>
      </c>
      <c r="CD21" s="82">
        <v>13</v>
      </c>
      <c r="CE21" s="82">
        <v>5.4599067820793303</v>
      </c>
      <c r="CF21" s="82" t="s">
        <v>210</v>
      </c>
      <c r="CG21" s="82">
        <v>19.600000000000001</v>
      </c>
      <c r="CH21" s="82">
        <v>1.4</v>
      </c>
      <c r="CI21" s="82">
        <v>16.700000000000003</v>
      </c>
      <c r="CJ21" s="82">
        <v>14.8</v>
      </c>
      <c r="CK21" s="82">
        <v>33.225737389041683</v>
      </c>
      <c r="CL21" s="82"/>
      <c r="CM21" s="82"/>
      <c r="CN21" s="82">
        <v>33.1</v>
      </c>
      <c r="CO21" s="82">
        <v>17.3</v>
      </c>
      <c r="CP21" s="82">
        <v>8.5</v>
      </c>
      <c r="CQ21" s="82">
        <v>4.4000000000000004</v>
      </c>
      <c r="CR21" s="82">
        <v>39.799999999999997</v>
      </c>
      <c r="CS21" s="82">
        <v>440</v>
      </c>
      <c r="CT21" s="82">
        <v>28.799999999999997</v>
      </c>
      <c r="CU21" s="82">
        <v>1.7000000000000002</v>
      </c>
      <c r="CV21" s="82">
        <v>9.3400423271282342</v>
      </c>
      <c r="CW21" s="82">
        <v>0.62700777954096842</v>
      </c>
      <c r="CX21" s="82">
        <v>27.239999999999995</v>
      </c>
      <c r="CY21" s="82">
        <v>10.432010600369706</v>
      </c>
      <c r="CZ21" s="82">
        <v>63.655071296535851</v>
      </c>
      <c r="DA21" s="82">
        <v>6.4088570092000623</v>
      </c>
      <c r="DB21" s="28"/>
      <c r="DC21" s="28"/>
      <c r="DD21" s="28"/>
      <c r="DE21" s="28"/>
      <c r="DF21" s="28"/>
      <c r="DG21" s="28"/>
      <c r="DH21" s="28"/>
      <c r="DI21" s="28"/>
      <c r="DJ21" s="28"/>
      <c r="DK21" s="28"/>
      <c r="DL21" s="28"/>
      <c r="DM21" s="28"/>
      <c r="DN21" s="28"/>
      <c r="DO21" s="28"/>
      <c r="DP21" s="28"/>
    </row>
    <row r="22" spans="1:120" ht="20.25" customHeight="1" x14ac:dyDescent="0.35">
      <c r="A22" s="32">
        <v>19</v>
      </c>
      <c r="B22" s="83" t="s">
        <v>126</v>
      </c>
      <c r="C22" s="84">
        <v>0.47276165539311948</v>
      </c>
      <c r="D22" s="82">
        <v>75.7</v>
      </c>
      <c r="E22" s="82">
        <v>27.958012429748138</v>
      </c>
      <c r="F22" s="82">
        <v>62.2</v>
      </c>
      <c r="G22" s="82">
        <v>515.46989417246039</v>
      </c>
      <c r="H22" s="85">
        <v>11.022044088176358</v>
      </c>
      <c r="I22" s="82">
        <v>5.8455114822546932</v>
      </c>
      <c r="J22" s="82">
        <v>47.897037994950423</v>
      </c>
      <c r="K22" s="82">
        <v>40.10080881491033</v>
      </c>
      <c r="L22" s="82">
        <v>43.904636079750183</v>
      </c>
      <c r="M22" s="82">
        <v>19.160557711657322</v>
      </c>
      <c r="N22" s="82">
        <v>7.7007700770077019</v>
      </c>
      <c r="O22" s="82">
        <v>9.5</v>
      </c>
      <c r="P22" s="82">
        <v>21.650124069478906</v>
      </c>
      <c r="Q22" s="82">
        <v>26.241569589209075</v>
      </c>
      <c r="R22" s="82">
        <v>13.655462184873899</v>
      </c>
      <c r="S22" s="82">
        <v>7.7999999999999972</v>
      </c>
      <c r="T22" s="82">
        <v>30.341854756630543</v>
      </c>
      <c r="U22" s="82">
        <v>6.7</v>
      </c>
      <c r="V22" s="82">
        <v>21.650124069478906</v>
      </c>
      <c r="W22" s="82">
        <v>70.774820143884895</v>
      </c>
      <c r="X22" s="82">
        <v>26.721070615034169</v>
      </c>
      <c r="Y22" s="86">
        <f t="shared" si="0"/>
        <v>13.655462184873899</v>
      </c>
      <c r="Z22" s="86">
        <f t="shared" si="4"/>
        <v>7.7999999999999972</v>
      </c>
      <c r="AA22" s="82">
        <v>34.1</v>
      </c>
      <c r="AB22" s="82">
        <v>77.326780638469842</v>
      </c>
      <c r="AC22" s="82">
        <v>22.126745435016112</v>
      </c>
      <c r="AD22" s="82">
        <v>1670.3686200378072</v>
      </c>
      <c r="AE22" s="82">
        <v>772.9296875</v>
      </c>
      <c r="AF22" s="82">
        <v>3285.4897852278677</v>
      </c>
      <c r="AG22" s="84">
        <v>505.73083067092654</v>
      </c>
      <c r="AH22" s="87">
        <v>11.617175561082311</v>
      </c>
      <c r="AI22" s="82">
        <v>958</v>
      </c>
      <c r="AJ22" s="82">
        <v>467.12172923777018</v>
      </c>
      <c r="AK22" s="82">
        <v>596.36738578680206</v>
      </c>
      <c r="AL22" s="82">
        <v>505.73083067092654</v>
      </c>
      <c r="AM22" s="82">
        <v>10.527798647633359</v>
      </c>
      <c r="AN22" s="82">
        <v>0.44</v>
      </c>
      <c r="AO22" s="82">
        <v>38.510378578176187</v>
      </c>
      <c r="AP22" s="82">
        <v>75.591235798747974</v>
      </c>
      <c r="AQ22" s="82">
        <v>2.7432561619352427</v>
      </c>
      <c r="AR22" s="82">
        <v>0.61224489795918369</v>
      </c>
      <c r="AS22" s="82">
        <v>65.994324897294092</v>
      </c>
      <c r="AT22" s="82">
        <v>99.688598590997998</v>
      </c>
      <c r="AU22" s="82">
        <v>152.71470217202318</v>
      </c>
      <c r="AV22" s="82">
        <v>10.711666038523429</v>
      </c>
      <c r="AW22" s="82">
        <v>98.243245499360057</v>
      </c>
      <c r="AX22" s="86">
        <f t="shared" si="1"/>
        <v>3285.4897852278677</v>
      </c>
      <c r="AY22" s="82">
        <v>135.50249912570976</v>
      </c>
      <c r="AZ22" s="82">
        <v>30.8</v>
      </c>
      <c r="BA22" s="82"/>
      <c r="BB22" s="82">
        <v>20.9</v>
      </c>
      <c r="BC22" s="82">
        <v>18.680869999999999</v>
      </c>
      <c r="BD22" s="82">
        <v>1.1499999999999999</v>
      </c>
      <c r="BE22" s="82">
        <v>44.83</v>
      </c>
      <c r="BF22" s="82">
        <v>6.7</v>
      </c>
      <c r="BG22" s="82">
        <v>19.600000000000001</v>
      </c>
      <c r="BH22" s="88">
        <v>9.8000000000000007</v>
      </c>
      <c r="BI22" s="82">
        <v>67.25</v>
      </c>
      <c r="BJ22" s="88">
        <v>15.29</v>
      </c>
      <c r="BK22" s="82">
        <v>17.947710000000001</v>
      </c>
      <c r="BL22" s="82">
        <v>11.59</v>
      </c>
      <c r="BM22" s="82">
        <v>28.28</v>
      </c>
      <c r="BN22" s="82">
        <v>81.867334827904529</v>
      </c>
      <c r="BO22" s="82">
        <v>64.759036144578303</v>
      </c>
      <c r="BP22" s="82">
        <v>672.48784440842792</v>
      </c>
      <c r="BQ22" s="82">
        <v>2445.6405655944295</v>
      </c>
      <c r="BR22" s="82">
        <v>18.290413930988375</v>
      </c>
      <c r="BS22" s="82">
        <v>40</v>
      </c>
      <c r="BT22" s="82"/>
      <c r="BU22" s="82" t="s">
        <v>196</v>
      </c>
      <c r="BV22" s="86">
        <f t="shared" si="2"/>
        <v>3285.4897852278677</v>
      </c>
      <c r="BW22" s="82">
        <v>21.650124069478906</v>
      </c>
      <c r="BX22" s="86">
        <f t="shared" si="3"/>
        <v>77.326780638469842</v>
      </c>
      <c r="BY22" s="82" t="s">
        <v>108</v>
      </c>
      <c r="BZ22" s="82" t="s">
        <v>108</v>
      </c>
      <c r="CA22" s="82" t="s">
        <v>108</v>
      </c>
      <c r="CB22" s="82" t="s">
        <v>108</v>
      </c>
      <c r="CC22" s="82" t="s">
        <v>108</v>
      </c>
      <c r="CD22" s="82" t="s">
        <v>108</v>
      </c>
      <c r="CE22" s="82">
        <v>26.241569589209075</v>
      </c>
      <c r="CF22" s="82" t="s">
        <v>196</v>
      </c>
      <c r="CG22" s="82">
        <v>10.6</v>
      </c>
      <c r="CH22" s="82">
        <v>0.6</v>
      </c>
      <c r="CI22" s="82">
        <v>9.2000000000000028</v>
      </c>
      <c r="CJ22" s="82">
        <v>7.5</v>
      </c>
      <c r="CK22" s="82">
        <v>7.1683787405091559</v>
      </c>
      <c r="CL22" s="82"/>
      <c r="CM22" s="82"/>
      <c r="CN22" s="82">
        <v>57.7</v>
      </c>
      <c r="CO22" s="82"/>
      <c r="CP22" s="82">
        <v>10.6</v>
      </c>
      <c r="CQ22" s="82">
        <v>8.1</v>
      </c>
      <c r="CR22" s="82">
        <v>24.2</v>
      </c>
      <c r="CS22" s="82">
        <v>225</v>
      </c>
      <c r="CT22" s="82">
        <v>12</v>
      </c>
      <c r="CU22" s="82">
        <v>58.599999999999994</v>
      </c>
      <c r="CV22" s="82">
        <v>4.5593695043314009</v>
      </c>
      <c r="CW22" s="82">
        <v>0.46669308325628489</v>
      </c>
      <c r="CX22" s="82">
        <v>22.47</v>
      </c>
      <c r="CY22" s="82">
        <v>10.945471859528459</v>
      </c>
      <c r="CZ22" s="82">
        <v>68.47588344124469</v>
      </c>
      <c r="DA22" s="82">
        <v>22.158820023837901</v>
      </c>
      <c r="DB22" s="28"/>
      <c r="DC22" s="28"/>
      <c r="DD22" s="28"/>
      <c r="DE22" s="28"/>
      <c r="DF22" s="28"/>
      <c r="DG22" s="28"/>
      <c r="DH22" s="28"/>
      <c r="DI22" s="28"/>
      <c r="DJ22" s="28"/>
      <c r="DK22" s="28"/>
      <c r="DL22" s="28"/>
      <c r="DM22" s="28"/>
      <c r="DN22" s="28"/>
      <c r="DO22" s="28"/>
      <c r="DP22" s="28"/>
    </row>
    <row r="23" spans="1:120" ht="20.25" customHeight="1" x14ac:dyDescent="0.35">
      <c r="A23" s="32">
        <v>20</v>
      </c>
      <c r="B23" s="83" t="s">
        <v>127</v>
      </c>
      <c r="C23" s="84">
        <v>1.443204087623672</v>
      </c>
      <c r="D23" s="82">
        <v>54.4</v>
      </c>
      <c r="E23" s="82">
        <v>16.741035856573706</v>
      </c>
      <c r="F23" s="82">
        <v>40.299999999999997</v>
      </c>
      <c r="G23" s="82">
        <v>411.56853138056192</v>
      </c>
      <c r="H23" s="85">
        <v>9.2796885139519816</v>
      </c>
      <c r="I23" s="82">
        <v>3.9656311962987445</v>
      </c>
      <c r="J23" s="82">
        <v>35.252952325411869</v>
      </c>
      <c r="K23" s="82">
        <v>31.216347085028083</v>
      </c>
      <c r="L23" s="82">
        <v>33.16038777271541</v>
      </c>
      <c r="M23" s="82">
        <v>25.228663153431462</v>
      </c>
      <c r="N23" s="82">
        <v>19.233932557866289</v>
      </c>
      <c r="O23" s="82">
        <v>9</v>
      </c>
      <c r="P23" s="82">
        <v>15.301860523984306</v>
      </c>
      <c r="Q23" s="82">
        <v>16.965639211723094</v>
      </c>
      <c r="R23" s="82">
        <v>10.414129110840401</v>
      </c>
      <c r="S23" s="82">
        <v>8.5999999999999943</v>
      </c>
      <c r="T23" s="82">
        <v>27.799785094542361</v>
      </c>
      <c r="U23" s="82">
        <v>6.2</v>
      </c>
      <c r="V23" s="82">
        <v>15.301860523984306</v>
      </c>
      <c r="W23" s="82">
        <v>58.1</v>
      </c>
      <c r="X23" s="82">
        <v>33.6</v>
      </c>
      <c r="Y23" s="86">
        <f t="shared" si="0"/>
        <v>10.414129110840401</v>
      </c>
      <c r="Z23" s="86">
        <f t="shared" si="4"/>
        <v>8.5999999999999943</v>
      </c>
      <c r="AA23" s="82">
        <v>33.299999999999997</v>
      </c>
      <c r="AB23" s="82">
        <v>36.856262965749764</v>
      </c>
      <c r="AC23" s="82">
        <v>18.928306780288995</v>
      </c>
      <c r="AD23" s="82">
        <v>2136.2049172486368</v>
      </c>
      <c r="AE23" s="82">
        <v>984.89932885906046</v>
      </c>
      <c r="AF23" s="82">
        <v>1900.4032426851218</v>
      </c>
      <c r="AG23" s="84">
        <v>659.82298001737615</v>
      </c>
      <c r="AH23" s="87">
        <v>13.805654137764156</v>
      </c>
      <c r="AI23" s="82">
        <v>1001</v>
      </c>
      <c r="AJ23" s="82">
        <v>525.32519600855312</v>
      </c>
      <c r="AK23" s="82">
        <v>848.41893620910253</v>
      </c>
      <c r="AL23" s="82">
        <v>659.82298001737615</v>
      </c>
      <c r="AM23" s="82">
        <v>12.681705479119062</v>
      </c>
      <c r="AN23" s="82">
        <v>0.42</v>
      </c>
      <c r="AO23" s="82">
        <v>32.698100721161524</v>
      </c>
      <c r="AP23" s="82">
        <v>68.961258182716449</v>
      </c>
      <c r="AQ23" s="82">
        <v>2.4688529790121061</v>
      </c>
      <c r="AR23" s="82">
        <v>0.5754239858357173</v>
      </c>
      <c r="AS23" s="82">
        <v>62.004266575390865</v>
      </c>
      <c r="AT23" s="82">
        <v>41.681362581437376</v>
      </c>
      <c r="AU23" s="82">
        <v>140.2985889930917</v>
      </c>
      <c r="AV23" s="82">
        <v>14.284701170983794</v>
      </c>
      <c r="AW23" s="82">
        <v>88.959357785882503</v>
      </c>
      <c r="AX23" s="86">
        <f t="shared" si="1"/>
        <v>1900.4032426851218</v>
      </c>
      <c r="AY23" s="82">
        <v>131.81260938573504</v>
      </c>
      <c r="AZ23" s="82">
        <v>35.700000000000003</v>
      </c>
      <c r="BA23" s="82"/>
      <c r="BB23" s="82">
        <v>24.9</v>
      </c>
      <c r="BC23" s="82">
        <v>25.285039999999999</v>
      </c>
      <c r="BD23" s="82">
        <v>1.26</v>
      </c>
      <c r="BE23" s="82">
        <v>41.54</v>
      </c>
      <c r="BF23" s="82">
        <v>7.65</v>
      </c>
      <c r="BG23" s="82">
        <v>15.6</v>
      </c>
      <c r="BH23" s="88">
        <v>14.4</v>
      </c>
      <c r="BI23" s="82">
        <v>65.760000000000005</v>
      </c>
      <c r="BJ23" s="88">
        <v>21.6</v>
      </c>
      <c r="BK23" s="82">
        <v>22.38907</v>
      </c>
      <c r="BL23" s="82">
        <v>20.95</v>
      </c>
      <c r="BM23" s="82">
        <v>25</v>
      </c>
      <c r="BN23" s="82">
        <v>76.914626490897675</v>
      </c>
      <c r="BO23" s="82">
        <v>70.068267419962339</v>
      </c>
      <c r="BP23" s="82">
        <v>863.48287506029908</v>
      </c>
      <c r="BQ23" s="82">
        <v>1565.0886531072649</v>
      </c>
      <c r="BR23" s="82">
        <v>28.285465622280245</v>
      </c>
      <c r="BS23" s="82">
        <v>53.9</v>
      </c>
      <c r="BT23" s="82">
        <v>64.862657641386463</v>
      </c>
      <c r="BU23" s="82" t="s">
        <v>211</v>
      </c>
      <c r="BV23" s="86">
        <f t="shared" si="2"/>
        <v>1900.4032426851218</v>
      </c>
      <c r="BW23" s="82">
        <v>15.301860523984306</v>
      </c>
      <c r="BX23" s="86">
        <f t="shared" si="3"/>
        <v>36.856262965749764</v>
      </c>
      <c r="BY23" s="82">
        <v>16.2</v>
      </c>
      <c r="BZ23" s="82">
        <v>44.6</v>
      </c>
      <c r="CA23" s="82">
        <v>36.4</v>
      </c>
      <c r="CB23" s="82">
        <v>18.600000000000001</v>
      </c>
      <c r="CC23" s="82">
        <v>26.4</v>
      </c>
      <c r="CD23" s="82">
        <v>16.2</v>
      </c>
      <c r="CE23" s="82">
        <v>16.965639211723094</v>
      </c>
      <c r="CF23" s="82" t="s">
        <v>211</v>
      </c>
      <c r="CG23" s="82">
        <v>11.9</v>
      </c>
      <c r="CH23" s="82">
        <v>1</v>
      </c>
      <c r="CI23" s="82">
        <v>6.7000000000000028</v>
      </c>
      <c r="CJ23" s="82">
        <v>22</v>
      </c>
      <c r="CK23" s="82">
        <v>6.6917915249563382</v>
      </c>
      <c r="CL23" s="82"/>
      <c r="CM23" s="82"/>
      <c r="CN23" s="82">
        <v>44.9</v>
      </c>
      <c r="CO23" s="82">
        <v>22.3</v>
      </c>
      <c r="CP23" s="82">
        <v>9.5</v>
      </c>
      <c r="CQ23" s="82">
        <v>5.0999999999999996</v>
      </c>
      <c r="CR23" s="82">
        <v>37.9</v>
      </c>
      <c r="CS23" s="82">
        <v>450</v>
      </c>
      <c r="CT23" s="82">
        <v>24.700000000000003</v>
      </c>
      <c r="CU23" s="82">
        <v>8.3000000000000007</v>
      </c>
      <c r="CV23" s="82">
        <v>5.7680771538000091</v>
      </c>
      <c r="CW23" s="82">
        <v>0.39136698898294753</v>
      </c>
      <c r="CX23" s="82">
        <v>28.120000000000005</v>
      </c>
      <c r="CY23" s="82">
        <v>10.107682804163479</v>
      </c>
      <c r="CZ23" s="82">
        <v>62.757376781939655</v>
      </c>
      <c r="DA23" s="82">
        <v>21.917089382543292</v>
      </c>
      <c r="DB23" s="28"/>
      <c r="DC23" s="28"/>
      <c r="DD23" s="28"/>
      <c r="DE23" s="28"/>
      <c r="DF23" s="28"/>
      <c r="DG23" s="28"/>
      <c r="DH23" s="28"/>
      <c r="DI23" s="28"/>
      <c r="DJ23" s="28"/>
      <c r="DK23" s="28"/>
      <c r="DL23" s="28"/>
      <c r="DM23" s="28"/>
      <c r="DN23" s="28"/>
      <c r="DO23" s="28"/>
      <c r="DP23" s="28"/>
    </row>
    <row r="24" spans="1:120" ht="20.25" customHeight="1" x14ac:dyDescent="0.35">
      <c r="A24" s="32">
        <v>21</v>
      </c>
      <c r="B24" s="83" t="s">
        <v>128</v>
      </c>
      <c r="C24" s="84">
        <v>0.28481334553961957</v>
      </c>
      <c r="D24" s="82">
        <v>83.4</v>
      </c>
      <c r="E24" s="82">
        <v>34.672990514228658</v>
      </c>
      <c r="F24" s="82">
        <v>72</v>
      </c>
      <c r="G24" s="82">
        <v>186.58513689186887</v>
      </c>
      <c r="H24" s="85">
        <v>8.9552238805970177</v>
      </c>
      <c r="I24" s="82">
        <v>1.5151515151515156</v>
      </c>
      <c r="J24" s="82">
        <v>56.664108467638783</v>
      </c>
      <c r="K24" s="82">
        <v>44.080919080919081</v>
      </c>
      <c r="L24" s="82">
        <v>50.246429925439152</v>
      </c>
      <c r="M24" s="82">
        <v>18.536887786732795</v>
      </c>
      <c r="N24" s="82">
        <v>5.56792873051225</v>
      </c>
      <c r="O24" s="82">
        <v>5.5</v>
      </c>
      <c r="P24" s="82">
        <v>17.929292929292927</v>
      </c>
      <c r="Q24" s="82">
        <v>20.149253731343283</v>
      </c>
      <c r="R24" s="82">
        <v>7.2916666666666696</v>
      </c>
      <c r="S24" s="82">
        <v>6.9000000000000057</v>
      </c>
      <c r="T24" s="82">
        <v>36.55839668279198</v>
      </c>
      <c r="U24" s="82">
        <v>2.7</v>
      </c>
      <c r="V24" s="82">
        <v>17.929292929292927</v>
      </c>
      <c r="W24" s="82">
        <v>81.900000000000006</v>
      </c>
      <c r="X24" s="82">
        <v>44.3</v>
      </c>
      <c r="Y24" s="86">
        <f t="shared" si="0"/>
        <v>7.2916666666666696</v>
      </c>
      <c r="Z24" s="86">
        <f t="shared" si="4"/>
        <v>6.9000000000000057</v>
      </c>
      <c r="AA24" s="82">
        <v>26.7</v>
      </c>
      <c r="AB24" s="82">
        <v>89.663347148880817</v>
      </c>
      <c r="AC24" s="82">
        <v>19.927007299270073</v>
      </c>
      <c r="AD24" s="82">
        <v>1680.7753164556962</v>
      </c>
      <c r="AE24" s="82">
        <v>772.43589743589746</v>
      </c>
      <c r="AF24" s="82">
        <v>1826.9230769230771</v>
      </c>
      <c r="AG24" s="84">
        <v>498.143115942029</v>
      </c>
      <c r="AH24" s="87">
        <v>12.576956904133684</v>
      </c>
      <c r="AI24" s="82">
        <v>957</v>
      </c>
      <c r="AJ24" s="82">
        <v>458.88888888888891</v>
      </c>
      <c r="AK24" s="82">
        <v>602.51256281407041</v>
      </c>
      <c r="AL24" s="82">
        <v>498.143115942029</v>
      </c>
      <c r="AM24" s="82">
        <v>9.9421547360809832</v>
      </c>
      <c r="AN24" s="82">
        <v>0.43</v>
      </c>
      <c r="AO24" s="82">
        <v>28.789030922285452</v>
      </c>
      <c r="AP24" s="82">
        <v>76.921206225680933</v>
      </c>
      <c r="AQ24" s="82">
        <v>2.0793590232735597</v>
      </c>
      <c r="AR24" s="82">
        <v>0.49826689774696703</v>
      </c>
      <c r="AS24" s="82">
        <v>50.033484634273385</v>
      </c>
      <c r="AT24" s="82">
        <v>69.461044854870664</v>
      </c>
      <c r="AU24" s="82">
        <v>165.6866510478678</v>
      </c>
      <c r="AV24" s="82">
        <v>8.8443808615482489</v>
      </c>
      <c r="AW24" s="82">
        <v>110.10868460276964</v>
      </c>
      <c r="AX24" s="86">
        <f t="shared" si="1"/>
        <v>1826.9230769230771</v>
      </c>
      <c r="AY24" s="82">
        <v>148.66767699979027</v>
      </c>
      <c r="AZ24" s="82">
        <v>34</v>
      </c>
      <c r="BA24" s="82"/>
      <c r="BB24" s="82">
        <v>31.6</v>
      </c>
      <c r="BC24" s="82">
        <v>21.65035</v>
      </c>
      <c r="BD24" s="82">
        <v>4.24</v>
      </c>
      <c r="BE24" s="82">
        <v>33.479999999999997</v>
      </c>
      <c r="BF24" s="82">
        <v>2.95</v>
      </c>
      <c r="BG24" s="82">
        <v>2.2999999999999998</v>
      </c>
      <c r="BH24" s="88">
        <v>17.7</v>
      </c>
      <c r="BI24" s="82">
        <v>62.88</v>
      </c>
      <c r="BJ24" s="88">
        <v>21.78</v>
      </c>
      <c r="BK24" s="82">
        <v>29.037379999999999</v>
      </c>
      <c r="BL24" s="82">
        <v>21.02</v>
      </c>
      <c r="BM24" s="82">
        <v>23.71</v>
      </c>
      <c r="BN24" s="82">
        <v>80.812399786210591</v>
      </c>
      <c r="BO24" s="82">
        <v>71.484888304862025</v>
      </c>
      <c r="BP24" s="82">
        <v>668.15286624203827</v>
      </c>
      <c r="BQ24" s="82">
        <v>1488.5749502228123</v>
      </c>
      <c r="BR24" s="82">
        <v>15.493077863376637</v>
      </c>
      <c r="BS24" s="82">
        <v>31.200000000000003</v>
      </c>
      <c r="BT24" s="82"/>
      <c r="BU24" s="82" t="s">
        <v>212</v>
      </c>
      <c r="BV24" s="86">
        <f t="shared" si="2"/>
        <v>1826.9230769230771</v>
      </c>
      <c r="BW24" s="82">
        <v>17.929292929292927</v>
      </c>
      <c r="BX24" s="86">
        <f t="shared" si="3"/>
        <v>89.663347148880817</v>
      </c>
      <c r="BY24" s="82" t="s">
        <v>108</v>
      </c>
      <c r="BZ24" s="82" t="s">
        <v>108</v>
      </c>
      <c r="CA24" s="82" t="s">
        <v>108</v>
      </c>
      <c r="CB24" s="82" t="s">
        <v>108</v>
      </c>
      <c r="CC24" s="82" t="s">
        <v>108</v>
      </c>
      <c r="CD24" s="82" t="s">
        <v>108</v>
      </c>
      <c r="CE24" s="82">
        <v>20.149253731343283</v>
      </c>
      <c r="CF24" s="82" t="s">
        <v>212</v>
      </c>
      <c r="CG24" s="82">
        <v>9.5</v>
      </c>
      <c r="CH24" s="82">
        <v>0.6</v>
      </c>
      <c r="CI24" s="82">
        <v>5.5999999999999943</v>
      </c>
      <c r="CJ24" s="82">
        <v>0</v>
      </c>
      <c r="CK24" s="82">
        <v>9.5280764635603354</v>
      </c>
      <c r="CL24" s="82"/>
      <c r="CM24" s="82"/>
      <c r="CN24" s="82">
        <v>48.2</v>
      </c>
      <c r="CO24" s="82"/>
      <c r="CP24" s="82">
        <v>8.4</v>
      </c>
      <c r="CQ24" s="82">
        <v>6.4</v>
      </c>
      <c r="CR24" s="82">
        <v>49.4</v>
      </c>
      <c r="CS24" s="82">
        <v>482</v>
      </c>
      <c r="CT24" s="82">
        <v>19.099999999999994</v>
      </c>
      <c r="CU24" s="82">
        <v>98</v>
      </c>
      <c r="CV24" s="82">
        <v>2.6640026640026639</v>
      </c>
      <c r="CW24" s="82">
        <v>0.15147211966297452</v>
      </c>
      <c r="CX24" s="82">
        <v>17.14</v>
      </c>
      <c r="CY24" s="82">
        <v>8.8160419217175345</v>
      </c>
      <c r="CZ24" s="82">
        <v>70.019123758098587</v>
      </c>
      <c r="DA24" s="82">
        <v>26.650821535599878</v>
      </c>
      <c r="DB24" s="28"/>
      <c r="DC24" s="28"/>
      <c r="DD24" s="28"/>
      <c r="DE24" s="28"/>
      <c r="DF24" s="28"/>
      <c r="DG24" s="28"/>
      <c r="DH24" s="28"/>
      <c r="DI24" s="28"/>
      <c r="DJ24" s="28"/>
      <c r="DK24" s="28"/>
      <c r="DL24" s="28"/>
      <c r="DM24" s="28"/>
      <c r="DN24" s="28"/>
      <c r="DO24" s="28"/>
      <c r="DP24" s="28"/>
    </row>
    <row r="25" spans="1:120" ht="20.25" customHeight="1" x14ac:dyDescent="0.35">
      <c r="A25" s="32">
        <v>22</v>
      </c>
      <c r="B25" s="83" t="s">
        <v>129</v>
      </c>
      <c r="C25" s="84">
        <v>4.3290204428033299</v>
      </c>
      <c r="D25" s="82">
        <v>59.8</v>
      </c>
      <c r="E25" s="82">
        <v>22.639802859278813</v>
      </c>
      <c r="F25" s="82">
        <v>46.9</v>
      </c>
      <c r="G25" s="82">
        <v>439.95834720686094</v>
      </c>
      <c r="H25" s="85">
        <v>3.6956521739130466</v>
      </c>
      <c r="I25" s="82">
        <v>1.7155110793423916</v>
      </c>
      <c r="J25" s="82">
        <v>15.883972544305269</v>
      </c>
      <c r="K25" s="82">
        <v>16.01478886942985</v>
      </c>
      <c r="L25" s="82">
        <v>15.952378749895932</v>
      </c>
      <c r="M25" s="82">
        <v>63.964778185198575</v>
      </c>
      <c r="N25" s="82">
        <v>54.93614433407663</v>
      </c>
      <c r="O25" s="82">
        <v>4.2999999999999972</v>
      </c>
      <c r="P25" s="82">
        <v>6.9822231741272223</v>
      </c>
      <c r="Q25" s="82">
        <v>3.7487984620314005</v>
      </c>
      <c r="R25" s="82">
        <v>6.2324929971988796</v>
      </c>
      <c r="S25" s="82">
        <v>11.200000000000003</v>
      </c>
      <c r="T25" s="82">
        <v>51.876395802011409</v>
      </c>
      <c r="U25" s="82">
        <v>5.2</v>
      </c>
      <c r="V25" s="82">
        <v>6.9822231741272223</v>
      </c>
      <c r="W25" s="82">
        <v>81.5</v>
      </c>
      <c r="X25" s="82">
        <v>50.5</v>
      </c>
      <c r="Y25" s="86">
        <f t="shared" si="0"/>
        <v>6.2324929971988796</v>
      </c>
      <c r="Z25" s="86">
        <f t="shared" si="4"/>
        <v>11.200000000000003</v>
      </c>
      <c r="AA25" s="82">
        <v>4.2</v>
      </c>
      <c r="AB25" s="82">
        <v>9.9010411309753401</v>
      </c>
      <c r="AC25" s="82">
        <v>13.31051439039676</v>
      </c>
      <c r="AD25" s="82">
        <v>2972.5913621262457</v>
      </c>
      <c r="AE25" s="82">
        <v>1216.8151969981238</v>
      </c>
      <c r="AF25" s="82">
        <v>688.29953986954547</v>
      </c>
      <c r="AG25" s="84">
        <v>781.1085498742666</v>
      </c>
      <c r="AH25" s="87">
        <v>17.005834371283278</v>
      </c>
      <c r="AI25" s="82">
        <v>1074</v>
      </c>
      <c r="AJ25" s="82">
        <v>638.96559529198726</v>
      </c>
      <c r="AK25" s="82">
        <v>986.53082826144487</v>
      </c>
      <c r="AL25" s="82">
        <v>781.1085498742666</v>
      </c>
      <c r="AM25" s="82">
        <v>24.406697009102732</v>
      </c>
      <c r="AN25" s="82">
        <v>0.45</v>
      </c>
      <c r="AO25" s="82">
        <v>24.11247500330888</v>
      </c>
      <c r="AP25" s="82">
        <v>64.567618010731792</v>
      </c>
      <c r="AQ25" s="82">
        <v>1.1284066293889476</v>
      </c>
      <c r="AR25" s="82">
        <v>0.81864461192729265</v>
      </c>
      <c r="AS25" s="82">
        <v>54.177279159086311</v>
      </c>
      <c r="AT25" s="82">
        <v>10.691670929575075</v>
      </c>
      <c r="AU25" s="82">
        <v>134.04261361897417</v>
      </c>
      <c r="AV25" s="82">
        <v>20.882436719340298</v>
      </c>
      <c r="AW25" s="82">
        <v>107.38017188949276</v>
      </c>
      <c r="AX25" s="86">
        <f t="shared" si="1"/>
        <v>688.29953986954547</v>
      </c>
      <c r="AY25" s="82">
        <v>127.51645957269047</v>
      </c>
      <c r="AZ25" s="82">
        <v>37.799999999999997</v>
      </c>
      <c r="BA25" s="82"/>
      <c r="BB25" s="82">
        <v>14.4</v>
      </c>
      <c r="BC25" s="82">
        <v>19.88166</v>
      </c>
      <c r="BD25" s="82">
        <v>1.53</v>
      </c>
      <c r="BE25" s="82">
        <v>51.49</v>
      </c>
      <c r="BF25" s="82">
        <v>4.84</v>
      </c>
      <c r="BG25" s="82">
        <v>11.3</v>
      </c>
      <c r="BH25" s="88">
        <v>4.0999999999999996</v>
      </c>
      <c r="BI25" s="82">
        <v>62.47</v>
      </c>
      <c r="BJ25" s="88">
        <v>11.64</v>
      </c>
      <c r="BK25" s="82">
        <v>18.017980000000001</v>
      </c>
      <c r="BL25" s="82">
        <v>9.3699999999999992</v>
      </c>
      <c r="BM25" s="82">
        <v>17.88</v>
      </c>
      <c r="BN25" s="82">
        <v>71.930454774049863</v>
      </c>
      <c r="BO25" s="82">
        <v>73.85079125847777</v>
      </c>
      <c r="BP25" s="82">
        <v>1135.3578154425611</v>
      </c>
      <c r="BQ25" s="82">
        <v>560.25686022176296</v>
      </c>
      <c r="BR25" s="82">
        <v>20.827416453659001</v>
      </c>
      <c r="BS25" s="82">
        <v>37.9</v>
      </c>
      <c r="BT25" s="82">
        <v>23.10454438427125</v>
      </c>
      <c r="BU25" s="82" t="s">
        <v>213</v>
      </c>
      <c r="BV25" s="86">
        <f t="shared" si="2"/>
        <v>688.29953986954547</v>
      </c>
      <c r="BW25" s="82">
        <v>6.9822231741272223</v>
      </c>
      <c r="BX25" s="86">
        <f t="shared" si="3"/>
        <v>9.9010411309753401</v>
      </c>
      <c r="BY25" s="82">
        <v>14.9</v>
      </c>
      <c r="BZ25" s="82">
        <v>44.3</v>
      </c>
      <c r="CA25" s="82">
        <v>29.3</v>
      </c>
      <c r="CB25" s="82">
        <v>13.9</v>
      </c>
      <c r="CC25" s="82">
        <v>25.5</v>
      </c>
      <c r="CD25" s="82">
        <v>6.4</v>
      </c>
      <c r="CE25" s="82">
        <v>3.7487984620314005</v>
      </c>
      <c r="CF25" s="82" t="s">
        <v>213</v>
      </c>
      <c r="CG25" s="82">
        <v>23.7</v>
      </c>
      <c r="CH25" s="82">
        <v>1.5</v>
      </c>
      <c r="CI25" s="82">
        <v>10.400000000000006</v>
      </c>
      <c r="CJ25" s="82">
        <v>9.5</v>
      </c>
      <c r="CK25" s="82">
        <v>26.77925211097708</v>
      </c>
      <c r="CL25" s="82"/>
      <c r="CM25" s="82"/>
      <c r="CN25" s="82">
        <v>32.4</v>
      </c>
      <c r="CO25" s="82">
        <v>20</v>
      </c>
      <c r="CP25" s="82">
        <v>9.1</v>
      </c>
      <c r="CQ25" s="82">
        <v>4.5999999999999996</v>
      </c>
      <c r="CR25" s="82">
        <v>34.700000000000003</v>
      </c>
      <c r="CS25" s="82">
        <v>464</v>
      </c>
      <c r="CT25" s="82">
        <v>13.299999999999997</v>
      </c>
      <c r="CU25" s="82">
        <v>0.8</v>
      </c>
      <c r="CV25" s="82">
        <v>11.795364445680901</v>
      </c>
      <c r="CW25" s="82">
        <v>0.33353018548841706</v>
      </c>
      <c r="CX25" s="82">
        <v>30.78</v>
      </c>
      <c r="CY25" s="82">
        <v>7.0635177012259591</v>
      </c>
      <c r="CZ25" s="82">
        <v>47.400995056374782</v>
      </c>
      <c r="DA25" s="82">
        <v>4.6868997310795235</v>
      </c>
      <c r="DB25" s="28"/>
      <c r="DC25" s="28"/>
      <c r="DD25" s="28"/>
      <c r="DE25" s="28"/>
      <c r="DF25" s="28"/>
      <c r="DG25" s="28"/>
      <c r="DH25" s="28"/>
      <c r="DI25" s="28"/>
      <c r="DJ25" s="28"/>
      <c r="DK25" s="28"/>
      <c r="DL25" s="28"/>
      <c r="DM25" s="28"/>
      <c r="DN25" s="28"/>
      <c r="DO25" s="28"/>
      <c r="DP25" s="28"/>
    </row>
    <row r="26" spans="1:120" ht="20.25" customHeight="1" x14ac:dyDescent="0.35">
      <c r="A26" s="32">
        <v>23</v>
      </c>
      <c r="B26" s="83" t="s">
        <v>130</v>
      </c>
      <c r="C26" s="84">
        <v>0.22722234537796496</v>
      </c>
      <c r="D26" s="82">
        <v>70.2</v>
      </c>
      <c r="E26" s="82">
        <v>32.338308457711449</v>
      </c>
      <c r="F26" s="82">
        <v>62.2</v>
      </c>
      <c r="G26" s="82">
        <v>357.45471245936886</v>
      </c>
      <c r="H26" s="85">
        <v>15.476190476190482</v>
      </c>
      <c r="I26" s="82">
        <v>4.6511627906976685</v>
      </c>
      <c r="J26" s="82">
        <v>50.158686352973646</v>
      </c>
      <c r="K26" s="82">
        <v>40.772473820209434</v>
      </c>
      <c r="L26" s="82">
        <v>45.424030689135499</v>
      </c>
      <c r="M26" s="82">
        <v>18.096392846317066</v>
      </c>
      <c r="N26" s="82">
        <v>6.7403314917127073</v>
      </c>
      <c r="O26" s="82">
        <v>15.099999999999994</v>
      </c>
      <c r="P26" s="82">
        <v>23.785803237858033</v>
      </c>
      <c r="Q26" s="82">
        <v>20.812807881773399</v>
      </c>
      <c r="R26" s="82">
        <v>19.047619047619001</v>
      </c>
      <c r="S26" s="82">
        <v>4.7999999999999972</v>
      </c>
      <c r="T26" s="82">
        <v>29.629629629629626</v>
      </c>
      <c r="U26" s="82">
        <v>4.7</v>
      </c>
      <c r="V26" s="82">
        <v>23.785803237858033</v>
      </c>
      <c r="W26" s="82">
        <v>78.400000000000006</v>
      </c>
      <c r="X26" s="82">
        <v>37</v>
      </c>
      <c r="Y26" s="86">
        <f t="shared" si="0"/>
        <v>19.047619047619001</v>
      </c>
      <c r="Z26" s="86">
        <f t="shared" si="4"/>
        <v>4.7999999999999972</v>
      </c>
      <c r="AA26" s="82">
        <v>20.399999999999999</v>
      </c>
      <c r="AB26" s="82">
        <v>97.458539401175884</v>
      </c>
      <c r="AC26" s="82">
        <v>19.160013884068032</v>
      </c>
      <c r="AD26" s="82">
        <v>1890.625</v>
      </c>
      <c r="AE26" s="82">
        <v>787.85211267605632</v>
      </c>
      <c r="AF26" s="82">
        <v>2181.3363233270475</v>
      </c>
      <c r="AG26" s="84">
        <v>536.66317991631797</v>
      </c>
      <c r="AH26" s="87">
        <v>13.204553294239393</v>
      </c>
      <c r="AI26" s="82">
        <v>947</v>
      </c>
      <c r="AJ26" s="82">
        <v>460.11288805268111</v>
      </c>
      <c r="AK26" s="82">
        <v>708.46354166666663</v>
      </c>
      <c r="AL26" s="82">
        <v>536.66317991631797</v>
      </c>
      <c r="AM26" s="82">
        <v>10.754640839386601</v>
      </c>
      <c r="AN26" s="82">
        <v>0.45</v>
      </c>
      <c r="AO26" s="82">
        <v>36.356561538589013</v>
      </c>
      <c r="AP26" s="82">
        <v>75.344481605351163</v>
      </c>
      <c r="AQ26" s="82">
        <v>2.7724375189719721</v>
      </c>
      <c r="AR26" s="82">
        <v>0.71933892158611268</v>
      </c>
      <c r="AS26" s="82">
        <v>67.754689853484862</v>
      </c>
      <c r="AT26" s="82">
        <v>77.568613163453534</v>
      </c>
      <c r="AU26" s="82">
        <v>154.3952771037664</v>
      </c>
      <c r="AV26" s="82">
        <v>28.258685512864133</v>
      </c>
      <c r="AW26" s="82">
        <v>86.444534711123424</v>
      </c>
      <c r="AX26" s="86">
        <f t="shared" si="1"/>
        <v>2181.3363233270475</v>
      </c>
      <c r="AY26" s="82">
        <v>141.62586655682961</v>
      </c>
      <c r="AZ26" s="82">
        <v>29.8</v>
      </c>
      <c r="BA26" s="82"/>
      <c r="BB26" s="82">
        <v>26.3</v>
      </c>
      <c r="BC26" s="82">
        <v>19.37012</v>
      </c>
      <c r="BD26" s="82">
        <v>1.44</v>
      </c>
      <c r="BE26" s="82">
        <v>38.32</v>
      </c>
      <c r="BF26" s="82">
        <v>4.26</v>
      </c>
      <c r="BG26" s="82">
        <v>18.2</v>
      </c>
      <c r="BH26" s="88">
        <v>8</v>
      </c>
      <c r="BI26" s="82">
        <v>62.43</v>
      </c>
      <c r="BJ26" s="88">
        <v>24.42</v>
      </c>
      <c r="BK26" s="82">
        <v>20.184100000000001</v>
      </c>
      <c r="BL26" s="82">
        <v>15.47</v>
      </c>
      <c r="BM26" s="82">
        <v>24.8</v>
      </c>
      <c r="BN26" s="82">
        <v>79.396984924623112</v>
      </c>
      <c r="BO26" s="82">
        <v>66.087516087516079</v>
      </c>
      <c r="BP26" s="82">
        <v>744.43430656934311</v>
      </c>
      <c r="BQ26" s="82">
        <v>1250.9534706331044</v>
      </c>
      <c r="BR26" s="82">
        <v>18.05648913315672</v>
      </c>
      <c r="BS26" s="82">
        <v>37.700000000000003</v>
      </c>
      <c r="BT26" s="82"/>
      <c r="BU26" s="82" t="s">
        <v>210</v>
      </c>
      <c r="BV26" s="86">
        <f t="shared" si="2"/>
        <v>2181.3363233270475</v>
      </c>
      <c r="BW26" s="82">
        <v>23.785803237858033</v>
      </c>
      <c r="BX26" s="86">
        <f t="shared" si="3"/>
        <v>97.458539401175884</v>
      </c>
      <c r="BY26" s="82" t="s">
        <v>108</v>
      </c>
      <c r="BZ26" s="82" t="s">
        <v>108</v>
      </c>
      <c r="CA26" s="82" t="s">
        <v>108</v>
      </c>
      <c r="CB26" s="82" t="s">
        <v>108</v>
      </c>
      <c r="CC26" s="82" t="s">
        <v>108</v>
      </c>
      <c r="CD26" s="82" t="s">
        <v>108</v>
      </c>
      <c r="CE26" s="82">
        <v>20.812807881773399</v>
      </c>
      <c r="CF26" s="82" t="s">
        <v>210</v>
      </c>
      <c r="CG26" s="82">
        <v>15.1</v>
      </c>
      <c r="CH26" s="82">
        <v>0.5</v>
      </c>
      <c r="CI26" s="82">
        <v>6.9000000000000057</v>
      </c>
      <c r="CJ26" s="82" t="s">
        <v>108</v>
      </c>
      <c r="CK26" s="82">
        <v>6.6096779117691966</v>
      </c>
      <c r="CL26" s="82"/>
      <c r="CM26" s="82"/>
      <c r="CN26" s="82">
        <v>58.7</v>
      </c>
      <c r="CO26" s="82"/>
      <c r="CP26" s="82">
        <v>7.5</v>
      </c>
      <c r="CQ26" s="82">
        <v>4.9000000000000004</v>
      </c>
      <c r="CR26" s="82">
        <v>20.399999999999999</v>
      </c>
      <c r="CS26" s="82">
        <v>350</v>
      </c>
      <c r="CT26" s="82">
        <v>14.5</v>
      </c>
      <c r="CU26" s="82">
        <v>73.900000000000006</v>
      </c>
      <c r="CV26" s="82">
        <v>2.8691660290742158</v>
      </c>
      <c r="CW26" s="82">
        <v>0.1977086079286221</v>
      </c>
      <c r="CX26" s="82">
        <v>21.17</v>
      </c>
      <c r="CY26" s="82">
        <v>9.3642993895884601</v>
      </c>
      <c r="CZ26" s="82">
        <v>64.492568435165211</v>
      </c>
      <c r="DA26" s="82">
        <v>22.34952864394489</v>
      </c>
      <c r="DB26" s="28"/>
      <c r="DC26" s="28"/>
      <c r="DD26" s="28"/>
      <c r="DE26" s="28"/>
      <c r="DF26" s="28"/>
      <c r="DG26" s="28"/>
      <c r="DH26" s="28"/>
      <c r="DI26" s="28"/>
      <c r="DJ26" s="28"/>
      <c r="DK26" s="28"/>
      <c r="DL26" s="28"/>
      <c r="DM26" s="28"/>
      <c r="DN26" s="28"/>
      <c r="DO26" s="28"/>
      <c r="DP26" s="28"/>
    </row>
    <row r="27" spans="1:120" ht="20.25" customHeight="1" x14ac:dyDescent="0.35">
      <c r="A27" s="32">
        <v>24</v>
      </c>
      <c r="B27" s="83" t="s">
        <v>131</v>
      </c>
      <c r="C27" s="84">
        <v>0.29591539730280392</v>
      </c>
      <c r="D27" s="82">
        <v>66.599999999999994</v>
      </c>
      <c r="E27" s="82">
        <v>25.388368211580435</v>
      </c>
      <c r="F27" s="82">
        <v>57.4</v>
      </c>
      <c r="G27" s="82">
        <v>0</v>
      </c>
      <c r="H27" s="85">
        <v>8</v>
      </c>
      <c r="I27" s="82">
        <v>4.5</v>
      </c>
      <c r="J27" s="82">
        <v>41.917389087200405</v>
      </c>
      <c r="K27" s="82">
        <v>30.966984209839488</v>
      </c>
      <c r="L27" s="82">
        <v>36.465050296621101</v>
      </c>
      <c r="M27" s="82">
        <v>22.948038176033933</v>
      </c>
      <c r="N27" s="82">
        <v>18.275154004106774</v>
      </c>
      <c r="O27" s="82" t="s">
        <v>108</v>
      </c>
      <c r="P27" s="82">
        <v>13.67713004484305</v>
      </c>
      <c r="Q27" s="82">
        <v>17.328918322295806</v>
      </c>
      <c r="R27" s="82">
        <v>7.5907590759075898</v>
      </c>
      <c r="S27" s="82">
        <v>6.7000000000000028</v>
      </c>
      <c r="T27" s="82">
        <v>29.858056777289082</v>
      </c>
      <c r="U27" s="82">
        <v>3.3</v>
      </c>
      <c r="V27" s="82">
        <v>13.67713004484305</v>
      </c>
      <c r="W27" s="82">
        <v>80.7</v>
      </c>
      <c r="X27" s="82">
        <v>41.2</v>
      </c>
      <c r="Y27" s="86">
        <f t="shared" si="0"/>
        <v>7.5907590759075898</v>
      </c>
      <c r="Z27" s="86">
        <f t="shared" si="4"/>
        <v>6.7000000000000028</v>
      </c>
      <c r="AA27" s="82">
        <v>8.3000000000000007</v>
      </c>
      <c r="AB27" s="82">
        <v>51.561643530991461</v>
      </c>
      <c r="AC27" s="82">
        <v>14.025157232704402</v>
      </c>
      <c r="AD27" s="82">
        <v>2029.6992481203008</v>
      </c>
      <c r="AE27" s="82">
        <v>876.11940298507466</v>
      </c>
      <c r="AF27" s="82">
        <v>767.04193987380927</v>
      </c>
      <c r="AG27" s="84">
        <v>628.52298417483041</v>
      </c>
      <c r="AH27" s="87">
        <v>14.941852868156277</v>
      </c>
      <c r="AI27" s="82">
        <v>1035</v>
      </c>
      <c r="AJ27" s="82">
        <v>485.1875</v>
      </c>
      <c r="AK27" s="82">
        <v>835.56116015132409</v>
      </c>
      <c r="AL27" s="82">
        <v>628.52298417483041</v>
      </c>
      <c r="AM27" s="82">
        <v>3.3158015092613762</v>
      </c>
      <c r="AN27" s="82">
        <v>0.44</v>
      </c>
      <c r="AO27" s="82">
        <v>24.137520794546113</v>
      </c>
      <c r="AP27" s="82">
        <v>90.568165797264911</v>
      </c>
      <c r="AQ27" s="82">
        <v>0.20472061657032756</v>
      </c>
      <c r="AR27" s="82">
        <v>0.49470317809314412</v>
      </c>
      <c r="AS27" s="82">
        <v>41.840889182859897</v>
      </c>
      <c r="AT27" s="82">
        <v>43.492273818149947</v>
      </c>
      <c r="AU27" s="82">
        <v>143.88659087479996</v>
      </c>
      <c r="AV27" s="82">
        <v>18.386706795661755</v>
      </c>
      <c r="AW27" s="82">
        <v>93.95689798062881</v>
      </c>
      <c r="AX27" s="86">
        <f t="shared" si="1"/>
        <v>767.04193987380927</v>
      </c>
      <c r="AY27" s="82">
        <v>143.5598816422918</v>
      </c>
      <c r="AZ27" s="82">
        <v>24.9</v>
      </c>
      <c r="BA27" s="82"/>
      <c r="BB27" s="82">
        <v>24.4</v>
      </c>
      <c r="BC27" s="82">
        <v>20.204820000000002</v>
      </c>
      <c r="BD27" s="82">
        <v>1.81</v>
      </c>
      <c r="BE27" s="82">
        <v>35.06</v>
      </c>
      <c r="BF27" s="82">
        <v>5.23</v>
      </c>
      <c r="BG27" s="82">
        <v>16.100000000000001</v>
      </c>
      <c r="BH27" s="88">
        <v>13.1</v>
      </c>
      <c r="BI27" s="82">
        <v>64.3</v>
      </c>
      <c r="BJ27" s="88">
        <v>21.07</v>
      </c>
      <c r="BK27" s="82">
        <v>19.650690000000001</v>
      </c>
      <c r="BL27" s="82">
        <v>10.57</v>
      </c>
      <c r="BM27" s="82">
        <v>18.940000000000001</v>
      </c>
      <c r="BN27" s="82">
        <v>80.227416298168038</v>
      </c>
      <c r="BO27" s="82">
        <v>72.31903485254692</v>
      </c>
      <c r="BP27" s="82">
        <v>794.53642384105956</v>
      </c>
      <c r="BQ27" s="82">
        <v>493.07958477508652</v>
      </c>
      <c r="BR27" s="82">
        <v>18.326206475259621</v>
      </c>
      <c r="BS27" s="82">
        <v>33.299999999999997</v>
      </c>
      <c r="BT27" s="82"/>
      <c r="BU27" s="82" t="s">
        <v>214</v>
      </c>
      <c r="BV27" s="86">
        <f t="shared" si="2"/>
        <v>767.04193987380927</v>
      </c>
      <c r="BW27" s="82">
        <v>13.67713004484305</v>
      </c>
      <c r="BX27" s="86">
        <f t="shared" si="3"/>
        <v>51.561643530991461</v>
      </c>
      <c r="BY27" s="82" t="s">
        <v>108</v>
      </c>
      <c r="BZ27" s="82" t="s">
        <v>108</v>
      </c>
      <c r="CA27" s="82" t="s">
        <v>108</v>
      </c>
      <c r="CB27" s="82" t="s">
        <v>108</v>
      </c>
      <c r="CC27" s="82" t="s">
        <v>108</v>
      </c>
      <c r="CD27" s="82" t="s">
        <v>108</v>
      </c>
      <c r="CE27" s="82">
        <v>17.328918322295806</v>
      </c>
      <c r="CF27" s="82" t="s">
        <v>214</v>
      </c>
      <c r="CG27" s="82">
        <v>9.1999999999999993</v>
      </c>
      <c r="CH27" s="82">
        <v>0.6</v>
      </c>
      <c r="CI27" s="82">
        <v>6</v>
      </c>
      <c r="CJ27" s="82">
        <v>6.3</v>
      </c>
      <c r="CK27" s="82">
        <v>3.1890384382199586</v>
      </c>
      <c r="CL27" s="82"/>
      <c r="CM27" s="82"/>
      <c r="CN27" s="82">
        <v>56.9</v>
      </c>
      <c r="CO27" s="82"/>
      <c r="CP27" s="82">
        <v>10.6</v>
      </c>
      <c r="CQ27" s="82">
        <v>8</v>
      </c>
      <c r="CR27" s="82">
        <v>47</v>
      </c>
      <c r="CS27" s="82">
        <v>640</v>
      </c>
      <c r="CT27" s="82">
        <v>19.400000000000006</v>
      </c>
      <c r="CU27" s="82">
        <v>13.900000000000002</v>
      </c>
      <c r="CV27" s="82">
        <v>4.0180365194874774</v>
      </c>
      <c r="CW27" s="82">
        <v>7.7522914861598805E-2</v>
      </c>
      <c r="CX27" s="82">
        <v>22.959999999999994</v>
      </c>
      <c r="CY27" s="82">
        <v>8.1800932938733038</v>
      </c>
      <c r="CZ27" s="82">
        <v>63.462823156531314</v>
      </c>
      <c r="DA27" s="82">
        <v>38.643293725130931</v>
      </c>
      <c r="DB27" s="28"/>
      <c r="DC27" s="28"/>
      <c r="DD27" s="28"/>
      <c r="DE27" s="28"/>
      <c r="DF27" s="28"/>
      <c r="DG27" s="28"/>
      <c r="DH27" s="28"/>
      <c r="DI27" s="28"/>
      <c r="DJ27" s="28"/>
      <c r="DK27" s="28"/>
      <c r="DL27" s="28"/>
      <c r="DM27" s="28"/>
      <c r="DN27" s="28"/>
      <c r="DO27" s="28"/>
      <c r="DP27" s="28"/>
    </row>
    <row r="28" spans="1:120" ht="20.25" customHeight="1" x14ac:dyDescent="0.35">
      <c r="A28" s="32">
        <v>25</v>
      </c>
      <c r="B28" s="83" t="s">
        <v>132</v>
      </c>
      <c r="C28" s="84">
        <v>1.0340149239267371</v>
      </c>
      <c r="D28" s="82">
        <v>61.9</v>
      </c>
      <c r="E28" s="82">
        <v>25.272475388331067</v>
      </c>
      <c r="F28" s="82">
        <v>59</v>
      </c>
      <c r="G28" s="82">
        <v>405.68928070906827</v>
      </c>
      <c r="H28" s="85">
        <v>13.07392996108949</v>
      </c>
      <c r="I28" s="82">
        <v>7.6250992851469448</v>
      </c>
      <c r="J28" s="82">
        <v>41.069811955200329</v>
      </c>
      <c r="K28" s="82">
        <v>35.339699992890829</v>
      </c>
      <c r="L28" s="82">
        <v>38.086640367040545</v>
      </c>
      <c r="M28" s="82">
        <v>29.519210581566242</v>
      </c>
      <c r="N28" s="82">
        <v>24.317552419886589</v>
      </c>
      <c r="O28" s="82">
        <v>8.5999999999999943</v>
      </c>
      <c r="P28" s="82">
        <v>15.886004514672686</v>
      </c>
      <c r="Q28" s="82">
        <v>16.887137630171686</v>
      </c>
      <c r="R28" s="82">
        <v>12.4583610926049</v>
      </c>
      <c r="S28" s="82">
        <v>7.2999999999999972</v>
      </c>
      <c r="T28" s="82">
        <v>31.570603083213385</v>
      </c>
      <c r="U28" s="82">
        <v>4.7</v>
      </c>
      <c r="V28" s="82">
        <v>15.886004514672686</v>
      </c>
      <c r="W28" s="82">
        <v>72.099999999999994</v>
      </c>
      <c r="X28" s="82">
        <v>31.5</v>
      </c>
      <c r="Y28" s="86">
        <f t="shared" si="0"/>
        <v>12.4583610926049</v>
      </c>
      <c r="Z28" s="86">
        <f t="shared" si="4"/>
        <v>7.2999999999999972</v>
      </c>
      <c r="AA28" s="82">
        <v>30</v>
      </c>
      <c r="AB28" s="82">
        <v>55.250618970563899</v>
      </c>
      <c r="AC28" s="82">
        <v>20</v>
      </c>
      <c r="AD28" s="82">
        <v>1998.7596129992558</v>
      </c>
      <c r="AE28" s="82">
        <v>853.87640449438197</v>
      </c>
      <c r="AF28" s="82">
        <v>2107.0178363060509</v>
      </c>
      <c r="AG28" s="84">
        <v>604.24822341353945</v>
      </c>
      <c r="AH28" s="87">
        <v>12.492107315744512</v>
      </c>
      <c r="AI28" s="82">
        <v>981</v>
      </c>
      <c r="AJ28" s="82">
        <v>508.42457420924575</v>
      </c>
      <c r="AK28" s="82">
        <v>740.78300081989619</v>
      </c>
      <c r="AL28" s="82">
        <v>604.24822341353945</v>
      </c>
      <c r="AM28" s="82">
        <v>11.539281039783276</v>
      </c>
      <c r="AN28" s="82">
        <v>0.43</v>
      </c>
      <c r="AO28" s="82">
        <v>35.754221078114497</v>
      </c>
      <c r="AP28" s="82">
        <v>70.463520584460454</v>
      </c>
      <c r="AQ28" s="82">
        <v>3.5996398313755984</v>
      </c>
      <c r="AR28" s="82">
        <v>0.64413543048705146</v>
      </c>
      <c r="AS28" s="82">
        <v>63.432557736798067</v>
      </c>
      <c r="AT28" s="82">
        <v>55.832153303290582</v>
      </c>
      <c r="AU28" s="82">
        <v>143.80110549417594</v>
      </c>
      <c r="AV28" s="82">
        <v>12.500765881279799</v>
      </c>
      <c r="AW28" s="82">
        <v>89.958471161269671</v>
      </c>
      <c r="AX28" s="86">
        <f t="shared" si="1"/>
        <v>2107.0178363060509</v>
      </c>
      <c r="AY28" s="82">
        <v>135.36919182795907</v>
      </c>
      <c r="AZ28" s="82">
        <v>28.2</v>
      </c>
      <c r="BA28" s="82"/>
      <c r="BB28" s="82">
        <v>22.4</v>
      </c>
      <c r="BC28" s="82">
        <v>23.778770000000002</v>
      </c>
      <c r="BD28" s="82">
        <v>2.64</v>
      </c>
      <c r="BE28" s="82">
        <v>43.31</v>
      </c>
      <c r="BF28" s="82">
        <v>8.24</v>
      </c>
      <c r="BG28" s="82">
        <v>14.3</v>
      </c>
      <c r="BH28" s="88">
        <v>10.199999999999999</v>
      </c>
      <c r="BI28" s="82">
        <v>62.62</v>
      </c>
      <c r="BJ28" s="88">
        <v>14.13</v>
      </c>
      <c r="BK28" s="82">
        <v>25.19351</v>
      </c>
      <c r="BL28" s="82">
        <v>17.71</v>
      </c>
      <c r="BM28" s="82">
        <v>21</v>
      </c>
      <c r="BN28" s="82">
        <v>78.125523012552307</v>
      </c>
      <c r="BO28" s="82">
        <v>69.739279099586838</v>
      </c>
      <c r="BP28" s="82">
        <v>797.01674808094901</v>
      </c>
      <c r="BQ28" s="82">
        <v>1558.8780214571934</v>
      </c>
      <c r="BR28" s="82">
        <v>30.249110320284696</v>
      </c>
      <c r="BS28" s="82">
        <v>44.7</v>
      </c>
      <c r="BT28" s="82"/>
      <c r="BU28" s="82" t="s">
        <v>215</v>
      </c>
      <c r="BV28" s="86">
        <f t="shared" si="2"/>
        <v>2107.0178363060509</v>
      </c>
      <c r="BW28" s="82">
        <v>15.886004514672686</v>
      </c>
      <c r="BX28" s="86">
        <f t="shared" si="3"/>
        <v>55.250618970563899</v>
      </c>
      <c r="BY28" s="82" t="s">
        <v>108</v>
      </c>
      <c r="BZ28" s="82" t="s">
        <v>108</v>
      </c>
      <c r="CA28" s="82" t="s">
        <v>108</v>
      </c>
      <c r="CB28" s="82" t="s">
        <v>108</v>
      </c>
      <c r="CC28" s="82" t="s">
        <v>108</v>
      </c>
      <c r="CD28" s="82" t="s">
        <v>108</v>
      </c>
      <c r="CE28" s="82">
        <v>16.887137630171686</v>
      </c>
      <c r="CF28" s="82" t="s">
        <v>215</v>
      </c>
      <c r="CG28" s="82">
        <v>15</v>
      </c>
      <c r="CH28" s="82">
        <v>0.9</v>
      </c>
      <c r="CI28" s="82">
        <v>4.9000000000000057</v>
      </c>
      <c r="CJ28" s="82" t="s">
        <v>108</v>
      </c>
      <c r="CK28" s="82">
        <v>6.3620490372082728</v>
      </c>
      <c r="CL28" s="82"/>
      <c r="CM28" s="82"/>
      <c r="CN28" s="82">
        <v>51.9</v>
      </c>
      <c r="CO28" s="82"/>
      <c r="CP28" s="82">
        <v>9.1</v>
      </c>
      <c r="CQ28" s="82">
        <v>5.4</v>
      </c>
      <c r="CR28" s="82">
        <v>46.5</v>
      </c>
      <c r="CS28" s="82">
        <v>561</v>
      </c>
      <c r="CT28" s="82">
        <v>14.900000000000006</v>
      </c>
      <c r="CU28" s="82">
        <v>52.900000000000006</v>
      </c>
      <c r="CV28" s="82">
        <v>4.2713104828094561</v>
      </c>
      <c r="CW28" s="82">
        <v>0.2639041714750901</v>
      </c>
      <c r="CX28" s="82">
        <v>19.97</v>
      </c>
      <c r="CY28" s="82">
        <v>10.417759657841099</v>
      </c>
      <c r="CZ28" s="82">
        <v>67.417553418776563</v>
      </c>
      <c r="DA28" s="82">
        <v>39.828759196199101</v>
      </c>
      <c r="DB28" s="28"/>
      <c r="DC28" s="28"/>
      <c r="DD28" s="28"/>
      <c r="DE28" s="28"/>
      <c r="DF28" s="28"/>
      <c r="DG28" s="28"/>
      <c r="DH28" s="28"/>
      <c r="DI28" s="28"/>
      <c r="DJ28" s="28"/>
      <c r="DK28" s="28"/>
      <c r="DL28" s="28"/>
      <c r="DM28" s="28"/>
      <c r="DN28" s="28"/>
      <c r="DO28" s="28"/>
      <c r="DP28" s="28"/>
    </row>
    <row r="29" spans="1:120" ht="20.25" customHeight="1" x14ac:dyDescent="0.35">
      <c r="A29" s="32">
        <v>26</v>
      </c>
      <c r="B29" s="83" t="s">
        <v>133</v>
      </c>
      <c r="C29" s="84">
        <v>17.846016289693907</v>
      </c>
      <c r="D29" s="82">
        <v>60.7</v>
      </c>
      <c r="E29" s="82">
        <v>11.869459412480445</v>
      </c>
      <c r="F29" s="82">
        <v>26.4</v>
      </c>
      <c r="G29" s="82">
        <v>649.69465689343917</v>
      </c>
      <c r="H29" s="85">
        <v>13.798977853492332</v>
      </c>
      <c r="I29" s="82">
        <v>8.011363636363626</v>
      </c>
      <c r="J29" s="82">
        <v>32.521202775636084</v>
      </c>
      <c r="K29" s="82">
        <v>35.255079407328545</v>
      </c>
      <c r="L29" s="82">
        <v>33.868282264743058</v>
      </c>
      <c r="M29" s="82">
        <v>33.142550963248006</v>
      </c>
      <c r="N29" s="82">
        <v>31.149168528170762</v>
      </c>
      <c r="O29" s="82">
        <v>13.200000000000003</v>
      </c>
      <c r="P29" s="82">
        <v>17.572625200499019</v>
      </c>
      <c r="Q29" s="82">
        <v>13.016967126193002</v>
      </c>
      <c r="R29" s="82">
        <v>13.4065934065934</v>
      </c>
      <c r="S29" s="82">
        <v>18.5</v>
      </c>
      <c r="T29" s="82">
        <v>21.747259284439536</v>
      </c>
      <c r="U29" s="82">
        <v>8.6</v>
      </c>
      <c r="V29" s="82">
        <v>17.572625200499019</v>
      </c>
      <c r="W29" s="82">
        <v>71.2</v>
      </c>
      <c r="X29" s="82">
        <v>31.7</v>
      </c>
      <c r="Y29" s="86">
        <f t="shared" si="0"/>
        <v>13.4065934065934</v>
      </c>
      <c r="Z29" s="86">
        <f t="shared" si="4"/>
        <v>18.5</v>
      </c>
      <c r="AA29" s="82">
        <v>23.5</v>
      </c>
      <c r="AB29" s="82">
        <v>38.419495512329192</v>
      </c>
      <c r="AC29" s="82">
        <v>31.215017652630671</v>
      </c>
      <c r="AD29" s="82">
        <v>1574.8808578236697</v>
      </c>
      <c r="AE29" s="82">
        <v>912.47002398081531</v>
      </c>
      <c r="AF29" s="82">
        <v>1655.3616611824523</v>
      </c>
      <c r="AG29" s="84">
        <v>475.70266606416629</v>
      </c>
      <c r="AH29" s="87">
        <v>20.593726170755435</v>
      </c>
      <c r="AI29" s="82">
        <v>896</v>
      </c>
      <c r="AJ29" s="82">
        <v>403.07231763037657</v>
      </c>
      <c r="AK29" s="82">
        <v>616.44603993717749</v>
      </c>
      <c r="AL29" s="82">
        <v>475.70266606416629</v>
      </c>
      <c r="AM29" s="82">
        <v>24.803086320527246</v>
      </c>
      <c r="AN29" s="82">
        <v>0.48</v>
      </c>
      <c r="AO29" s="82">
        <v>37.278956244236774</v>
      </c>
      <c r="AP29" s="82">
        <v>62.75741635964819</v>
      </c>
      <c r="AQ29" s="82">
        <v>3.4836178287893511</v>
      </c>
      <c r="AR29" s="82">
        <v>4.1054497692478851</v>
      </c>
      <c r="AS29" s="82">
        <v>85.703599561358175</v>
      </c>
      <c r="AT29" s="82">
        <v>43.536747849513006</v>
      </c>
      <c r="AU29" s="82">
        <v>171.00816416301768</v>
      </c>
      <c r="AV29" s="82">
        <v>8.5479931917618064</v>
      </c>
      <c r="AW29" s="82">
        <v>89.756581567092354</v>
      </c>
      <c r="AX29" s="86">
        <f t="shared" si="1"/>
        <v>1655.3616611824523</v>
      </c>
      <c r="AY29" s="82">
        <v>118.03135826906576</v>
      </c>
      <c r="AZ29" s="82">
        <v>52.5</v>
      </c>
      <c r="BA29" s="82"/>
      <c r="BB29" s="82">
        <v>14.9</v>
      </c>
      <c r="BC29" s="82">
        <v>25.284009999999999</v>
      </c>
      <c r="BD29" s="82">
        <v>7.06</v>
      </c>
      <c r="BE29" s="82">
        <v>37.92</v>
      </c>
      <c r="BF29" s="82">
        <v>1.49</v>
      </c>
      <c r="BG29" s="82">
        <v>15.3</v>
      </c>
      <c r="BH29" s="88">
        <v>11.3</v>
      </c>
      <c r="BI29" s="82">
        <v>41.31</v>
      </c>
      <c r="BJ29" s="88">
        <v>21.07</v>
      </c>
      <c r="BK29" s="82">
        <v>26.577290000000001</v>
      </c>
      <c r="BL29" s="82">
        <v>22.11</v>
      </c>
      <c r="BM29" s="82">
        <v>35.450000000000003</v>
      </c>
      <c r="BN29" s="82">
        <v>67.479153303399613</v>
      </c>
      <c r="BO29" s="82">
        <v>53.77232414044466</v>
      </c>
      <c r="BP29" s="82">
        <v>613.68194842406876</v>
      </c>
      <c r="BQ29" s="82">
        <v>1755.6323527640975</v>
      </c>
      <c r="BR29" s="82">
        <v>25.342983161537152</v>
      </c>
      <c r="BS29" s="82">
        <v>63.7</v>
      </c>
      <c r="BT29" s="82">
        <v>94.877205069686667</v>
      </c>
      <c r="BU29" s="82" t="s">
        <v>216</v>
      </c>
      <c r="BV29" s="86">
        <f t="shared" si="2"/>
        <v>1655.3616611824523</v>
      </c>
      <c r="BW29" s="82">
        <v>17.572625200499019</v>
      </c>
      <c r="BX29" s="86">
        <f t="shared" si="3"/>
        <v>38.419495512329192</v>
      </c>
      <c r="BY29" s="82">
        <v>14.9</v>
      </c>
      <c r="BZ29" s="82">
        <v>53.3</v>
      </c>
      <c r="CA29" s="82">
        <v>40.299999999999997</v>
      </c>
      <c r="CB29" s="82">
        <v>26.3</v>
      </c>
      <c r="CC29" s="82">
        <v>30.6</v>
      </c>
      <c r="CD29" s="82">
        <v>16.2</v>
      </c>
      <c r="CE29" s="82">
        <v>13.016967126193002</v>
      </c>
      <c r="CF29" s="82" t="s">
        <v>216</v>
      </c>
      <c r="CG29" s="82">
        <v>14.1</v>
      </c>
      <c r="CH29" s="82">
        <v>1.1000000000000001</v>
      </c>
      <c r="CI29" s="82">
        <v>2.9000000000000057</v>
      </c>
      <c r="CJ29" s="82">
        <v>10.3</v>
      </c>
      <c r="CK29" s="82">
        <v>12.564664297943629</v>
      </c>
      <c r="CL29" s="82"/>
      <c r="CM29" s="82"/>
      <c r="CN29" s="82">
        <v>40.1</v>
      </c>
      <c r="CO29" s="82">
        <v>8.1999999999999993</v>
      </c>
      <c r="CP29" s="82">
        <v>9.3000000000000007</v>
      </c>
      <c r="CQ29" s="82">
        <v>4.9000000000000004</v>
      </c>
      <c r="CR29" s="82">
        <v>48.9</v>
      </c>
      <c r="CS29" s="82">
        <v>596</v>
      </c>
      <c r="CT29" s="82">
        <v>39.700000000000003</v>
      </c>
      <c r="CU29" s="82">
        <v>4.5999999999999996</v>
      </c>
      <c r="CV29" s="82">
        <v>8.1077459126239617</v>
      </c>
      <c r="CW29" s="82">
        <v>1.206570903126398</v>
      </c>
      <c r="CX29" s="82">
        <v>28.100000000000009</v>
      </c>
      <c r="CY29" s="82">
        <v>11.988684246541023</v>
      </c>
      <c r="CZ29" s="82">
        <v>69.435117024669267</v>
      </c>
      <c r="DA29" s="82">
        <v>11.367193057333902</v>
      </c>
      <c r="DB29" s="28"/>
      <c r="DC29" s="28"/>
      <c r="DD29" s="28"/>
      <c r="DE29" s="28"/>
      <c r="DF29" s="28"/>
      <c r="DG29" s="28"/>
      <c r="DH29" s="28"/>
      <c r="DI29" s="28"/>
      <c r="DJ29" s="28"/>
      <c r="DK29" s="28"/>
      <c r="DL29" s="28"/>
      <c r="DM29" s="28"/>
      <c r="DN29" s="28"/>
      <c r="DO29" s="28"/>
      <c r="DP29" s="28"/>
    </row>
    <row r="30" spans="1:120" ht="20.25" customHeight="1" x14ac:dyDescent="0.35">
      <c r="A30" s="32">
        <v>27</v>
      </c>
      <c r="B30" s="83" t="s">
        <v>134</v>
      </c>
      <c r="C30" s="84">
        <v>1.7769286538294931</v>
      </c>
      <c r="D30" s="82">
        <v>61.3</v>
      </c>
      <c r="E30" s="82">
        <v>22.319692542099219</v>
      </c>
      <c r="F30" s="82">
        <v>48.9</v>
      </c>
      <c r="G30" s="82">
        <v>425.41983979477897</v>
      </c>
      <c r="H30" s="85">
        <v>7.4357192494787938</v>
      </c>
      <c r="I30" s="82">
        <v>2.7690150718541844</v>
      </c>
      <c r="J30" s="82">
        <v>33.693925683480941</v>
      </c>
      <c r="K30" s="82">
        <v>31.77215051291315</v>
      </c>
      <c r="L30" s="82">
        <v>32.69033437856492</v>
      </c>
      <c r="M30" s="82">
        <v>33.772580338467392</v>
      </c>
      <c r="N30" s="82">
        <v>30.488273740868898</v>
      </c>
      <c r="O30" s="82">
        <v>8.5999999999999943</v>
      </c>
      <c r="P30" s="82">
        <v>13.227878704151413</v>
      </c>
      <c r="Q30" s="82">
        <v>13.359434027062298</v>
      </c>
      <c r="R30" s="82">
        <v>10.9130592942888</v>
      </c>
      <c r="S30" s="82">
        <v>6.2999999999999972</v>
      </c>
      <c r="T30" s="82">
        <v>32.010127675443329</v>
      </c>
      <c r="U30" s="82">
        <v>4.0999999999999996</v>
      </c>
      <c r="V30" s="82">
        <v>13.227878704151413</v>
      </c>
      <c r="W30" s="82">
        <v>67.599999999999994</v>
      </c>
      <c r="X30" s="82">
        <v>41.4</v>
      </c>
      <c r="Y30" s="86">
        <f t="shared" si="0"/>
        <v>10.9130592942888</v>
      </c>
      <c r="Z30" s="86">
        <f t="shared" si="4"/>
        <v>6.2999999999999972</v>
      </c>
      <c r="AA30" s="82">
        <v>19.600000000000001</v>
      </c>
      <c r="AB30" s="82">
        <v>31.977113566604277</v>
      </c>
      <c r="AC30" s="82">
        <v>19.126324662813101</v>
      </c>
      <c r="AD30" s="82">
        <v>2159.1677738857352</v>
      </c>
      <c r="AE30" s="82">
        <v>918.30721003134795</v>
      </c>
      <c r="AF30" s="82">
        <v>1629.1256710940627</v>
      </c>
      <c r="AG30" s="84">
        <v>601.08655729676786</v>
      </c>
      <c r="AH30" s="87">
        <v>13.902525955137564</v>
      </c>
      <c r="AI30" s="82">
        <v>994</v>
      </c>
      <c r="AJ30" s="82">
        <v>495.73258067233974</v>
      </c>
      <c r="AK30" s="82">
        <v>772.69213278763073</v>
      </c>
      <c r="AL30" s="82">
        <v>601.08655729676786</v>
      </c>
      <c r="AM30" s="82">
        <v>12.426978996042733</v>
      </c>
      <c r="AN30" s="82">
        <v>0.45</v>
      </c>
      <c r="AO30" s="82">
        <v>35.682483995221276</v>
      </c>
      <c r="AP30" s="82">
        <v>70.623492777036361</v>
      </c>
      <c r="AQ30" s="82">
        <v>3.1682981037499411</v>
      </c>
      <c r="AR30" s="82">
        <v>0.47776358625193266</v>
      </c>
      <c r="AS30" s="82">
        <v>64.551014138688117</v>
      </c>
      <c r="AT30" s="82">
        <v>33.47638001413312</v>
      </c>
      <c r="AU30" s="82">
        <v>144.63826149833986</v>
      </c>
      <c r="AV30" s="82">
        <v>14.768176327435418</v>
      </c>
      <c r="AW30" s="82">
        <v>92.035990483513501</v>
      </c>
      <c r="AX30" s="86">
        <f t="shared" si="1"/>
        <v>1629.1256710940627</v>
      </c>
      <c r="AY30" s="82">
        <v>135.14710515484273</v>
      </c>
      <c r="AZ30" s="82">
        <v>30.7</v>
      </c>
      <c r="BA30" s="82"/>
      <c r="BB30" s="82">
        <v>21.7</v>
      </c>
      <c r="BC30" s="82">
        <v>18.553820000000002</v>
      </c>
      <c r="BD30" s="82">
        <v>1.28</v>
      </c>
      <c r="BE30" s="82">
        <v>47.13</v>
      </c>
      <c r="BF30" s="82">
        <v>6.89</v>
      </c>
      <c r="BG30" s="82">
        <v>15.6</v>
      </c>
      <c r="BH30" s="88">
        <v>8.6999999999999993</v>
      </c>
      <c r="BI30" s="82">
        <v>65.94</v>
      </c>
      <c r="BJ30" s="88">
        <v>18.059999999999999</v>
      </c>
      <c r="BK30" s="82">
        <v>21.198689999999999</v>
      </c>
      <c r="BL30" s="82">
        <v>18.02</v>
      </c>
      <c r="BM30" s="82">
        <v>21.07</v>
      </c>
      <c r="BN30" s="82">
        <v>76.218865440181418</v>
      </c>
      <c r="BO30" s="82">
        <v>68.614149245465867</v>
      </c>
      <c r="BP30" s="82">
        <v>835.17355371900828</v>
      </c>
      <c r="BQ30" s="82">
        <v>1303.2428424729499</v>
      </c>
      <c r="BR30" s="82">
        <v>21.977303736141636</v>
      </c>
      <c r="BS30" s="82">
        <v>45.2</v>
      </c>
      <c r="BT30" s="82"/>
      <c r="BU30" s="82" t="s">
        <v>217</v>
      </c>
      <c r="BV30" s="86">
        <f t="shared" si="2"/>
        <v>1629.1256710940627</v>
      </c>
      <c r="BW30" s="82">
        <v>13.227878704151413</v>
      </c>
      <c r="BX30" s="86">
        <f t="shared" si="3"/>
        <v>31.977113566604277</v>
      </c>
      <c r="BY30" s="82" t="s">
        <v>108</v>
      </c>
      <c r="BZ30" s="82" t="s">
        <v>108</v>
      </c>
      <c r="CA30" s="82" t="s">
        <v>108</v>
      </c>
      <c r="CB30" s="82" t="s">
        <v>108</v>
      </c>
      <c r="CC30" s="82" t="s">
        <v>108</v>
      </c>
      <c r="CD30" s="82" t="s">
        <v>108</v>
      </c>
      <c r="CE30" s="82">
        <v>13.359434027062298</v>
      </c>
      <c r="CF30" s="82" t="s">
        <v>217</v>
      </c>
      <c r="CG30" s="82">
        <v>12.2</v>
      </c>
      <c r="CH30" s="82">
        <v>1.1000000000000001</v>
      </c>
      <c r="CI30" s="82">
        <v>7.4000000000000057</v>
      </c>
      <c r="CJ30" s="82">
        <v>9.8000000000000007</v>
      </c>
      <c r="CK30" s="82">
        <v>8.593202220715181</v>
      </c>
      <c r="CL30" s="82"/>
      <c r="CM30" s="82"/>
      <c r="CN30" s="82">
        <v>53.1</v>
      </c>
      <c r="CO30" s="82"/>
      <c r="CP30" s="82">
        <v>8.6999999999999993</v>
      </c>
      <c r="CQ30" s="82">
        <v>5</v>
      </c>
      <c r="CR30" s="82">
        <v>48.3</v>
      </c>
      <c r="CS30" s="82">
        <v>437</v>
      </c>
      <c r="CT30" s="82">
        <v>18.900000000000006</v>
      </c>
      <c r="CU30" s="82">
        <v>14.899999999999999</v>
      </c>
      <c r="CV30" s="82">
        <v>5.127400830035711</v>
      </c>
      <c r="CW30" s="82">
        <v>0.31432966056587719</v>
      </c>
      <c r="CX30" s="82">
        <v>24.090000000000003</v>
      </c>
      <c r="CY30" s="82">
        <v>10.135172974298298</v>
      </c>
      <c r="CZ30" s="82">
        <v>64.031572418257085</v>
      </c>
      <c r="DA30" s="82">
        <v>35.89228243021347</v>
      </c>
      <c r="DB30" s="28"/>
      <c r="DC30" s="28"/>
      <c r="DD30" s="28"/>
      <c r="DE30" s="28"/>
      <c r="DF30" s="28"/>
      <c r="DG30" s="28"/>
      <c r="DH30" s="28"/>
      <c r="DI30" s="28"/>
      <c r="DJ30" s="28"/>
      <c r="DK30" s="28"/>
      <c r="DL30" s="28"/>
      <c r="DM30" s="28"/>
      <c r="DN30" s="28"/>
      <c r="DO30" s="28"/>
      <c r="DP30" s="28"/>
    </row>
    <row r="31" spans="1:120" ht="20.25" customHeight="1" x14ac:dyDescent="0.35">
      <c r="A31" s="32">
        <v>28</v>
      </c>
      <c r="B31" s="83" t="s">
        <v>135</v>
      </c>
      <c r="C31" s="84">
        <v>3.5547656076427456</v>
      </c>
      <c r="D31" s="82">
        <v>70.099999999999994</v>
      </c>
      <c r="E31" s="82">
        <v>23.048767123287671</v>
      </c>
      <c r="F31" s="82">
        <v>54.9</v>
      </c>
      <c r="G31" s="82">
        <v>486.67260821620141</v>
      </c>
      <c r="H31" s="85">
        <v>16.34615384615384</v>
      </c>
      <c r="I31" s="82">
        <v>5.5096418732782411</v>
      </c>
      <c r="J31" s="82">
        <v>44.67046379170057</v>
      </c>
      <c r="K31" s="82">
        <v>38.843296475466481</v>
      </c>
      <c r="L31" s="82">
        <v>41.696854567944868</v>
      </c>
      <c r="M31" s="82">
        <v>23.888846823654124</v>
      </c>
      <c r="N31" s="82">
        <v>11.369364323718846</v>
      </c>
      <c r="O31" s="82">
        <v>16.900000000000006</v>
      </c>
      <c r="P31" s="82">
        <v>20.575495049504948</v>
      </c>
      <c r="Q31" s="82">
        <v>19.969512195121951</v>
      </c>
      <c r="R31" s="82">
        <v>19.358669833729198</v>
      </c>
      <c r="S31" s="82">
        <v>7.2000000000000028</v>
      </c>
      <c r="T31" s="82">
        <v>32.125230757638548</v>
      </c>
      <c r="U31" s="82">
        <v>5.8</v>
      </c>
      <c r="V31" s="82">
        <v>20.575495049504948</v>
      </c>
      <c r="W31" s="82">
        <v>74.2</v>
      </c>
      <c r="X31" s="82">
        <v>16</v>
      </c>
      <c r="Y31" s="86">
        <f t="shared" si="0"/>
        <v>19.358669833729198</v>
      </c>
      <c r="Z31" s="86">
        <f t="shared" si="4"/>
        <v>7.2000000000000028</v>
      </c>
      <c r="AA31" s="82">
        <v>28.5</v>
      </c>
      <c r="AB31" s="82">
        <v>75.565546790062484</v>
      </c>
      <c r="AC31" s="82">
        <v>21.88262761328664</v>
      </c>
      <c r="AD31" s="82">
        <v>1887.5713658322354</v>
      </c>
      <c r="AE31" s="82">
        <v>836.34361233480172</v>
      </c>
      <c r="AF31" s="82">
        <v>2419.8598479200832</v>
      </c>
      <c r="AG31" s="84">
        <v>588.73239436619724</v>
      </c>
      <c r="AH31" s="87">
        <v>13.539728939675792</v>
      </c>
      <c r="AI31" s="82">
        <v>948</v>
      </c>
      <c r="AJ31" s="82">
        <v>504.96162280701753</v>
      </c>
      <c r="AK31" s="82">
        <v>710.32689450222881</v>
      </c>
      <c r="AL31" s="82">
        <v>588.73239436619724</v>
      </c>
      <c r="AM31" s="82">
        <v>14.068072964434933</v>
      </c>
      <c r="AN31" s="82">
        <v>0.43</v>
      </c>
      <c r="AO31" s="82">
        <v>34.341780613480978</v>
      </c>
      <c r="AP31" s="82">
        <v>68.924393463516779</v>
      </c>
      <c r="AQ31" s="82">
        <v>4.0370121632713971</v>
      </c>
      <c r="AR31" s="82">
        <v>1.5635926769352149</v>
      </c>
      <c r="AS31" s="82">
        <v>63.5607682138264</v>
      </c>
      <c r="AT31" s="82">
        <v>95.382804962630786</v>
      </c>
      <c r="AU31" s="82">
        <v>160.64530749120786</v>
      </c>
      <c r="AV31" s="82">
        <v>12.153203770913484</v>
      </c>
      <c r="AW31" s="82">
        <v>98.941703610814031</v>
      </c>
      <c r="AX31" s="86">
        <f t="shared" si="1"/>
        <v>2419.8598479200832</v>
      </c>
      <c r="AY31" s="82">
        <v>132.27552224368054</v>
      </c>
      <c r="AZ31" s="82">
        <v>35.700000000000003</v>
      </c>
      <c r="BA31" s="82"/>
      <c r="BB31" s="82">
        <v>30.9</v>
      </c>
      <c r="BC31" s="82">
        <v>19.788029999999999</v>
      </c>
      <c r="BD31" s="82">
        <v>2.67</v>
      </c>
      <c r="BE31" s="82">
        <v>33.369999999999997</v>
      </c>
      <c r="BF31" s="82">
        <v>4.24</v>
      </c>
      <c r="BG31" s="82">
        <v>12</v>
      </c>
      <c r="BH31" s="88">
        <v>12.5</v>
      </c>
      <c r="BI31" s="82">
        <v>59.56</v>
      </c>
      <c r="BJ31" s="88">
        <v>16.73</v>
      </c>
      <c r="BK31" s="82">
        <v>22.5153</v>
      </c>
      <c r="BL31" s="82">
        <v>17.37</v>
      </c>
      <c r="BM31" s="82">
        <v>28.54</v>
      </c>
      <c r="BN31" s="82">
        <v>77.12177121771218</v>
      </c>
      <c r="BO31" s="82">
        <v>70.290413775379079</v>
      </c>
      <c r="BP31" s="82">
        <v>800.43336944745397</v>
      </c>
      <c r="BQ31" s="82">
        <v>2057.3575529868044</v>
      </c>
      <c r="BR31" s="82">
        <v>19.819188023112222</v>
      </c>
      <c r="BS31" s="82">
        <v>49.4</v>
      </c>
      <c r="BT31" s="82"/>
      <c r="BU31" s="82" t="s">
        <v>218</v>
      </c>
      <c r="BV31" s="86">
        <f t="shared" si="2"/>
        <v>2419.8598479200832</v>
      </c>
      <c r="BW31" s="82">
        <v>20.575495049504948</v>
      </c>
      <c r="BX31" s="86">
        <f t="shared" si="3"/>
        <v>75.565546790062484</v>
      </c>
      <c r="BY31" s="82" t="s">
        <v>108</v>
      </c>
      <c r="BZ31" s="82" t="s">
        <v>108</v>
      </c>
      <c r="CA31" s="82" t="s">
        <v>108</v>
      </c>
      <c r="CB31" s="82" t="s">
        <v>108</v>
      </c>
      <c r="CC31" s="82" t="s">
        <v>108</v>
      </c>
      <c r="CD31" s="82" t="s">
        <v>108</v>
      </c>
      <c r="CE31" s="82">
        <v>19.969512195121951</v>
      </c>
      <c r="CF31" s="82" t="s">
        <v>218</v>
      </c>
      <c r="CG31" s="82">
        <v>14.1</v>
      </c>
      <c r="CH31" s="82">
        <v>0.5</v>
      </c>
      <c r="CI31" s="82">
        <v>6.7999999999999972</v>
      </c>
      <c r="CJ31" s="82">
        <v>2.4</v>
      </c>
      <c r="CK31" s="82">
        <v>5.7904694856338281</v>
      </c>
      <c r="CL31" s="82"/>
      <c r="CM31" s="82"/>
      <c r="CN31" s="82">
        <v>58</v>
      </c>
      <c r="CO31" s="82"/>
      <c r="CP31" s="82">
        <v>9.5</v>
      </c>
      <c r="CQ31" s="82">
        <v>5.9</v>
      </c>
      <c r="CR31" s="82">
        <v>30.3</v>
      </c>
      <c r="CS31" s="82">
        <v>518</v>
      </c>
      <c r="CT31" s="82">
        <v>26.400000000000006</v>
      </c>
      <c r="CU31" s="82">
        <v>57.699999999999996</v>
      </c>
      <c r="CV31" s="82">
        <v>3.5712360519648536</v>
      </c>
      <c r="CW31" s="82">
        <v>0.54551601204745226</v>
      </c>
      <c r="CX31" s="82">
        <v>17.549999999999997</v>
      </c>
      <c r="CY31" s="82">
        <v>10.71610454716401</v>
      </c>
      <c r="CZ31" s="82">
        <v>64.718711470351224</v>
      </c>
      <c r="DA31" s="82">
        <v>23.609555597446612</v>
      </c>
      <c r="DB31" s="28"/>
      <c r="DC31" s="28"/>
      <c r="DD31" s="28"/>
      <c r="DE31" s="28"/>
      <c r="DF31" s="28"/>
      <c r="DG31" s="28"/>
      <c r="DH31" s="28"/>
      <c r="DI31" s="28"/>
      <c r="DJ31" s="28"/>
      <c r="DK31" s="28"/>
      <c r="DL31" s="28"/>
      <c r="DM31" s="28"/>
      <c r="DN31" s="28"/>
      <c r="DO31" s="28"/>
      <c r="DP31" s="28"/>
    </row>
    <row r="32" spans="1:120" ht="20.25" customHeight="1" x14ac:dyDescent="0.35">
      <c r="A32" s="32">
        <v>29</v>
      </c>
      <c r="B32" s="83" t="s">
        <v>136</v>
      </c>
      <c r="C32" s="84">
        <v>0.46508299942759018</v>
      </c>
      <c r="D32" s="82">
        <v>77.400000000000006</v>
      </c>
      <c r="E32" s="82">
        <v>31.403447675430961</v>
      </c>
      <c r="F32" s="82">
        <v>68.2</v>
      </c>
      <c r="G32" s="82">
        <v>170.45755439684277</v>
      </c>
      <c r="H32" s="85">
        <v>9.5238095238095184</v>
      </c>
      <c r="I32" s="82">
        <v>0</v>
      </c>
      <c r="J32" s="82">
        <v>37.856620336503291</v>
      </c>
      <c r="K32" s="82">
        <v>31.483043698329677</v>
      </c>
      <c r="L32" s="82">
        <v>34.579275247872246</v>
      </c>
      <c r="M32" s="82">
        <v>30.064051240992796</v>
      </c>
      <c r="N32" s="82">
        <v>14.207650273224044</v>
      </c>
      <c r="O32" s="82">
        <v>17.700000000000003</v>
      </c>
      <c r="P32" s="82">
        <v>18.658280922431867</v>
      </c>
      <c r="Q32" s="82">
        <v>21.138211382113823</v>
      </c>
      <c r="R32" s="82">
        <v>8.5271317829457391</v>
      </c>
      <c r="S32" s="82">
        <v>3</v>
      </c>
      <c r="T32" s="82">
        <v>36.655999999999999</v>
      </c>
      <c r="U32" s="82">
        <v>5.4</v>
      </c>
      <c r="V32" s="82">
        <v>18.658280922431867</v>
      </c>
      <c r="W32" s="82">
        <v>65.900000000000006</v>
      </c>
      <c r="X32" s="82">
        <v>54.4</v>
      </c>
      <c r="Y32" s="86">
        <f t="shared" si="0"/>
        <v>8.5271317829457391</v>
      </c>
      <c r="Z32" s="86">
        <f t="shared" si="4"/>
        <v>3</v>
      </c>
      <c r="AA32" s="82">
        <v>16.8</v>
      </c>
      <c r="AB32" s="82">
        <v>60.80902522650922</v>
      </c>
      <c r="AC32" s="82">
        <v>22.75689223057644</v>
      </c>
      <c r="AD32" s="82">
        <v>1698.8747553816047</v>
      </c>
      <c r="AE32" s="82">
        <v>826.78571428571433</v>
      </c>
      <c r="AF32" s="82">
        <v>1039.7969920158446</v>
      </c>
      <c r="AG32" s="84">
        <v>532.30198019801981</v>
      </c>
      <c r="AH32" s="87">
        <v>11.931022408963585</v>
      </c>
      <c r="AI32" s="82">
        <v>995</v>
      </c>
      <c r="AJ32" s="82">
        <v>477.40778688524591</v>
      </c>
      <c r="AK32" s="82">
        <v>630.80438756855574</v>
      </c>
      <c r="AL32" s="82">
        <v>532.30198019801981</v>
      </c>
      <c r="AM32" s="82">
        <v>8.1897694142592101</v>
      </c>
      <c r="AN32" s="82">
        <v>0.44</v>
      </c>
      <c r="AO32" s="82">
        <v>39.812113230346824</v>
      </c>
      <c r="AP32" s="82">
        <v>80.966818258379661</v>
      </c>
      <c r="AQ32" s="82">
        <v>1.4889196675900278</v>
      </c>
      <c r="AR32" s="82">
        <v>0.66692219241088535</v>
      </c>
      <c r="AS32" s="82">
        <v>57.195207443757567</v>
      </c>
      <c r="AT32" s="82">
        <v>38.366403698685353</v>
      </c>
      <c r="AU32" s="82">
        <v>134.19909315746085</v>
      </c>
      <c r="AV32" s="82">
        <v>8.4486060864013748</v>
      </c>
      <c r="AW32" s="82">
        <v>97.222998904532233</v>
      </c>
      <c r="AX32" s="86">
        <f t="shared" si="1"/>
        <v>1039.7969920158446</v>
      </c>
      <c r="AY32" s="82">
        <v>136.33435776946345</v>
      </c>
      <c r="AZ32" s="82">
        <v>31.3</v>
      </c>
      <c r="BA32" s="82"/>
      <c r="BB32" s="82">
        <v>18.600000000000001</v>
      </c>
      <c r="BC32" s="82">
        <v>17.392119999999998</v>
      </c>
      <c r="BD32" s="82">
        <v>1.41</v>
      </c>
      <c r="BE32" s="82">
        <v>41.06</v>
      </c>
      <c r="BF32" s="82">
        <v>7.07</v>
      </c>
      <c r="BG32" s="82">
        <v>4.5999999999999996</v>
      </c>
      <c r="BH32" s="88">
        <v>9.1</v>
      </c>
      <c r="BI32" s="82">
        <v>65.739999999999995</v>
      </c>
      <c r="BJ32" s="88">
        <v>16.71</v>
      </c>
      <c r="BK32" s="82">
        <v>12.264989999999999</v>
      </c>
      <c r="BL32" s="82">
        <v>11.96</v>
      </c>
      <c r="BM32" s="82">
        <v>20.13</v>
      </c>
      <c r="BN32" s="82">
        <v>79.180405087140841</v>
      </c>
      <c r="BO32" s="82">
        <v>67.845911949685529</v>
      </c>
      <c r="BP32" s="82">
        <v>704.76744186046517</v>
      </c>
      <c r="BQ32" s="82">
        <v>1113.0786744244876</v>
      </c>
      <c r="BR32" s="82">
        <v>22.97676793464386</v>
      </c>
      <c r="BS32" s="82">
        <v>30.799999999999997</v>
      </c>
      <c r="BT32" s="82"/>
      <c r="BU32" s="82" t="s">
        <v>219</v>
      </c>
      <c r="BV32" s="86">
        <f t="shared" si="2"/>
        <v>1039.7969920158446</v>
      </c>
      <c r="BW32" s="82">
        <v>18.658280922431867</v>
      </c>
      <c r="BX32" s="86">
        <f t="shared" si="3"/>
        <v>60.80902522650922</v>
      </c>
      <c r="BY32" s="82" t="s">
        <v>108</v>
      </c>
      <c r="BZ32" s="82" t="s">
        <v>108</v>
      </c>
      <c r="CA32" s="82" t="s">
        <v>108</v>
      </c>
      <c r="CB32" s="82" t="s">
        <v>108</v>
      </c>
      <c r="CC32" s="82" t="s">
        <v>108</v>
      </c>
      <c r="CD32" s="82" t="s">
        <v>108</v>
      </c>
      <c r="CE32" s="82">
        <v>21.138211382113823</v>
      </c>
      <c r="CF32" s="82" t="s">
        <v>219</v>
      </c>
      <c r="CG32" s="82">
        <v>11.2</v>
      </c>
      <c r="CH32" s="82">
        <v>0.7</v>
      </c>
      <c r="CI32" s="82">
        <v>5.4000000000000057</v>
      </c>
      <c r="CJ32" s="82">
        <v>8.5</v>
      </c>
      <c r="CK32" s="82">
        <v>8.1710414902624908</v>
      </c>
      <c r="CL32" s="82"/>
      <c r="CM32" s="82"/>
      <c r="CN32" s="82">
        <v>60</v>
      </c>
      <c r="CO32" s="82"/>
      <c r="CP32" s="82">
        <v>9.6</v>
      </c>
      <c r="CQ32" s="82">
        <v>6.5</v>
      </c>
      <c r="CR32" s="82">
        <v>34.5</v>
      </c>
      <c r="CS32" s="82">
        <v>553</v>
      </c>
      <c r="CT32" s="82">
        <v>14.200000000000003</v>
      </c>
      <c r="CU32" s="82">
        <v>30.599999999999998</v>
      </c>
      <c r="CV32" s="82">
        <v>5.7692307692307692</v>
      </c>
      <c r="CW32" s="82">
        <v>0.15424164524421594</v>
      </c>
      <c r="CX32" s="82">
        <v>21.510000000000005</v>
      </c>
      <c r="CY32" s="82">
        <v>10.613015912863926</v>
      </c>
      <c r="CZ32" s="82">
        <v>60.633121970493107</v>
      </c>
      <c r="DA32" s="82">
        <v>31.166639319284595</v>
      </c>
      <c r="DB32" s="28"/>
      <c r="DC32" s="28"/>
      <c r="DD32" s="28"/>
      <c r="DE32" s="28"/>
      <c r="DF32" s="28"/>
      <c r="DG32" s="28"/>
      <c r="DH32" s="28"/>
      <c r="DI32" s="28"/>
      <c r="DJ32" s="28"/>
      <c r="DK32" s="28"/>
      <c r="DL32" s="28"/>
      <c r="DM32" s="28"/>
      <c r="DN32" s="28"/>
      <c r="DO32" s="28"/>
      <c r="DP32" s="28"/>
    </row>
    <row r="33" spans="1:120" ht="20.25" customHeight="1" x14ac:dyDescent="0.35">
      <c r="A33" s="32">
        <v>30</v>
      </c>
      <c r="B33" s="83" t="s">
        <v>137</v>
      </c>
      <c r="C33" s="84">
        <v>1.9446522064323111</v>
      </c>
      <c r="D33" s="82">
        <v>84.4</v>
      </c>
      <c r="E33" s="82">
        <v>41.545784224841341</v>
      </c>
      <c r="F33" s="82">
        <v>66.599999999999994</v>
      </c>
      <c r="G33" s="82">
        <v>0</v>
      </c>
      <c r="H33" s="85">
        <v>9.8039215686274446</v>
      </c>
      <c r="I33" s="82">
        <v>3.9215686274509807</v>
      </c>
      <c r="J33" s="82">
        <v>53.110704483074109</v>
      </c>
      <c r="K33" s="82">
        <v>44.642042863657089</v>
      </c>
      <c r="L33" s="82">
        <v>48.938113724594658</v>
      </c>
      <c r="M33" s="82">
        <v>20.739910313901344</v>
      </c>
      <c r="N33" s="82">
        <v>9.4650205761316872</v>
      </c>
      <c r="O33" s="82">
        <v>15.599999999999994</v>
      </c>
      <c r="P33" s="82">
        <v>12.444444444444445</v>
      </c>
      <c r="Q33" s="82">
        <v>16.666666666666664</v>
      </c>
      <c r="R33" s="82">
        <v>14.0625</v>
      </c>
      <c r="S33" s="82">
        <v>10.599999999999994</v>
      </c>
      <c r="T33" s="82">
        <v>39.265161575918547</v>
      </c>
      <c r="U33" s="82">
        <v>2.8</v>
      </c>
      <c r="V33" s="82">
        <v>12.444444444444445</v>
      </c>
      <c r="W33" s="82">
        <v>54.5</v>
      </c>
      <c r="X33" s="82">
        <v>48</v>
      </c>
      <c r="Y33" s="86">
        <f t="shared" si="0"/>
        <v>14.0625</v>
      </c>
      <c r="Z33" s="86">
        <f t="shared" si="4"/>
        <v>10.599999999999994</v>
      </c>
      <c r="AA33" s="82">
        <v>23.2</v>
      </c>
      <c r="AB33" s="82">
        <v>46.926297341725068</v>
      </c>
      <c r="AC33" s="82">
        <v>18.275418275418275</v>
      </c>
      <c r="AD33" s="82">
        <v>1692.7339901477833</v>
      </c>
      <c r="AE33" s="82">
        <v>784.74576271186447</v>
      </c>
      <c r="AF33" s="82">
        <v>1967.095851216023</v>
      </c>
      <c r="AG33" s="84">
        <v>498.20819112627987</v>
      </c>
      <c r="AH33" s="87">
        <v>13.344014648661021</v>
      </c>
      <c r="AI33" s="82">
        <v>945</v>
      </c>
      <c r="AJ33" s="82">
        <v>464.92537313432837</v>
      </c>
      <c r="AK33" s="82">
        <v>580.38461538461536</v>
      </c>
      <c r="AL33" s="82">
        <v>498.20819112627987</v>
      </c>
      <c r="AM33" s="82">
        <v>11.723656664340544</v>
      </c>
      <c r="AN33" s="82">
        <v>0.44</v>
      </c>
      <c r="AO33" s="82">
        <v>20.448733644247515</v>
      </c>
      <c r="AP33" s="82">
        <v>80.484581497797365</v>
      </c>
      <c r="AQ33" s="82">
        <v>1.9249917026219716</v>
      </c>
      <c r="AR33" s="82">
        <v>0.77689243027888444</v>
      </c>
      <c r="AS33" s="82">
        <v>48.506131549609805</v>
      </c>
      <c r="AT33" s="82">
        <v>53.33737622315418</v>
      </c>
      <c r="AU33" s="82">
        <v>146.7032967032967</v>
      </c>
      <c r="AV33" s="82">
        <v>-0.43044216312343964</v>
      </c>
      <c r="AW33" s="82">
        <v>110.96491228070175</v>
      </c>
      <c r="AX33" s="86">
        <f t="shared" si="1"/>
        <v>1967.095851216023</v>
      </c>
      <c r="AY33" s="82">
        <v>137.42074446314703</v>
      </c>
      <c r="AZ33" s="82">
        <v>29.6</v>
      </c>
      <c r="BA33" s="82"/>
      <c r="BB33" s="82">
        <v>28.6</v>
      </c>
      <c r="BC33" s="82">
        <v>23.238309999999998</v>
      </c>
      <c r="BD33" s="82">
        <v>1.37</v>
      </c>
      <c r="BE33" s="82">
        <v>36.86</v>
      </c>
      <c r="BF33" s="82">
        <v>6.21</v>
      </c>
      <c r="BG33" s="82">
        <v>9.6</v>
      </c>
      <c r="BH33" s="88">
        <v>15.2</v>
      </c>
      <c r="BI33" s="82">
        <v>58.94</v>
      </c>
      <c r="BJ33" s="88">
        <v>18.72</v>
      </c>
      <c r="BK33" s="82">
        <v>22.757280000000002</v>
      </c>
      <c r="BL33" s="82">
        <v>13.79</v>
      </c>
      <c r="BM33" s="82">
        <v>24.32</v>
      </c>
      <c r="BN33" s="82">
        <v>78.702807357211995</v>
      </c>
      <c r="BO33" s="82">
        <v>69.263157894736835</v>
      </c>
      <c r="BP33" s="82">
        <v>715.93406593406598</v>
      </c>
      <c r="BQ33" s="82">
        <v>1700.6200177147919</v>
      </c>
      <c r="BR33" s="82">
        <v>17.614937466971991</v>
      </c>
      <c r="BS33" s="82">
        <v>25.700000000000003</v>
      </c>
      <c r="BT33" s="82"/>
      <c r="BU33" s="82" t="s">
        <v>220</v>
      </c>
      <c r="BV33" s="86">
        <f t="shared" si="2"/>
        <v>1967.095851216023</v>
      </c>
      <c r="BW33" s="82">
        <v>12.444444444444445</v>
      </c>
      <c r="BX33" s="86">
        <f t="shared" si="3"/>
        <v>46.926297341725068</v>
      </c>
      <c r="BY33" s="82" t="s">
        <v>108</v>
      </c>
      <c r="BZ33" s="82" t="s">
        <v>108</v>
      </c>
      <c r="CA33" s="82" t="s">
        <v>108</v>
      </c>
      <c r="CB33" s="82" t="s">
        <v>108</v>
      </c>
      <c r="CC33" s="82" t="s">
        <v>108</v>
      </c>
      <c r="CD33" s="82" t="s">
        <v>108</v>
      </c>
      <c r="CE33" s="82">
        <v>16.666666666666664</v>
      </c>
      <c r="CF33" s="82" t="s">
        <v>220</v>
      </c>
      <c r="CG33" s="82">
        <v>9.8000000000000007</v>
      </c>
      <c r="CH33" s="82">
        <v>1</v>
      </c>
      <c r="CI33" s="82">
        <v>6.2000000000000028</v>
      </c>
      <c r="CJ33" s="82">
        <v>8</v>
      </c>
      <c r="CK33" s="82">
        <v>13.288288288288289</v>
      </c>
      <c r="CL33" s="82"/>
      <c r="CM33" s="82"/>
      <c r="CN33" s="82">
        <v>47.2</v>
      </c>
      <c r="CO33" s="82"/>
      <c r="CP33" s="82">
        <v>7.4</v>
      </c>
      <c r="CQ33" s="82">
        <v>5.6</v>
      </c>
      <c r="CR33" s="82">
        <v>41.7</v>
      </c>
      <c r="CS33" s="82">
        <v>506</v>
      </c>
      <c r="CT33" s="82">
        <v>21.700000000000003</v>
      </c>
      <c r="CU33" s="82">
        <v>91.2</v>
      </c>
      <c r="CV33" s="82">
        <v>2.1178292046936114</v>
      </c>
      <c r="CW33" s="82">
        <v>0.17418568193694478</v>
      </c>
      <c r="CX33" s="82">
        <v>15.019999999999996</v>
      </c>
      <c r="CY33" s="82">
        <v>7.6718143428705758</v>
      </c>
      <c r="CZ33" s="82">
        <v>65.888450836713957</v>
      </c>
      <c r="DA33" s="82">
        <v>22.195841427440826</v>
      </c>
      <c r="DB33" s="28"/>
      <c r="DC33" s="28"/>
      <c r="DD33" s="28"/>
      <c r="DE33" s="28"/>
      <c r="DF33" s="28"/>
      <c r="DG33" s="28"/>
      <c r="DH33" s="28"/>
      <c r="DI33" s="28"/>
      <c r="DJ33" s="28"/>
      <c r="DK33" s="28"/>
      <c r="DL33" s="28"/>
      <c r="DM33" s="28"/>
      <c r="DN33" s="28"/>
      <c r="DO33" s="28"/>
      <c r="DP33" s="28"/>
    </row>
    <row r="34" spans="1:120" ht="20.25" customHeight="1" x14ac:dyDescent="0.35">
      <c r="A34" s="32">
        <v>31</v>
      </c>
      <c r="B34" s="83" t="s">
        <v>138</v>
      </c>
      <c r="C34" s="84">
        <v>5.164649256576439</v>
      </c>
      <c r="D34" s="82">
        <v>61.8</v>
      </c>
      <c r="E34" s="82">
        <v>18.256349324223972</v>
      </c>
      <c r="F34" s="82">
        <v>52.9</v>
      </c>
      <c r="G34" s="82">
        <v>452.11227748818345</v>
      </c>
      <c r="H34" s="85">
        <v>5</v>
      </c>
      <c r="I34" s="82">
        <v>2.6722925457102633</v>
      </c>
      <c r="J34" s="82">
        <v>27.708224922709601</v>
      </c>
      <c r="K34" s="82">
        <v>27.347260313940598</v>
      </c>
      <c r="L34" s="82">
        <v>27.520838935197634</v>
      </c>
      <c r="M34" s="82">
        <v>46.059896269031285</v>
      </c>
      <c r="N34" s="82">
        <v>33.095054095826896</v>
      </c>
      <c r="O34" s="82">
        <v>5.5</v>
      </c>
      <c r="P34" s="82">
        <v>14.121037463976945</v>
      </c>
      <c r="Q34" s="82">
        <v>9.5912918463750252</v>
      </c>
      <c r="R34" s="82">
        <v>10.842293906809999</v>
      </c>
      <c r="S34" s="82">
        <v>8</v>
      </c>
      <c r="T34" s="82">
        <v>39.763597970923037</v>
      </c>
      <c r="U34" s="82">
        <v>5.6</v>
      </c>
      <c r="V34" s="82">
        <v>14.121037463976945</v>
      </c>
      <c r="W34" s="82">
        <v>66.8</v>
      </c>
      <c r="X34" s="82">
        <v>42.9</v>
      </c>
      <c r="Y34" s="86">
        <f t="shared" si="0"/>
        <v>10.842293906809999</v>
      </c>
      <c r="Z34" s="86">
        <f t="shared" si="4"/>
        <v>8</v>
      </c>
      <c r="AA34" s="82">
        <v>11.5</v>
      </c>
      <c r="AB34" s="82">
        <v>24.821681488065479</v>
      </c>
      <c r="AC34" s="82">
        <v>21.982974461692539</v>
      </c>
      <c r="AD34" s="82">
        <v>2432.8338590956887</v>
      </c>
      <c r="AE34" s="82">
        <v>1093.3869526362823</v>
      </c>
      <c r="AF34" s="82">
        <v>1106.0302070496696</v>
      </c>
      <c r="AG34" s="84">
        <v>704.53962828455462</v>
      </c>
      <c r="AH34" s="87">
        <v>15.257165174547858</v>
      </c>
      <c r="AI34" s="82">
        <v>1015</v>
      </c>
      <c r="AJ34" s="82">
        <v>552.59416543574594</v>
      </c>
      <c r="AK34" s="82">
        <v>892.50437828371275</v>
      </c>
      <c r="AL34" s="82">
        <v>704.53962828455462</v>
      </c>
      <c r="AM34" s="82">
        <v>22.665992585102799</v>
      </c>
      <c r="AN34" s="82">
        <v>0.44</v>
      </c>
      <c r="AO34" s="82">
        <v>24.630513712662069</v>
      </c>
      <c r="AP34" s="82">
        <v>69.05046188650789</v>
      </c>
      <c r="AQ34" s="82">
        <v>2.746125182264946</v>
      </c>
      <c r="AR34" s="82">
        <v>1.1912753725786962</v>
      </c>
      <c r="AS34" s="82">
        <v>56.110321115520932</v>
      </c>
      <c r="AT34" s="82">
        <v>19.942651628004569</v>
      </c>
      <c r="AU34" s="82">
        <v>142.4887192093116</v>
      </c>
      <c r="AV34" s="82">
        <v>14.453743008528974</v>
      </c>
      <c r="AW34" s="82">
        <v>91.511502960958481</v>
      </c>
      <c r="AX34" s="86">
        <f t="shared" si="1"/>
        <v>1106.0302070496696</v>
      </c>
      <c r="AY34" s="82">
        <v>124.61309650924068</v>
      </c>
      <c r="AZ34" s="82">
        <v>35.6</v>
      </c>
      <c r="BA34" s="82"/>
      <c r="BB34" s="82">
        <v>16.899999999999999</v>
      </c>
      <c r="BC34" s="82">
        <v>19.15616</v>
      </c>
      <c r="BD34" s="82">
        <v>2.31</v>
      </c>
      <c r="BE34" s="82">
        <v>43.8</v>
      </c>
      <c r="BF34" s="82">
        <v>7.22</v>
      </c>
      <c r="BG34" s="82">
        <v>16.8</v>
      </c>
      <c r="BH34" s="88">
        <v>7.6</v>
      </c>
      <c r="BI34" s="82">
        <v>61.98</v>
      </c>
      <c r="BJ34" s="88">
        <v>12.96</v>
      </c>
      <c r="BK34" s="82">
        <v>17.918240000000001</v>
      </c>
      <c r="BL34" s="82">
        <v>12.1</v>
      </c>
      <c r="BM34" s="82">
        <v>24.19</v>
      </c>
      <c r="BN34" s="82">
        <v>68.877611235689841</v>
      </c>
      <c r="BO34" s="82">
        <v>67.302209550962218</v>
      </c>
      <c r="BP34" s="82">
        <v>976.42512077294691</v>
      </c>
      <c r="BQ34" s="82">
        <v>1057.3235202653675</v>
      </c>
      <c r="BR34" s="82">
        <v>18.108312979028046</v>
      </c>
      <c r="BS34" s="82">
        <v>39</v>
      </c>
      <c r="BT34" s="82">
        <v>59.008247351530414</v>
      </c>
      <c r="BU34" s="82" t="s">
        <v>221</v>
      </c>
      <c r="BV34" s="86">
        <f t="shared" si="2"/>
        <v>1106.0302070496696</v>
      </c>
      <c r="BW34" s="82">
        <v>14.121037463976945</v>
      </c>
      <c r="BX34" s="86">
        <f t="shared" si="3"/>
        <v>24.821681488065479</v>
      </c>
      <c r="BY34" s="82">
        <v>19.899999999999999</v>
      </c>
      <c r="BZ34" s="82">
        <v>43</v>
      </c>
      <c r="CA34" s="82">
        <v>35.1</v>
      </c>
      <c r="CB34" s="82">
        <v>17.7</v>
      </c>
      <c r="CC34" s="82">
        <v>27.9</v>
      </c>
      <c r="CD34" s="82">
        <v>11.2</v>
      </c>
      <c r="CE34" s="82">
        <v>9.5912918463750252</v>
      </c>
      <c r="CF34" s="82" t="s">
        <v>221</v>
      </c>
      <c r="CG34" s="82">
        <v>16.7</v>
      </c>
      <c r="CH34" s="82">
        <v>1</v>
      </c>
      <c r="CI34" s="82">
        <v>14.900000000000006</v>
      </c>
      <c r="CJ34" s="82">
        <v>14</v>
      </c>
      <c r="CK34" s="82">
        <v>20.024211742695208</v>
      </c>
      <c r="CL34" s="82"/>
      <c r="CM34" s="82"/>
      <c r="CN34" s="82">
        <v>30.1</v>
      </c>
      <c r="CO34" s="82">
        <v>7.6</v>
      </c>
      <c r="CP34" s="82">
        <v>8.6999999999999993</v>
      </c>
      <c r="CQ34" s="82">
        <v>4.5999999999999996</v>
      </c>
      <c r="CR34" s="82">
        <v>59</v>
      </c>
      <c r="CS34" s="82">
        <v>467</v>
      </c>
      <c r="CT34" s="82">
        <v>19.299999999999997</v>
      </c>
      <c r="CU34" s="82">
        <v>3</v>
      </c>
      <c r="CV34" s="82">
        <v>7.339231165945967</v>
      </c>
      <c r="CW34" s="82">
        <v>0.35442007880760668</v>
      </c>
      <c r="CX34" s="82">
        <v>26.89</v>
      </c>
      <c r="CY34" s="82">
        <v>8.595060912259278</v>
      </c>
      <c r="CZ34" s="82">
        <v>60.323925828370641</v>
      </c>
      <c r="DA34" s="82">
        <v>8.7322677963925805</v>
      </c>
      <c r="DB34" s="28"/>
      <c r="DC34" s="28"/>
      <c r="DD34" s="28"/>
      <c r="DE34" s="28"/>
      <c r="DF34" s="28"/>
      <c r="DG34" s="28"/>
      <c r="DH34" s="28"/>
      <c r="DI34" s="28"/>
      <c r="DJ34" s="28"/>
      <c r="DK34" s="28"/>
      <c r="DL34" s="28"/>
      <c r="DM34" s="28"/>
      <c r="DN34" s="28"/>
      <c r="DO34" s="28"/>
      <c r="DP34" s="28"/>
    </row>
    <row r="35" spans="1:120" ht="20.25" customHeight="1" x14ac:dyDescent="0.35">
      <c r="A35" s="32">
        <v>32</v>
      </c>
      <c r="B35" s="83" t="s">
        <v>139</v>
      </c>
      <c r="C35" s="84">
        <v>0.49411891079005316</v>
      </c>
      <c r="D35" s="82">
        <v>76.5</v>
      </c>
      <c r="E35" s="82">
        <v>35.138813282525852</v>
      </c>
      <c r="F35" s="82">
        <v>67.400000000000006</v>
      </c>
      <c r="G35" s="82">
        <v>470.05237021529899</v>
      </c>
      <c r="H35" s="85">
        <v>13.392857142857139</v>
      </c>
      <c r="I35" s="82">
        <v>7.0175438596491233</v>
      </c>
      <c r="J35" s="82">
        <v>40.071839080459768</v>
      </c>
      <c r="K35" s="82">
        <v>35.545586488982714</v>
      </c>
      <c r="L35" s="82">
        <v>37.708863370693805</v>
      </c>
      <c r="M35" s="82">
        <v>24.385398559721878</v>
      </c>
      <c r="N35" s="82">
        <v>8.2957619477006297</v>
      </c>
      <c r="O35" s="82">
        <v>11.200000000000003</v>
      </c>
      <c r="P35" s="82">
        <v>16.924564796905223</v>
      </c>
      <c r="Q35" s="82">
        <v>18.529130850047757</v>
      </c>
      <c r="R35" s="82">
        <v>16.597510373443999</v>
      </c>
      <c r="S35" s="82">
        <v>6.2999999999999972</v>
      </c>
      <c r="T35" s="82">
        <v>33.796862832350648</v>
      </c>
      <c r="U35" s="82">
        <v>2.5</v>
      </c>
      <c r="V35" s="82">
        <v>16.924564796905223</v>
      </c>
      <c r="W35" s="82">
        <v>76</v>
      </c>
      <c r="X35" s="82">
        <v>40.299999999999997</v>
      </c>
      <c r="Y35" s="86">
        <f t="shared" si="0"/>
        <v>16.597510373443999</v>
      </c>
      <c r="Z35" s="86">
        <f t="shared" si="4"/>
        <v>6.2999999999999972</v>
      </c>
      <c r="AA35" s="82">
        <v>27.6</v>
      </c>
      <c r="AB35" s="82">
        <v>71.665454096366403</v>
      </c>
      <c r="AC35" s="82">
        <v>17.069751139151769</v>
      </c>
      <c r="AD35" s="82">
        <v>1846.0927573062261</v>
      </c>
      <c r="AE35" s="82">
        <v>828.67132867132864</v>
      </c>
      <c r="AF35" s="82">
        <v>2712.5586971725447</v>
      </c>
      <c r="AG35" s="84">
        <v>618.29944547134937</v>
      </c>
      <c r="AH35" s="87">
        <v>11.380161887776101</v>
      </c>
      <c r="AI35" s="82">
        <v>980</v>
      </c>
      <c r="AJ35" s="82">
        <v>528.84028484231942</v>
      </c>
      <c r="AK35" s="82">
        <v>739.86037234042556</v>
      </c>
      <c r="AL35" s="82">
        <v>618.29944547134937</v>
      </c>
      <c r="AM35" s="82">
        <v>12.716663806418396</v>
      </c>
      <c r="AN35" s="82">
        <v>0.4</v>
      </c>
      <c r="AO35" s="82">
        <v>38.141154622971172</v>
      </c>
      <c r="AP35" s="82">
        <v>72.842438638163102</v>
      </c>
      <c r="AQ35" s="82">
        <v>3.5519721072129</v>
      </c>
      <c r="AR35" s="82">
        <v>0.54435021774008707</v>
      </c>
      <c r="AS35" s="82">
        <v>68.388989915688541</v>
      </c>
      <c r="AT35" s="82">
        <v>79.072313910559117</v>
      </c>
      <c r="AU35" s="82">
        <v>151.08228088811947</v>
      </c>
      <c r="AV35" s="82">
        <v>5.1597582037996519</v>
      </c>
      <c r="AW35" s="82">
        <v>98.348356694495791</v>
      </c>
      <c r="AX35" s="86">
        <f t="shared" si="1"/>
        <v>2712.5586971725447</v>
      </c>
      <c r="AY35" s="82">
        <v>138.24951451757207</v>
      </c>
      <c r="AZ35" s="82">
        <v>27.5</v>
      </c>
      <c r="BA35" s="82"/>
      <c r="BB35" s="82">
        <v>23.7</v>
      </c>
      <c r="BC35" s="82">
        <v>19.446300000000001</v>
      </c>
      <c r="BD35" s="82">
        <v>2.09</v>
      </c>
      <c r="BE35" s="82">
        <v>40.11</v>
      </c>
      <c r="BF35" s="82">
        <v>4.0199999999999996</v>
      </c>
      <c r="BG35" s="82">
        <v>14.5</v>
      </c>
      <c r="BH35" s="88">
        <v>16.5</v>
      </c>
      <c r="BI35" s="82">
        <v>56.63</v>
      </c>
      <c r="BJ35" s="88">
        <v>16.46</v>
      </c>
      <c r="BK35" s="82">
        <v>12.185589999999999</v>
      </c>
      <c r="BL35" s="82">
        <v>13.59</v>
      </c>
      <c r="BM35" s="82">
        <v>23.97</v>
      </c>
      <c r="BN35" s="82">
        <v>79.657142857142858</v>
      </c>
      <c r="BO35" s="82">
        <v>76.985294117647058</v>
      </c>
      <c r="BP35" s="82">
        <v>818.48739495798316</v>
      </c>
      <c r="BQ35" s="82">
        <v>1992.4528301886792</v>
      </c>
      <c r="BR35" s="82">
        <v>14.11788433419049</v>
      </c>
      <c r="BS35" s="82">
        <v>45.6</v>
      </c>
      <c r="BT35" s="82"/>
      <c r="BU35" s="82" t="s">
        <v>222</v>
      </c>
      <c r="BV35" s="86">
        <f t="shared" si="2"/>
        <v>2712.5586971725447</v>
      </c>
      <c r="BW35" s="82">
        <v>16.924564796905223</v>
      </c>
      <c r="BX35" s="86">
        <f t="shared" si="3"/>
        <v>71.665454096366403</v>
      </c>
      <c r="BY35" s="82" t="s">
        <v>108</v>
      </c>
      <c r="BZ35" s="82" t="s">
        <v>108</v>
      </c>
      <c r="CA35" s="82" t="s">
        <v>108</v>
      </c>
      <c r="CB35" s="82" t="s">
        <v>108</v>
      </c>
      <c r="CC35" s="82" t="s">
        <v>108</v>
      </c>
      <c r="CD35" s="82" t="s">
        <v>108</v>
      </c>
      <c r="CE35" s="82">
        <v>18.529130850047757</v>
      </c>
      <c r="CF35" s="82" t="s">
        <v>222</v>
      </c>
      <c r="CG35" s="82">
        <v>15.8</v>
      </c>
      <c r="CH35" s="82">
        <v>0.6</v>
      </c>
      <c r="CI35" s="82">
        <v>12.299999999999997</v>
      </c>
      <c r="CJ35" s="82" t="s">
        <v>108</v>
      </c>
      <c r="CK35" s="82">
        <v>7.688200747463962</v>
      </c>
      <c r="CL35" s="82"/>
      <c r="CM35" s="82"/>
      <c r="CN35" s="82">
        <v>55.3</v>
      </c>
      <c r="CO35" s="82"/>
      <c r="CP35" s="82">
        <v>8.8000000000000007</v>
      </c>
      <c r="CQ35" s="82">
        <v>5.6</v>
      </c>
      <c r="CR35" s="82">
        <v>44.4</v>
      </c>
      <c r="CS35" s="82">
        <v>659</v>
      </c>
      <c r="CT35" s="82">
        <v>14.700000000000003</v>
      </c>
      <c r="CU35" s="82">
        <v>65.7</v>
      </c>
      <c r="CV35" s="82">
        <v>3.3469069002063927</v>
      </c>
      <c r="CW35" s="82">
        <v>0.21698541656153808</v>
      </c>
      <c r="CX35" s="82">
        <v>15.060000000000002</v>
      </c>
      <c r="CY35" s="82">
        <v>9.0628931573572906</v>
      </c>
      <c r="CZ35" s="82">
        <v>62.599981650683333</v>
      </c>
      <c r="DA35" s="82">
        <v>22.643923240938165</v>
      </c>
      <c r="DB35" s="28"/>
      <c r="DC35" s="28"/>
      <c r="DD35" s="28"/>
      <c r="DE35" s="28"/>
      <c r="DF35" s="28"/>
      <c r="DG35" s="28"/>
      <c r="DH35" s="28"/>
      <c r="DI35" s="28"/>
      <c r="DJ35" s="28"/>
      <c r="DK35" s="28"/>
      <c r="DL35" s="28"/>
      <c r="DM35" s="28"/>
      <c r="DN35" s="28"/>
      <c r="DO35" s="28"/>
      <c r="DP35" s="28"/>
    </row>
    <row r="36" spans="1:120" ht="20.25" customHeight="1" x14ac:dyDescent="0.35">
      <c r="A36" s="32">
        <v>33</v>
      </c>
      <c r="B36" s="83" t="s">
        <v>140</v>
      </c>
      <c r="C36" s="84">
        <v>8.5913296041308094</v>
      </c>
      <c r="D36" s="82">
        <v>51.2</v>
      </c>
      <c r="E36" s="82">
        <v>12.716246543924695</v>
      </c>
      <c r="F36" s="82">
        <v>43.3</v>
      </c>
      <c r="G36" s="82">
        <v>482.55766930920885</v>
      </c>
      <c r="H36" s="85">
        <v>15.396518375241769</v>
      </c>
      <c r="I36" s="82">
        <v>7.0565302144249529</v>
      </c>
      <c r="J36" s="82">
        <v>34.113525879325138</v>
      </c>
      <c r="K36" s="82">
        <v>32.653627025603349</v>
      </c>
      <c r="L36" s="82">
        <v>33.374157129383278</v>
      </c>
      <c r="M36" s="82">
        <v>27.423580786026204</v>
      </c>
      <c r="N36" s="82">
        <v>26.205378636770067</v>
      </c>
      <c r="O36" s="82">
        <v>12.599999999999994</v>
      </c>
      <c r="P36" s="82">
        <v>18.168368101790204</v>
      </c>
      <c r="Q36" s="82">
        <v>13.890316423170104</v>
      </c>
      <c r="R36" s="82">
        <v>16.4107485604607</v>
      </c>
      <c r="S36" s="82">
        <v>18.599999999999994</v>
      </c>
      <c r="T36" s="82">
        <v>24.069641462369926</v>
      </c>
      <c r="U36" s="82">
        <v>12.1</v>
      </c>
      <c r="V36" s="82">
        <v>18.168368101790204</v>
      </c>
      <c r="W36" s="82">
        <v>56.8</v>
      </c>
      <c r="X36" s="82">
        <v>27.3</v>
      </c>
      <c r="Y36" s="86">
        <f t="shared" si="0"/>
        <v>16.4107485604607</v>
      </c>
      <c r="Z36" s="86">
        <f t="shared" si="4"/>
        <v>18.599999999999994</v>
      </c>
      <c r="AA36" s="82">
        <v>17.899999999999999</v>
      </c>
      <c r="AB36" s="82">
        <v>46.66274936927978</v>
      </c>
      <c r="AC36" s="82">
        <v>26.411818554878625</v>
      </c>
      <c r="AD36" s="82">
        <v>1775.4360465116279</v>
      </c>
      <c r="AE36" s="82">
        <v>956.15245009074408</v>
      </c>
      <c r="AF36" s="82">
        <v>1735.1609532812579</v>
      </c>
      <c r="AG36" s="84">
        <v>529.61753731343288</v>
      </c>
      <c r="AH36" s="87">
        <v>19.121852227654276</v>
      </c>
      <c r="AI36" s="82">
        <v>947</v>
      </c>
      <c r="AJ36" s="82">
        <v>434.68559837728196</v>
      </c>
      <c r="AK36" s="82">
        <v>710.30041081821298</v>
      </c>
      <c r="AL36" s="82">
        <v>529.61753731343288</v>
      </c>
      <c r="AM36" s="82">
        <v>17.730642504118617</v>
      </c>
      <c r="AN36" s="82">
        <v>0.47</v>
      </c>
      <c r="AO36" s="82">
        <v>36.738997683700028</v>
      </c>
      <c r="AP36" s="82">
        <v>73.947844489196839</v>
      </c>
      <c r="AQ36" s="82">
        <v>2.6094464043823216</v>
      </c>
      <c r="AR36" s="82">
        <v>2.2503224114188289</v>
      </c>
      <c r="AS36" s="82">
        <v>71.76005600975401</v>
      </c>
      <c r="AT36" s="82">
        <v>50.425443781516442</v>
      </c>
      <c r="AU36" s="82">
        <v>178.22180415765601</v>
      </c>
      <c r="AV36" s="82">
        <v>12.81125656492598</v>
      </c>
      <c r="AW36" s="82">
        <v>89.460932842409377</v>
      </c>
      <c r="AX36" s="86">
        <f t="shared" si="1"/>
        <v>1735.1609532812579</v>
      </c>
      <c r="AY36" s="82">
        <v>126.2104232927723</v>
      </c>
      <c r="AZ36" s="82">
        <v>40.4</v>
      </c>
      <c r="BA36" s="82"/>
      <c r="BB36" s="82">
        <v>22.9</v>
      </c>
      <c r="BC36" s="82">
        <v>25.243580000000001</v>
      </c>
      <c r="BD36" s="82">
        <v>5.0599999999999996</v>
      </c>
      <c r="BE36" s="82">
        <v>36.01</v>
      </c>
      <c r="BF36" s="82">
        <v>2.33</v>
      </c>
      <c r="BG36" s="82">
        <v>17.399999999999999</v>
      </c>
      <c r="BH36" s="88">
        <v>14.4</v>
      </c>
      <c r="BI36" s="82">
        <v>50.73</v>
      </c>
      <c r="BJ36" s="88">
        <v>20.74</v>
      </c>
      <c r="BK36" s="82">
        <v>26.15634</v>
      </c>
      <c r="BL36" s="82">
        <v>22.37</v>
      </c>
      <c r="BM36" s="82">
        <v>26.29</v>
      </c>
      <c r="BN36" s="82">
        <v>66.196013289036543</v>
      </c>
      <c r="BO36" s="82">
        <v>59.901831225221827</v>
      </c>
      <c r="BP36" s="82">
        <v>723.82755251587685</v>
      </c>
      <c r="BQ36" s="82">
        <v>1567.7781045839015</v>
      </c>
      <c r="BR36" s="82">
        <v>17.227964877181282</v>
      </c>
      <c r="BS36" s="82">
        <v>58.8</v>
      </c>
      <c r="BT36" s="82">
        <v>79.969421699842925</v>
      </c>
      <c r="BU36" s="82" t="s">
        <v>223</v>
      </c>
      <c r="BV36" s="86">
        <f t="shared" si="2"/>
        <v>1735.1609532812579</v>
      </c>
      <c r="BW36" s="82">
        <v>18.168368101790204</v>
      </c>
      <c r="BX36" s="86">
        <f t="shared" si="3"/>
        <v>46.66274936927978</v>
      </c>
      <c r="BY36" s="82">
        <v>41.9</v>
      </c>
      <c r="BZ36" s="82">
        <v>14.9</v>
      </c>
      <c r="CA36" s="82">
        <v>32.299999999999997</v>
      </c>
      <c r="CB36" s="82">
        <v>25.2</v>
      </c>
      <c r="CC36" s="82">
        <v>1.2</v>
      </c>
      <c r="CD36" s="82">
        <v>10.7</v>
      </c>
      <c r="CE36" s="82">
        <v>13.890316423170104</v>
      </c>
      <c r="CF36" s="82" t="s">
        <v>223</v>
      </c>
      <c r="CG36" s="82">
        <v>11.6</v>
      </c>
      <c r="CH36" s="82">
        <v>1</v>
      </c>
      <c r="CI36" s="82">
        <v>4.5</v>
      </c>
      <c r="CJ36" s="82">
        <v>8.4</v>
      </c>
      <c r="CK36" s="82">
        <v>9.8807495741056215</v>
      </c>
      <c r="CL36" s="82"/>
      <c r="CM36" s="82"/>
      <c r="CN36" s="82">
        <v>53</v>
      </c>
      <c r="CO36" s="82">
        <v>7.9</v>
      </c>
      <c r="CP36" s="82">
        <v>10.199999999999999</v>
      </c>
      <c r="CQ36" s="82">
        <v>5.0999999999999996</v>
      </c>
      <c r="CR36" s="82">
        <v>48.6</v>
      </c>
      <c r="CS36" s="82">
        <v>628</v>
      </c>
      <c r="CT36" s="82">
        <v>31.799999999999997</v>
      </c>
      <c r="CU36" s="82">
        <v>7.1999999999999993</v>
      </c>
      <c r="CV36" s="82">
        <v>5.1644895984518628</v>
      </c>
      <c r="CW36" s="82">
        <v>0.44074483953231003</v>
      </c>
      <c r="CX36" s="82">
        <v>23.42</v>
      </c>
      <c r="CY36" s="82">
        <v>13.818623333632548</v>
      </c>
      <c r="CZ36" s="82">
        <v>65.75926839124979</v>
      </c>
      <c r="DA36" s="82">
        <v>13.352607532031746</v>
      </c>
      <c r="DB36" s="28"/>
      <c r="DC36" s="28"/>
      <c r="DD36" s="28"/>
      <c r="DE36" s="28"/>
      <c r="DF36" s="28"/>
      <c r="DG36" s="28"/>
      <c r="DH36" s="28"/>
      <c r="DI36" s="28"/>
      <c r="DJ36" s="28"/>
      <c r="DK36" s="28"/>
      <c r="DL36" s="28"/>
      <c r="DM36" s="28"/>
      <c r="DN36" s="28"/>
      <c r="DO36" s="28"/>
      <c r="DP36" s="28"/>
    </row>
    <row r="37" spans="1:120" ht="20.25" customHeight="1" x14ac:dyDescent="0.35">
      <c r="A37" s="32">
        <v>34</v>
      </c>
      <c r="B37" s="83" t="s">
        <v>141</v>
      </c>
      <c r="C37" s="84">
        <v>0.19523360710919618</v>
      </c>
      <c r="D37" s="82">
        <v>86.1</v>
      </c>
      <c r="E37" s="82">
        <v>34.484210526315792</v>
      </c>
      <c r="F37" s="82">
        <v>65.8</v>
      </c>
      <c r="G37" s="82">
        <v>0</v>
      </c>
      <c r="H37" s="85">
        <v>12.222222222222229</v>
      </c>
      <c r="I37" s="82">
        <v>4.5977011494252906</v>
      </c>
      <c r="J37" s="82">
        <v>42.899876825620268</v>
      </c>
      <c r="K37" s="82">
        <v>33.32231951098629</v>
      </c>
      <c r="L37" s="82">
        <v>37.967777683061968</v>
      </c>
      <c r="M37" s="82">
        <v>28.913912095895387</v>
      </c>
      <c r="N37" s="82">
        <v>11.596638655462185</v>
      </c>
      <c r="O37" s="82">
        <v>5.2000000000000028</v>
      </c>
      <c r="P37" s="82">
        <v>12.110091743119266</v>
      </c>
      <c r="Q37" s="82">
        <v>17.311233885819522</v>
      </c>
      <c r="R37" s="82">
        <v>17.525773195876301</v>
      </c>
      <c r="S37" s="82">
        <v>6.4000000000000057</v>
      </c>
      <c r="T37" s="82">
        <v>36.232867417560051</v>
      </c>
      <c r="U37" s="82">
        <v>2.5</v>
      </c>
      <c r="V37" s="82">
        <v>12.110091743119266</v>
      </c>
      <c r="W37" s="82">
        <v>66.900000000000006</v>
      </c>
      <c r="X37" s="82">
        <v>40.299999999999997</v>
      </c>
      <c r="Y37" s="86">
        <f t="shared" si="0"/>
        <v>17.525773195876301</v>
      </c>
      <c r="Z37" s="86">
        <f t="shared" si="4"/>
        <v>6.4000000000000057</v>
      </c>
      <c r="AA37" s="82">
        <v>11.6</v>
      </c>
      <c r="AB37" s="82">
        <v>43.404130121810574</v>
      </c>
      <c r="AC37" s="82">
        <v>13.309828118113707</v>
      </c>
      <c r="AD37" s="82">
        <v>2076.9417475728155</v>
      </c>
      <c r="AE37" s="82">
        <v>880.22598870056504</v>
      </c>
      <c r="AF37" s="82">
        <v>935.74178264732006</v>
      </c>
      <c r="AG37" s="84">
        <v>642.29406554472985</v>
      </c>
      <c r="AH37" s="87">
        <v>12.100883152173914</v>
      </c>
      <c r="AI37" s="82">
        <v>1016</v>
      </c>
      <c r="AJ37" s="82">
        <v>540.46920821114372</v>
      </c>
      <c r="AK37" s="82">
        <v>784.81595092024543</v>
      </c>
      <c r="AL37" s="82">
        <v>642.29406554472985</v>
      </c>
      <c r="AM37" s="82">
        <v>6.9001459245361687</v>
      </c>
      <c r="AN37" s="82">
        <v>0.41</v>
      </c>
      <c r="AO37" s="82">
        <v>31.016571182510823</v>
      </c>
      <c r="AP37" s="82">
        <v>80.428082191780831</v>
      </c>
      <c r="AQ37" s="82">
        <v>1.73178760555317</v>
      </c>
      <c r="AR37" s="82">
        <v>0.62370062370062374</v>
      </c>
      <c r="AS37" s="82">
        <v>49.642145811902211</v>
      </c>
      <c r="AT37" s="82">
        <v>23.793508883607213</v>
      </c>
      <c r="AU37" s="82">
        <v>150.55621232841347</v>
      </c>
      <c r="AV37" s="82">
        <v>8.0528855116665845</v>
      </c>
      <c r="AW37" s="82">
        <v>85.16491807990802</v>
      </c>
      <c r="AX37" s="86">
        <f t="shared" si="1"/>
        <v>935.74178264732006</v>
      </c>
      <c r="AY37" s="82">
        <v>129.81314470094483</v>
      </c>
      <c r="AZ37" s="82">
        <v>18.3</v>
      </c>
      <c r="BA37" s="82"/>
      <c r="BB37" s="82">
        <v>23.1</v>
      </c>
      <c r="BC37" s="82">
        <v>22.96237</v>
      </c>
      <c r="BD37" s="82">
        <v>4.34</v>
      </c>
      <c r="BE37" s="82">
        <v>47.16</v>
      </c>
      <c r="BF37" s="82">
        <v>11.3</v>
      </c>
      <c r="BG37" s="82">
        <v>8.8000000000000007</v>
      </c>
      <c r="BH37" s="88">
        <v>11.7</v>
      </c>
      <c r="BI37" s="82">
        <v>69.459999999999994</v>
      </c>
      <c r="BJ37" s="88">
        <v>16.29</v>
      </c>
      <c r="BK37" s="82">
        <v>22.195969999999999</v>
      </c>
      <c r="BL37" s="82">
        <v>16.68</v>
      </c>
      <c r="BM37" s="82">
        <v>33.99</v>
      </c>
      <c r="BN37" s="82">
        <v>78.7434554973822</v>
      </c>
      <c r="BO37" s="82">
        <v>73.287143956889906</v>
      </c>
      <c r="BP37" s="82">
        <v>883.62989323843419</v>
      </c>
      <c r="BQ37" s="82">
        <v>764.09945421467557</v>
      </c>
      <c r="BR37" s="82">
        <v>25.893958076448829</v>
      </c>
      <c r="BS37" s="82">
        <v>27.799999999999997</v>
      </c>
      <c r="BT37" s="82"/>
      <c r="BU37" s="82" t="s">
        <v>224</v>
      </c>
      <c r="BV37" s="86">
        <f t="shared" si="2"/>
        <v>935.74178264732006</v>
      </c>
      <c r="BW37" s="82">
        <v>12.110091743119266</v>
      </c>
      <c r="BX37" s="86">
        <f t="shared" si="3"/>
        <v>43.404130121810574</v>
      </c>
      <c r="BY37" s="82" t="s">
        <v>108</v>
      </c>
      <c r="BZ37" s="82" t="s">
        <v>108</v>
      </c>
      <c r="CA37" s="82" t="s">
        <v>108</v>
      </c>
      <c r="CB37" s="82" t="s">
        <v>108</v>
      </c>
      <c r="CC37" s="82" t="s">
        <v>108</v>
      </c>
      <c r="CD37" s="82" t="s">
        <v>108</v>
      </c>
      <c r="CE37" s="82">
        <v>17.311233885819522</v>
      </c>
      <c r="CF37" s="82" t="s">
        <v>224</v>
      </c>
      <c r="CG37" s="82">
        <v>16.600000000000001</v>
      </c>
      <c r="CH37" s="82">
        <v>0.8</v>
      </c>
      <c r="CI37" s="82">
        <v>10</v>
      </c>
      <c r="CJ37" s="82" t="s">
        <v>108</v>
      </c>
      <c r="CK37" s="82">
        <v>6.7811012916383415</v>
      </c>
      <c r="CL37" s="82"/>
      <c r="CM37" s="82"/>
      <c r="CN37" s="82">
        <v>57.3</v>
      </c>
      <c r="CO37" s="82"/>
      <c r="CP37" s="82">
        <v>12.2</v>
      </c>
      <c r="CQ37" s="82">
        <v>9</v>
      </c>
      <c r="CR37" s="82">
        <v>35.6</v>
      </c>
      <c r="CS37" s="82">
        <v>430</v>
      </c>
      <c r="CT37" s="82">
        <v>13.799999999999997</v>
      </c>
      <c r="CU37" s="82">
        <v>65.900000000000006</v>
      </c>
      <c r="CV37" s="82">
        <v>3.598014888337469</v>
      </c>
      <c r="CW37" s="82">
        <v>0.13719987527284067</v>
      </c>
      <c r="CX37" s="82">
        <v>19.099999999999994</v>
      </c>
      <c r="CY37" s="82">
        <v>7.7476887885784134</v>
      </c>
      <c r="CZ37" s="82">
        <v>62.34070761679682</v>
      </c>
      <c r="DA37" s="82">
        <v>8.5788642067106604</v>
      </c>
      <c r="DB37" s="28"/>
      <c r="DC37" s="28"/>
      <c r="DD37" s="28"/>
      <c r="DE37" s="28"/>
      <c r="DF37" s="28"/>
      <c r="DG37" s="28"/>
      <c r="DH37" s="28"/>
      <c r="DI37" s="28"/>
      <c r="DJ37" s="28"/>
      <c r="DK37" s="28"/>
      <c r="DL37" s="28"/>
      <c r="DM37" s="28"/>
      <c r="DN37" s="28"/>
      <c r="DO37" s="28"/>
      <c r="DP37" s="28"/>
    </row>
    <row r="38" spans="1:120" ht="20.25" customHeight="1" x14ac:dyDescent="0.35">
      <c r="A38" s="32">
        <v>35</v>
      </c>
      <c r="B38" s="83" t="s">
        <v>142</v>
      </c>
      <c r="C38" s="84">
        <v>4.5113879696320813</v>
      </c>
      <c r="D38" s="82">
        <v>69.599999999999994</v>
      </c>
      <c r="E38" s="82">
        <v>18.855742778541952</v>
      </c>
      <c r="F38" s="82">
        <v>48.3</v>
      </c>
      <c r="G38" s="82">
        <v>471.83132183636206</v>
      </c>
      <c r="H38" s="85">
        <v>6.2182741116751288</v>
      </c>
      <c r="I38" s="82">
        <v>3.5460992907801483</v>
      </c>
      <c r="J38" s="82">
        <v>24.953458398968927</v>
      </c>
      <c r="K38" s="82">
        <v>24.987510407993337</v>
      </c>
      <c r="L38" s="82">
        <v>24.969158435060173</v>
      </c>
      <c r="M38" s="82">
        <v>45.640479222433015</v>
      </c>
      <c r="N38" s="82">
        <v>35.607264472190693</v>
      </c>
      <c r="O38" s="82">
        <v>4.2999999999999972</v>
      </c>
      <c r="P38" s="82">
        <v>9.0658352320422111</v>
      </c>
      <c r="Q38" s="82">
        <v>6.8276934114552201</v>
      </c>
      <c r="R38" s="82">
        <v>6.6069428891377404</v>
      </c>
      <c r="S38" s="82">
        <v>10.700000000000003</v>
      </c>
      <c r="T38" s="82">
        <v>38.941595832190842</v>
      </c>
      <c r="U38" s="82">
        <v>6</v>
      </c>
      <c r="V38" s="82">
        <v>9.0658352320422111</v>
      </c>
      <c r="W38" s="82">
        <v>79.2</v>
      </c>
      <c r="X38" s="82">
        <v>36.799999999999997</v>
      </c>
      <c r="Y38" s="86">
        <f t="shared" si="0"/>
        <v>6.6069428891377404</v>
      </c>
      <c r="Z38" s="86">
        <f t="shared" si="4"/>
        <v>10.700000000000003</v>
      </c>
      <c r="AA38" s="82">
        <v>8.9</v>
      </c>
      <c r="AB38" s="82">
        <v>11.058349945341647</v>
      </c>
      <c r="AC38" s="82">
        <v>15.832363213038416</v>
      </c>
      <c r="AD38" s="82">
        <v>2463.697350543478</v>
      </c>
      <c r="AE38" s="82">
        <v>1170.8083832335328</v>
      </c>
      <c r="AF38" s="82">
        <v>1011.3991619493942</v>
      </c>
      <c r="AG38" s="84">
        <v>704.1984524847428</v>
      </c>
      <c r="AH38" s="87">
        <v>15.123813831313985</v>
      </c>
      <c r="AI38" s="82">
        <v>1044</v>
      </c>
      <c r="AJ38" s="82">
        <v>565.96936032969006</v>
      </c>
      <c r="AK38" s="82">
        <v>895.23067938485497</v>
      </c>
      <c r="AL38" s="82">
        <v>704.1984524847428</v>
      </c>
      <c r="AM38" s="82">
        <v>16.35759099095533</v>
      </c>
      <c r="AN38" s="82">
        <v>0.43</v>
      </c>
      <c r="AO38" s="82">
        <v>25.160040830711871</v>
      </c>
      <c r="AP38" s="82">
        <v>73.072235461044514</v>
      </c>
      <c r="AQ38" s="82">
        <v>1.7867806518527831</v>
      </c>
      <c r="AR38" s="82">
        <v>0.56421221244127262</v>
      </c>
      <c r="AS38" s="82">
        <v>51.550882232009663</v>
      </c>
      <c r="AT38" s="82">
        <v>11.07247464268468</v>
      </c>
      <c r="AU38" s="82">
        <v>141.76574223173114</v>
      </c>
      <c r="AV38" s="82">
        <v>16.828911457016975</v>
      </c>
      <c r="AW38" s="82">
        <v>99.901597764643739</v>
      </c>
      <c r="AX38" s="86">
        <f t="shared" si="1"/>
        <v>1011.3991619493942</v>
      </c>
      <c r="AY38" s="82">
        <v>127.98710959069672</v>
      </c>
      <c r="AZ38" s="82">
        <v>34.799999999999997</v>
      </c>
      <c r="BA38" s="82"/>
      <c r="BB38" s="82">
        <v>17.399999999999999</v>
      </c>
      <c r="BC38" s="82">
        <v>18.817710000000002</v>
      </c>
      <c r="BD38" s="82">
        <v>1.66</v>
      </c>
      <c r="BE38" s="82">
        <v>48.74</v>
      </c>
      <c r="BF38" s="82">
        <v>5.56</v>
      </c>
      <c r="BG38" s="82">
        <v>12.7</v>
      </c>
      <c r="BH38" s="88">
        <v>8.1</v>
      </c>
      <c r="BI38" s="82">
        <v>63.95</v>
      </c>
      <c r="BJ38" s="88">
        <v>15.38</v>
      </c>
      <c r="BK38" s="82">
        <v>16.94012</v>
      </c>
      <c r="BL38" s="82">
        <v>10.26</v>
      </c>
      <c r="BM38" s="82">
        <v>22.56</v>
      </c>
      <c r="BN38" s="82">
        <v>75.874333135743925</v>
      </c>
      <c r="BO38" s="82">
        <v>72.080830147460404</v>
      </c>
      <c r="BP38" s="82">
        <v>946.23270117888262</v>
      </c>
      <c r="BQ38" s="82">
        <v>982.06582594489419</v>
      </c>
      <c r="BR38" s="82">
        <v>17.630005773206115</v>
      </c>
      <c r="BS38" s="82">
        <v>36.700000000000003</v>
      </c>
      <c r="BT38" s="82">
        <v>38.910239752725083</v>
      </c>
      <c r="BU38" s="82" t="s">
        <v>214</v>
      </c>
      <c r="BV38" s="86">
        <f t="shared" si="2"/>
        <v>1011.3991619493942</v>
      </c>
      <c r="BW38" s="82">
        <v>9.0658352320422111</v>
      </c>
      <c r="BX38" s="86">
        <f t="shared" si="3"/>
        <v>11.058349945341647</v>
      </c>
      <c r="BY38" s="82">
        <v>9.4</v>
      </c>
      <c r="BZ38" s="82">
        <v>42.7</v>
      </c>
      <c r="CA38" s="82">
        <v>41.7</v>
      </c>
      <c r="CB38" s="82">
        <v>24.8</v>
      </c>
      <c r="CC38" s="82">
        <v>28.4</v>
      </c>
      <c r="CD38" s="82">
        <v>11.3</v>
      </c>
      <c r="CE38" s="82">
        <v>6.8276934114552201</v>
      </c>
      <c r="CF38" s="82" t="s">
        <v>214</v>
      </c>
      <c r="CG38" s="82">
        <v>21.3</v>
      </c>
      <c r="CH38" s="82">
        <v>1</v>
      </c>
      <c r="CI38" s="82">
        <v>6</v>
      </c>
      <c r="CJ38" s="82">
        <v>14.1</v>
      </c>
      <c r="CK38" s="82">
        <v>15.317824121153334</v>
      </c>
      <c r="CL38" s="82"/>
      <c r="CM38" s="82"/>
      <c r="CN38" s="82">
        <v>35</v>
      </c>
      <c r="CO38" s="82">
        <v>14.2</v>
      </c>
      <c r="CP38" s="82">
        <v>9.9</v>
      </c>
      <c r="CQ38" s="82">
        <v>5.4</v>
      </c>
      <c r="CR38" s="82">
        <v>40.5</v>
      </c>
      <c r="CS38" s="82">
        <v>459</v>
      </c>
      <c r="CT38" s="82">
        <v>14.099999999999994</v>
      </c>
      <c r="CU38" s="82">
        <v>0.70000000000000007</v>
      </c>
      <c r="CV38" s="82">
        <v>8.4293244826239757</v>
      </c>
      <c r="CW38" s="82">
        <v>0.27920489488941852</v>
      </c>
      <c r="CX38" s="82">
        <v>25.379999999999995</v>
      </c>
      <c r="CY38" s="82">
        <v>7.6304626716798118</v>
      </c>
      <c r="CZ38" s="82">
        <v>59.131903077495373</v>
      </c>
      <c r="DA38" s="82">
        <v>6.8280787319282359</v>
      </c>
      <c r="DB38" s="28"/>
      <c r="DC38" s="28"/>
      <c r="DD38" s="28"/>
      <c r="DE38" s="28"/>
      <c r="DF38" s="28"/>
      <c r="DG38" s="28"/>
      <c r="DH38" s="28"/>
      <c r="DI38" s="28"/>
      <c r="DJ38" s="28"/>
      <c r="DK38" s="28"/>
      <c r="DL38" s="28"/>
      <c r="DM38" s="28"/>
      <c r="DN38" s="28"/>
      <c r="DO38" s="28"/>
      <c r="DP38" s="28"/>
    </row>
    <row r="39" spans="1:120" ht="20.25" customHeight="1" x14ac:dyDescent="0.35">
      <c r="A39" s="32">
        <v>36</v>
      </c>
      <c r="B39" s="83" t="s">
        <v>143</v>
      </c>
      <c r="C39" s="84">
        <v>4.0010516664868945</v>
      </c>
      <c r="D39" s="82">
        <v>63</v>
      </c>
      <c r="E39" s="82">
        <v>20.047804003585302</v>
      </c>
      <c r="F39" s="82">
        <v>46.3</v>
      </c>
      <c r="G39" s="82">
        <v>411.31140338388491</v>
      </c>
      <c r="H39" s="85">
        <v>7.058823529411768</v>
      </c>
      <c r="I39" s="82">
        <v>2.0792079207920864</v>
      </c>
      <c r="J39" s="82">
        <v>28.39927592448927</v>
      </c>
      <c r="K39" s="82">
        <v>26.476581705265883</v>
      </c>
      <c r="L39" s="82">
        <v>27.411400485659687</v>
      </c>
      <c r="M39" s="82">
        <v>40.46979512297888</v>
      </c>
      <c r="N39" s="82">
        <v>32.303618711385703</v>
      </c>
      <c r="O39" s="82">
        <v>7.4000000000000057</v>
      </c>
      <c r="P39" s="82">
        <v>10.775510204081632</v>
      </c>
      <c r="Q39" s="82">
        <v>9.3718235413701976</v>
      </c>
      <c r="R39" s="82">
        <v>7.0751737207833196</v>
      </c>
      <c r="S39" s="82">
        <v>8.7999999999999972</v>
      </c>
      <c r="T39" s="82">
        <v>33.453738244102347</v>
      </c>
      <c r="U39" s="82">
        <v>5.4</v>
      </c>
      <c r="V39" s="82">
        <v>10.775510204081632</v>
      </c>
      <c r="W39" s="82">
        <v>84.2</v>
      </c>
      <c r="X39" s="82">
        <v>40.9</v>
      </c>
      <c r="Y39" s="86">
        <f t="shared" si="0"/>
        <v>7.0751737207833196</v>
      </c>
      <c r="Z39" s="86">
        <f t="shared" si="4"/>
        <v>8.7999999999999972</v>
      </c>
      <c r="AA39" s="82">
        <v>11.5</v>
      </c>
      <c r="AB39" s="82">
        <v>19.657301474777892</v>
      </c>
      <c r="AC39" s="82">
        <v>13.4887775114404</v>
      </c>
      <c r="AD39" s="82">
        <v>2281.8824114180215</v>
      </c>
      <c r="AE39" s="82">
        <v>1105.2215189873418</v>
      </c>
      <c r="AF39" s="82">
        <v>1180.7662264527964</v>
      </c>
      <c r="AG39" s="84">
        <v>664.03893543617551</v>
      </c>
      <c r="AH39" s="87">
        <v>16.704622805616946</v>
      </c>
      <c r="AI39" s="82">
        <v>1048</v>
      </c>
      <c r="AJ39" s="82">
        <v>517.37562189054722</v>
      </c>
      <c r="AK39" s="82">
        <v>862.91128337639964</v>
      </c>
      <c r="AL39" s="82">
        <v>664.03893543617551</v>
      </c>
      <c r="AM39" s="82">
        <v>10.281136991095384</v>
      </c>
      <c r="AN39" s="82">
        <v>0.44</v>
      </c>
      <c r="AO39" s="82">
        <v>24.523073609708177</v>
      </c>
      <c r="AP39" s="82">
        <v>78.296015180265655</v>
      </c>
      <c r="AQ39" s="82">
        <v>1.9186440677966103</v>
      </c>
      <c r="AR39" s="82">
        <v>0.41819925883497688</v>
      </c>
      <c r="AS39" s="82">
        <v>53.509085972546245</v>
      </c>
      <c r="AT39" s="82">
        <v>15.510027563232079</v>
      </c>
      <c r="AU39" s="82">
        <v>145.40106965355957</v>
      </c>
      <c r="AV39" s="82">
        <v>17.46127774726293</v>
      </c>
      <c r="AW39" s="82">
        <v>106.33730209121252</v>
      </c>
      <c r="AX39" s="86">
        <f t="shared" si="1"/>
        <v>1180.7662264527964</v>
      </c>
      <c r="AY39" s="82">
        <v>130.11769334446137</v>
      </c>
      <c r="AZ39" s="82">
        <v>36.799999999999997</v>
      </c>
      <c r="BA39" s="82"/>
      <c r="BB39" s="82">
        <v>23.3</v>
      </c>
      <c r="BC39" s="82">
        <v>20.094999999999999</v>
      </c>
      <c r="BD39" s="82">
        <v>1.2</v>
      </c>
      <c r="BE39" s="82">
        <v>40.18</v>
      </c>
      <c r="BF39" s="82">
        <v>3.63</v>
      </c>
      <c r="BG39" s="82">
        <v>14.9</v>
      </c>
      <c r="BH39" s="88">
        <v>8.6999999999999993</v>
      </c>
      <c r="BI39" s="82">
        <v>60.3</v>
      </c>
      <c r="BJ39" s="88">
        <v>16.11</v>
      </c>
      <c r="BK39" s="82">
        <v>21.807320000000001</v>
      </c>
      <c r="BL39" s="82">
        <v>18.25</v>
      </c>
      <c r="BM39" s="82">
        <v>28.2</v>
      </c>
      <c r="BN39" s="82">
        <v>76.276881720430111</v>
      </c>
      <c r="BO39" s="82">
        <v>73.638365080884455</v>
      </c>
      <c r="BP39" s="82">
        <v>912.40938166311298</v>
      </c>
      <c r="BQ39" s="82">
        <v>984.0505382866736</v>
      </c>
      <c r="BR39" s="82">
        <v>16.531372597399393</v>
      </c>
      <c r="BS39" s="82">
        <v>52.6</v>
      </c>
      <c r="BT39" s="82">
        <v>37.273764455738217</v>
      </c>
      <c r="BU39" s="82" t="s">
        <v>225</v>
      </c>
      <c r="BV39" s="86">
        <f t="shared" si="2"/>
        <v>1180.7662264527964</v>
      </c>
      <c r="BW39" s="82">
        <v>10.775510204081632</v>
      </c>
      <c r="BX39" s="86">
        <f t="shared" si="3"/>
        <v>19.657301474777892</v>
      </c>
      <c r="BY39" s="82">
        <v>13.9</v>
      </c>
      <c r="BZ39" s="82">
        <v>39.299999999999997</v>
      </c>
      <c r="CA39" s="82">
        <v>30.7</v>
      </c>
      <c r="CB39" s="82">
        <v>15.8</v>
      </c>
      <c r="CC39" s="82">
        <v>25.5</v>
      </c>
      <c r="CD39" s="82">
        <v>7.5</v>
      </c>
      <c r="CE39" s="82">
        <v>9.3718235413701976</v>
      </c>
      <c r="CF39" s="82" t="s">
        <v>225</v>
      </c>
      <c r="CG39" s="82">
        <v>15.1</v>
      </c>
      <c r="CH39" s="82">
        <v>1</v>
      </c>
      <c r="CI39" s="82">
        <v>1</v>
      </c>
      <c r="CJ39" s="82">
        <v>14.2</v>
      </c>
      <c r="CK39" s="82">
        <v>7.95720395177994</v>
      </c>
      <c r="CL39" s="82"/>
      <c r="CM39" s="82"/>
      <c r="CN39" s="82">
        <v>43.7</v>
      </c>
      <c r="CO39" s="82">
        <v>24.2</v>
      </c>
      <c r="CP39" s="82">
        <v>10.9</v>
      </c>
      <c r="CQ39" s="82">
        <v>5.6</v>
      </c>
      <c r="CR39" s="82">
        <v>38.1</v>
      </c>
      <c r="CS39" s="82">
        <v>489</v>
      </c>
      <c r="CT39" s="82">
        <v>12.599999999999994</v>
      </c>
      <c r="CU39" s="82">
        <v>2.8000000000000003</v>
      </c>
      <c r="CV39" s="82">
        <v>7.1964673257776708</v>
      </c>
      <c r="CW39" s="82">
        <v>0.22718077988360874</v>
      </c>
      <c r="CX39" s="82">
        <v>23.629999999999995</v>
      </c>
      <c r="CY39" s="82">
        <v>8.9779303453124335</v>
      </c>
      <c r="CZ39" s="82">
        <v>59.481966020569722</v>
      </c>
      <c r="DA39" s="82">
        <v>10.974149595787424</v>
      </c>
      <c r="DB39" s="28"/>
      <c r="DC39" s="28"/>
      <c r="DD39" s="28"/>
      <c r="DE39" s="28"/>
      <c r="DF39" s="28"/>
      <c r="DG39" s="28"/>
      <c r="DH39" s="28"/>
      <c r="DI39" s="28"/>
      <c r="DJ39" s="28"/>
      <c r="DK39" s="28"/>
      <c r="DL39" s="28"/>
      <c r="DM39" s="28"/>
      <c r="DN39" s="28"/>
      <c r="DO39" s="28"/>
      <c r="DP39" s="28"/>
    </row>
    <row r="40" spans="1:120" ht="20.25" customHeight="1" x14ac:dyDescent="0.35">
      <c r="A40" s="32">
        <v>37</v>
      </c>
      <c r="B40" s="83" t="s">
        <v>144</v>
      </c>
      <c r="C40" s="84">
        <v>1.0061701907284375</v>
      </c>
      <c r="D40" s="82">
        <v>64.7</v>
      </c>
      <c r="E40" s="82">
        <v>21.47340356594027</v>
      </c>
      <c r="F40" s="82">
        <v>61.4</v>
      </c>
      <c r="G40" s="82">
        <v>578.65347538853246</v>
      </c>
      <c r="H40" s="85">
        <v>12.652439024390233</v>
      </c>
      <c r="I40" s="82">
        <v>6.7175572519084028</v>
      </c>
      <c r="J40" s="82">
        <v>42.98000929800093</v>
      </c>
      <c r="K40" s="82">
        <v>39.636113225327101</v>
      </c>
      <c r="L40" s="82">
        <v>41.249063670411985</v>
      </c>
      <c r="M40" s="82">
        <v>19.58028113244902</v>
      </c>
      <c r="N40" s="82">
        <v>15.211032177183451</v>
      </c>
      <c r="O40" s="82">
        <v>14.599999999999994</v>
      </c>
      <c r="P40" s="82">
        <v>23.116042533518261</v>
      </c>
      <c r="Q40" s="82">
        <v>21.254034117104656</v>
      </c>
      <c r="R40" s="82">
        <v>18.8118811881188</v>
      </c>
      <c r="S40" s="82">
        <v>6.9000000000000057</v>
      </c>
      <c r="T40" s="82">
        <v>25.133098250708706</v>
      </c>
      <c r="U40" s="82">
        <v>8</v>
      </c>
      <c r="V40" s="82">
        <v>23.116042533518261</v>
      </c>
      <c r="W40" s="82">
        <v>67.099999999999994</v>
      </c>
      <c r="X40" s="82">
        <v>23.7</v>
      </c>
      <c r="Y40" s="86">
        <f t="shared" si="0"/>
        <v>18.8118811881188</v>
      </c>
      <c r="Z40" s="86">
        <f t="shared" si="4"/>
        <v>6.9000000000000057</v>
      </c>
      <c r="AA40" s="82">
        <v>38.299999999999997</v>
      </c>
      <c r="AB40" s="82">
        <v>64.015364275660346</v>
      </c>
      <c r="AC40" s="82">
        <v>24.421502313990747</v>
      </c>
      <c r="AD40" s="82">
        <v>2044.3396226415093</v>
      </c>
      <c r="AE40" s="82">
        <v>774.0930599369085</v>
      </c>
      <c r="AF40" s="82">
        <v>3332.6747019693075</v>
      </c>
      <c r="AG40" s="84">
        <v>544.08263982968845</v>
      </c>
      <c r="AH40" s="87">
        <v>13.62146162348489</v>
      </c>
      <c r="AI40" s="82">
        <v>931</v>
      </c>
      <c r="AJ40" s="82">
        <v>467.31062531774273</v>
      </c>
      <c r="AK40" s="82">
        <v>725.84314775160601</v>
      </c>
      <c r="AL40" s="82">
        <v>544.08263982968845</v>
      </c>
      <c r="AM40" s="82">
        <v>11.907763420527367</v>
      </c>
      <c r="AN40" s="82">
        <v>0.47</v>
      </c>
      <c r="AO40" s="82">
        <v>42.473860255240226</v>
      </c>
      <c r="AP40" s="82">
        <v>71.884321571480541</v>
      </c>
      <c r="AQ40" s="82">
        <v>4.2879379717466009</v>
      </c>
      <c r="AR40" s="82">
        <v>0.59869065576064806</v>
      </c>
      <c r="AS40" s="82">
        <v>77.018344370349197</v>
      </c>
      <c r="AT40" s="82">
        <v>61.484563717985793</v>
      </c>
      <c r="AU40" s="82">
        <v>147.23999863587341</v>
      </c>
      <c r="AV40" s="82">
        <v>32.731480361302097</v>
      </c>
      <c r="AW40" s="82">
        <v>81.548877841876532</v>
      </c>
      <c r="AX40" s="86">
        <f t="shared" si="1"/>
        <v>3332.6747019693075</v>
      </c>
      <c r="AY40" s="82">
        <v>140.42704002713512</v>
      </c>
      <c r="AZ40" s="82">
        <v>37</v>
      </c>
      <c r="BA40" s="82"/>
      <c r="BB40" s="82">
        <v>20.399999999999999</v>
      </c>
      <c r="BC40" s="82">
        <v>23.771560000000001</v>
      </c>
      <c r="BD40" s="82">
        <v>3.52</v>
      </c>
      <c r="BE40" s="82">
        <v>37.090000000000003</v>
      </c>
      <c r="BF40" s="82">
        <v>4.3099999999999996</v>
      </c>
      <c r="BG40" s="82">
        <v>15.8</v>
      </c>
      <c r="BH40" s="88">
        <v>13.9</v>
      </c>
      <c r="BI40" s="82">
        <v>63.53</v>
      </c>
      <c r="BJ40" s="88">
        <v>21.55</v>
      </c>
      <c r="BK40" s="82">
        <v>25.164359999999999</v>
      </c>
      <c r="BL40" s="82">
        <v>17.52</v>
      </c>
      <c r="BM40" s="82">
        <v>23.64</v>
      </c>
      <c r="BN40" s="82">
        <v>75.310899780541334</v>
      </c>
      <c r="BO40" s="82">
        <v>60.927672955974842</v>
      </c>
      <c r="BP40" s="82">
        <v>752.39218328840968</v>
      </c>
      <c r="BQ40" s="82">
        <v>3882.4108175665792</v>
      </c>
      <c r="BR40" s="82">
        <v>15.547096981718758</v>
      </c>
      <c r="BS40" s="82">
        <v>52.6</v>
      </c>
      <c r="BT40" s="82"/>
      <c r="BU40" s="82" t="s">
        <v>226</v>
      </c>
      <c r="BV40" s="86">
        <f t="shared" si="2"/>
        <v>3332.6747019693075</v>
      </c>
      <c r="BW40" s="82">
        <v>23.116042533518261</v>
      </c>
      <c r="BX40" s="86">
        <f t="shared" si="3"/>
        <v>64.015364275660346</v>
      </c>
      <c r="BY40" s="82" t="s">
        <v>108</v>
      </c>
      <c r="BZ40" s="82" t="s">
        <v>108</v>
      </c>
      <c r="CA40" s="82" t="s">
        <v>108</v>
      </c>
      <c r="CB40" s="82" t="s">
        <v>108</v>
      </c>
      <c r="CC40" s="82" t="s">
        <v>108</v>
      </c>
      <c r="CD40" s="82" t="s">
        <v>108</v>
      </c>
      <c r="CE40" s="82">
        <v>21.254034117104656</v>
      </c>
      <c r="CF40" s="82" t="s">
        <v>226</v>
      </c>
      <c r="CG40" s="82">
        <v>14.5</v>
      </c>
      <c r="CH40" s="82">
        <v>0.9</v>
      </c>
      <c r="CI40" s="82">
        <v>5.4000000000000057</v>
      </c>
      <c r="CJ40" s="82" t="s">
        <v>108</v>
      </c>
      <c r="CK40" s="82">
        <v>4.4940644431882424</v>
      </c>
      <c r="CL40" s="82"/>
      <c r="CM40" s="82"/>
      <c r="CN40" s="82">
        <v>56.7</v>
      </c>
      <c r="CO40" s="82"/>
      <c r="CP40" s="82">
        <v>10.1</v>
      </c>
      <c r="CQ40" s="82">
        <v>6</v>
      </c>
      <c r="CR40" s="82">
        <v>28.7</v>
      </c>
      <c r="CS40" s="82">
        <v>417</v>
      </c>
      <c r="CT40" s="82">
        <v>20.5</v>
      </c>
      <c r="CU40" s="82">
        <v>73.900000000000006</v>
      </c>
      <c r="CV40" s="82">
        <v>2.9243023450119758</v>
      </c>
      <c r="CW40" s="82">
        <v>0.3040535995371928</v>
      </c>
      <c r="CX40" s="82">
        <v>22.14</v>
      </c>
      <c r="CY40" s="82">
        <v>11.899059092749075</v>
      </c>
      <c r="CZ40" s="82">
        <v>69.08069017344765</v>
      </c>
      <c r="DA40" s="82">
        <v>27.031189434630932</v>
      </c>
      <c r="DB40" s="28"/>
      <c r="DC40" s="28"/>
      <c r="DD40" s="28"/>
      <c r="DE40" s="28"/>
      <c r="DF40" s="28"/>
      <c r="DG40" s="28"/>
      <c r="DH40" s="28"/>
      <c r="DI40" s="28"/>
      <c r="DJ40" s="28"/>
      <c r="DK40" s="28"/>
      <c r="DL40" s="28"/>
      <c r="DM40" s="28"/>
      <c r="DN40" s="28"/>
      <c r="DO40" s="28"/>
      <c r="DP40" s="28"/>
    </row>
    <row r="41" spans="1:120" ht="20.25" customHeight="1" x14ac:dyDescent="0.35">
      <c r="A41" s="32">
        <v>38</v>
      </c>
      <c r="B41" s="83" t="s">
        <v>145</v>
      </c>
      <c r="C41" s="84">
        <v>0.32704028541697633</v>
      </c>
      <c r="D41" s="82">
        <v>80.5</v>
      </c>
      <c r="E41" s="82">
        <v>36.551094890510946</v>
      </c>
      <c r="F41" s="82">
        <v>66.7</v>
      </c>
      <c r="G41" s="82">
        <v>0</v>
      </c>
      <c r="H41" s="85">
        <v>11.111111111111114</v>
      </c>
      <c r="I41" s="82">
        <v>1.5625</v>
      </c>
      <c r="J41" s="82">
        <v>53.354978354978357</v>
      </c>
      <c r="K41" s="82">
        <v>43.284727551803535</v>
      </c>
      <c r="L41" s="82">
        <v>48.484284917240096</v>
      </c>
      <c r="M41" s="82">
        <v>20.234604105571847</v>
      </c>
      <c r="N41" s="82">
        <v>10.822510822510822</v>
      </c>
      <c r="O41" s="82">
        <v>5</v>
      </c>
      <c r="P41" s="82">
        <v>28.436018957345972</v>
      </c>
      <c r="Q41" s="82">
        <v>20.297029702970299</v>
      </c>
      <c r="R41" s="82">
        <v>16.417910447761201</v>
      </c>
      <c r="S41" s="82">
        <v>11.900000000000006</v>
      </c>
      <c r="T41" s="82">
        <v>46.402877697841724</v>
      </c>
      <c r="U41" s="82">
        <v>5.5</v>
      </c>
      <c r="V41" s="82">
        <v>28.436018957345972</v>
      </c>
      <c r="W41" s="82">
        <v>63.9</v>
      </c>
      <c r="X41" s="82">
        <v>34.150000000000006</v>
      </c>
      <c r="Y41" s="86">
        <f t="shared" si="0"/>
        <v>16.417910447761201</v>
      </c>
      <c r="Z41" s="86">
        <f t="shared" si="4"/>
        <v>11.900000000000006</v>
      </c>
      <c r="AA41" s="82">
        <v>48.8</v>
      </c>
      <c r="AB41" s="82">
        <v>71.900391420625169</v>
      </c>
      <c r="AC41" s="82">
        <v>24.174653887113951</v>
      </c>
      <c r="AD41" s="82">
        <v>1511.5927419354839</v>
      </c>
      <c r="AE41" s="82">
        <v>781.48148148148152</v>
      </c>
      <c r="AF41" s="82">
        <v>1833.266425799545</v>
      </c>
      <c r="AG41" s="84">
        <v>468.22600243013369</v>
      </c>
      <c r="AH41" s="87">
        <v>12.884226026136572</v>
      </c>
      <c r="AI41" s="82">
        <v>942</v>
      </c>
      <c r="AJ41" s="82">
        <v>444.07407407407408</v>
      </c>
      <c r="AK41" s="82">
        <v>491.1904761904762</v>
      </c>
      <c r="AL41" s="82">
        <v>468.22600243013369</v>
      </c>
      <c r="AM41" s="82">
        <v>8.7719298245614024</v>
      </c>
      <c r="AN41" s="82">
        <v>0.44</v>
      </c>
      <c r="AO41" s="82">
        <v>27.995505584857106</v>
      </c>
      <c r="AP41" s="82">
        <v>81.457182320441987</v>
      </c>
      <c r="AQ41" s="82">
        <v>1.3135490148382389</v>
      </c>
      <c r="AR41" s="82">
        <v>0.97224400188176252</v>
      </c>
      <c r="AS41" s="82">
        <v>66.298180395225984</v>
      </c>
      <c r="AT41" s="82">
        <v>62.940164056816805</v>
      </c>
      <c r="AU41" s="82">
        <v>208.77975922693491</v>
      </c>
      <c r="AV41" s="82">
        <v>3.8080065779330923</v>
      </c>
      <c r="AW41" s="82">
        <v>111.47193211488249</v>
      </c>
      <c r="AX41" s="86">
        <f t="shared" si="1"/>
        <v>1833.266425799545</v>
      </c>
      <c r="AY41" s="82">
        <v>144.90860269598107</v>
      </c>
      <c r="AZ41" s="82">
        <v>36.5</v>
      </c>
      <c r="BA41" s="82"/>
      <c r="BB41" s="82">
        <v>26.5</v>
      </c>
      <c r="BC41" s="82">
        <v>22.853059999999999</v>
      </c>
      <c r="BD41" s="82">
        <v>1.23</v>
      </c>
      <c r="BE41" s="82">
        <v>32.92</v>
      </c>
      <c r="BF41" s="82">
        <v>4.4800000000000004</v>
      </c>
      <c r="BG41" s="82">
        <v>9.1999999999999993</v>
      </c>
      <c r="BH41" s="88">
        <v>25.6</v>
      </c>
      <c r="BI41" s="82">
        <v>68.67</v>
      </c>
      <c r="BJ41" s="88">
        <v>26.88</v>
      </c>
      <c r="BK41" s="82">
        <v>25.439520000000002</v>
      </c>
      <c r="BL41" s="82">
        <v>20.48</v>
      </c>
      <c r="BM41" s="82">
        <v>33.57</v>
      </c>
      <c r="BN41" s="82">
        <v>78.410041841004187</v>
      </c>
      <c r="BO41" s="82">
        <v>61.144578313253021</v>
      </c>
      <c r="BP41" s="82">
        <v>584.9609375</v>
      </c>
      <c r="BQ41" s="82">
        <v>1184.6133368827366</v>
      </c>
      <c r="BR41" s="82">
        <v>29.313790806129248</v>
      </c>
      <c r="BS41" s="82">
        <v>22.200000000000003</v>
      </c>
      <c r="BT41" s="82"/>
      <c r="BU41" s="82" t="s">
        <v>227</v>
      </c>
      <c r="BV41" s="86">
        <f t="shared" si="2"/>
        <v>1833.266425799545</v>
      </c>
      <c r="BW41" s="82">
        <v>28.436018957345972</v>
      </c>
      <c r="BX41" s="86">
        <f t="shared" si="3"/>
        <v>71.900391420625169</v>
      </c>
      <c r="BY41" s="82" t="s">
        <v>108</v>
      </c>
      <c r="BZ41" s="82" t="s">
        <v>108</v>
      </c>
      <c r="CA41" s="82" t="s">
        <v>108</v>
      </c>
      <c r="CB41" s="82" t="s">
        <v>108</v>
      </c>
      <c r="CC41" s="82" t="s">
        <v>108</v>
      </c>
      <c r="CD41" s="82" t="s">
        <v>108</v>
      </c>
      <c r="CE41" s="82">
        <v>20.297029702970299</v>
      </c>
      <c r="CF41" s="82" t="s">
        <v>227</v>
      </c>
      <c r="CG41" s="82">
        <v>10.8</v>
      </c>
      <c r="CH41" s="82">
        <v>0.6</v>
      </c>
      <c r="CI41" s="82">
        <v>8.4000000000000057</v>
      </c>
      <c r="CJ41" s="82" t="s">
        <v>108</v>
      </c>
      <c r="CK41" s="82">
        <v>13.475882645450024</v>
      </c>
      <c r="CL41" s="82"/>
      <c r="CM41" s="82"/>
      <c r="CN41" s="82">
        <v>55.6</v>
      </c>
      <c r="CO41" s="82"/>
      <c r="CP41" s="82">
        <v>6.1</v>
      </c>
      <c r="CQ41" s="82">
        <v>4.5999999999999996</v>
      </c>
      <c r="CR41" s="82">
        <v>51.6</v>
      </c>
      <c r="CS41" s="82">
        <v>522</v>
      </c>
      <c r="CT41" s="82">
        <v>22.200000000000003</v>
      </c>
      <c r="CU41" s="82">
        <v>100</v>
      </c>
      <c r="CV41" s="82">
        <v>2.8655119714722366</v>
      </c>
      <c r="CW41" s="82">
        <v>0.54268696227663804</v>
      </c>
      <c r="CX41" s="82">
        <v>19.269999999999996</v>
      </c>
      <c r="CY41" s="82">
        <v>9.3354545680795731</v>
      </c>
      <c r="CZ41" s="82">
        <v>64.702278130373244</v>
      </c>
      <c r="DA41" s="82">
        <v>41.344924571720789</v>
      </c>
      <c r="DB41" s="28"/>
      <c r="DC41" s="28"/>
      <c r="DD41" s="28"/>
      <c r="DE41" s="28"/>
      <c r="DF41" s="28"/>
      <c r="DG41" s="28"/>
      <c r="DH41" s="28"/>
      <c r="DI41" s="28"/>
      <c r="DJ41" s="28"/>
      <c r="DK41" s="28"/>
      <c r="DL41" s="28"/>
      <c r="DM41" s="28"/>
      <c r="DN41" s="28"/>
      <c r="DO41" s="28"/>
      <c r="DP41" s="28"/>
    </row>
    <row r="42" spans="1:120" ht="20.25" customHeight="1" x14ac:dyDescent="0.35">
      <c r="A42" s="32">
        <v>39</v>
      </c>
      <c r="B42" s="83" t="s">
        <v>146</v>
      </c>
      <c r="C42" s="84">
        <v>0.55161544523246653</v>
      </c>
      <c r="D42" s="82">
        <v>77.900000000000006</v>
      </c>
      <c r="E42" s="82">
        <v>28.40898943295133</v>
      </c>
      <c r="F42" s="82">
        <v>68.599999999999994</v>
      </c>
      <c r="G42" s="82">
        <v>177.39166839993703</v>
      </c>
      <c r="H42" s="85">
        <v>11.74168297455968</v>
      </c>
      <c r="I42" s="82">
        <v>7.4509803921568647</v>
      </c>
      <c r="J42" s="82">
        <v>31.980658587342393</v>
      </c>
      <c r="K42" s="82">
        <v>25.547275267815557</v>
      </c>
      <c r="L42" s="82">
        <v>28.692486721966937</v>
      </c>
      <c r="M42" s="82">
        <v>35.700197238658774</v>
      </c>
      <c r="N42" s="82">
        <v>23.607176581680829</v>
      </c>
      <c r="O42" s="82">
        <v>6.7000000000000028</v>
      </c>
      <c r="P42" s="82">
        <v>11.099744245524297</v>
      </c>
      <c r="Q42" s="82">
        <v>12.847749114820434</v>
      </c>
      <c r="R42" s="82">
        <v>6.4263322884012499</v>
      </c>
      <c r="S42" s="82">
        <v>4.5999999999999943</v>
      </c>
      <c r="T42" s="82">
        <v>37.404295051353877</v>
      </c>
      <c r="U42" s="82">
        <v>3.5</v>
      </c>
      <c r="V42" s="82">
        <v>11.099744245524297</v>
      </c>
      <c r="W42" s="82">
        <v>74.7</v>
      </c>
      <c r="X42" s="82">
        <v>51.1</v>
      </c>
      <c r="Y42" s="86">
        <f t="shared" si="0"/>
        <v>6.4263322884012499</v>
      </c>
      <c r="Z42" s="86">
        <f t="shared" si="4"/>
        <v>4.5999999999999943</v>
      </c>
      <c r="AA42" s="82">
        <v>10.5</v>
      </c>
      <c r="AB42" s="82">
        <v>21.703249752211626</v>
      </c>
      <c r="AC42" s="82">
        <v>12.180579216354344</v>
      </c>
      <c r="AD42" s="82">
        <v>2436.3258185721952</v>
      </c>
      <c r="AE42" s="82">
        <v>1084.061135371179</v>
      </c>
      <c r="AF42" s="82">
        <v>869.12165741303875</v>
      </c>
      <c r="AG42" s="84">
        <v>702.44894099848716</v>
      </c>
      <c r="AH42" s="87">
        <v>15.276318554318133</v>
      </c>
      <c r="AI42" s="82">
        <v>1060</v>
      </c>
      <c r="AJ42" s="82">
        <v>535.29929577464793</v>
      </c>
      <c r="AK42" s="82">
        <v>951.37174211248282</v>
      </c>
      <c r="AL42" s="82">
        <v>702.44894099848716</v>
      </c>
      <c r="AM42" s="82">
        <v>7.9390489742677577</v>
      </c>
      <c r="AN42" s="82">
        <v>0.45</v>
      </c>
      <c r="AO42" s="82">
        <v>27.952547347428407</v>
      </c>
      <c r="AP42" s="82">
        <v>84.042553191489361</v>
      </c>
      <c r="AQ42" s="82">
        <v>1.3615326660208804</v>
      </c>
      <c r="AR42" s="82">
        <v>0.22474082308305746</v>
      </c>
      <c r="AS42" s="82">
        <v>40.154589494508834</v>
      </c>
      <c r="AT42" s="82">
        <v>36.328259957391914</v>
      </c>
      <c r="AU42" s="82">
        <v>138.7511332524995</v>
      </c>
      <c r="AV42" s="82">
        <v>25.413534343459986</v>
      </c>
      <c r="AW42" s="82">
        <v>95.911696873162867</v>
      </c>
      <c r="AX42" s="86">
        <f t="shared" si="1"/>
        <v>869.12165741303875</v>
      </c>
      <c r="AY42" s="82">
        <v>138.56991117087546</v>
      </c>
      <c r="AZ42" s="82">
        <v>28.3</v>
      </c>
      <c r="BA42" s="82"/>
      <c r="BB42" s="82">
        <v>15.3</v>
      </c>
      <c r="BC42" s="82">
        <v>14.59953</v>
      </c>
      <c r="BD42" s="82">
        <v>0.82</v>
      </c>
      <c r="BE42" s="82">
        <v>49.32</v>
      </c>
      <c r="BF42" s="82">
        <v>5.04</v>
      </c>
      <c r="BG42" s="82">
        <v>8.8000000000000007</v>
      </c>
      <c r="BH42" s="88">
        <v>7.5</v>
      </c>
      <c r="BI42" s="82">
        <v>72.89</v>
      </c>
      <c r="BJ42" s="88">
        <v>14.92</v>
      </c>
      <c r="BK42" s="82">
        <v>19.728490000000001</v>
      </c>
      <c r="BL42" s="82">
        <v>12.35</v>
      </c>
      <c r="BM42" s="82">
        <v>20.61</v>
      </c>
      <c r="BN42" s="82">
        <v>81.46620847651775</v>
      </c>
      <c r="BO42" s="82">
        <v>74.143782783091638</v>
      </c>
      <c r="BP42" s="82">
        <v>987.72213247172863</v>
      </c>
      <c r="BQ42" s="82">
        <v>706.64938851542888</v>
      </c>
      <c r="BR42" s="82">
        <v>21.057847144803667</v>
      </c>
      <c r="BS42" s="82">
        <v>29.599999999999994</v>
      </c>
      <c r="BT42" s="82"/>
      <c r="BU42" s="82" t="s">
        <v>228</v>
      </c>
      <c r="BV42" s="86">
        <f t="shared" si="2"/>
        <v>869.12165741303875</v>
      </c>
      <c r="BW42" s="82">
        <v>11.099744245524297</v>
      </c>
      <c r="BX42" s="86">
        <f t="shared" si="3"/>
        <v>21.703249752211626</v>
      </c>
      <c r="BY42" s="82" t="s">
        <v>108</v>
      </c>
      <c r="BZ42" s="82" t="s">
        <v>108</v>
      </c>
      <c r="CA42" s="82" t="s">
        <v>108</v>
      </c>
      <c r="CB42" s="82" t="s">
        <v>108</v>
      </c>
      <c r="CC42" s="82" t="s">
        <v>108</v>
      </c>
      <c r="CD42" s="82" t="s">
        <v>108</v>
      </c>
      <c r="CE42" s="82">
        <v>12.847749114820434</v>
      </c>
      <c r="CF42" s="82" t="s">
        <v>228</v>
      </c>
      <c r="CG42" s="82">
        <v>19.5</v>
      </c>
      <c r="CH42" s="82">
        <v>0.8</v>
      </c>
      <c r="CI42" s="82">
        <v>4.9000000000000057</v>
      </c>
      <c r="CJ42" s="82">
        <v>21</v>
      </c>
      <c r="CK42" s="82">
        <v>9.4593029987264092</v>
      </c>
      <c r="CL42" s="82"/>
      <c r="CM42" s="82"/>
      <c r="CN42" s="82">
        <v>63.7</v>
      </c>
      <c r="CO42" s="82"/>
      <c r="CP42" s="82">
        <v>11</v>
      </c>
      <c r="CQ42" s="82">
        <v>7.9</v>
      </c>
      <c r="CR42" s="82">
        <v>35.799999999999997</v>
      </c>
      <c r="CS42" s="82">
        <v>494</v>
      </c>
      <c r="CT42" s="82">
        <v>15.099999999999994</v>
      </c>
      <c r="CU42" s="82">
        <v>3.1</v>
      </c>
      <c r="CV42" s="82">
        <v>4.5288461538461542</v>
      </c>
      <c r="CW42" s="82">
        <v>0.12417915473985519</v>
      </c>
      <c r="CX42" s="82">
        <v>20.939999999999998</v>
      </c>
      <c r="CY42" s="82">
        <v>7.10522641217604</v>
      </c>
      <c r="CZ42" s="82">
        <v>51.366287391929802</v>
      </c>
      <c r="DA42" s="82">
        <v>11.995029722822327</v>
      </c>
      <c r="DB42" s="28"/>
      <c r="DC42" s="28"/>
      <c r="DD42" s="28"/>
      <c r="DE42" s="28"/>
      <c r="DF42" s="28"/>
      <c r="DG42" s="28"/>
      <c r="DH42" s="28"/>
      <c r="DI42" s="28"/>
      <c r="DJ42" s="28"/>
      <c r="DK42" s="28"/>
      <c r="DL42" s="28"/>
      <c r="DM42" s="28"/>
      <c r="DN42" s="28"/>
      <c r="DO42" s="28"/>
      <c r="DP42" s="28"/>
    </row>
    <row r="43" spans="1:120" ht="20.25" customHeight="1" x14ac:dyDescent="0.35">
      <c r="A43" s="32">
        <v>40</v>
      </c>
      <c r="B43" s="83" t="s">
        <v>147</v>
      </c>
      <c r="C43" s="84">
        <v>7.8661447650098975</v>
      </c>
      <c r="D43" s="82">
        <v>60.7</v>
      </c>
      <c r="E43" s="82">
        <v>20.67958329276604</v>
      </c>
      <c r="F43" s="82">
        <v>40.5</v>
      </c>
      <c r="G43" s="82">
        <v>394.68985166672189</v>
      </c>
      <c r="H43" s="85">
        <v>9.6979332273449899</v>
      </c>
      <c r="I43" s="82">
        <v>6.2648691514670958</v>
      </c>
      <c r="J43" s="82">
        <v>21.488334126930141</v>
      </c>
      <c r="K43" s="82">
        <v>23.564923128342247</v>
      </c>
      <c r="L43" s="82">
        <v>22.565423964686822</v>
      </c>
      <c r="M43" s="82">
        <v>58.487536627463577</v>
      </c>
      <c r="N43" s="82">
        <v>48.864894795127356</v>
      </c>
      <c r="O43" s="82">
        <v>8.0999999999999943</v>
      </c>
      <c r="P43" s="82">
        <v>8.028776978417266</v>
      </c>
      <c r="Q43" s="82">
        <v>4.1421814533467103</v>
      </c>
      <c r="R43" s="82">
        <v>9.6692111959287494</v>
      </c>
      <c r="S43" s="82">
        <v>12.400000000000006</v>
      </c>
      <c r="T43" s="82">
        <v>46.012789891362971</v>
      </c>
      <c r="U43" s="82">
        <v>6.9</v>
      </c>
      <c r="V43" s="82">
        <v>8.028776978417266</v>
      </c>
      <c r="W43" s="82">
        <v>76.900000000000006</v>
      </c>
      <c r="X43" s="82">
        <v>41.6</v>
      </c>
      <c r="Y43" s="86">
        <f t="shared" si="0"/>
        <v>9.6692111959287494</v>
      </c>
      <c r="Z43" s="86">
        <f t="shared" si="4"/>
        <v>12.400000000000006</v>
      </c>
      <c r="AA43" s="82">
        <v>4.7</v>
      </c>
      <c r="AB43" s="82">
        <v>9.6615732147132025</v>
      </c>
      <c r="AC43" s="82">
        <v>17.731876465598962</v>
      </c>
      <c r="AD43" s="82">
        <v>2565.8776069416958</v>
      </c>
      <c r="AE43" s="82">
        <v>1145.7943925233644</v>
      </c>
      <c r="AF43" s="82">
        <v>709.6929317686479</v>
      </c>
      <c r="AG43" s="84">
        <v>630.07929704243463</v>
      </c>
      <c r="AH43" s="87">
        <v>19.451910524063937</v>
      </c>
      <c r="AI43" s="82">
        <v>1066</v>
      </c>
      <c r="AJ43" s="82">
        <v>497.87304386158257</v>
      </c>
      <c r="AK43" s="82">
        <v>827.67075306479865</v>
      </c>
      <c r="AL43" s="82">
        <v>630.07929704243463</v>
      </c>
      <c r="AM43" s="82">
        <v>13.695938854051725</v>
      </c>
      <c r="AN43" s="82">
        <v>0.49</v>
      </c>
      <c r="AO43" s="82">
        <v>25.694014182530623</v>
      </c>
      <c r="AP43" s="82">
        <v>79.619599766064027</v>
      </c>
      <c r="AQ43" s="82">
        <v>0.60119797537740649</v>
      </c>
      <c r="AR43" s="82">
        <v>0.34603343158973981</v>
      </c>
      <c r="AS43" s="82">
        <v>53.26050446819216</v>
      </c>
      <c r="AT43" s="82">
        <v>8.0591164733542566</v>
      </c>
      <c r="AU43" s="82">
        <v>146.29268358812445</v>
      </c>
      <c r="AV43" s="82">
        <v>22.421536351384251</v>
      </c>
      <c r="AW43" s="82">
        <v>116.12251905856603</v>
      </c>
      <c r="AX43" s="86">
        <f t="shared" si="1"/>
        <v>709.6929317686479</v>
      </c>
      <c r="AY43" s="82">
        <v>131.70718124953754</v>
      </c>
      <c r="AZ43" s="82">
        <v>41.9</v>
      </c>
      <c r="BA43" s="82"/>
      <c r="BB43" s="82">
        <v>16.600000000000001</v>
      </c>
      <c r="BC43" s="82">
        <v>16.766639999999999</v>
      </c>
      <c r="BD43" s="82">
        <v>3.44</v>
      </c>
      <c r="BE43" s="82">
        <v>45.11</v>
      </c>
      <c r="BF43" s="82">
        <v>5.73</v>
      </c>
      <c r="BG43" s="82">
        <v>11.4</v>
      </c>
      <c r="BH43" s="88">
        <v>2.7</v>
      </c>
      <c r="BI43" s="82">
        <v>55.41</v>
      </c>
      <c r="BJ43" s="88">
        <v>8.59</v>
      </c>
      <c r="BK43" s="82">
        <v>19.992830000000001</v>
      </c>
      <c r="BL43" s="82">
        <v>11.33</v>
      </c>
      <c r="BM43" s="82">
        <v>20.82</v>
      </c>
      <c r="BN43" s="82">
        <v>77.345456692448494</v>
      </c>
      <c r="BO43" s="82">
        <v>69.15487472413345</v>
      </c>
      <c r="BP43" s="82">
        <v>951.80014695077148</v>
      </c>
      <c r="BQ43" s="82">
        <v>572.87184880645054</v>
      </c>
      <c r="BR43" s="82">
        <v>15.419581261996353</v>
      </c>
      <c r="BS43" s="82">
        <v>44.7</v>
      </c>
      <c r="BT43" s="82">
        <v>18.31486156874492</v>
      </c>
      <c r="BU43" s="82" t="s">
        <v>229</v>
      </c>
      <c r="BV43" s="86">
        <f t="shared" si="2"/>
        <v>709.6929317686479</v>
      </c>
      <c r="BW43" s="82">
        <v>8.028776978417266</v>
      </c>
      <c r="BX43" s="86">
        <f t="shared" si="3"/>
        <v>9.6615732147132025</v>
      </c>
      <c r="BY43" s="82">
        <v>9.6999999999999993</v>
      </c>
      <c r="BZ43" s="82">
        <v>36.200000000000003</v>
      </c>
      <c r="CA43" s="82">
        <v>33.700000000000003</v>
      </c>
      <c r="CB43" s="82">
        <v>16.5</v>
      </c>
      <c r="CC43" s="82">
        <v>21.4</v>
      </c>
      <c r="CD43" s="82">
        <v>4.5</v>
      </c>
      <c r="CE43" s="82">
        <v>4.1421814533467103</v>
      </c>
      <c r="CF43" s="82" t="s">
        <v>229</v>
      </c>
      <c r="CG43" s="82">
        <v>20.8</v>
      </c>
      <c r="CH43" s="82">
        <v>0.9</v>
      </c>
      <c r="CI43" s="82">
        <v>3.9000000000000057</v>
      </c>
      <c r="CJ43" s="82">
        <v>18.8</v>
      </c>
      <c r="CK43" s="82">
        <v>14.300058012405731</v>
      </c>
      <c r="CL43" s="82"/>
      <c r="CM43" s="82"/>
      <c r="CN43" s="82">
        <v>49.3</v>
      </c>
      <c r="CO43" s="82">
        <v>32.5</v>
      </c>
      <c r="CP43" s="82">
        <v>12.1</v>
      </c>
      <c r="CQ43" s="82">
        <v>6.2</v>
      </c>
      <c r="CR43" s="82">
        <v>42.3</v>
      </c>
      <c r="CS43" s="82">
        <v>480</v>
      </c>
      <c r="CT43" s="82">
        <v>6.7999999999999972</v>
      </c>
      <c r="CU43" s="82">
        <v>1.0999999999999999</v>
      </c>
      <c r="CV43" s="82">
        <v>11.134596512417906</v>
      </c>
      <c r="CW43" s="82">
        <v>0.17819075360856618</v>
      </c>
      <c r="CX43" s="82">
        <v>20.810000000000002</v>
      </c>
      <c r="CY43" s="82">
        <v>8.0413518658169068</v>
      </c>
      <c r="CZ43" s="82">
        <v>46.829564633410335</v>
      </c>
      <c r="DA43" s="82">
        <v>4.0218260501434688</v>
      </c>
      <c r="DB43" s="28"/>
      <c r="DC43" s="28"/>
      <c r="DD43" s="28"/>
      <c r="DE43" s="28"/>
      <c r="DF43" s="28"/>
      <c r="DG43" s="28"/>
      <c r="DH43" s="28"/>
      <c r="DI43" s="28"/>
      <c r="DJ43" s="28"/>
      <c r="DK43" s="28"/>
      <c r="DL43" s="28"/>
      <c r="DM43" s="28"/>
      <c r="DN43" s="28"/>
      <c r="DO43" s="28"/>
      <c r="DP43" s="28"/>
    </row>
    <row r="44" spans="1:120" ht="20.25" customHeight="1" x14ac:dyDescent="0.35">
      <c r="A44" s="32">
        <v>41</v>
      </c>
      <c r="B44" s="83" t="s">
        <v>148</v>
      </c>
      <c r="C44" s="84">
        <v>0.51604782882315914</v>
      </c>
      <c r="D44" s="82">
        <v>83.2</v>
      </c>
      <c r="E44" s="82">
        <v>32.097206880227233</v>
      </c>
      <c r="F44" s="82">
        <v>72.099999999999994</v>
      </c>
      <c r="G44" s="82">
        <v>157.29129067430949</v>
      </c>
      <c r="H44" s="85">
        <v>1.4888337468982655</v>
      </c>
      <c r="I44" s="82">
        <v>0</v>
      </c>
      <c r="J44" s="82">
        <v>42.531320269836172</v>
      </c>
      <c r="K44" s="82">
        <v>31.625275070732471</v>
      </c>
      <c r="L44" s="82">
        <v>37.003495392437245</v>
      </c>
      <c r="M44" s="82">
        <v>27.233115468409586</v>
      </c>
      <c r="N44" s="82">
        <v>11.409395973154362</v>
      </c>
      <c r="O44" s="82">
        <v>2</v>
      </c>
      <c r="P44" s="82">
        <v>10.701107011070111</v>
      </c>
      <c r="Q44" s="82">
        <v>19.485294117647058</v>
      </c>
      <c r="R44" s="82">
        <v>4.8780487804878003</v>
      </c>
      <c r="S44" s="82">
        <v>6</v>
      </c>
      <c r="T44" s="82">
        <v>33.772519494487767</v>
      </c>
      <c r="U44" s="82">
        <v>2.9</v>
      </c>
      <c r="V44" s="82">
        <v>10.701107011070111</v>
      </c>
      <c r="W44" s="82">
        <v>77.900000000000006</v>
      </c>
      <c r="X44" s="82">
        <v>50</v>
      </c>
      <c r="Y44" s="86">
        <f t="shared" si="0"/>
        <v>4.8780487804878003</v>
      </c>
      <c r="Z44" s="86">
        <f t="shared" si="4"/>
        <v>6</v>
      </c>
      <c r="AA44" s="82">
        <v>1.9</v>
      </c>
      <c r="AB44" s="82">
        <v>43.964302644670155</v>
      </c>
      <c r="AC44" s="82">
        <v>14.473684210526317</v>
      </c>
      <c r="AD44" s="82">
        <v>1879.0322580645161</v>
      </c>
      <c r="AE44" s="82">
        <v>923.07692307692309</v>
      </c>
      <c r="AF44" s="82">
        <v>1287.7348532826684</v>
      </c>
      <c r="AG44" s="84">
        <v>580.55152394775041</v>
      </c>
      <c r="AH44" s="87">
        <v>12.53968253968254</v>
      </c>
      <c r="AI44" s="82">
        <v>1015</v>
      </c>
      <c r="AJ44" s="82">
        <v>495.71106094808124</v>
      </c>
      <c r="AK44" s="82">
        <v>705.20833333333337</v>
      </c>
      <c r="AL44" s="82">
        <v>580.55152394775041</v>
      </c>
      <c r="AM44" s="82">
        <v>8.2589285714285712</v>
      </c>
      <c r="AN44" s="82">
        <v>0.42</v>
      </c>
      <c r="AO44" s="82">
        <v>28.072824098211619</v>
      </c>
      <c r="AP44" s="82">
        <v>77.760400375351892</v>
      </c>
      <c r="AQ44" s="82">
        <v>1.0314507947243829</v>
      </c>
      <c r="AR44" s="82">
        <v>0.48467569493941554</v>
      </c>
      <c r="AS44" s="82">
        <v>36.468261104117957</v>
      </c>
      <c r="AT44" s="82">
        <v>62.508094958524218</v>
      </c>
      <c r="AU44" s="82">
        <v>114.71892728210418</v>
      </c>
      <c r="AV44" s="82">
        <v>19.357303732303734</v>
      </c>
      <c r="AW44" s="82">
        <v>95.313077307600352</v>
      </c>
      <c r="AX44" s="86">
        <f t="shared" si="1"/>
        <v>1287.7348532826684</v>
      </c>
      <c r="AY44" s="82">
        <v>131.84286521264846</v>
      </c>
      <c r="AZ44" s="82">
        <v>28.1</v>
      </c>
      <c r="BA44" s="82"/>
      <c r="BB44" s="82">
        <v>17.100000000000001</v>
      </c>
      <c r="BC44" s="82">
        <v>19.143370000000001</v>
      </c>
      <c r="BD44" s="82">
        <v>1.23</v>
      </c>
      <c r="BE44" s="82">
        <v>44.4</v>
      </c>
      <c r="BF44" s="82">
        <v>7.66</v>
      </c>
      <c r="BG44" s="82">
        <v>17</v>
      </c>
      <c r="BH44" s="88">
        <v>15.1</v>
      </c>
      <c r="BI44" s="82">
        <v>66.62</v>
      </c>
      <c r="BJ44" s="88">
        <v>21.2</v>
      </c>
      <c r="BK44" s="82">
        <v>11.268789999999999</v>
      </c>
      <c r="BL44" s="82">
        <v>16.27</v>
      </c>
      <c r="BM44" s="82">
        <v>23.33</v>
      </c>
      <c r="BN44" s="82">
        <v>83.483976992604767</v>
      </c>
      <c r="BO44" s="82">
        <v>75.149700598802397</v>
      </c>
      <c r="BP44" s="82">
        <v>800</v>
      </c>
      <c r="BQ44" s="82">
        <v>1024.6129858558859</v>
      </c>
      <c r="BR44" s="82">
        <v>34.383954154727796</v>
      </c>
      <c r="BS44" s="82">
        <v>20.900000000000006</v>
      </c>
      <c r="BT44" s="82"/>
      <c r="BU44" s="82" t="s">
        <v>229</v>
      </c>
      <c r="BV44" s="86">
        <f t="shared" si="2"/>
        <v>1287.7348532826684</v>
      </c>
      <c r="BW44" s="82">
        <v>10.701107011070111</v>
      </c>
      <c r="BX44" s="86">
        <f t="shared" si="3"/>
        <v>43.964302644670155</v>
      </c>
      <c r="BY44" s="82" t="s">
        <v>108</v>
      </c>
      <c r="BZ44" s="82" t="s">
        <v>108</v>
      </c>
      <c r="CA44" s="82" t="s">
        <v>108</v>
      </c>
      <c r="CB44" s="82" t="s">
        <v>108</v>
      </c>
      <c r="CC44" s="82" t="s">
        <v>108</v>
      </c>
      <c r="CD44" s="82" t="s">
        <v>108</v>
      </c>
      <c r="CE44" s="82">
        <v>19.485294117647058</v>
      </c>
      <c r="CF44" s="82" t="s">
        <v>229</v>
      </c>
      <c r="CG44" s="82">
        <v>11.4</v>
      </c>
      <c r="CH44" s="82">
        <v>0.8</v>
      </c>
      <c r="CI44" s="82">
        <v>4.9000000000000057</v>
      </c>
      <c r="CJ44" s="82">
        <v>5.7</v>
      </c>
      <c r="CK44" s="82">
        <v>12.726638772663879</v>
      </c>
      <c r="CL44" s="82"/>
      <c r="CM44" s="82"/>
      <c r="CN44" s="82">
        <v>55.4</v>
      </c>
      <c r="CO44" s="82"/>
      <c r="CP44" s="82">
        <v>16.399999999999999</v>
      </c>
      <c r="CQ44" s="82">
        <v>12.5</v>
      </c>
      <c r="CR44" s="82">
        <v>30.7</v>
      </c>
      <c r="CS44" s="82">
        <v>426</v>
      </c>
      <c r="CT44" s="82">
        <v>10.099999999999994</v>
      </c>
      <c r="CU44" s="82">
        <v>32.700000000000003</v>
      </c>
      <c r="CV44" s="82">
        <v>4.5348903123405702</v>
      </c>
      <c r="CW44" s="82">
        <v>0.22080185938407904</v>
      </c>
      <c r="CX44" s="82">
        <v>22.739999999999995</v>
      </c>
      <c r="CY44" s="82">
        <v>8.0752587618288434</v>
      </c>
      <c r="CZ44" s="82">
        <v>60.8689772523107</v>
      </c>
      <c r="DA44" s="82">
        <v>13.305007081562941</v>
      </c>
      <c r="DB44" s="28"/>
      <c r="DC44" s="28"/>
      <c r="DD44" s="28"/>
      <c r="DE44" s="28"/>
      <c r="DF44" s="28"/>
      <c r="DG44" s="28"/>
      <c r="DH44" s="28"/>
      <c r="DI44" s="28"/>
      <c r="DJ44" s="28"/>
      <c r="DK44" s="28"/>
      <c r="DL44" s="28"/>
      <c r="DM44" s="28"/>
      <c r="DN44" s="28"/>
      <c r="DO44" s="28"/>
      <c r="DP44" s="28"/>
    </row>
    <row r="45" spans="1:120" ht="20.25" customHeight="1" x14ac:dyDescent="0.35">
      <c r="A45" s="32">
        <v>42</v>
      </c>
      <c r="B45" s="83" t="s">
        <v>149</v>
      </c>
      <c r="C45" s="84">
        <v>9.9113955527634889</v>
      </c>
      <c r="D45" s="82">
        <v>56.1</v>
      </c>
      <c r="E45" s="82">
        <v>17.925199652091408</v>
      </c>
      <c r="F45" s="82">
        <v>53.1</v>
      </c>
      <c r="G45" s="82">
        <v>532.26296394446535</v>
      </c>
      <c r="H45" s="85">
        <v>8.7223587223587202</v>
      </c>
      <c r="I45" s="82">
        <v>4.9200492004920022</v>
      </c>
      <c r="J45" s="82">
        <v>19.394093040943087</v>
      </c>
      <c r="K45" s="82">
        <v>20.998919056399824</v>
      </c>
      <c r="L45" s="82">
        <v>20.202837824969048</v>
      </c>
      <c r="M45" s="82">
        <v>55.696159587460983</v>
      </c>
      <c r="N45" s="82">
        <v>43.575958092087127</v>
      </c>
      <c r="O45" s="82">
        <v>9.7000000000000028</v>
      </c>
      <c r="P45" s="82">
        <v>9.6113287134679126</v>
      </c>
      <c r="Q45" s="82">
        <v>5.9511317643531703</v>
      </c>
      <c r="R45" s="82">
        <v>6.8449197860962601</v>
      </c>
      <c r="S45" s="82">
        <v>9</v>
      </c>
      <c r="T45" s="82">
        <v>42.940658480504865</v>
      </c>
      <c r="U45" s="82">
        <v>7</v>
      </c>
      <c r="V45" s="82">
        <v>9.6113287134679126</v>
      </c>
      <c r="W45" s="82">
        <v>59.1</v>
      </c>
      <c r="X45" s="82">
        <v>47.5</v>
      </c>
      <c r="Y45" s="86">
        <f t="shared" si="0"/>
        <v>6.8449197860962601</v>
      </c>
      <c r="Z45" s="86">
        <f t="shared" si="4"/>
        <v>9</v>
      </c>
      <c r="AA45" s="82">
        <v>11.3</v>
      </c>
      <c r="AB45" s="82">
        <v>14.080513786291496</v>
      </c>
      <c r="AC45" s="82">
        <v>25.165817552629051</v>
      </c>
      <c r="AD45" s="82">
        <v>2357.4404073131218</v>
      </c>
      <c r="AE45" s="82">
        <v>1000.8161044613711</v>
      </c>
      <c r="AF45" s="82">
        <v>1020.1932997831169</v>
      </c>
      <c r="AG45" s="84">
        <v>703.72992392223159</v>
      </c>
      <c r="AH45" s="87">
        <v>15.363048395832671</v>
      </c>
      <c r="AI45" s="82">
        <v>995</v>
      </c>
      <c r="AJ45" s="82">
        <v>593.35106382978722</v>
      </c>
      <c r="AK45" s="82">
        <v>816.82935038707501</v>
      </c>
      <c r="AL45" s="82">
        <v>703.72992392223159</v>
      </c>
      <c r="AM45" s="82">
        <v>35.597510373443988</v>
      </c>
      <c r="AN45" s="82">
        <v>0.45</v>
      </c>
      <c r="AO45" s="82">
        <v>27.640118518455413</v>
      </c>
      <c r="AP45" s="82">
        <v>53.454035275253872</v>
      </c>
      <c r="AQ45" s="82">
        <v>5.0254363529048032</v>
      </c>
      <c r="AR45" s="82">
        <v>1.6966587845510535</v>
      </c>
      <c r="AS45" s="82">
        <v>76.382641720423877</v>
      </c>
      <c r="AT45" s="82">
        <v>14.642262875011866</v>
      </c>
      <c r="AU45" s="82">
        <v>124.75992085893397</v>
      </c>
      <c r="AV45" s="82">
        <v>8.2019003235452779</v>
      </c>
      <c r="AW45" s="82">
        <v>88.714451132916437</v>
      </c>
      <c r="AX45" s="86">
        <f t="shared" si="1"/>
        <v>1020.1932997831169</v>
      </c>
      <c r="AY45" s="82">
        <v>116.17333053542482</v>
      </c>
      <c r="AZ45" s="82">
        <v>37</v>
      </c>
      <c r="BA45" s="82"/>
      <c r="BB45" s="82">
        <v>15.3</v>
      </c>
      <c r="BC45" s="82">
        <v>22.92351</v>
      </c>
      <c r="BD45" s="82">
        <v>3.16</v>
      </c>
      <c r="BE45" s="82">
        <v>39.659999999999997</v>
      </c>
      <c r="BF45" s="82">
        <v>4.38</v>
      </c>
      <c r="BG45" s="82">
        <v>16.100000000000001</v>
      </c>
      <c r="BH45" s="88">
        <v>6.5</v>
      </c>
      <c r="BI45" s="82">
        <v>52.42</v>
      </c>
      <c r="BJ45" s="88">
        <v>15.3</v>
      </c>
      <c r="BK45" s="82">
        <v>25.866099999999999</v>
      </c>
      <c r="BL45" s="82">
        <v>18.059999999999999</v>
      </c>
      <c r="BM45" s="82">
        <v>25.12</v>
      </c>
      <c r="BN45" s="82">
        <v>61.235059760956176</v>
      </c>
      <c r="BO45" s="82">
        <v>61.192546583850927</v>
      </c>
      <c r="BP45" s="82">
        <v>830.8209959623149</v>
      </c>
      <c r="BQ45" s="82">
        <v>1197.1068095024457</v>
      </c>
      <c r="BR45" s="82">
        <v>18.282147037511844</v>
      </c>
      <c r="BS45" s="82">
        <v>46.5</v>
      </c>
      <c r="BT45" s="82">
        <v>52.972255262648339</v>
      </c>
      <c r="BU45" s="82" t="s">
        <v>230</v>
      </c>
      <c r="BV45" s="86">
        <f t="shared" si="2"/>
        <v>1020.1932997831169</v>
      </c>
      <c r="BW45" s="82">
        <v>9.6113287134679126</v>
      </c>
      <c r="BX45" s="86">
        <f t="shared" si="3"/>
        <v>14.080513786291496</v>
      </c>
      <c r="BY45" s="82">
        <v>12.2</v>
      </c>
      <c r="BZ45" s="82">
        <v>38.799999999999997</v>
      </c>
      <c r="CA45" s="82">
        <v>34.299999999999997</v>
      </c>
      <c r="CB45" s="82">
        <v>17</v>
      </c>
      <c r="CC45" s="82">
        <v>23.9</v>
      </c>
      <c r="CD45" s="82">
        <v>16.7</v>
      </c>
      <c r="CE45" s="82">
        <v>5.9511317643531703</v>
      </c>
      <c r="CF45" s="82" t="s">
        <v>230</v>
      </c>
      <c r="CG45" s="82">
        <v>25.7</v>
      </c>
      <c r="CH45" s="82">
        <v>1.1000000000000001</v>
      </c>
      <c r="CI45" s="82">
        <v>12.5</v>
      </c>
      <c r="CJ45" s="82">
        <v>11.8</v>
      </c>
      <c r="CK45" s="82">
        <v>33.172430816488848</v>
      </c>
      <c r="CL45" s="82"/>
      <c r="CM45" s="82"/>
      <c r="CN45" s="82">
        <v>25.2</v>
      </c>
      <c r="CO45" s="82">
        <v>7.4</v>
      </c>
      <c r="CP45" s="82">
        <v>8.1999999999999993</v>
      </c>
      <c r="CQ45" s="82">
        <v>4.5</v>
      </c>
      <c r="CR45" s="82">
        <v>52</v>
      </c>
      <c r="CS45" s="82">
        <v>565</v>
      </c>
      <c r="CT45" s="82">
        <v>38.4</v>
      </c>
      <c r="CU45" s="82">
        <v>1.7000000000000002</v>
      </c>
      <c r="CV45" s="82">
        <v>8.3948717948717952</v>
      </c>
      <c r="CW45" s="82">
        <v>0.81620971896285266</v>
      </c>
      <c r="CX45" s="82">
        <v>33.11</v>
      </c>
      <c r="CY45" s="82">
        <v>10.76702849177622</v>
      </c>
      <c r="CZ45" s="82">
        <v>60.016328420190611</v>
      </c>
      <c r="DA45" s="82">
        <v>8.4289393584640599</v>
      </c>
      <c r="DB45" s="28"/>
      <c r="DC45" s="28"/>
      <c r="DD45" s="28"/>
      <c r="DE45" s="28"/>
      <c r="DF45" s="28"/>
      <c r="DG45" s="28"/>
      <c r="DH45" s="28"/>
      <c r="DI45" s="28"/>
      <c r="DJ45" s="28"/>
      <c r="DK45" s="28"/>
      <c r="DL45" s="28"/>
      <c r="DM45" s="28"/>
      <c r="DN45" s="28"/>
      <c r="DO45" s="28"/>
      <c r="DP45" s="28"/>
    </row>
    <row r="46" spans="1:120" ht="20.25" customHeight="1" x14ac:dyDescent="0.35">
      <c r="A46" s="32">
        <v>43</v>
      </c>
      <c r="B46" s="83" t="s">
        <v>150</v>
      </c>
      <c r="C46" s="84">
        <v>3.8458995021397602</v>
      </c>
      <c r="D46" s="82">
        <v>59.2</v>
      </c>
      <c r="E46" s="82">
        <v>22.2702791887146</v>
      </c>
      <c r="F46" s="82">
        <v>48.5</v>
      </c>
      <c r="G46" s="82">
        <v>484.3204911402388</v>
      </c>
      <c r="H46" s="85">
        <v>6.8736141906873627</v>
      </c>
      <c r="I46" s="82">
        <v>2.7550260610573361</v>
      </c>
      <c r="J46" s="82">
        <v>27.457685921740637</v>
      </c>
      <c r="K46" s="82">
        <v>25.826268304846533</v>
      </c>
      <c r="L46" s="82">
        <v>26.604472752672642</v>
      </c>
      <c r="M46" s="82">
        <v>41.876583169152831</v>
      </c>
      <c r="N46" s="82">
        <v>29.823502790767837</v>
      </c>
      <c r="O46" s="82">
        <v>6.2000000000000028</v>
      </c>
      <c r="P46" s="82">
        <v>9.9763593380614655</v>
      </c>
      <c r="Q46" s="82">
        <v>11.306532663316583</v>
      </c>
      <c r="R46" s="82">
        <v>8.2083662194159395</v>
      </c>
      <c r="S46" s="82">
        <v>5.2999999999999972</v>
      </c>
      <c r="T46" s="82">
        <v>36.651032241385678</v>
      </c>
      <c r="U46" s="82">
        <v>5.6</v>
      </c>
      <c r="V46" s="82">
        <v>9.9763593380614655</v>
      </c>
      <c r="W46" s="82">
        <v>73</v>
      </c>
      <c r="X46" s="82">
        <v>46</v>
      </c>
      <c r="Y46" s="86">
        <f t="shared" si="0"/>
        <v>8.2083662194159395</v>
      </c>
      <c r="Z46" s="86">
        <f t="shared" si="4"/>
        <v>5.2999999999999972</v>
      </c>
      <c r="AA46" s="82">
        <v>11.4</v>
      </c>
      <c r="AB46" s="82">
        <v>18.444940988956677</v>
      </c>
      <c r="AC46" s="82">
        <v>14.373156752545768</v>
      </c>
      <c r="AD46" s="82">
        <v>2360.9634371270477</v>
      </c>
      <c r="AE46" s="82">
        <v>1103.2352941176471</v>
      </c>
      <c r="AF46" s="82">
        <v>1177.5445766785874</v>
      </c>
      <c r="AG46" s="84">
        <v>696.25</v>
      </c>
      <c r="AH46" s="87">
        <v>14.786650774731825</v>
      </c>
      <c r="AI46" s="82">
        <v>1045</v>
      </c>
      <c r="AJ46" s="82">
        <v>546.30906624463034</v>
      </c>
      <c r="AK46" s="82">
        <v>914.71282454760035</v>
      </c>
      <c r="AL46" s="82">
        <v>696.25</v>
      </c>
      <c r="AM46" s="82">
        <v>13.591801521528849</v>
      </c>
      <c r="AN46" s="82">
        <v>0.43</v>
      </c>
      <c r="AO46" s="82">
        <v>28.039791618629067</v>
      </c>
      <c r="AP46" s="82">
        <v>74.866187490441959</v>
      </c>
      <c r="AQ46" s="82">
        <v>2.3767149519024984</v>
      </c>
      <c r="AR46" s="82">
        <v>0.89853402220941714</v>
      </c>
      <c r="AS46" s="82">
        <v>58.155418432571381</v>
      </c>
      <c r="AT46" s="82">
        <v>17.638361777105427</v>
      </c>
      <c r="AU46" s="82">
        <v>135.22464047229414</v>
      </c>
      <c r="AV46" s="82">
        <v>18.715341609548826</v>
      </c>
      <c r="AW46" s="82">
        <v>100.58898798557314</v>
      </c>
      <c r="AX46" s="86">
        <f t="shared" si="1"/>
        <v>1177.5445766785874</v>
      </c>
      <c r="AY46" s="82">
        <v>132.25083852523537</v>
      </c>
      <c r="AZ46" s="82">
        <v>32</v>
      </c>
      <c r="BA46" s="82"/>
      <c r="BB46" s="82">
        <v>14.6</v>
      </c>
      <c r="BC46" s="82">
        <v>14.140739999999999</v>
      </c>
      <c r="BD46" s="82">
        <v>2.54</v>
      </c>
      <c r="BE46" s="82">
        <v>42.43</v>
      </c>
      <c r="BF46" s="82">
        <v>4.8899999999999997</v>
      </c>
      <c r="BG46" s="82">
        <v>15.1</v>
      </c>
      <c r="BH46" s="88">
        <v>12.7</v>
      </c>
      <c r="BI46" s="82">
        <v>62.83</v>
      </c>
      <c r="BJ46" s="88">
        <v>15.07</v>
      </c>
      <c r="BK46" s="82">
        <v>18.21077</v>
      </c>
      <c r="BL46" s="82">
        <v>13.07</v>
      </c>
      <c r="BM46" s="82">
        <v>24.36</v>
      </c>
      <c r="BN46" s="82">
        <v>77.308061839461956</v>
      </c>
      <c r="BO46" s="82">
        <v>74.405933101256238</v>
      </c>
      <c r="BP46" s="82">
        <v>959.25925925925924</v>
      </c>
      <c r="BQ46" s="82">
        <v>1002.5702565150045</v>
      </c>
      <c r="BR46" s="82">
        <v>18.88590339001966</v>
      </c>
      <c r="BS46" s="82">
        <v>53</v>
      </c>
      <c r="BT46" s="82">
        <v>27.86669177179439</v>
      </c>
      <c r="BU46" s="82" t="s">
        <v>231</v>
      </c>
      <c r="BV46" s="86">
        <f t="shared" si="2"/>
        <v>1177.5445766785874</v>
      </c>
      <c r="BW46" s="82">
        <v>9.9763593380614655</v>
      </c>
      <c r="BX46" s="86">
        <f t="shared" si="3"/>
        <v>18.444940988956677</v>
      </c>
      <c r="BY46" s="82">
        <v>13.1</v>
      </c>
      <c r="BZ46" s="82">
        <v>28.5</v>
      </c>
      <c r="CA46" s="82">
        <v>26.2</v>
      </c>
      <c r="CB46" s="82">
        <v>11.1</v>
      </c>
      <c r="CC46" s="82">
        <v>15.3</v>
      </c>
      <c r="CD46" s="82">
        <v>10.7</v>
      </c>
      <c r="CE46" s="82">
        <v>11.306532663316583</v>
      </c>
      <c r="CF46" s="82" t="s">
        <v>231</v>
      </c>
      <c r="CG46" s="82">
        <v>18.2</v>
      </c>
      <c r="CH46" s="82">
        <v>1</v>
      </c>
      <c r="CI46" s="82">
        <v>1.5999999999999943</v>
      </c>
      <c r="CJ46" s="82">
        <v>10.5</v>
      </c>
      <c r="CK46" s="82">
        <v>12.249329416272833</v>
      </c>
      <c r="CL46" s="82"/>
      <c r="CM46" s="82"/>
      <c r="CN46" s="82">
        <v>42</v>
      </c>
      <c r="CO46" s="82">
        <v>32.200000000000003</v>
      </c>
      <c r="CP46" s="82">
        <v>10.6</v>
      </c>
      <c r="CQ46" s="82">
        <v>5.4</v>
      </c>
      <c r="CR46" s="82">
        <v>35.4</v>
      </c>
      <c r="CS46" s="82">
        <v>448</v>
      </c>
      <c r="CT46" s="82">
        <v>12.599999999999994</v>
      </c>
      <c r="CU46" s="82">
        <v>1.3</v>
      </c>
      <c r="CV46" s="82">
        <v>7.4730968513351934</v>
      </c>
      <c r="CW46" s="82">
        <v>0.27918141573678673</v>
      </c>
      <c r="CX46" s="82">
        <v>24.129999999999995</v>
      </c>
      <c r="CY46" s="82">
        <v>8.5966602643837575</v>
      </c>
      <c r="CZ46" s="82">
        <v>58.146650470233666</v>
      </c>
      <c r="DA46" s="82">
        <v>8.0644247097419264</v>
      </c>
      <c r="DB46" s="28"/>
      <c r="DC46" s="28"/>
      <c r="DD46" s="28"/>
      <c r="DE46" s="28"/>
      <c r="DF46" s="28"/>
      <c r="DG46" s="28"/>
      <c r="DH46" s="28"/>
      <c r="DI46" s="28"/>
      <c r="DJ46" s="28"/>
      <c r="DK46" s="28"/>
      <c r="DL46" s="28"/>
      <c r="DM46" s="28"/>
      <c r="DN46" s="28"/>
      <c r="DO46" s="28"/>
      <c r="DP46" s="28"/>
    </row>
    <row r="47" spans="1:120" ht="20.25" customHeight="1" x14ac:dyDescent="0.35">
      <c r="A47" s="32">
        <v>44</v>
      </c>
      <c r="B47" s="83" t="s">
        <v>151</v>
      </c>
      <c r="C47" s="84">
        <v>7.7469120409622132</v>
      </c>
      <c r="D47" s="82">
        <v>45.3</v>
      </c>
      <c r="E47" s="82">
        <v>21.381611313362612</v>
      </c>
      <c r="F47" s="82">
        <v>58.6</v>
      </c>
      <c r="G47" s="82">
        <v>357.05999313997398</v>
      </c>
      <c r="H47" s="85">
        <v>4.5120671563483796</v>
      </c>
      <c r="I47" s="82">
        <v>2.3182297154899913</v>
      </c>
      <c r="J47" s="82">
        <v>7.1586619809970067</v>
      </c>
      <c r="K47" s="82">
        <v>7.304188173346728</v>
      </c>
      <c r="L47" s="82">
        <v>7.232718501448157</v>
      </c>
      <c r="M47" s="82">
        <v>70.663832254324092</v>
      </c>
      <c r="N47" s="82">
        <v>63.270038648966562</v>
      </c>
      <c r="O47" s="82">
        <v>2.2999999999999972</v>
      </c>
      <c r="P47" s="82">
        <v>5.2035943903447759</v>
      </c>
      <c r="Q47" s="82">
        <v>2.5254414845854534</v>
      </c>
      <c r="R47" s="82">
        <v>9.8305084745762699</v>
      </c>
      <c r="S47" s="82">
        <v>24.400000000000006</v>
      </c>
      <c r="T47" s="82">
        <v>54.760268624082464</v>
      </c>
      <c r="U47" s="82">
        <v>5.4</v>
      </c>
      <c r="V47" s="82">
        <v>5.2035943903447759</v>
      </c>
      <c r="W47" s="82">
        <v>73.900000000000006</v>
      </c>
      <c r="X47" s="82">
        <v>50.15</v>
      </c>
      <c r="Y47" s="86">
        <f t="shared" si="0"/>
        <v>9.8305084745762699</v>
      </c>
      <c r="Z47" s="86">
        <f t="shared" si="4"/>
        <v>24.400000000000006</v>
      </c>
      <c r="AA47" s="82">
        <v>12</v>
      </c>
      <c r="AB47" s="82">
        <v>2.5275088828978127</v>
      </c>
      <c r="AC47" s="82">
        <v>23.232323232323232</v>
      </c>
      <c r="AD47" s="82">
        <v>2602.1283354510801</v>
      </c>
      <c r="AE47" s="82">
        <v>889.51965065502179</v>
      </c>
      <c r="AF47" s="82">
        <v>1161.8668233962428</v>
      </c>
      <c r="AG47" s="84">
        <v>642.62295081967216</v>
      </c>
      <c r="AH47" s="87">
        <v>26.466410127310652</v>
      </c>
      <c r="AI47" s="82">
        <v>1010</v>
      </c>
      <c r="AJ47" s="82">
        <v>516.40114379084969</v>
      </c>
      <c r="AK47" s="82">
        <v>801.66621875839826</v>
      </c>
      <c r="AL47" s="82">
        <v>642.62295081967216</v>
      </c>
      <c r="AM47" s="82">
        <v>67.530905446040762</v>
      </c>
      <c r="AN47" s="82">
        <v>0.54</v>
      </c>
      <c r="AO47" s="82">
        <v>39.383937623803241</v>
      </c>
      <c r="AP47" s="82">
        <v>30.981037319248422</v>
      </c>
      <c r="AQ47" s="82">
        <v>4.3981542867750401</v>
      </c>
      <c r="AR47" s="82">
        <v>1.7486972644750833</v>
      </c>
      <c r="AS47" s="82">
        <v>81.088348271446861</v>
      </c>
      <c r="AT47" s="82">
        <v>4.615986378439084</v>
      </c>
      <c r="AU47" s="82">
        <v>122.88975831022573</v>
      </c>
      <c r="AV47" s="82">
        <v>16.465080088111002</v>
      </c>
      <c r="AW47" s="82">
        <v>110.98822841555764</v>
      </c>
      <c r="AX47" s="86">
        <f t="shared" si="1"/>
        <v>1161.8668233962428</v>
      </c>
      <c r="AY47" s="82">
        <v>113.49360830694313</v>
      </c>
      <c r="AZ47" s="82">
        <v>40.4</v>
      </c>
      <c r="BA47" s="82"/>
      <c r="BB47" s="82">
        <v>8.6</v>
      </c>
      <c r="BC47" s="82">
        <v>20.09937</v>
      </c>
      <c r="BD47" s="82">
        <v>0.77</v>
      </c>
      <c r="BE47" s="82">
        <v>49.47</v>
      </c>
      <c r="BF47" s="82">
        <v>5.74</v>
      </c>
      <c r="BG47" s="82">
        <v>17.100000000000001</v>
      </c>
      <c r="BH47" s="88">
        <v>11.5</v>
      </c>
      <c r="BI47" s="82">
        <v>54.8</v>
      </c>
      <c r="BJ47" s="88">
        <v>9.06</v>
      </c>
      <c r="BK47" s="82">
        <v>24.164809999999999</v>
      </c>
      <c r="BL47" s="82">
        <v>17.760000000000002</v>
      </c>
      <c r="BM47" s="82">
        <v>20.68</v>
      </c>
      <c r="BN47" s="82">
        <v>74.672957323611413</v>
      </c>
      <c r="BO47" s="82">
        <v>66.666666666666657</v>
      </c>
      <c r="BP47" s="82">
        <v>1245.953237410072</v>
      </c>
      <c r="BQ47" s="82">
        <v>2711.798589088085</v>
      </c>
      <c r="BR47" s="82">
        <v>43.002150107505372</v>
      </c>
      <c r="BS47" s="82">
        <v>33.5</v>
      </c>
      <c r="BT47" s="82">
        <v>57.239771040915834</v>
      </c>
      <c r="BU47" s="82" t="s">
        <v>219</v>
      </c>
      <c r="BV47" s="86">
        <f t="shared" si="2"/>
        <v>1161.8668233962428</v>
      </c>
      <c r="BW47" s="82">
        <v>5.2035943903447759</v>
      </c>
      <c r="BX47" s="86">
        <f t="shared" si="3"/>
        <v>2.5275088828978127</v>
      </c>
      <c r="BY47" s="82">
        <v>9.8000000000000007</v>
      </c>
      <c r="BZ47" s="82">
        <v>33.799999999999997</v>
      </c>
      <c r="CA47" s="82">
        <v>22.8</v>
      </c>
      <c r="CB47" s="82">
        <v>5.5999999999999943</v>
      </c>
      <c r="CC47" s="82">
        <v>16.8</v>
      </c>
      <c r="CD47" s="82">
        <v>46.3</v>
      </c>
      <c r="CE47" s="82">
        <v>2.5254414845854534</v>
      </c>
      <c r="CF47" s="82" t="s">
        <v>219</v>
      </c>
      <c r="CG47" s="82">
        <v>44.8</v>
      </c>
      <c r="CH47" s="82">
        <v>1.5</v>
      </c>
      <c r="CI47" s="82">
        <v>15.299999999999997</v>
      </c>
      <c r="CJ47" s="82">
        <v>4.8</v>
      </c>
      <c r="CK47" s="82">
        <v>70.058624977793571</v>
      </c>
      <c r="CL47" s="82"/>
      <c r="CM47" s="82"/>
      <c r="CN47" s="82">
        <v>20.100000000000001</v>
      </c>
      <c r="CO47" s="82">
        <v>12.9</v>
      </c>
      <c r="CP47" s="82">
        <v>9.6</v>
      </c>
      <c r="CQ47" s="82">
        <v>6.5</v>
      </c>
      <c r="CR47" s="82">
        <v>26.9</v>
      </c>
      <c r="CS47" s="82">
        <v>267</v>
      </c>
      <c r="CT47" s="82">
        <v>17.099999999999994</v>
      </c>
      <c r="CU47" s="82">
        <v>1.4000000000000001</v>
      </c>
      <c r="CV47" s="82">
        <v>14.688456601165202</v>
      </c>
      <c r="CW47" s="82">
        <v>1.1652334857706415</v>
      </c>
      <c r="CX47" s="82">
        <v>37.740000000000009</v>
      </c>
      <c r="CY47" s="82">
        <v>6.708294906002525</v>
      </c>
      <c r="CZ47" s="82">
        <v>29.681136401641801</v>
      </c>
      <c r="DA47" s="82">
        <v>7.3204805811679234</v>
      </c>
      <c r="DB47" s="28"/>
      <c r="DC47" s="28"/>
      <c r="DD47" s="28"/>
      <c r="DE47" s="28"/>
      <c r="DF47" s="28"/>
      <c r="DG47" s="28"/>
      <c r="DH47" s="28"/>
      <c r="DI47" s="28"/>
      <c r="DJ47" s="28"/>
      <c r="DK47" s="28"/>
      <c r="DL47" s="28"/>
      <c r="DM47" s="28"/>
      <c r="DN47" s="28"/>
      <c r="DO47" s="28"/>
      <c r="DP47" s="28"/>
    </row>
    <row r="48" spans="1:120" ht="20.25" customHeight="1" x14ac:dyDescent="0.35">
      <c r="A48" s="32">
        <v>45</v>
      </c>
      <c r="B48" s="83" t="s">
        <v>152</v>
      </c>
      <c r="C48" s="84">
        <v>4.2142174555161542</v>
      </c>
      <c r="D48" s="82">
        <v>47.6</v>
      </c>
      <c r="E48" s="82">
        <v>13.584120377781336</v>
      </c>
      <c r="F48" s="82">
        <v>44.5</v>
      </c>
      <c r="G48" s="82">
        <v>418.50960610170205</v>
      </c>
      <c r="H48" s="85">
        <v>10.85164835164835</v>
      </c>
      <c r="I48" s="82">
        <v>4.7552447552447603</v>
      </c>
      <c r="J48" s="82">
        <v>32.734776309434956</v>
      </c>
      <c r="K48" s="82">
        <v>29.255763448045442</v>
      </c>
      <c r="L48" s="82">
        <v>30.950011237037273</v>
      </c>
      <c r="M48" s="82">
        <v>28.229527856714547</v>
      </c>
      <c r="N48" s="82">
        <v>22.728854855551688</v>
      </c>
      <c r="O48" s="82">
        <v>9.2999999999999972</v>
      </c>
      <c r="P48" s="82">
        <v>17.514702122219379</v>
      </c>
      <c r="Q48" s="82">
        <v>16.354604508979747</v>
      </c>
      <c r="R48" s="82">
        <v>10.058675607711701</v>
      </c>
      <c r="S48" s="82">
        <v>16.900000000000006</v>
      </c>
      <c r="T48" s="82">
        <v>25.539543894232402</v>
      </c>
      <c r="U48" s="82">
        <v>8.9</v>
      </c>
      <c r="V48" s="82">
        <v>17.514702122219379</v>
      </c>
      <c r="W48" s="82">
        <v>57.9</v>
      </c>
      <c r="X48" s="82">
        <v>9.6</v>
      </c>
      <c r="Y48" s="86">
        <f t="shared" si="0"/>
        <v>10.058675607711701</v>
      </c>
      <c r="Z48" s="86">
        <f t="shared" si="4"/>
        <v>16.900000000000006</v>
      </c>
      <c r="AA48" s="82">
        <v>18</v>
      </c>
      <c r="AB48" s="82">
        <v>53.408075059577378</v>
      </c>
      <c r="AC48" s="82">
        <v>17.334688740439539</v>
      </c>
      <c r="AD48" s="82">
        <v>2024.2886488131467</v>
      </c>
      <c r="AE48" s="82">
        <v>942.91084854994631</v>
      </c>
      <c r="AF48" s="82">
        <v>1790.144927536232</v>
      </c>
      <c r="AG48" s="84">
        <v>658.4656731004153</v>
      </c>
      <c r="AH48" s="87">
        <v>17.987193583856154</v>
      </c>
      <c r="AI48" s="82">
        <v>994</v>
      </c>
      <c r="AJ48" s="82">
        <v>496.62087303345891</v>
      </c>
      <c r="AK48" s="82">
        <v>866.31951267439581</v>
      </c>
      <c r="AL48" s="82">
        <v>658.4656731004153</v>
      </c>
      <c r="AM48" s="82">
        <v>12.315020752701354</v>
      </c>
      <c r="AN48" s="82">
        <v>0.44</v>
      </c>
      <c r="AO48" s="82">
        <v>29.853177927498354</v>
      </c>
      <c r="AP48" s="82">
        <v>77.156274586939418</v>
      </c>
      <c r="AQ48" s="82">
        <v>1.0091684022931742</v>
      </c>
      <c r="AR48" s="82">
        <v>0.84593837535014016</v>
      </c>
      <c r="AS48" s="82">
        <v>60.937582640711561</v>
      </c>
      <c r="AT48" s="82">
        <v>50.97704079871302</v>
      </c>
      <c r="AU48" s="82">
        <v>176.71582390061371</v>
      </c>
      <c r="AV48" s="82">
        <v>14.977530082015686</v>
      </c>
      <c r="AW48" s="82">
        <v>89.05222436690137</v>
      </c>
      <c r="AX48" s="86">
        <f t="shared" si="1"/>
        <v>1790.144927536232</v>
      </c>
      <c r="AY48" s="82">
        <v>129.49281002629988</v>
      </c>
      <c r="AZ48" s="82">
        <v>40.9</v>
      </c>
      <c r="BA48" s="82"/>
      <c r="BB48" s="82">
        <v>29.6</v>
      </c>
      <c r="BC48" s="82">
        <v>24.104410000000001</v>
      </c>
      <c r="BD48" s="82">
        <v>4.26</v>
      </c>
      <c r="BE48" s="82">
        <v>35.549999999999997</v>
      </c>
      <c r="BF48" s="82">
        <v>3.02</v>
      </c>
      <c r="BG48" s="82">
        <v>22.4</v>
      </c>
      <c r="BH48" s="88">
        <v>17.399999999999999</v>
      </c>
      <c r="BI48" s="82">
        <v>53.15</v>
      </c>
      <c r="BJ48" s="88">
        <v>21.25</v>
      </c>
      <c r="BK48" s="82">
        <v>21.16797</v>
      </c>
      <c r="BL48" s="82">
        <v>20.18</v>
      </c>
      <c r="BM48" s="82">
        <v>27.27</v>
      </c>
      <c r="BN48" s="82">
        <v>69.892822344917178</v>
      </c>
      <c r="BO48" s="82">
        <v>64.15625</v>
      </c>
      <c r="BP48" s="82">
        <v>803.29531051964511</v>
      </c>
      <c r="BQ48" s="82">
        <v>1221.3409225782161</v>
      </c>
      <c r="BR48" s="82">
        <v>13.700838168923275</v>
      </c>
      <c r="BS48" s="82">
        <v>57.9</v>
      </c>
      <c r="BT48" s="82">
        <v>73.897066206148708</v>
      </c>
      <c r="BU48" s="82" t="s">
        <v>201</v>
      </c>
      <c r="BV48" s="86">
        <f t="shared" si="2"/>
        <v>1790.144927536232</v>
      </c>
      <c r="BW48" s="82">
        <v>17.514702122219379</v>
      </c>
      <c r="BX48" s="86">
        <f t="shared" si="3"/>
        <v>53.408075059577378</v>
      </c>
      <c r="BY48" s="82">
        <v>12.1</v>
      </c>
      <c r="BZ48" s="82">
        <v>45.4</v>
      </c>
      <c r="CA48" s="82">
        <v>37.5</v>
      </c>
      <c r="CB48" s="82">
        <v>19</v>
      </c>
      <c r="CC48" s="82">
        <v>25.7</v>
      </c>
      <c r="CD48" s="82">
        <v>9.6999999999999993</v>
      </c>
      <c r="CE48" s="82">
        <v>16.354604508979747</v>
      </c>
      <c r="CF48" s="82" t="s">
        <v>201</v>
      </c>
      <c r="CG48" s="82">
        <v>14.5</v>
      </c>
      <c r="CH48" s="82">
        <v>0.9</v>
      </c>
      <c r="CI48" s="82">
        <v>5.5999999999999943</v>
      </c>
      <c r="CJ48" s="82">
        <v>21.9</v>
      </c>
      <c r="CK48" s="82">
        <v>8.9413461356002966</v>
      </c>
      <c r="CL48" s="82"/>
      <c r="CM48" s="82"/>
      <c r="CN48" s="82">
        <v>51.3</v>
      </c>
      <c r="CO48" s="82">
        <v>6.3</v>
      </c>
      <c r="CP48" s="82">
        <v>10.4</v>
      </c>
      <c r="CQ48" s="82">
        <v>5.4</v>
      </c>
      <c r="CR48" s="82">
        <v>51.1</v>
      </c>
      <c r="CS48" s="82">
        <v>515</v>
      </c>
      <c r="CT48" s="82">
        <v>24.299999999999997</v>
      </c>
      <c r="CU48" s="82">
        <v>31.2</v>
      </c>
      <c r="CV48" s="82">
        <v>4.3263822791381843</v>
      </c>
      <c r="CW48" s="82">
        <v>0.23492229222075639</v>
      </c>
      <c r="CX48" s="82">
        <v>27.430000000000007</v>
      </c>
      <c r="CY48" s="82">
        <v>11.694524659887094</v>
      </c>
      <c r="CZ48" s="82">
        <v>62.583652384226653</v>
      </c>
      <c r="DA48" s="82">
        <v>15.52222463750614</v>
      </c>
      <c r="DB48" s="28"/>
      <c r="DC48" s="28"/>
      <c r="DD48" s="28"/>
      <c r="DE48" s="28"/>
      <c r="DF48" s="28"/>
      <c r="DG48" s="28"/>
      <c r="DH48" s="28"/>
      <c r="DI48" s="28"/>
      <c r="DJ48" s="28"/>
      <c r="DK48" s="28"/>
      <c r="DL48" s="28"/>
      <c r="DM48" s="28"/>
      <c r="DN48" s="28"/>
      <c r="DO48" s="28"/>
      <c r="DP48" s="28"/>
    </row>
    <row r="49" spans="1:120" ht="20.25" customHeight="1" x14ac:dyDescent="0.35">
      <c r="A49" s="32">
        <v>46</v>
      </c>
      <c r="B49" s="83" t="s">
        <v>153</v>
      </c>
      <c r="C49" s="84">
        <v>2.3134584688743862</v>
      </c>
      <c r="D49" s="82">
        <v>66</v>
      </c>
      <c r="E49" s="82">
        <v>23.2714443900806</v>
      </c>
      <c r="F49" s="82">
        <v>52.9</v>
      </c>
      <c r="G49" s="82">
        <v>518.24153355390547</v>
      </c>
      <c r="H49" s="85">
        <v>13.265306122448976</v>
      </c>
      <c r="I49" s="82">
        <v>6.3464837049742755</v>
      </c>
      <c r="J49" s="82">
        <v>48.152511513334048</v>
      </c>
      <c r="K49" s="82">
        <v>42.091707908292094</v>
      </c>
      <c r="L49" s="82">
        <v>45.018450184501845</v>
      </c>
      <c r="M49" s="82">
        <v>20.555861309851402</v>
      </c>
      <c r="N49" s="82">
        <v>10.152284263959391</v>
      </c>
      <c r="O49" s="82">
        <v>13.900000000000006</v>
      </c>
      <c r="P49" s="82">
        <v>21.395678356358484</v>
      </c>
      <c r="Q49" s="82">
        <v>25.043905865823675</v>
      </c>
      <c r="R49" s="82">
        <v>12.9985228951256</v>
      </c>
      <c r="S49" s="82">
        <v>7</v>
      </c>
      <c r="T49" s="82">
        <v>30.994072666395184</v>
      </c>
      <c r="U49" s="82">
        <v>3.5</v>
      </c>
      <c r="V49" s="82">
        <v>21.395678356358484</v>
      </c>
      <c r="W49" s="82">
        <v>71.599999999999994</v>
      </c>
      <c r="X49" s="82">
        <v>18.75</v>
      </c>
      <c r="Y49" s="86">
        <f t="shared" si="0"/>
        <v>12.9985228951256</v>
      </c>
      <c r="Z49" s="86">
        <f t="shared" si="4"/>
        <v>7</v>
      </c>
      <c r="AA49" s="82">
        <v>37.5</v>
      </c>
      <c r="AB49" s="82">
        <v>76.66877195143357</v>
      </c>
      <c r="AC49" s="82">
        <v>24.434156378600825</v>
      </c>
      <c r="AD49" s="82">
        <v>2024.2886488131467</v>
      </c>
      <c r="AE49" s="82">
        <v>942.91084854994631</v>
      </c>
      <c r="AF49" s="82">
        <v>2922.9311546918857</v>
      </c>
      <c r="AG49" s="84">
        <v>555.77525450274084</v>
      </c>
      <c r="AH49" s="87">
        <v>12.762369301818749</v>
      </c>
      <c r="AI49" s="82">
        <v>935</v>
      </c>
      <c r="AJ49" s="82">
        <v>491.85103244837757</v>
      </c>
      <c r="AK49" s="82">
        <v>661.0419026047565</v>
      </c>
      <c r="AL49" s="82">
        <v>555.77525450274084</v>
      </c>
      <c r="AM49" s="82">
        <v>14.175190138998165</v>
      </c>
      <c r="AN49" s="82">
        <v>0.43</v>
      </c>
      <c r="AO49" s="82">
        <v>39.012395651510047</v>
      </c>
      <c r="AP49" s="82">
        <v>67.088672739436987</v>
      </c>
      <c r="AQ49" s="82">
        <v>4.0704713397069261</v>
      </c>
      <c r="AR49" s="82">
        <v>1.0469206968168525</v>
      </c>
      <c r="AS49" s="82">
        <v>65.208409490856837</v>
      </c>
      <c r="AT49" s="82">
        <v>82.771485345989021</v>
      </c>
      <c r="AU49" s="82">
        <v>158.49365895662763</v>
      </c>
      <c r="AV49" s="82">
        <v>9.1285318746637785</v>
      </c>
      <c r="AW49" s="82">
        <v>100.65365663530561</v>
      </c>
      <c r="AX49" s="86">
        <f t="shared" si="1"/>
        <v>2922.9311546918857</v>
      </c>
      <c r="AY49" s="82">
        <v>132.66724372851294</v>
      </c>
      <c r="AZ49" s="82">
        <v>33.5</v>
      </c>
      <c r="BA49" s="82"/>
      <c r="BB49" s="82">
        <v>31.6</v>
      </c>
      <c r="BC49" s="82">
        <v>22.26793</v>
      </c>
      <c r="BD49" s="82">
        <v>1.92</v>
      </c>
      <c r="BE49" s="82">
        <v>39.619999999999997</v>
      </c>
      <c r="BF49" s="82">
        <v>2.92</v>
      </c>
      <c r="BG49" s="82">
        <v>12.8</v>
      </c>
      <c r="BH49" s="88">
        <v>16.100000000000001</v>
      </c>
      <c r="BI49" s="82">
        <v>57.59</v>
      </c>
      <c r="BJ49" s="88">
        <v>18.54</v>
      </c>
      <c r="BK49" s="82">
        <v>21.272410000000001</v>
      </c>
      <c r="BL49" s="82">
        <v>17.420000000000002</v>
      </c>
      <c r="BM49" s="82">
        <v>20.6</v>
      </c>
      <c r="BN49" s="82">
        <v>73.132880698351116</v>
      </c>
      <c r="BO49" s="82">
        <v>67.997750281214849</v>
      </c>
      <c r="BP49" s="82">
        <v>751.16033755274259</v>
      </c>
      <c r="BQ49" s="82">
        <v>2539.8540934882462</v>
      </c>
      <c r="BR49" s="82">
        <v>20.700550198834232</v>
      </c>
      <c r="BS49" s="82">
        <v>52.5</v>
      </c>
      <c r="BT49" s="82"/>
      <c r="BU49" s="82" t="s">
        <v>232</v>
      </c>
      <c r="BV49" s="86">
        <f t="shared" si="2"/>
        <v>2922.9311546918857</v>
      </c>
      <c r="BW49" s="82">
        <v>21.395678356358484</v>
      </c>
      <c r="BX49" s="86">
        <f t="shared" si="3"/>
        <v>76.66877195143357</v>
      </c>
      <c r="BY49" s="82" t="s">
        <v>108</v>
      </c>
      <c r="BZ49" s="82" t="s">
        <v>108</v>
      </c>
      <c r="CA49" s="82" t="s">
        <v>108</v>
      </c>
      <c r="CB49" s="82" t="s">
        <v>108</v>
      </c>
      <c r="CC49" s="82" t="s">
        <v>108</v>
      </c>
      <c r="CD49" s="82" t="s">
        <v>108</v>
      </c>
      <c r="CE49" s="82">
        <v>25.043905865823675</v>
      </c>
      <c r="CF49" s="82" t="s">
        <v>232</v>
      </c>
      <c r="CG49" s="82">
        <v>14.5</v>
      </c>
      <c r="CH49" s="82">
        <v>1</v>
      </c>
      <c r="CI49" s="82">
        <v>3.2000000000000028</v>
      </c>
      <c r="CJ49" s="82" t="s">
        <v>108</v>
      </c>
      <c r="CK49" s="82">
        <v>5.838724948713903</v>
      </c>
      <c r="CL49" s="82"/>
      <c r="CM49" s="82"/>
      <c r="CN49" s="82">
        <v>41.1</v>
      </c>
      <c r="CO49" s="82"/>
      <c r="CP49" s="82">
        <v>8.8000000000000007</v>
      </c>
      <c r="CQ49" s="82">
        <v>6.7</v>
      </c>
      <c r="CR49" s="82">
        <v>49</v>
      </c>
      <c r="CS49" s="82">
        <v>415</v>
      </c>
      <c r="CT49" s="82">
        <v>17.099999999999994</v>
      </c>
      <c r="CU49" s="82">
        <v>54.400000000000006</v>
      </c>
      <c r="CV49" s="82">
        <v>3.5633908477119278</v>
      </c>
      <c r="CW49" s="82">
        <v>0.32072428707572759</v>
      </c>
      <c r="CX49" s="82">
        <v>22.519999999999996</v>
      </c>
      <c r="CY49" s="82">
        <v>11.107831510738828</v>
      </c>
      <c r="CZ49" s="82">
        <v>66.577779220251387</v>
      </c>
      <c r="DA49" s="82">
        <v>25.035427491733586</v>
      </c>
      <c r="DB49" s="28"/>
      <c r="DC49" s="28"/>
      <c r="DD49" s="28"/>
      <c r="DE49" s="28"/>
      <c r="DF49" s="28"/>
      <c r="DG49" s="28"/>
      <c r="DH49" s="28"/>
      <c r="DI49" s="28"/>
      <c r="DJ49" s="28"/>
      <c r="DK49" s="28"/>
      <c r="DL49" s="28"/>
      <c r="DM49" s="28"/>
      <c r="DN49" s="28"/>
      <c r="DO49" s="28"/>
      <c r="DP49" s="28"/>
    </row>
    <row r="50" spans="1:120" ht="20.25" customHeight="1" x14ac:dyDescent="0.35">
      <c r="A50" s="32">
        <v>47</v>
      </c>
      <c r="B50" s="83" t="s">
        <v>154</v>
      </c>
      <c r="C50" s="84">
        <v>0.99726812190011405</v>
      </c>
      <c r="D50" s="82">
        <v>67.7</v>
      </c>
      <c r="E50" s="82">
        <v>20.690837992659418</v>
      </c>
      <c r="F50" s="82">
        <v>59.8</v>
      </c>
      <c r="G50" s="82">
        <v>353.26396307262513</v>
      </c>
      <c r="H50" s="85">
        <v>9.4949494949494948</v>
      </c>
      <c r="I50" s="82">
        <v>3.9175257731958766</v>
      </c>
      <c r="J50" s="82">
        <v>42.784932834787426</v>
      </c>
      <c r="K50" s="82">
        <v>35.076944310261545</v>
      </c>
      <c r="L50" s="82">
        <v>38.921721099015031</v>
      </c>
      <c r="M50" s="82">
        <v>18.325766803233307</v>
      </c>
      <c r="N50" s="82">
        <v>12.660771704180066</v>
      </c>
      <c r="O50" s="82">
        <v>5.7000000000000028</v>
      </c>
      <c r="P50" s="82">
        <v>16.475265017667844</v>
      </c>
      <c r="Q50" s="82">
        <v>19.161938018332606</v>
      </c>
      <c r="R50" s="82">
        <v>9.6446700507614196</v>
      </c>
      <c r="S50" s="82">
        <v>8.9000000000000057</v>
      </c>
      <c r="T50" s="82">
        <v>24.719349665431618</v>
      </c>
      <c r="U50" s="82">
        <v>6.2</v>
      </c>
      <c r="V50" s="82">
        <v>16.475265017667844</v>
      </c>
      <c r="W50" s="82">
        <v>74</v>
      </c>
      <c r="X50" s="82">
        <v>22.3</v>
      </c>
      <c r="Y50" s="86">
        <f t="shared" si="0"/>
        <v>9.6446700507614196</v>
      </c>
      <c r="Z50" s="86">
        <f t="shared" si="4"/>
        <v>8.9000000000000057</v>
      </c>
      <c r="AA50" s="82">
        <v>11.2</v>
      </c>
      <c r="AB50" s="82">
        <v>45.200731837049261</v>
      </c>
      <c r="AC50" s="82">
        <v>17.051724137931036</v>
      </c>
      <c r="AD50" s="82">
        <v>2040.6166617254669</v>
      </c>
      <c r="AE50" s="82">
        <v>892.47706422018348</v>
      </c>
      <c r="AF50" s="82">
        <v>2564.6945243142272</v>
      </c>
      <c r="AG50" s="84">
        <v>649.0037359900374</v>
      </c>
      <c r="AH50" s="87">
        <v>15.471147836955767</v>
      </c>
      <c r="AI50" s="82">
        <v>997</v>
      </c>
      <c r="AJ50" s="82">
        <v>492.5846153846154</v>
      </c>
      <c r="AK50" s="82">
        <v>851.05996365838882</v>
      </c>
      <c r="AL50" s="82">
        <v>649.0037359900374</v>
      </c>
      <c r="AM50" s="82">
        <v>8.4019055868341272</v>
      </c>
      <c r="AN50" s="82">
        <v>0.43</v>
      </c>
      <c r="AO50" s="82">
        <v>30.712318555959889</v>
      </c>
      <c r="AP50" s="82">
        <v>76.097452276609971</v>
      </c>
      <c r="AQ50" s="82">
        <v>3.4864416159380185</v>
      </c>
      <c r="AR50" s="82">
        <v>0.51973902465995803</v>
      </c>
      <c r="AS50" s="82">
        <v>50.410461518357586</v>
      </c>
      <c r="AT50" s="82">
        <v>58.061531537464298</v>
      </c>
      <c r="AU50" s="82">
        <v>157.32608065353321</v>
      </c>
      <c r="AV50" s="82">
        <v>17.05389778512685</v>
      </c>
      <c r="AW50" s="82">
        <v>86.499627814996288</v>
      </c>
      <c r="AX50" s="86">
        <f t="shared" si="1"/>
        <v>2564.6945243142272</v>
      </c>
      <c r="AY50" s="82">
        <v>135.36421986841972</v>
      </c>
      <c r="AZ50" s="82">
        <v>36.4</v>
      </c>
      <c r="BA50" s="82"/>
      <c r="BB50" s="82">
        <v>32.200000000000003</v>
      </c>
      <c r="BC50" s="82">
        <v>25.13006</v>
      </c>
      <c r="BD50" s="82">
        <v>1.78</v>
      </c>
      <c r="BE50" s="82">
        <v>38.49</v>
      </c>
      <c r="BF50" s="82">
        <v>5.68</v>
      </c>
      <c r="BG50" s="82">
        <v>17.399999999999999</v>
      </c>
      <c r="BH50" s="88">
        <v>21.7</v>
      </c>
      <c r="BI50" s="82">
        <v>66.56</v>
      </c>
      <c r="BJ50" s="88">
        <v>23.66</v>
      </c>
      <c r="BK50" s="82">
        <v>23.8249</v>
      </c>
      <c r="BL50" s="82">
        <v>21.79</v>
      </c>
      <c r="BM50" s="82">
        <v>23.92</v>
      </c>
      <c r="BN50" s="82">
        <v>78.453038674033152</v>
      </c>
      <c r="BO50" s="82">
        <v>70.825185764567848</v>
      </c>
      <c r="BP50" s="82">
        <v>861.10236220472439</v>
      </c>
      <c r="BQ50" s="82">
        <v>2257.3872999390505</v>
      </c>
      <c r="BR50" s="82">
        <v>25.703937375861663</v>
      </c>
      <c r="BS50" s="82">
        <v>36.200000000000003</v>
      </c>
      <c r="BT50" s="82"/>
      <c r="BU50" s="82" t="s">
        <v>233</v>
      </c>
      <c r="BV50" s="86">
        <f t="shared" si="2"/>
        <v>2564.6945243142272</v>
      </c>
      <c r="BW50" s="82">
        <v>16.475265017667844</v>
      </c>
      <c r="BX50" s="86">
        <f t="shared" si="3"/>
        <v>45.200731837049261</v>
      </c>
      <c r="BY50" s="82" t="s">
        <v>108</v>
      </c>
      <c r="BZ50" s="82" t="s">
        <v>108</v>
      </c>
      <c r="CA50" s="82" t="s">
        <v>108</v>
      </c>
      <c r="CB50" s="82" t="s">
        <v>108</v>
      </c>
      <c r="CC50" s="82" t="s">
        <v>108</v>
      </c>
      <c r="CD50" s="82" t="s">
        <v>108</v>
      </c>
      <c r="CE50" s="82">
        <v>19.161938018332606</v>
      </c>
      <c r="CF50" s="82" t="s">
        <v>233</v>
      </c>
      <c r="CG50" s="82">
        <v>11.9</v>
      </c>
      <c r="CH50" s="82">
        <v>0.7</v>
      </c>
      <c r="CI50" s="82">
        <v>2.5999999999999943</v>
      </c>
      <c r="CJ50" s="82">
        <v>15.4</v>
      </c>
      <c r="CK50" s="82">
        <v>7.7581733264141155</v>
      </c>
      <c r="CL50" s="82"/>
      <c r="CM50" s="82"/>
      <c r="CN50" s="82">
        <v>57.2</v>
      </c>
      <c r="CO50" s="82"/>
      <c r="CP50" s="82">
        <v>11.3</v>
      </c>
      <c r="CQ50" s="82">
        <v>6.9</v>
      </c>
      <c r="CR50" s="82">
        <v>39.4</v>
      </c>
      <c r="CS50" s="82">
        <v>468</v>
      </c>
      <c r="CT50" s="82">
        <v>22.099999999999994</v>
      </c>
      <c r="CU50" s="82">
        <v>41.099999999999994</v>
      </c>
      <c r="CV50" s="82">
        <v>3.8278714749302987</v>
      </c>
      <c r="CW50" s="82">
        <v>0.25461183704842433</v>
      </c>
      <c r="CX50" s="82">
        <v>19.209999999999994</v>
      </c>
      <c r="CY50" s="82">
        <v>9.5010265093245039</v>
      </c>
      <c r="CZ50" s="82">
        <v>63.364635176382713</v>
      </c>
      <c r="DA50" s="82">
        <v>15.486958085986691</v>
      </c>
      <c r="DB50" s="28"/>
      <c r="DC50" s="28"/>
      <c r="DD50" s="28"/>
      <c r="DE50" s="28"/>
      <c r="DF50" s="28"/>
      <c r="DG50" s="28"/>
      <c r="DH50" s="28"/>
      <c r="DI50" s="28"/>
      <c r="DJ50" s="28"/>
      <c r="DK50" s="28"/>
      <c r="DL50" s="28"/>
      <c r="DM50" s="28"/>
      <c r="DN50" s="28"/>
      <c r="DO50" s="28"/>
      <c r="DP50" s="28"/>
    </row>
    <row r="51" spans="1:120" ht="20.25" customHeight="1" x14ac:dyDescent="0.35">
      <c r="A51" s="32">
        <v>48</v>
      </c>
      <c r="B51" s="83" t="s">
        <v>155</v>
      </c>
      <c r="C51" s="84">
        <v>0.70495696052241019</v>
      </c>
      <c r="D51" s="82">
        <v>74.8</v>
      </c>
      <c r="E51" s="82">
        <v>27.510978230402689</v>
      </c>
      <c r="F51" s="82">
        <v>56</v>
      </c>
      <c r="G51" s="82">
        <v>140.03044700252426</v>
      </c>
      <c r="H51" s="85">
        <v>12.012012012012008</v>
      </c>
      <c r="I51" s="82">
        <v>3.3742331288343621</v>
      </c>
      <c r="J51" s="82">
        <v>52.122550902804456</v>
      </c>
      <c r="K51" s="82">
        <v>42.34789100410601</v>
      </c>
      <c r="L51" s="82">
        <v>47.184631399640395</v>
      </c>
      <c r="M51" s="82">
        <v>18.390333811181652</v>
      </c>
      <c r="N51" s="82">
        <v>9.051412020275162</v>
      </c>
      <c r="O51" s="82">
        <v>10.5</v>
      </c>
      <c r="P51" s="82">
        <v>17.712470214455916</v>
      </c>
      <c r="Q51" s="82">
        <v>22.327044025157232</v>
      </c>
      <c r="R51" s="82">
        <v>10.1910828025478</v>
      </c>
      <c r="S51" s="82">
        <v>4.5</v>
      </c>
      <c r="T51" s="82">
        <v>31.189016492530868</v>
      </c>
      <c r="U51" s="82">
        <v>4.5999999999999996</v>
      </c>
      <c r="V51" s="82">
        <v>17.712470214455916</v>
      </c>
      <c r="W51" s="82">
        <v>72.900000000000006</v>
      </c>
      <c r="X51" s="82">
        <v>29.1</v>
      </c>
      <c r="Y51" s="86">
        <f t="shared" si="0"/>
        <v>10.1910828025478</v>
      </c>
      <c r="Z51" s="86">
        <f t="shared" si="4"/>
        <v>4.5</v>
      </c>
      <c r="AA51" s="82">
        <v>21.6</v>
      </c>
      <c r="AB51" s="82">
        <v>70.040356758132006</v>
      </c>
      <c r="AC51" s="82">
        <v>21.199692386567548</v>
      </c>
      <c r="AD51" s="82">
        <v>1814.7002854424359</v>
      </c>
      <c r="AE51" s="82">
        <v>803.74707259953163</v>
      </c>
      <c r="AF51" s="82">
        <v>1649.0105936438138</v>
      </c>
      <c r="AG51" s="84">
        <v>524.55927721463195</v>
      </c>
      <c r="AH51" s="87">
        <v>12.19247296595363</v>
      </c>
      <c r="AI51" s="82">
        <v>951</v>
      </c>
      <c r="AJ51" s="82">
        <v>469.7384428223844</v>
      </c>
      <c r="AK51" s="82">
        <v>641.63019693654269</v>
      </c>
      <c r="AL51" s="82">
        <v>524.55927721463195</v>
      </c>
      <c r="AM51" s="82">
        <v>9.1988517745302723</v>
      </c>
      <c r="AN51" s="82">
        <v>0.43</v>
      </c>
      <c r="AO51" s="82">
        <v>34.203437361986474</v>
      </c>
      <c r="AP51" s="82">
        <v>74.603770045953297</v>
      </c>
      <c r="AQ51" s="82">
        <v>2.3114622192963208</v>
      </c>
      <c r="AR51" s="82">
        <v>0.56186491332934851</v>
      </c>
      <c r="AS51" s="82">
        <v>52.554789366178788</v>
      </c>
      <c r="AT51" s="82">
        <v>99.979470904563343</v>
      </c>
      <c r="AU51" s="82">
        <v>197.37734426094283</v>
      </c>
      <c r="AV51" s="82">
        <v>13.855996914530644</v>
      </c>
      <c r="AW51" s="82">
        <v>100.46645397460105</v>
      </c>
      <c r="AX51" s="86">
        <f t="shared" si="1"/>
        <v>1649.0105936438138</v>
      </c>
      <c r="AY51" s="82">
        <v>142.26268600308919</v>
      </c>
      <c r="AZ51" s="82">
        <v>26.2</v>
      </c>
      <c r="BA51" s="82"/>
      <c r="BB51" s="82">
        <v>25.8</v>
      </c>
      <c r="BC51" s="82">
        <v>26.36196</v>
      </c>
      <c r="BD51" s="82">
        <v>1.52</v>
      </c>
      <c r="BE51" s="82">
        <v>39.11</v>
      </c>
      <c r="BF51" s="82">
        <v>5.15</v>
      </c>
      <c r="BG51" s="82">
        <v>16.5</v>
      </c>
      <c r="BH51" s="88">
        <v>21.6</v>
      </c>
      <c r="BI51" s="82">
        <v>68.28</v>
      </c>
      <c r="BJ51" s="88">
        <v>24</v>
      </c>
      <c r="BK51" s="82">
        <v>18.80932</v>
      </c>
      <c r="BL51" s="82">
        <v>14.62</v>
      </c>
      <c r="BM51" s="82">
        <v>27.34</v>
      </c>
      <c r="BN51" s="82">
        <v>79.621894921960873</v>
      </c>
      <c r="BO51" s="82">
        <v>68.561187916026626</v>
      </c>
      <c r="BP51" s="82">
        <v>723.01587301587301</v>
      </c>
      <c r="BQ51" s="82">
        <v>1275.210577536159</v>
      </c>
      <c r="BR51" s="82">
        <v>15.61174274563041</v>
      </c>
      <c r="BS51" s="82">
        <v>43.9</v>
      </c>
      <c r="BT51" s="82"/>
      <c r="BU51" s="82" t="s">
        <v>234</v>
      </c>
      <c r="BV51" s="86">
        <f t="shared" si="2"/>
        <v>1649.0105936438138</v>
      </c>
      <c r="BW51" s="82">
        <v>17.712470214455916</v>
      </c>
      <c r="BX51" s="86">
        <f t="shared" si="3"/>
        <v>70.040356758132006</v>
      </c>
      <c r="BY51" s="82" t="s">
        <v>108</v>
      </c>
      <c r="BZ51" s="82" t="s">
        <v>108</v>
      </c>
      <c r="CA51" s="82" t="s">
        <v>108</v>
      </c>
      <c r="CB51" s="82" t="s">
        <v>108</v>
      </c>
      <c r="CC51" s="82" t="s">
        <v>108</v>
      </c>
      <c r="CD51" s="82" t="s">
        <v>108</v>
      </c>
      <c r="CE51" s="82">
        <v>22.327044025157232</v>
      </c>
      <c r="CF51" s="82" t="s">
        <v>234</v>
      </c>
      <c r="CG51" s="82">
        <v>12.5</v>
      </c>
      <c r="CH51" s="82">
        <v>0.6</v>
      </c>
      <c r="CI51" s="82">
        <v>11.599999999999994</v>
      </c>
      <c r="CJ51" s="82">
        <v>3.4</v>
      </c>
      <c r="CK51" s="82">
        <v>8.1986769330875173</v>
      </c>
      <c r="CL51" s="82"/>
      <c r="CM51" s="82"/>
      <c r="CN51" s="82">
        <v>58.2</v>
      </c>
      <c r="CO51" s="82"/>
      <c r="CP51" s="82">
        <v>9.5</v>
      </c>
      <c r="CQ51" s="82">
        <v>6.7</v>
      </c>
      <c r="CR51" s="82">
        <v>37.9</v>
      </c>
      <c r="CS51" s="82">
        <v>385</v>
      </c>
      <c r="CT51" s="82">
        <v>15.799999999999997</v>
      </c>
      <c r="CU51" s="82">
        <v>64</v>
      </c>
      <c r="CV51" s="82">
        <v>3.8043802589962405</v>
      </c>
      <c r="CW51" s="82">
        <v>0.23203439568689005</v>
      </c>
      <c r="CX51" s="82">
        <v>20.269999999999996</v>
      </c>
      <c r="CY51" s="82">
        <v>9.3764360672617908</v>
      </c>
      <c r="CZ51" s="82">
        <v>70.302011031646018</v>
      </c>
      <c r="DA51" s="82">
        <v>22.265246853823815</v>
      </c>
      <c r="DB51" s="28"/>
      <c r="DC51" s="28"/>
      <c r="DD51" s="28"/>
      <c r="DE51" s="28"/>
      <c r="DF51" s="28"/>
      <c r="DG51" s="28"/>
      <c r="DH51" s="28"/>
      <c r="DI51" s="28"/>
      <c r="DJ51" s="28"/>
      <c r="DK51" s="28"/>
      <c r="DL51" s="28"/>
      <c r="DM51" s="28"/>
      <c r="DN51" s="28"/>
      <c r="DO51" s="28"/>
      <c r="DP51" s="28"/>
    </row>
    <row r="52" spans="1:120" ht="20.25" customHeight="1" x14ac:dyDescent="0.35">
      <c r="A52" s="32">
        <v>49</v>
      </c>
      <c r="B52" s="83" t="s">
        <v>156</v>
      </c>
      <c r="C52" s="84">
        <v>8.7486875247433851</v>
      </c>
      <c r="D52" s="82">
        <v>54.8</v>
      </c>
      <c r="E52" s="82">
        <v>20.476535291886485</v>
      </c>
      <c r="F52" s="82">
        <v>41.7</v>
      </c>
      <c r="G52" s="82">
        <v>489.01110471152475</v>
      </c>
      <c r="H52" s="85">
        <v>4.7193421523060408</v>
      </c>
      <c r="I52" s="82">
        <v>1.7443930224279143</v>
      </c>
      <c r="J52" s="82">
        <v>18.469799420421616</v>
      </c>
      <c r="K52" s="82">
        <v>20.417156683834165</v>
      </c>
      <c r="L52" s="82">
        <v>19.465128038179415</v>
      </c>
      <c r="M52" s="82">
        <v>61.67847177505903</v>
      </c>
      <c r="N52" s="82">
        <v>63.14138471879901</v>
      </c>
      <c r="O52" s="82">
        <v>5.4000000000000057</v>
      </c>
      <c r="P52" s="82">
        <v>5.7648099027409376</v>
      </c>
      <c r="Q52" s="82">
        <v>3.1823529411764708</v>
      </c>
      <c r="R52" s="82">
        <v>7.3889166250624099</v>
      </c>
      <c r="S52" s="82">
        <v>11.400000000000006</v>
      </c>
      <c r="T52" s="82">
        <v>44.890908170497113</v>
      </c>
      <c r="U52" s="82">
        <v>4</v>
      </c>
      <c r="V52" s="82">
        <v>5.7648099027409376</v>
      </c>
      <c r="W52" s="82">
        <v>75.2</v>
      </c>
      <c r="X52" s="82">
        <v>44.4</v>
      </c>
      <c r="Y52" s="86">
        <f t="shared" si="0"/>
        <v>7.3889166250624099</v>
      </c>
      <c r="Z52" s="86">
        <f t="shared" si="4"/>
        <v>11.400000000000006</v>
      </c>
      <c r="AA52" s="82">
        <v>7</v>
      </c>
      <c r="AB52" s="82">
        <v>6.2307492304264906</v>
      </c>
      <c r="AC52" s="82">
        <v>18.471863336204422</v>
      </c>
      <c r="AD52" s="82">
        <v>2399.4831231889734</v>
      </c>
      <c r="AE52" s="82">
        <v>1106.0433295324972</v>
      </c>
      <c r="AF52" s="82">
        <v>883.2025607994691</v>
      </c>
      <c r="AG52" s="84">
        <v>569.67276227141485</v>
      </c>
      <c r="AH52" s="87">
        <v>22.570537281007159</v>
      </c>
      <c r="AI52" s="82">
        <v>1045</v>
      </c>
      <c r="AJ52" s="82">
        <v>467.09734253413598</v>
      </c>
      <c r="AK52" s="82">
        <v>731.22635561160155</v>
      </c>
      <c r="AL52" s="82">
        <v>569.67276227141485</v>
      </c>
      <c r="AM52" s="82">
        <v>21.082995773931646</v>
      </c>
      <c r="AN52" s="82">
        <v>0.52</v>
      </c>
      <c r="AO52" s="82">
        <v>31.21261414721868</v>
      </c>
      <c r="AP52" s="82">
        <v>68.717136418563641</v>
      </c>
      <c r="AQ52" s="82">
        <v>2.0686813577142207</v>
      </c>
      <c r="AR52" s="82">
        <v>0.61074102458291579</v>
      </c>
      <c r="AS52" s="82">
        <v>69.009427770043018</v>
      </c>
      <c r="AT52" s="82">
        <v>4.5744416501780547</v>
      </c>
      <c r="AU52" s="82">
        <v>149.95292137336176</v>
      </c>
      <c r="AV52" s="82">
        <v>17.003238855609737</v>
      </c>
      <c r="AW52" s="82">
        <v>109.13299165844283</v>
      </c>
      <c r="AX52" s="86">
        <f t="shared" si="1"/>
        <v>883.2025607994691</v>
      </c>
      <c r="AY52" s="82">
        <v>123.41771570640698</v>
      </c>
      <c r="AZ52" s="82">
        <v>45.4</v>
      </c>
      <c r="BA52" s="82"/>
      <c r="BB52" s="82">
        <v>13.1</v>
      </c>
      <c r="BC52" s="82">
        <v>20.95889</v>
      </c>
      <c r="BD52" s="82">
        <v>3.15</v>
      </c>
      <c r="BE52" s="82">
        <v>41.21</v>
      </c>
      <c r="BF52" s="82">
        <v>4.1900000000000004</v>
      </c>
      <c r="BG52" s="82">
        <v>14.5</v>
      </c>
      <c r="BH52" s="88">
        <v>6.5</v>
      </c>
      <c r="BI52" s="82">
        <v>45.14</v>
      </c>
      <c r="BJ52" s="88">
        <v>13.59</v>
      </c>
      <c r="BK52" s="82">
        <v>19.06672</v>
      </c>
      <c r="BL52" s="82">
        <v>15.24</v>
      </c>
      <c r="BM52" s="82">
        <v>23.37</v>
      </c>
      <c r="BN52" s="82">
        <v>74.575958702064895</v>
      </c>
      <c r="BO52" s="82">
        <v>68.090191188694931</v>
      </c>
      <c r="BP52" s="82">
        <v>939.8558758314856</v>
      </c>
      <c r="BQ52" s="82">
        <v>725.22078999585165</v>
      </c>
      <c r="BR52" s="82">
        <v>16.56596659366123</v>
      </c>
      <c r="BS52" s="82">
        <v>41.8</v>
      </c>
      <c r="BT52" s="82">
        <v>26.73553953567577</v>
      </c>
      <c r="BU52" s="82" t="s">
        <v>235</v>
      </c>
      <c r="BV52" s="86">
        <f t="shared" si="2"/>
        <v>883.2025607994691</v>
      </c>
      <c r="BW52" s="82">
        <v>5.7648099027409376</v>
      </c>
      <c r="BX52" s="86">
        <f t="shared" si="3"/>
        <v>6.2307492304264906</v>
      </c>
      <c r="BY52" s="82">
        <v>14</v>
      </c>
      <c r="BZ52" s="82">
        <v>35.9</v>
      </c>
      <c r="CA52" s="82">
        <v>29.4</v>
      </c>
      <c r="CB52" s="82">
        <v>10.9</v>
      </c>
      <c r="CC52" s="82">
        <v>20.6</v>
      </c>
      <c r="CD52" s="82">
        <v>7</v>
      </c>
      <c r="CE52" s="82">
        <v>3.1823529411764708</v>
      </c>
      <c r="CF52" s="82" t="s">
        <v>235</v>
      </c>
      <c r="CG52" s="82">
        <v>17.600000000000001</v>
      </c>
      <c r="CH52" s="82">
        <v>1.2</v>
      </c>
      <c r="CI52" s="82">
        <v>7.9000000000000057</v>
      </c>
      <c r="CJ52" s="82">
        <v>19.100000000000001</v>
      </c>
      <c r="CK52" s="82">
        <v>19.685276999353309</v>
      </c>
      <c r="CL52" s="82"/>
      <c r="CM52" s="82"/>
      <c r="CN52" s="82">
        <v>36.6</v>
      </c>
      <c r="CO52" s="82">
        <v>19.399999999999999</v>
      </c>
      <c r="CP52" s="82">
        <v>11.1</v>
      </c>
      <c r="CQ52" s="82">
        <v>5.7</v>
      </c>
      <c r="CR52" s="82">
        <v>49.3</v>
      </c>
      <c r="CS52" s="82">
        <v>416</v>
      </c>
      <c r="CT52" s="82">
        <v>15.599999999999994</v>
      </c>
      <c r="CU52" s="82">
        <v>1.5</v>
      </c>
      <c r="CV52" s="82">
        <v>11.28518321826872</v>
      </c>
      <c r="CW52" s="82">
        <v>0.43660876328752918</v>
      </c>
      <c r="CX52" s="82">
        <v>21.159999999999997</v>
      </c>
      <c r="CY52" s="82">
        <v>7.9855037671727329</v>
      </c>
      <c r="CZ52" s="82">
        <v>52.22916346410689</v>
      </c>
      <c r="DA52" s="82">
        <v>5.6762438682550806</v>
      </c>
      <c r="DB52" s="28"/>
      <c r="DC52" s="28"/>
      <c r="DD52" s="28"/>
      <c r="DE52" s="28"/>
      <c r="DF52" s="28"/>
      <c r="DG52" s="28"/>
      <c r="DH52" s="28"/>
      <c r="DI52" s="28"/>
      <c r="DJ52" s="28"/>
      <c r="DK52" s="28"/>
      <c r="DL52" s="28"/>
      <c r="DM52" s="28"/>
      <c r="DN52" s="28"/>
      <c r="DO52" s="28"/>
      <c r="DP52" s="28"/>
    </row>
    <row r="53" spans="1:120" ht="20.25" customHeight="1" x14ac:dyDescent="0.35">
      <c r="A53" s="32">
        <v>50</v>
      </c>
      <c r="B53" s="83" t="s">
        <v>157</v>
      </c>
      <c r="C53" s="84">
        <v>4.9702838731990573</v>
      </c>
      <c r="D53" s="82">
        <v>64.2</v>
      </c>
      <c r="E53" s="82">
        <v>19.245782409003461</v>
      </c>
      <c r="F53" s="82">
        <v>54.4</v>
      </c>
      <c r="G53" s="82">
        <v>543.27712106507147</v>
      </c>
      <c r="H53" s="85">
        <v>5.2058111380145249</v>
      </c>
      <c r="I53" s="82">
        <v>2.2741241548862945</v>
      </c>
      <c r="J53" s="82">
        <v>22.809233143899529</v>
      </c>
      <c r="K53" s="82">
        <v>23.81767967629365</v>
      </c>
      <c r="L53" s="82">
        <v>23.33467453505007</v>
      </c>
      <c r="M53" s="82">
        <v>53.747755127760797</v>
      </c>
      <c r="N53" s="82">
        <v>41.543472813831123</v>
      </c>
      <c r="O53" s="82">
        <v>4.5</v>
      </c>
      <c r="P53" s="82">
        <v>8.0465925826750571</v>
      </c>
      <c r="Q53" s="82">
        <v>5.1114373415187506</v>
      </c>
      <c r="R53" s="82">
        <v>7.0343725019983996</v>
      </c>
      <c r="S53" s="82">
        <v>9.5999999999999943</v>
      </c>
      <c r="T53" s="82">
        <v>45.044489472293193</v>
      </c>
      <c r="U53" s="82">
        <v>6</v>
      </c>
      <c r="V53" s="82">
        <v>8.0465925826750571</v>
      </c>
      <c r="W53" s="82">
        <v>79.8</v>
      </c>
      <c r="X53" s="82">
        <v>41.8</v>
      </c>
      <c r="Y53" s="86">
        <f t="shared" si="0"/>
        <v>7.0343725019983996</v>
      </c>
      <c r="Z53" s="86">
        <f t="shared" si="4"/>
        <v>9.5999999999999943</v>
      </c>
      <c r="AA53" s="82">
        <v>8.5</v>
      </c>
      <c r="AB53" s="82">
        <v>10.584172671744703</v>
      </c>
      <c r="AC53" s="82">
        <v>19.008073817762401</v>
      </c>
      <c r="AD53" s="82">
        <v>2776.9666507100687</v>
      </c>
      <c r="AE53" s="82">
        <v>1163.7893356643358</v>
      </c>
      <c r="AF53" s="82">
        <v>935.84206811230092</v>
      </c>
      <c r="AG53" s="84">
        <v>744.16639845510144</v>
      </c>
      <c r="AH53" s="87">
        <v>14.712304713880508</v>
      </c>
      <c r="AI53" s="82">
        <v>1035</v>
      </c>
      <c r="AJ53" s="82">
        <v>608.75791974656818</v>
      </c>
      <c r="AK53" s="82">
        <v>934.76850486582134</v>
      </c>
      <c r="AL53" s="82">
        <v>744.16639845510144</v>
      </c>
      <c r="AM53" s="82">
        <v>21.389095108471501</v>
      </c>
      <c r="AN53" s="82">
        <v>0.44</v>
      </c>
      <c r="AO53" s="82">
        <v>24.739920014808991</v>
      </c>
      <c r="AP53" s="82">
        <v>65.824836724146024</v>
      </c>
      <c r="AQ53" s="82">
        <v>4.3063254157244915</v>
      </c>
      <c r="AR53" s="82">
        <v>0.76854751998504045</v>
      </c>
      <c r="AS53" s="82">
        <v>65.997794356987043</v>
      </c>
      <c r="AT53" s="82">
        <v>10.461378851472169</v>
      </c>
      <c r="AU53" s="82">
        <v>133.34050009486776</v>
      </c>
      <c r="AV53" s="82">
        <v>17.232962180192697</v>
      </c>
      <c r="AW53" s="82">
        <v>100.1945868934166</v>
      </c>
      <c r="AX53" s="86">
        <f t="shared" si="1"/>
        <v>935.84206811230092</v>
      </c>
      <c r="AY53" s="82">
        <v>126.5280883932837</v>
      </c>
      <c r="AZ53" s="82">
        <v>31.3</v>
      </c>
      <c r="BA53" s="82"/>
      <c r="BB53" s="82">
        <v>12.5</v>
      </c>
      <c r="BC53" s="82">
        <v>17.70139</v>
      </c>
      <c r="BD53" s="82">
        <v>4.67</v>
      </c>
      <c r="BE53" s="82">
        <v>47.47</v>
      </c>
      <c r="BF53" s="82">
        <v>4.38</v>
      </c>
      <c r="BG53" s="82">
        <v>14.1</v>
      </c>
      <c r="BH53" s="88">
        <v>6.4</v>
      </c>
      <c r="BI53" s="82">
        <v>64.17</v>
      </c>
      <c r="BJ53" s="88">
        <v>15.35</v>
      </c>
      <c r="BK53" s="82">
        <v>19.923860000000001</v>
      </c>
      <c r="BL53" s="82">
        <v>12.45</v>
      </c>
      <c r="BM53" s="82">
        <v>21.99</v>
      </c>
      <c r="BN53" s="82">
        <v>69.948353776630086</v>
      </c>
      <c r="BO53" s="82">
        <v>72.614418187256959</v>
      </c>
      <c r="BP53" s="82">
        <v>1091.7397660818713</v>
      </c>
      <c r="BQ53" s="82">
        <v>787.43851802037796</v>
      </c>
      <c r="BR53" s="82">
        <v>14.032290213274866</v>
      </c>
      <c r="BS53" s="82">
        <v>43.1</v>
      </c>
      <c r="BT53" s="82">
        <v>45.773214528020262</v>
      </c>
      <c r="BU53" s="82" t="s">
        <v>220</v>
      </c>
      <c r="BV53" s="86">
        <f t="shared" si="2"/>
        <v>935.84206811230092</v>
      </c>
      <c r="BW53" s="82">
        <v>8.0465925826750571</v>
      </c>
      <c r="BX53" s="86">
        <f t="shared" si="3"/>
        <v>10.584172671744703</v>
      </c>
      <c r="BY53" s="82">
        <v>19.5</v>
      </c>
      <c r="BZ53" s="82">
        <v>49.9</v>
      </c>
      <c r="CA53" s="82">
        <v>49.1</v>
      </c>
      <c r="CB53" s="82">
        <v>21.4</v>
      </c>
      <c r="CC53" s="82">
        <v>26.9</v>
      </c>
      <c r="CD53" s="82">
        <v>8.4</v>
      </c>
      <c r="CE53" s="82">
        <v>5.1114373415187506</v>
      </c>
      <c r="CF53" s="82" t="s">
        <v>220</v>
      </c>
      <c r="CG53" s="82">
        <v>25.4</v>
      </c>
      <c r="CH53" s="82">
        <v>1.3</v>
      </c>
      <c r="CI53" s="82">
        <v>9</v>
      </c>
      <c r="CJ53" s="82">
        <v>5</v>
      </c>
      <c r="CK53" s="82">
        <v>24.845354633355356</v>
      </c>
      <c r="CL53" s="82"/>
      <c r="CM53" s="82"/>
      <c r="CN53" s="82">
        <v>30.5</v>
      </c>
      <c r="CO53" s="82">
        <v>11.9</v>
      </c>
      <c r="CP53" s="82">
        <v>9</v>
      </c>
      <c r="CQ53" s="82">
        <v>4.8</v>
      </c>
      <c r="CR53" s="82">
        <v>46.4</v>
      </c>
      <c r="CS53" s="82">
        <v>484</v>
      </c>
      <c r="CT53" s="82">
        <v>16.599999999999994</v>
      </c>
      <c r="CU53" s="82">
        <v>1.2</v>
      </c>
      <c r="CV53" s="82">
        <v>8.4329397961428469</v>
      </c>
      <c r="CW53" s="82">
        <v>0.32772753887190165</v>
      </c>
      <c r="CX53" s="82">
        <v>26.379999999999995</v>
      </c>
      <c r="CY53" s="82">
        <v>8.4331636794691338</v>
      </c>
      <c r="CZ53" s="82">
        <v>55.727610481845467</v>
      </c>
      <c r="DA53" s="82">
        <v>9.6058531980174653</v>
      </c>
      <c r="DB53" s="28"/>
      <c r="DC53" s="28"/>
      <c r="DD53" s="28"/>
      <c r="DE53" s="28"/>
      <c r="DF53" s="28"/>
      <c r="DG53" s="28"/>
      <c r="DH53" s="28"/>
      <c r="DI53" s="28"/>
      <c r="DJ53" s="28"/>
      <c r="DK53" s="28"/>
      <c r="DL53" s="28"/>
      <c r="DM53" s="28"/>
      <c r="DN53" s="28"/>
      <c r="DO53" s="28"/>
      <c r="DP53" s="28"/>
    </row>
    <row r="54" spans="1:120" ht="20.25" customHeight="1" x14ac:dyDescent="0.35">
      <c r="A54" s="32">
        <v>51</v>
      </c>
      <c r="B54" s="83" t="s">
        <v>158</v>
      </c>
      <c r="C54" s="84">
        <v>0.51177415038801177</v>
      </c>
      <c r="D54" s="82">
        <v>69.7</v>
      </c>
      <c r="E54" s="82">
        <v>23.364805400093989</v>
      </c>
      <c r="F54" s="82">
        <v>61.8</v>
      </c>
      <c r="G54" s="82">
        <v>269.15926625158841</v>
      </c>
      <c r="H54" s="85">
        <v>3.6666666666666572</v>
      </c>
      <c r="I54" s="82">
        <v>1.3559322033898269</v>
      </c>
      <c r="J54" s="82">
        <v>41.32899709941109</v>
      </c>
      <c r="K54" s="82">
        <v>32.22608253537836</v>
      </c>
      <c r="L54" s="82">
        <v>36.714704867103904</v>
      </c>
      <c r="M54" s="82">
        <v>23.994211287988424</v>
      </c>
      <c r="N54" s="82">
        <v>19.253208868144693</v>
      </c>
      <c r="O54" s="82">
        <v>9.5999999999999943</v>
      </c>
      <c r="P54" s="82">
        <v>15.213358070500927</v>
      </c>
      <c r="Q54" s="82">
        <v>17.967781908302356</v>
      </c>
      <c r="R54" s="82">
        <v>5.2631578947368398</v>
      </c>
      <c r="S54" s="82">
        <v>3.4000000000000057</v>
      </c>
      <c r="T54" s="82">
        <v>29.11242603550296</v>
      </c>
      <c r="U54" s="82">
        <v>6.2</v>
      </c>
      <c r="V54" s="82">
        <v>15.213358070500927</v>
      </c>
      <c r="W54" s="82">
        <v>69.8</v>
      </c>
      <c r="X54" s="82">
        <v>30.1</v>
      </c>
      <c r="Y54" s="86">
        <f t="shared" si="0"/>
        <v>5.2631578947368398</v>
      </c>
      <c r="Z54" s="86">
        <f t="shared" si="4"/>
        <v>3.4000000000000057</v>
      </c>
      <c r="AA54" s="82">
        <v>17.899999999999999</v>
      </c>
      <c r="AB54" s="82">
        <v>47.410884532202545</v>
      </c>
      <c r="AC54" s="82">
        <v>16.254930454639819</v>
      </c>
      <c r="AD54" s="82">
        <v>2184.1760299625466</v>
      </c>
      <c r="AE54" s="82">
        <v>917.55725190839689</v>
      </c>
      <c r="AF54" s="82">
        <v>1413.3785022075363</v>
      </c>
      <c r="AG54" s="84">
        <v>636.37398785425103</v>
      </c>
      <c r="AH54" s="87">
        <v>15.652700307000474</v>
      </c>
      <c r="AI54" s="82">
        <v>1010</v>
      </c>
      <c r="AJ54" s="82">
        <v>495.69976544175137</v>
      </c>
      <c r="AK54" s="82">
        <v>849.59276018099547</v>
      </c>
      <c r="AL54" s="82">
        <v>636.37398785425103</v>
      </c>
      <c r="AM54" s="82">
        <v>8.1345508758852034</v>
      </c>
      <c r="AN54" s="82">
        <v>0.44</v>
      </c>
      <c r="AO54" s="82">
        <v>29.797419686683668</v>
      </c>
      <c r="AP54" s="82">
        <v>80.127970749542968</v>
      </c>
      <c r="AQ54" s="82">
        <v>2.4550669216061185</v>
      </c>
      <c r="AR54" s="82">
        <v>0.63711815958948925</v>
      </c>
      <c r="AS54" s="82">
        <v>41.939313984168869</v>
      </c>
      <c r="AT54" s="82">
        <v>49.078912083439903</v>
      </c>
      <c r="AU54" s="82">
        <v>149.6934884288757</v>
      </c>
      <c r="AV54" s="82">
        <v>16.068313814187938</v>
      </c>
      <c r="AW54" s="82">
        <v>87.289507731578965</v>
      </c>
      <c r="AX54" s="86">
        <f t="shared" si="1"/>
        <v>1413.3785022075363</v>
      </c>
      <c r="AY54" s="82">
        <v>138.59595183258187</v>
      </c>
      <c r="AZ54" s="82">
        <v>31.7</v>
      </c>
      <c r="BA54" s="82"/>
      <c r="BB54" s="82">
        <v>30.7</v>
      </c>
      <c r="BC54" s="82">
        <v>24.880050000000001</v>
      </c>
      <c r="BD54" s="82">
        <v>2.39</v>
      </c>
      <c r="BE54" s="82">
        <v>40.72</v>
      </c>
      <c r="BF54" s="82">
        <v>6.55</v>
      </c>
      <c r="BG54" s="82">
        <v>23.7</v>
      </c>
      <c r="BH54" s="88">
        <v>17.7</v>
      </c>
      <c r="BI54" s="82">
        <v>67.23</v>
      </c>
      <c r="BJ54" s="88">
        <v>22.47</v>
      </c>
      <c r="BK54" s="82">
        <v>23.336569999999998</v>
      </c>
      <c r="BL54" s="82">
        <v>16.43</v>
      </c>
      <c r="BM54" s="82">
        <v>27.63</v>
      </c>
      <c r="BN54" s="82">
        <v>79.257408068546951</v>
      </c>
      <c r="BO54" s="82">
        <v>69.453681710213772</v>
      </c>
      <c r="BP54" s="82">
        <v>864.04494382022472</v>
      </c>
      <c r="BQ54" s="82">
        <v>1162.2460331401137</v>
      </c>
      <c r="BR54" s="82">
        <v>20.348315279190857</v>
      </c>
      <c r="BS54" s="82">
        <v>36.9</v>
      </c>
      <c r="BT54" s="82"/>
      <c r="BU54" s="82" t="s">
        <v>236</v>
      </c>
      <c r="BV54" s="86">
        <f t="shared" si="2"/>
        <v>1413.3785022075363</v>
      </c>
      <c r="BW54" s="82">
        <v>15.213358070500927</v>
      </c>
      <c r="BX54" s="86">
        <f t="shared" si="3"/>
        <v>47.410884532202545</v>
      </c>
      <c r="BY54" s="82" t="s">
        <v>108</v>
      </c>
      <c r="BZ54" s="82" t="s">
        <v>108</v>
      </c>
      <c r="CA54" s="82" t="s">
        <v>108</v>
      </c>
      <c r="CB54" s="82" t="s">
        <v>108</v>
      </c>
      <c r="CC54" s="82" t="s">
        <v>108</v>
      </c>
      <c r="CD54" s="82" t="s">
        <v>108</v>
      </c>
      <c r="CE54" s="82">
        <v>17.967781908302356</v>
      </c>
      <c r="CF54" s="82" t="s">
        <v>236</v>
      </c>
      <c r="CG54" s="82">
        <v>10.8</v>
      </c>
      <c r="CH54" s="82">
        <v>0.5</v>
      </c>
      <c r="CI54" s="82">
        <v>3.5999999999999943</v>
      </c>
      <c r="CJ54" s="82">
        <v>18.7</v>
      </c>
      <c r="CK54" s="82">
        <v>8.1045428312309351</v>
      </c>
      <c r="CL54" s="82"/>
      <c r="CM54" s="82"/>
      <c r="CN54" s="82">
        <v>58.4</v>
      </c>
      <c r="CO54" s="82"/>
      <c r="CP54" s="82">
        <v>9.4</v>
      </c>
      <c r="CQ54" s="82">
        <v>5.8</v>
      </c>
      <c r="CR54" s="82">
        <v>49.6</v>
      </c>
      <c r="CS54" s="82">
        <v>442</v>
      </c>
      <c r="CT54" s="82">
        <v>19.700000000000003</v>
      </c>
      <c r="CU54" s="82">
        <v>29.2</v>
      </c>
      <c r="CV54" s="82">
        <v>3.9370952000709787</v>
      </c>
      <c r="CW54" s="82">
        <v>0.21128054381774758</v>
      </c>
      <c r="CX54" s="82">
        <v>23.480000000000004</v>
      </c>
      <c r="CY54" s="82">
        <v>8.7653952754812714</v>
      </c>
      <c r="CZ54" s="82">
        <v>61.676250817126153</v>
      </c>
      <c r="DA54" s="82">
        <v>23.74014457498749</v>
      </c>
      <c r="DB54" s="28"/>
      <c r="DC54" s="28"/>
      <c r="DD54" s="28"/>
      <c r="DE54" s="28"/>
      <c r="DF54" s="28"/>
      <c r="DG54" s="28"/>
      <c r="DH54" s="28"/>
      <c r="DI54" s="28"/>
      <c r="DJ54" s="28"/>
      <c r="DK54" s="28"/>
      <c r="DL54" s="28"/>
      <c r="DM54" s="28"/>
      <c r="DN54" s="28"/>
      <c r="DO54" s="28"/>
      <c r="DP54" s="28"/>
    </row>
    <row r="55" spans="1:120" ht="20.25" customHeight="1" x14ac:dyDescent="0.35">
      <c r="A55" s="32">
        <v>52</v>
      </c>
      <c r="B55" s="83" t="s">
        <v>159</v>
      </c>
      <c r="C55" s="84">
        <v>6.7637243996597523</v>
      </c>
      <c r="D55" s="82">
        <v>55.5</v>
      </c>
      <c r="E55" s="82">
        <v>18.028240239575844</v>
      </c>
      <c r="F55" s="82">
        <v>47.9</v>
      </c>
      <c r="G55" s="82">
        <v>295.00226889652737</v>
      </c>
      <c r="H55" s="85">
        <v>12.689804772234268</v>
      </c>
      <c r="I55" s="82">
        <v>5.8693244739756381</v>
      </c>
      <c r="J55" s="82">
        <v>22.53678402522333</v>
      </c>
      <c r="K55" s="82">
        <v>23.468065411909905</v>
      </c>
      <c r="L55" s="82">
        <v>23.01573412666847</v>
      </c>
      <c r="M55" s="82">
        <v>56.076105488446323</v>
      </c>
      <c r="N55" s="82">
        <v>41.93072382727555</v>
      </c>
      <c r="O55" s="82">
        <v>13</v>
      </c>
      <c r="P55" s="82">
        <v>10.348556692454871</v>
      </c>
      <c r="Q55" s="82">
        <v>5.5675227837613921</v>
      </c>
      <c r="R55" s="82">
        <v>10.5937136204889</v>
      </c>
      <c r="S55" s="82">
        <v>15.400000000000006</v>
      </c>
      <c r="T55" s="82">
        <v>44.075109767053434</v>
      </c>
      <c r="U55" s="82">
        <v>7.4</v>
      </c>
      <c r="V55" s="82">
        <v>10.348556692454871</v>
      </c>
      <c r="W55" s="82">
        <v>51.7</v>
      </c>
      <c r="X55" s="82">
        <v>47.3</v>
      </c>
      <c r="Y55" s="86">
        <f t="shared" si="0"/>
        <v>10.5937136204889</v>
      </c>
      <c r="Z55" s="86">
        <f t="shared" si="4"/>
        <v>15.400000000000006</v>
      </c>
      <c r="AA55" s="82">
        <v>10</v>
      </c>
      <c r="AB55" s="82">
        <v>19.097417510999879</v>
      </c>
      <c r="AC55" s="82">
        <v>25.780234070221063</v>
      </c>
      <c r="AD55" s="82">
        <v>2251.589825119237</v>
      </c>
      <c r="AE55" s="82">
        <v>1073.735119047619</v>
      </c>
      <c r="AF55" s="82">
        <v>1028.8087644759007</v>
      </c>
      <c r="AG55" s="84">
        <v>680.02549936251592</v>
      </c>
      <c r="AH55" s="87">
        <v>14.122375275655981</v>
      </c>
      <c r="AI55" s="82">
        <v>1014</v>
      </c>
      <c r="AJ55" s="82">
        <v>569.87824972537533</v>
      </c>
      <c r="AK55" s="82">
        <v>811.07929121174152</v>
      </c>
      <c r="AL55" s="82">
        <v>680.02549936251592</v>
      </c>
      <c r="AM55" s="82">
        <v>35.458529727941787</v>
      </c>
      <c r="AN55" s="82">
        <v>0.43</v>
      </c>
      <c r="AO55" s="82">
        <v>24.374751725671036</v>
      </c>
      <c r="AP55" s="82">
        <v>60.351709280382103</v>
      </c>
      <c r="AQ55" s="82">
        <v>2.3095934774580265</v>
      </c>
      <c r="AR55" s="82">
        <v>1.441071548764892</v>
      </c>
      <c r="AS55" s="82">
        <v>61.783487126469637</v>
      </c>
      <c r="AT55" s="82">
        <v>20.284348704351185</v>
      </c>
      <c r="AU55" s="82">
        <v>130.84315479904151</v>
      </c>
      <c r="AV55" s="82">
        <v>7.9761285992232516</v>
      </c>
      <c r="AW55" s="82">
        <v>90.88236372184555</v>
      </c>
      <c r="AX55" s="86">
        <f t="shared" si="1"/>
        <v>1028.8087644759007</v>
      </c>
      <c r="AY55" s="82">
        <v>118.9711846335632</v>
      </c>
      <c r="AZ55" s="82">
        <v>32.700000000000003</v>
      </c>
      <c r="BA55" s="82"/>
      <c r="BB55" s="82">
        <v>16</v>
      </c>
      <c r="BC55" s="82">
        <v>21.952960000000001</v>
      </c>
      <c r="BD55" s="82">
        <v>1.3</v>
      </c>
      <c r="BE55" s="82">
        <v>45.25</v>
      </c>
      <c r="BF55" s="82">
        <v>7.19</v>
      </c>
      <c r="BG55" s="82">
        <v>15.2</v>
      </c>
      <c r="BH55" s="88">
        <v>9.6</v>
      </c>
      <c r="BI55" s="82">
        <v>58.31</v>
      </c>
      <c r="BJ55" s="88">
        <v>18.579999999999998</v>
      </c>
      <c r="BK55" s="82">
        <v>21.715409999999999</v>
      </c>
      <c r="BL55" s="82">
        <v>15.64</v>
      </c>
      <c r="BM55" s="82">
        <v>28.09</v>
      </c>
      <c r="BN55" s="82">
        <v>62.396511407444855</v>
      </c>
      <c r="BO55" s="82">
        <v>64.830339321357286</v>
      </c>
      <c r="BP55" s="82">
        <v>886.93259972489682</v>
      </c>
      <c r="BQ55" s="82">
        <v>1156.6928050625945</v>
      </c>
      <c r="BR55" s="82">
        <v>19.367004739819581</v>
      </c>
      <c r="BS55" s="82">
        <v>53.3</v>
      </c>
      <c r="BT55" s="82">
        <v>50.075179005517541</v>
      </c>
      <c r="BU55" s="82" t="s">
        <v>214</v>
      </c>
      <c r="BV55" s="86">
        <f t="shared" si="2"/>
        <v>1028.8087644759007</v>
      </c>
      <c r="BW55" s="82">
        <v>10.348556692454871</v>
      </c>
      <c r="BX55" s="86">
        <f t="shared" si="3"/>
        <v>19.097417510999879</v>
      </c>
      <c r="BY55" s="82">
        <v>12.2</v>
      </c>
      <c r="BZ55" s="82">
        <v>35.799999999999997</v>
      </c>
      <c r="CA55" s="82">
        <v>29.9</v>
      </c>
      <c r="CB55" s="82">
        <v>18.100000000000001</v>
      </c>
      <c r="CC55" s="82">
        <v>26.9</v>
      </c>
      <c r="CD55" s="82">
        <v>15.3</v>
      </c>
      <c r="CE55" s="82">
        <v>5.5675227837613921</v>
      </c>
      <c r="CF55" s="82" t="s">
        <v>214</v>
      </c>
      <c r="CG55" s="82">
        <v>22</v>
      </c>
      <c r="CH55" s="82">
        <v>1.4</v>
      </c>
      <c r="CI55" s="82">
        <v>13.700000000000003</v>
      </c>
      <c r="CJ55" s="82">
        <v>7.1</v>
      </c>
      <c r="CK55" s="82">
        <v>36.364806130618781</v>
      </c>
      <c r="CL55" s="82"/>
      <c r="CM55" s="82"/>
      <c r="CN55" s="82">
        <v>31.3</v>
      </c>
      <c r="CO55" s="82">
        <v>13.3</v>
      </c>
      <c r="CP55" s="82">
        <v>8.6</v>
      </c>
      <c r="CQ55" s="82">
        <v>4.4000000000000004</v>
      </c>
      <c r="CR55" s="82">
        <v>44.6</v>
      </c>
      <c r="CS55" s="82">
        <v>479</v>
      </c>
      <c r="CT55" s="82">
        <v>35.900000000000006</v>
      </c>
      <c r="CU55" s="82">
        <v>1.4000000000000001</v>
      </c>
      <c r="CV55" s="82">
        <v>8.0285062952273396</v>
      </c>
      <c r="CW55" s="82">
        <v>0.44801878076134138</v>
      </c>
      <c r="CX55" s="82">
        <v>31.589999999999989</v>
      </c>
      <c r="CY55" s="82">
        <v>10.82576400066834</v>
      </c>
      <c r="CZ55" s="82">
        <v>64.134026828086704</v>
      </c>
      <c r="DA55" s="82">
        <v>9.2292338544485979</v>
      </c>
      <c r="DB55" s="28"/>
      <c r="DC55" s="28"/>
      <c r="DD55" s="28"/>
      <c r="DE55" s="28"/>
      <c r="DF55" s="28"/>
      <c r="DG55" s="28"/>
      <c r="DH55" s="28"/>
      <c r="DI55" s="28"/>
      <c r="DJ55" s="28"/>
      <c r="DK55" s="28"/>
      <c r="DL55" s="28"/>
      <c r="DM55" s="28"/>
      <c r="DN55" s="28"/>
      <c r="DO55" s="28"/>
      <c r="DP55" s="28"/>
    </row>
    <row r="56" spans="1:120" ht="20.25" customHeight="1" x14ac:dyDescent="0.35">
      <c r="A56" s="32">
        <v>53</v>
      </c>
      <c r="B56" s="83" t="s">
        <v>160</v>
      </c>
      <c r="C56" s="84">
        <v>0.58855660248532016</v>
      </c>
      <c r="D56" s="82">
        <v>63.3</v>
      </c>
      <c r="E56" s="82">
        <v>21.731581933822845</v>
      </c>
      <c r="F56" s="82">
        <v>50.5</v>
      </c>
      <c r="G56" s="82">
        <v>467.78269875751658</v>
      </c>
      <c r="H56" s="85">
        <v>6.8210262828535662</v>
      </c>
      <c r="I56" s="82">
        <v>3.3205619412515972</v>
      </c>
      <c r="J56" s="82">
        <v>34.7974839181026</v>
      </c>
      <c r="K56" s="82">
        <v>31.524589896883704</v>
      </c>
      <c r="L56" s="82">
        <v>33.088235294117645</v>
      </c>
      <c r="M56" s="82">
        <v>27.660327915294452</v>
      </c>
      <c r="N56" s="82">
        <v>19.535260740340448</v>
      </c>
      <c r="O56" s="82">
        <v>6.9000000000000057</v>
      </c>
      <c r="P56" s="82">
        <v>12.525281710488297</v>
      </c>
      <c r="Q56" s="82">
        <v>16.446233467510062</v>
      </c>
      <c r="R56" s="82">
        <v>9.3590470788428792</v>
      </c>
      <c r="S56" s="82">
        <v>8.0999999999999943</v>
      </c>
      <c r="T56" s="82">
        <v>33.504914134344752</v>
      </c>
      <c r="U56" s="82">
        <v>4.5999999999999996</v>
      </c>
      <c r="V56" s="82">
        <v>12.525281710488297</v>
      </c>
      <c r="W56" s="82">
        <v>63.4</v>
      </c>
      <c r="X56" s="82">
        <v>37.5</v>
      </c>
      <c r="Y56" s="86">
        <f t="shared" si="0"/>
        <v>9.3590470788428792</v>
      </c>
      <c r="Z56" s="86">
        <f t="shared" si="4"/>
        <v>8.0999999999999943</v>
      </c>
      <c r="AA56" s="82">
        <v>20.7</v>
      </c>
      <c r="AB56" s="82">
        <v>25.412593013223884</v>
      </c>
      <c r="AC56" s="82">
        <v>16.442784936933656</v>
      </c>
      <c r="AD56" s="82">
        <v>2278.8828467849648</v>
      </c>
      <c r="AE56" s="82">
        <v>957.91757049891544</v>
      </c>
      <c r="AF56" s="82">
        <v>1277.9666236334995</v>
      </c>
      <c r="AG56" s="84">
        <v>630.77170005136111</v>
      </c>
      <c r="AH56" s="87">
        <v>13.109622756391015</v>
      </c>
      <c r="AI56" s="82">
        <v>1030</v>
      </c>
      <c r="AJ56" s="82">
        <v>513.47218378079162</v>
      </c>
      <c r="AK56" s="82">
        <v>817.70871643986754</v>
      </c>
      <c r="AL56" s="82">
        <v>630.77170005136111</v>
      </c>
      <c r="AM56" s="82">
        <v>6.8258859784283521</v>
      </c>
      <c r="AN56" s="82">
        <v>0.44</v>
      </c>
      <c r="AO56" s="82">
        <v>33.18197463162128</v>
      </c>
      <c r="AP56" s="82">
        <v>76.978138905010638</v>
      </c>
      <c r="AQ56" s="82">
        <v>1.3267259826557045</v>
      </c>
      <c r="AR56" s="82">
        <v>0.35044771334688496</v>
      </c>
      <c r="AS56" s="82">
        <v>53.365839080930535</v>
      </c>
      <c r="AT56" s="82">
        <v>31.63150810448208</v>
      </c>
      <c r="AU56" s="82">
        <v>150.07476724891319</v>
      </c>
      <c r="AV56" s="82">
        <v>20.866023303572625</v>
      </c>
      <c r="AW56" s="82">
        <v>100.06942190387829</v>
      </c>
      <c r="AX56" s="86">
        <f t="shared" si="1"/>
        <v>1277.9666236334995</v>
      </c>
      <c r="AY56" s="82">
        <v>138.20915825031921</v>
      </c>
      <c r="AZ56" s="82">
        <v>28.5</v>
      </c>
      <c r="BA56" s="82"/>
      <c r="BB56" s="82">
        <v>23.1</v>
      </c>
      <c r="BC56" s="82">
        <v>22.989139999999999</v>
      </c>
      <c r="BD56" s="82">
        <v>1.65</v>
      </c>
      <c r="BE56" s="82">
        <v>41.5</v>
      </c>
      <c r="BF56" s="82">
        <v>4.87</v>
      </c>
      <c r="BG56" s="82">
        <v>16.8</v>
      </c>
      <c r="BH56" s="88">
        <v>9.6999999999999993</v>
      </c>
      <c r="BI56" s="82">
        <v>70.040000000000006</v>
      </c>
      <c r="BJ56" s="88">
        <v>25.81</v>
      </c>
      <c r="BK56" s="82">
        <v>18.43431</v>
      </c>
      <c r="BL56" s="82">
        <v>14.79</v>
      </c>
      <c r="BM56" s="82">
        <v>26.23</v>
      </c>
      <c r="BN56" s="82">
        <v>81.719468054821263</v>
      </c>
      <c r="BO56" s="82">
        <v>71.193737769080229</v>
      </c>
      <c r="BP56" s="82">
        <v>897.24371373307542</v>
      </c>
      <c r="BQ56" s="82">
        <v>938.35558611040756</v>
      </c>
      <c r="BR56" s="82">
        <v>14.832884873522076</v>
      </c>
      <c r="BS56" s="82">
        <v>39.200000000000003</v>
      </c>
      <c r="BT56" s="82">
        <v>47.252955852044693</v>
      </c>
      <c r="BU56" s="82" t="s">
        <v>237</v>
      </c>
      <c r="BV56" s="86">
        <f t="shared" si="2"/>
        <v>1277.9666236334995</v>
      </c>
      <c r="BW56" s="82">
        <v>12.525281710488297</v>
      </c>
      <c r="BX56" s="86">
        <f t="shared" si="3"/>
        <v>25.412593013223884</v>
      </c>
      <c r="BY56" s="82">
        <v>11.6</v>
      </c>
      <c r="BZ56" s="82">
        <v>38.5</v>
      </c>
      <c r="CA56" s="82">
        <v>23.9</v>
      </c>
      <c r="CB56" s="82">
        <v>13.2</v>
      </c>
      <c r="CC56" s="82">
        <v>21.4</v>
      </c>
      <c r="CD56" s="82">
        <v>11.3</v>
      </c>
      <c r="CE56" s="82">
        <v>16.446233467510062</v>
      </c>
      <c r="CF56" s="82" t="s">
        <v>237</v>
      </c>
      <c r="CG56" s="82">
        <v>16.8</v>
      </c>
      <c r="CH56" s="82">
        <v>0.8</v>
      </c>
      <c r="CI56" s="82">
        <v>2.9000000000000057</v>
      </c>
      <c r="CJ56" s="82">
        <v>14.3</v>
      </c>
      <c r="CK56" s="82">
        <v>5.3308524667160437</v>
      </c>
      <c r="CL56" s="82"/>
      <c r="CM56" s="82"/>
      <c r="CN56" s="82">
        <v>56.8</v>
      </c>
      <c r="CO56" s="82"/>
      <c r="CP56" s="82">
        <v>10.8</v>
      </c>
      <c r="CQ56" s="82">
        <v>6.8</v>
      </c>
      <c r="CR56" s="82">
        <v>43.4</v>
      </c>
      <c r="CS56" s="82">
        <v>370</v>
      </c>
      <c r="CT56" s="82">
        <v>14.599999999999994</v>
      </c>
      <c r="CU56" s="82">
        <v>5.8000000000000007</v>
      </c>
      <c r="CV56" s="82">
        <v>7.1928370851171568</v>
      </c>
      <c r="CW56" s="82">
        <v>0.18525195509194214</v>
      </c>
      <c r="CX56" s="82">
        <v>25.819999999999993</v>
      </c>
      <c r="CY56" s="82">
        <v>8.221553158127783</v>
      </c>
      <c r="CZ56" s="82">
        <v>56.808610138291847</v>
      </c>
      <c r="DA56" s="82">
        <v>17.481609692773691</v>
      </c>
      <c r="DB56" s="28"/>
      <c r="DC56" s="28"/>
      <c r="DD56" s="28"/>
      <c r="DE56" s="28"/>
      <c r="DF56" s="28"/>
      <c r="DG56" s="28"/>
      <c r="DH56" s="28"/>
      <c r="DI56" s="28"/>
      <c r="DJ56" s="28"/>
      <c r="DK56" s="28"/>
      <c r="DL56" s="28"/>
      <c r="DM56" s="28"/>
      <c r="DN56" s="28"/>
      <c r="DO56" s="28"/>
      <c r="DP56" s="28"/>
    </row>
    <row r="57" spans="1:120" ht="20.25" customHeight="1" x14ac:dyDescent="0.35">
      <c r="A57" s="32">
        <v>54</v>
      </c>
      <c r="B57" s="83" t="s">
        <v>161</v>
      </c>
      <c r="C57" s="84">
        <v>0.55983626294245126</v>
      </c>
      <c r="D57" s="82">
        <v>76.400000000000006</v>
      </c>
      <c r="E57" s="82">
        <v>34.715518502267081</v>
      </c>
      <c r="F57" s="82">
        <v>73.3</v>
      </c>
      <c r="G57" s="82">
        <v>131.73612848848808</v>
      </c>
      <c r="H57" s="85">
        <v>9.708737864077662</v>
      </c>
      <c r="I57" s="82">
        <v>7.0707070707070727</v>
      </c>
      <c r="J57" s="82">
        <v>35.717589024202248</v>
      </c>
      <c r="K57" s="82">
        <v>29.978768577494691</v>
      </c>
      <c r="L57" s="82">
        <v>32.706350962602343</v>
      </c>
      <c r="M57" s="82">
        <v>36.557262569832403</v>
      </c>
      <c r="N57" s="82">
        <v>12.137931034482758</v>
      </c>
      <c r="O57" s="82">
        <v>10.599999999999994</v>
      </c>
      <c r="P57" s="82">
        <v>16.396103896103899</v>
      </c>
      <c r="Q57" s="82">
        <v>18.810289389067524</v>
      </c>
      <c r="R57" s="82">
        <v>15.231788079470199</v>
      </c>
      <c r="S57" s="82">
        <v>5.5999999999999943</v>
      </c>
      <c r="T57" s="82">
        <v>38.604275917708755</v>
      </c>
      <c r="U57" s="82">
        <v>4.2</v>
      </c>
      <c r="V57" s="82">
        <v>16.396103896103899</v>
      </c>
      <c r="W57" s="82">
        <v>75.900000000000006</v>
      </c>
      <c r="X57" s="82">
        <v>49.2</v>
      </c>
      <c r="Y57" s="86">
        <f t="shared" si="0"/>
        <v>15.231788079470199</v>
      </c>
      <c r="Z57" s="86">
        <f t="shared" si="4"/>
        <v>5.5999999999999943</v>
      </c>
      <c r="AA57" s="82">
        <v>17</v>
      </c>
      <c r="AB57" s="82">
        <v>42.417437200049022</v>
      </c>
      <c r="AC57" s="82">
        <v>20.541852001617471</v>
      </c>
      <c r="AD57" s="82">
        <v>1867.1075085324233</v>
      </c>
      <c r="AE57" s="82">
        <v>833.48416289592762</v>
      </c>
      <c r="AF57" s="82">
        <v>1004.9497525123744</v>
      </c>
      <c r="AG57" s="84">
        <v>550.2899045020464</v>
      </c>
      <c r="AH57" s="87">
        <v>12.144588935419881</v>
      </c>
      <c r="AI57" s="82">
        <v>995</v>
      </c>
      <c r="AJ57" s="82">
        <v>488.96103896103898</v>
      </c>
      <c r="AK57" s="82">
        <v>651.14406779661022</v>
      </c>
      <c r="AL57" s="82">
        <v>550.2899045020464</v>
      </c>
      <c r="AM57" s="82">
        <v>14.902568644818423</v>
      </c>
      <c r="AN57" s="82">
        <v>0.44</v>
      </c>
      <c r="AO57" s="82">
        <v>42.564561687844702</v>
      </c>
      <c r="AP57" s="82">
        <v>80.806829133966687</v>
      </c>
      <c r="AQ57" s="82">
        <v>1.8788467768059605</v>
      </c>
      <c r="AR57" s="82">
        <v>0.99097393170485393</v>
      </c>
      <c r="AS57" s="82">
        <v>52.451016757750359</v>
      </c>
      <c r="AT57" s="82">
        <v>31.388777419477723</v>
      </c>
      <c r="AU57" s="82">
        <v>152.13956783563586</v>
      </c>
      <c r="AV57" s="82">
        <v>9.8929208804283082</v>
      </c>
      <c r="AW57" s="82">
        <v>87.83563140085468</v>
      </c>
      <c r="AX57" s="86">
        <f t="shared" si="1"/>
        <v>1004.9497525123744</v>
      </c>
      <c r="AY57" s="82">
        <v>128.47520293564583</v>
      </c>
      <c r="AZ57" s="82">
        <v>21</v>
      </c>
      <c r="BA57" s="82"/>
      <c r="BB57" s="82">
        <v>19.100000000000001</v>
      </c>
      <c r="BC57" s="82">
        <v>22.83916</v>
      </c>
      <c r="BD57" s="82">
        <v>0.85</v>
      </c>
      <c r="BE57" s="82">
        <v>49.18</v>
      </c>
      <c r="BF57" s="82">
        <v>10.68</v>
      </c>
      <c r="BG57" s="82">
        <v>14.4</v>
      </c>
      <c r="BH57" s="88">
        <v>10.4</v>
      </c>
      <c r="BI57" s="82">
        <v>66.72</v>
      </c>
      <c r="BJ57" s="88">
        <v>20.260000000000002</v>
      </c>
      <c r="BK57" s="82">
        <v>25.477910000000001</v>
      </c>
      <c r="BL57" s="82">
        <v>22.29</v>
      </c>
      <c r="BM57" s="82">
        <v>26.66</v>
      </c>
      <c r="BN57" s="82">
        <v>84.309309309309313</v>
      </c>
      <c r="BO57" s="82">
        <v>68.218623481781378</v>
      </c>
      <c r="BP57" s="82">
        <v>756.80212014134281</v>
      </c>
      <c r="BQ57" s="82">
        <v>1081.2749820641591</v>
      </c>
      <c r="BR57" s="82">
        <v>16.691878357936467</v>
      </c>
      <c r="BS57" s="82">
        <v>29.700000000000003</v>
      </c>
      <c r="BT57" s="82"/>
      <c r="BU57" s="82" t="s">
        <v>238</v>
      </c>
      <c r="BV57" s="86">
        <f t="shared" si="2"/>
        <v>1004.9497525123744</v>
      </c>
      <c r="BW57" s="82">
        <v>16.396103896103899</v>
      </c>
      <c r="BX57" s="86">
        <f t="shared" si="3"/>
        <v>42.417437200049022</v>
      </c>
      <c r="BY57" s="82" t="s">
        <v>108</v>
      </c>
      <c r="BZ57" s="82" t="s">
        <v>108</v>
      </c>
      <c r="CA57" s="82" t="s">
        <v>108</v>
      </c>
      <c r="CB57" s="82" t="s">
        <v>108</v>
      </c>
      <c r="CC57" s="82" t="s">
        <v>108</v>
      </c>
      <c r="CD57" s="82" t="s">
        <v>108</v>
      </c>
      <c r="CE57" s="82">
        <v>18.810289389067524</v>
      </c>
      <c r="CF57" s="82" t="s">
        <v>238</v>
      </c>
      <c r="CG57" s="82">
        <v>25.6</v>
      </c>
      <c r="CH57" s="82">
        <v>0.8</v>
      </c>
      <c r="CI57" s="82">
        <v>13.599999999999994</v>
      </c>
      <c r="CJ57" s="82">
        <v>9.6999999999999993</v>
      </c>
      <c r="CK57" s="82">
        <v>12.023562023562024</v>
      </c>
      <c r="CL57" s="82"/>
      <c r="CM57" s="82"/>
      <c r="CN57" s="82">
        <v>55.5</v>
      </c>
      <c r="CO57" s="82"/>
      <c r="CP57" s="82">
        <v>8.3000000000000007</v>
      </c>
      <c r="CQ57" s="82">
        <v>5.2</v>
      </c>
      <c r="CR57" s="82">
        <v>42.3</v>
      </c>
      <c r="CS57" s="82">
        <v>402</v>
      </c>
      <c r="CT57" s="82">
        <v>13</v>
      </c>
      <c r="CU57" s="82">
        <v>15.7</v>
      </c>
      <c r="CV57" s="82">
        <v>6.0247916541759094</v>
      </c>
      <c r="CW57" s="82">
        <v>0.33744595592112203</v>
      </c>
      <c r="CX57" s="82">
        <v>19.64</v>
      </c>
      <c r="CY57" s="82">
        <v>9.3051329891671077</v>
      </c>
      <c r="CZ57" s="82">
        <v>62.480588227442382</v>
      </c>
      <c r="DA57" s="82">
        <v>25.220123003406929</v>
      </c>
      <c r="DB57" s="28"/>
      <c r="DC57" s="28"/>
      <c r="DD57" s="28"/>
      <c r="DE57" s="28"/>
      <c r="DF57" s="28"/>
      <c r="DG57" s="28"/>
      <c r="DH57" s="28"/>
      <c r="DI57" s="28"/>
      <c r="DJ57" s="28"/>
      <c r="DK57" s="28"/>
      <c r="DL57" s="28"/>
      <c r="DM57" s="28"/>
      <c r="DN57" s="28"/>
      <c r="DO57" s="28"/>
      <c r="DP57" s="28"/>
    </row>
    <row r="58" spans="1:120" ht="20.25" customHeight="1" x14ac:dyDescent="0.35">
      <c r="A58" s="32">
        <v>55</v>
      </c>
      <c r="B58" s="83" t="s">
        <v>162</v>
      </c>
      <c r="C58" s="84">
        <v>0.26788631166285526</v>
      </c>
      <c r="D58" s="82">
        <v>85.9</v>
      </c>
      <c r="E58" s="82">
        <v>35.842535614937198</v>
      </c>
      <c r="F58" s="82">
        <v>60.9</v>
      </c>
      <c r="G58" s="82">
        <v>0</v>
      </c>
      <c r="H58" s="85">
        <v>10.526315789473685</v>
      </c>
      <c r="I58" s="82">
        <v>0</v>
      </c>
      <c r="J58" s="82">
        <v>42.815500685871058</v>
      </c>
      <c r="K58" s="82">
        <v>31.546008119079836</v>
      </c>
      <c r="L58" s="82">
        <v>37.147722435078755</v>
      </c>
      <c r="M58" s="82">
        <v>25.952227243382826</v>
      </c>
      <c r="N58" s="82">
        <v>11.608391608391608</v>
      </c>
      <c r="O58" s="82">
        <v>0</v>
      </c>
      <c r="P58" s="82">
        <v>12.577639751552795</v>
      </c>
      <c r="Q58" s="82">
        <v>17.519379844961243</v>
      </c>
      <c r="R58" s="82">
        <v>6.3157894736842097</v>
      </c>
      <c r="S58" s="82">
        <v>3.0999999999999943</v>
      </c>
      <c r="T58" s="82">
        <v>42.290458618871902</v>
      </c>
      <c r="U58" s="82">
        <v>2.8</v>
      </c>
      <c r="V58" s="82">
        <v>12.577639751552795</v>
      </c>
      <c r="W58" s="82">
        <v>49.5</v>
      </c>
      <c r="X58" s="82">
        <v>44.8</v>
      </c>
      <c r="Y58" s="86">
        <f t="shared" si="0"/>
        <v>6.3157894736842097</v>
      </c>
      <c r="Z58" s="86">
        <f t="shared" si="4"/>
        <v>3.0999999999999943</v>
      </c>
      <c r="AA58" s="82">
        <v>18.5</v>
      </c>
      <c r="AB58" s="82">
        <v>44.768210643700179</v>
      </c>
      <c r="AC58" s="82">
        <v>13.438895655704425</v>
      </c>
      <c r="AD58" s="82">
        <v>1857.8269484808454</v>
      </c>
      <c r="AE58" s="82">
        <v>835.82089552238801</v>
      </c>
      <c r="AF58" s="82">
        <v>1121.7478122981147</v>
      </c>
      <c r="AG58" s="84">
        <v>620.07512520868113</v>
      </c>
      <c r="AH58" s="87">
        <v>13.127873318576535</v>
      </c>
      <c r="AI58" s="82">
        <v>1016</v>
      </c>
      <c r="AJ58" s="82">
        <v>497.93814432989689</v>
      </c>
      <c r="AK58" s="82">
        <v>783.20463320463318</v>
      </c>
      <c r="AL58" s="82">
        <v>620.07512520868113</v>
      </c>
      <c r="AM58" s="82">
        <v>5.9491617090319089</v>
      </c>
      <c r="AN58" s="82">
        <v>0.43</v>
      </c>
      <c r="AO58" s="82">
        <v>19.90002688066836</v>
      </c>
      <c r="AP58" s="82">
        <v>77.972207925887801</v>
      </c>
      <c r="AQ58" s="82">
        <v>0.9394964299135663</v>
      </c>
      <c r="AR58" s="82">
        <v>0.6469818982724207</v>
      </c>
      <c r="AS58" s="82">
        <v>44.132929955428281</v>
      </c>
      <c r="AT58" s="82">
        <v>44.349080306636985</v>
      </c>
      <c r="AU58" s="82">
        <v>171.8322995350722</v>
      </c>
      <c r="AV58" s="82">
        <v>11.36310167976286</v>
      </c>
      <c r="AW58" s="82">
        <v>102.84596569799633</v>
      </c>
      <c r="AX58" s="86">
        <f t="shared" si="1"/>
        <v>1121.7478122981147</v>
      </c>
      <c r="AY58" s="82">
        <v>148.90439195227191</v>
      </c>
      <c r="AZ58" s="82">
        <v>30.2</v>
      </c>
      <c r="BA58" s="82"/>
      <c r="BB58" s="82">
        <v>25.3</v>
      </c>
      <c r="BC58" s="82">
        <v>21.50254</v>
      </c>
      <c r="BD58" s="82">
        <v>2.5499999999999998</v>
      </c>
      <c r="BE58" s="82">
        <v>40.200000000000003</v>
      </c>
      <c r="BF58" s="82">
        <v>6.28</v>
      </c>
      <c r="BG58" s="82">
        <v>17.3</v>
      </c>
      <c r="BH58" s="88">
        <v>8.1</v>
      </c>
      <c r="BI58" s="82">
        <v>74.040000000000006</v>
      </c>
      <c r="BJ58" s="88">
        <v>19.329999999999998</v>
      </c>
      <c r="BK58" s="82">
        <v>25.324909999999999</v>
      </c>
      <c r="BL58" s="82">
        <v>15.29</v>
      </c>
      <c r="BM58" s="82">
        <v>19.93</v>
      </c>
      <c r="BN58" s="82">
        <v>81.966292134831463</v>
      </c>
      <c r="BO58" s="82">
        <v>75.933609958506224</v>
      </c>
      <c r="BP58" s="82">
        <v>789.9521531100479</v>
      </c>
      <c r="BQ58" s="82">
        <v>1048.1435423698704</v>
      </c>
      <c r="BR58" s="82">
        <v>22.69876351472433</v>
      </c>
      <c r="BS58" s="82">
        <v>28.099999999999994</v>
      </c>
      <c r="BT58" s="82"/>
      <c r="BU58" s="82" t="s">
        <v>239</v>
      </c>
      <c r="BV58" s="86">
        <f t="shared" si="2"/>
        <v>1121.7478122981147</v>
      </c>
      <c r="BW58" s="82">
        <v>12.577639751552795</v>
      </c>
      <c r="BX58" s="86">
        <f t="shared" si="3"/>
        <v>44.768210643700179</v>
      </c>
      <c r="BY58" s="82" t="s">
        <v>108</v>
      </c>
      <c r="BZ58" s="82" t="s">
        <v>108</v>
      </c>
      <c r="CA58" s="82" t="s">
        <v>108</v>
      </c>
      <c r="CB58" s="82" t="s">
        <v>108</v>
      </c>
      <c r="CC58" s="82" t="s">
        <v>108</v>
      </c>
      <c r="CD58" s="82" t="s">
        <v>108</v>
      </c>
      <c r="CE58" s="82">
        <v>17.519379844961243</v>
      </c>
      <c r="CF58" s="82" t="s">
        <v>239</v>
      </c>
      <c r="CG58" s="82">
        <v>18.100000000000001</v>
      </c>
      <c r="CH58" s="82">
        <v>0.4</v>
      </c>
      <c r="CI58" s="82">
        <v>12.599999999999994</v>
      </c>
      <c r="CJ58" s="82">
        <v>4.0999999999999996</v>
      </c>
      <c r="CK58" s="82">
        <v>8.7477954144620806</v>
      </c>
      <c r="CL58" s="82"/>
      <c r="CM58" s="82"/>
      <c r="CN58" s="82">
        <v>67.900000000000006</v>
      </c>
      <c r="CO58" s="82"/>
      <c r="CP58" s="82">
        <v>7.1</v>
      </c>
      <c r="CQ58" s="82">
        <v>5.2</v>
      </c>
      <c r="CR58" s="82">
        <v>26.2</v>
      </c>
      <c r="CS58" s="82">
        <v>339</v>
      </c>
      <c r="CT58" s="82">
        <v>10.599999999999994</v>
      </c>
      <c r="CU58" s="82">
        <v>33.300000000000004</v>
      </c>
      <c r="CV58" s="82">
        <v>4.3764802800947376</v>
      </c>
      <c r="CW58" s="82">
        <v>0.14377283891451506</v>
      </c>
      <c r="CX58" s="82">
        <v>17.379999999999995</v>
      </c>
      <c r="CY58" s="82">
        <v>8.5087268174066768</v>
      </c>
      <c r="CZ58" s="82">
        <v>55.805485482118463</v>
      </c>
      <c r="DA58" s="82">
        <v>16.218484260778755</v>
      </c>
      <c r="DB58" s="28"/>
      <c r="DC58" s="28"/>
      <c r="DD58" s="28"/>
      <c r="DE58" s="28"/>
      <c r="DF58" s="28"/>
      <c r="DG58" s="28"/>
      <c r="DH58" s="28"/>
      <c r="DI58" s="28"/>
      <c r="DJ58" s="28"/>
      <c r="DK58" s="28"/>
      <c r="DL58" s="28"/>
      <c r="DM58" s="28"/>
      <c r="DN58" s="28"/>
      <c r="DO58" s="28"/>
      <c r="DP58" s="28"/>
    </row>
    <row r="59" spans="1:120" ht="20.25" customHeight="1" x14ac:dyDescent="0.35">
      <c r="A59" s="32">
        <v>56</v>
      </c>
      <c r="B59" s="83" t="s">
        <v>163</v>
      </c>
      <c r="C59" s="84">
        <v>0.32503567464721739</v>
      </c>
      <c r="D59" s="82">
        <v>79.8</v>
      </c>
      <c r="E59" s="82">
        <v>32.178217821782177</v>
      </c>
      <c r="F59" s="82">
        <v>61.6</v>
      </c>
      <c r="G59" s="82">
        <v>94.777189436107079</v>
      </c>
      <c r="H59" s="85">
        <v>11</v>
      </c>
      <c r="I59" s="82">
        <v>6.4516129032258078</v>
      </c>
      <c r="J59" s="82">
        <v>45.722028648857915</v>
      </c>
      <c r="K59" s="82">
        <v>34.706346078044938</v>
      </c>
      <c r="L59" s="82">
        <v>40.271537409650321</v>
      </c>
      <c r="M59" s="82">
        <v>22.014449638759032</v>
      </c>
      <c r="N59" s="82">
        <v>11.434108527131782</v>
      </c>
      <c r="O59" s="82">
        <v>9</v>
      </c>
      <c r="P59" s="82">
        <v>15.707964601769911</v>
      </c>
      <c r="Q59" s="82">
        <v>19.047619047619047</v>
      </c>
      <c r="R59" s="82">
        <v>8.1300813008130106</v>
      </c>
      <c r="S59" s="82">
        <v>2.230000000000004</v>
      </c>
      <c r="T59" s="82">
        <v>31.107687039890429</v>
      </c>
      <c r="U59" s="82">
        <v>5</v>
      </c>
      <c r="V59" s="82">
        <v>15.707964601769911</v>
      </c>
      <c r="W59" s="82">
        <v>81.8</v>
      </c>
      <c r="X59" s="82">
        <v>52.6</v>
      </c>
      <c r="Y59" s="86">
        <f t="shared" si="0"/>
        <v>8.1300813008130106</v>
      </c>
      <c r="Z59" s="86">
        <f t="shared" si="4"/>
        <v>2.230000000000004</v>
      </c>
      <c r="AA59" s="82">
        <v>12.5</v>
      </c>
      <c r="AB59" s="82">
        <v>45.74861239689217</v>
      </c>
      <c r="AC59" s="82">
        <v>15.949227373068434</v>
      </c>
      <c r="AD59" s="82">
        <v>1866.4141414141413</v>
      </c>
      <c r="AE59" s="82">
        <v>802.19780219780216</v>
      </c>
      <c r="AF59" s="82">
        <v>1418.7299638496693</v>
      </c>
      <c r="AG59" s="84">
        <v>553.45896946564881</v>
      </c>
      <c r="AH59" s="87">
        <v>12.913616398243043</v>
      </c>
      <c r="AI59" s="82">
        <v>996</v>
      </c>
      <c r="AJ59" s="82">
        <v>467.29323308270676</v>
      </c>
      <c r="AK59" s="82">
        <v>695.84233261339091</v>
      </c>
      <c r="AL59" s="82">
        <v>553.45896946564881</v>
      </c>
      <c r="AM59" s="82">
        <v>6.3558145989453241</v>
      </c>
      <c r="AN59" s="82">
        <v>0.43</v>
      </c>
      <c r="AO59" s="82">
        <v>33.371330995087362</v>
      </c>
      <c r="AP59" s="82">
        <v>82.474629195940679</v>
      </c>
      <c r="AQ59" s="82">
        <v>0.93333333333333346</v>
      </c>
      <c r="AR59" s="82">
        <v>1.0742523203850121</v>
      </c>
      <c r="AS59" s="82">
        <v>48.733442375653624</v>
      </c>
      <c r="AT59" s="82">
        <v>60.030654241078025</v>
      </c>
      <c r="AU59" s="82">
        <v>145.73427937483237</v>
      </c>
      <c r="AV59" s="82">
        <v>13.124530603607457</v>
      </c>
      <c r="AW59" s="82">
        <v>94.717440261671541</v>
      </c>
      <c r="AX59" s="86">
        <f t="shared" si="1"/>
        <v>1418.7299638496693</v>
      </c>
      <c r="AY59" s="82">
        <v>135.67224997535575</v>
      </c>
      <c r="AZ59" s="82">
        <v>26.8</v>
      </c>
      <c r="BA59" s="82"/>
      <c r="BB59" s="82">
        <v>15.2</v>
      </c>
      <c r="BC59" s="82">
        <v>15.99985</v>
      </c>
      <c r="BD59" s="82">
        <v>1.51</v>
      </c>
      <c r="BE59" s="82">
        <v>48.77</v>
      </c>
      <c r="BF59" s="82">
        <v>4.53</v>
      </c>
      <c r="BG59" s="82">
        <v>9.8000000000000007</v>
      </c>
      <c r="BH59" s="88">
        <v>18.7</v>
      </c>
      <c r="BI59" s="82">
        <v>70.239999999999995</v>
      </c>
      <c r="BJ59" s="88">
        <v>18.12</v>
      </c>
      <c r="BK59" s="82">
        <v>29.387799999999999</v>
      </c>
      <c r="BL59" s="82">
        <v>9.59</v>
      </c>
      <c r="BM59" s="82">
        <v>20.66</v>
      </c>
      <c r="BN59" s="82">
        <v>81.866952789699582</v>
      </c>
      <c r="BO59" s="82">
        <v>68.926056338028175</v>
      </c>
      <c r="BP59" s="82">
        <v>725.76142131979691</v>
      </c>
      <c r="BQ59" s="82">
        <v>1236.3586130681033</v>
      </c>
      <c r="BR59" s="82">
        <v>86.115620808922145</v>
      </c>
      <c r="BS59" s="82">
        <v>26.900000000000006</v>
      </c>
      <c r="BT59" s="82"/>
      <c r="BU59" s="82" t="s">
        <v>240</v>
      </c>
      <c r="BV59" s="86">
        <f t="shared" si="2"/>
        <v>1418.7299638496693</v>
      </c>
      <c r="BW59" s="82">
        <v>15.707964601769911</v>
      </c>
      <c r="BX59" s="86">
        <f t="shared" si="3"/>
        <v>45.74861239689217</v>
      </c>
      <c r="BY59" s="82" t="s">
        <v>108</v>
      </c>
      <c r="BZ59" s="82" t="s">
        <v>108</v>
      </c>
      <c r="CA59" s="82" t="s">
        <v>108</v>
      </c>
      <c r="CB59" s="82" t="s">
        <v>108</v>
      </c>
      <c r="CC59" s="82" t="s">
        <v>108</v>
      </c>
      <c r="CD59" s="82" t="s">
        <v>108</v>
      </c>
      <c r="CE59" s="82">
        <v>19.047619047619047</v>
      </c>
      <c r="CF59" s="82" t="s">
        <v>240</v>
      </c>
      <c r="CG59" s="82">
        <v>12.8</v>
      </c>
      <c r="CH59" s="82">
        <v>0.9</v>
      </c>
      <c r="CI59" s="82">
        <v>7.5999999999999943</v>
      </c>
      <c r="CJ59" s="82">
        <v>12.4</v>
      </c>
      <c r="CK59" s="82">
        <v>8.2680591818973035</v>
      </c>
      <c r="CL59" s="82"/>
      <c r="CM59" s="82"/>
      <c r="CN59" s="82">
        <v>57.7</v>
      </c>
      <c r="CO59" s="82"/>
      <c r="CP59" s="82">
        <v>12</v>
      </c>
      <c r="CQ59" s="82">
        <v>8.9</v>
      </c>
      <c r="CR59" s="82">
        <v>31.4</v>
      </c>
      <c r="CS59" s="82">
        <v>363</v>
      </c>
      <c r="CT59" s="82">
        <v>17.599999999999994</v>
      </c>
      <c r="CU59" s="82">
        <v>56.499999999999993</v>
      </c>
      <c r="CV59" s="82">
        <v>3.7983231106859492</v>
      </c>
      <c r="CW59" s="82">
        <v>0.25727149288930179</v>
      </c>
      <c r="CX59" s="82">
        <v>21.47</v>
      </c>
      <c r="CY59" s="82">
        <v>9.0577988685847721</v>
      </c>
      <c r="CZ59" s="82">
        <v>56.243587031848541</v>
      </c>
      <c r="DA59" s="82">
        <v>16.433038101215796</v>
      </c>
      <c r="DB59" s="28"/>
      <c r="DC59" s="28"/>
      <c r="DD59" s="28"/>
      <c r="DE59" s="28"/>
      <c r="DF59" s="28"/>
      <c r="DG59" s="28"/>
      <c r="DH59" s="28"/>
      <c r="DI59" s="28"/>
      <c r="DJ59" s="28"/>
      <c r="DK59" s="28"/>
      <c r="DL59" s="28"/>
      <c r="DM59" s="28"/>
      <c r="DN59" s="28"/>
      <c r="DO59" s="28"/>
      <c r="DP59" s="28"/>
    </row>
    <row r="60" spans="1:120" ht="20.25" customHeight="1" x14ac:dyDescent="0.35">
      <c r="A60" s="32">
        <v>57</v>
      </c>
      <c r="B60" s="83" t="s">
        <v>164</v>
      </c>
      <c r="C60" s="84">
        <v>0.78308136572108034</v>
      </c>
      <c r="D60" s="82">
        <v>73</v>
      </c>
      <c r="E60" s="82">
        <v>25.225225225225223</v>
      </c>
      <c r="F60" s="82">
        <v>55.8</v>
      </c>
      <c r="G60" s="82">
        <v>146.91417134034572</v>
      </c>
      <c r="H60" s="85">
        <v>6.9114470842332594</v>
      </c>
      <c r="I60" s="82">
        <v>5.0549450549450654</v>
      </c>
      <c r="J60" s="82">
        <v>24.26213761788334</v>
      </c>
      <c r="K60" s="82">
        <v>20.375807398708162</v>
      </c>
      <c r="L60" s="82">
        <v>22.27688885085993</v>
      </c>
      <c r="M60" s="82">
        <v>45.034368333728366</v>
      </c>
      <c r="N60" s="82">
        <v>35.256896988104273</v>
      </c>
      <c r="O60" s="82">
        <v>5.4000000000000057</v>
      </c>
      <c r="P60" s="82">
        <v>8.109531332280147</v>
      </c>
      <c r="Q60" s="82">
        <v>6.6946705171961147</v>
      </c>
      <c r="R60" s="82">
        <v>4.2674253200569003</v>
      </c>
      <c r="S60" s="82">
        <v>4</v>
      </c>
      <c r="T60" s="82">
        <v>42.005285247940307</v>
      </c>
      <c r="U60" s="82">
        <v>3.5</v>
      </c>
      <c r="V60" s="82">
        <v>8.109531332280147</v>
      </c>
      <c r="W60" s="82">
        <v>83.3</v>
      </c>
      <c r="X60" s="82">
        <v>54.1</v>
      </c>
      <c r="Y60" s="86">
        <f t="shared" si="0"/>
        <v>4.2674253200569003</v>
      </c>
      <c r="Z60" s="86">
        <f t="shared" si="4"/>
        <v>4</v>
      </c>
      <c r="AA60" s="82">
        <v>2.9</v>
      </c>
      <c r="AB60" s="82">
        <v>6.6619058801233058</v>
      </c>
      <c r="AC60" s="82">
        <v>8.3731241473397002</v>
      </c>
      <c r="AD60" s="82">
        <v>2818.132086731649</v>
      </c>
      <c r="AE60" s="82">
        <v>1339.84375</v>
      </c>
      <c r="AF60" s="82">
        <v>775.84752909428232</v>
      </c>
      <c r="AG60" s="84">
        <v>785.19619500594536</v>
      </c>
      <c r="AH60" s="87">
        <v>16.301988365025615</v>
      </c>
      <c r="AI60" s="82">
        <v>1099</v>
      </c>
      <c r="AJ60" s="82">
        <v>601.81208053691273</v>
      </c>
      <c r="AK60" s="82">
        <v>1075.0581395348838</v>
      </c>
      <c r="AL60" s="82">
        <v>785.19619500594536</v>
      </c>
      <c r="AM60" s="82">
        <v>7.8238142165474107</v>
      </c>
      <c r="AN60" s="82">
        <v>0.44</v>
      </c>
      <c r="AO60" s="82">
        <v>18.865077678721047</v>
      </c>
      <c r="AP60" s="82">
        <v>89.473414346510793</v>
      </c>
      <c r="AQ60" s="82">
        <v>0.57632901470791642</v>
      </c>
      <c r="AR60" s="82">
        <v>0.15740870295228768</v>
      </c>
      <c r="AS60" s="82">
        <v>35.948251173562781</v>
      </c>
      <c r="AT60" s="82">
        <v>6.1287013721046995</v>
      </c>
      <c r="AU60" s="82">
        <v>142.12479828610375</v>
      </c>
      <c r="AV60" s="82">
        <v>27.247040723277898</v>
      </c>
      <c r="AW60" s="82">
        <v>107.49919509917463</v>
      </c>
      <c r="AX60" s="86">
        <f t="shared" si="1"/>
        <v>775.84752909428232</v>
      </c>
      <c r="AY60" s="82">
        <v>140.55628656028048</v>
      </c>
      <c r="AZ60" s="82">
        <v>29.9</v>
      </c>
      <c r="BA60" s="82"/>
      <c r="BB60" s="82">
        <v>14.2</v>
      </c>
      <c r="BC60" s="82">
        <v>19.308789999999998</v>
      </c>
      <c r="BD60" s="82">
        <v>2.06</v>
      </c>
      <c r="BE60" s="82">
        <v>48.42</v>
      </c>
      <c r="BF60" s="82">
        <v>6.58</v>
      </c>
      <c r="BG60" s="82">
        <v>15.9</v>
      </c>
      <c r="BH60" s="88">
        <v>6.2</v>
      </c>
      <c r="BI60" s="82">
        <v>69.78</v>
      </c>
      <c r="BJ60" s="88">
        <v>15.36</v>
      </c>
      <c r="BK60" s="82">
        <v>17.003350000000001</v>
      </c>
      <c r="BL60" s="82">
        <v>13.48</v>
      </c>
      <c r="BM60" s="82">
        <v>18.63</v>
      </c>
      <c r="BN60" s="82">
        <v>81.365479945921578</v>
      </c>
      <c r="BO60" s="82">
        <v>79.290187891440496</v>
      </c>
      <c r="BP60" s="82">
        <v>1131.1180422264874</v>
      </c>
      <c r="BQ60" s="82">
        <v>511.23327327882231</v>
      </c>
      <c r="BR60" s="82">
        <v>16.996291718170578</v>
      </c>
      <c r="BS60" s="82">
        <v>32.599999999999994</v>
      </c>
      <c r="BT60" s="82">
        <v>22.732692154836656</v>
      </c>
      <c r="BU60" s="82" t="s">
        <v>241</v>
      </c>
      <c r="BV60" s="86">
        <f t="shared" si="2"/>
        <v>775.84752909428232</v>
      </c>
      <c r="BW60" s="82">
        <v>8.109531332280147</v>
      </c>
      <c r="BX60" s="86">
        <f t="shared" si="3"/>
        <v>6.6619058801233058</v>
      </c>
      <c r="BY60" s="82">
        <v>13</v>
      </c>
      <c r="BZ60" s="82">
        <v>30.7</v>
      </c>
      <c r="CA60" s="82">
        <v>29.2</v>
      </c>
      <c r="CB60" s="82">
        <v>13.1</v>
      </c>
      <c r="CC60" s="82">
        <v>21.1</v>
      </c>
      <c r="CD60" s="82">
        <v>6.5</v>
      </c>
      <c r="CE60" s="82">
        <v>6.6946705171961147</v>
      </c>
      <c r="CF60" s="82" t="s">
        <v>241</v>
      </c>
      <c r="CG60" s="82">
        <v>12.1</v>
      </c>
      <c r="CH60" s="82">
        <v>0.9</v>
      </c>
      <c r="CI60" s="82">
        <v>4.2000000000000028</v>
      </c>
      <c r="CJ60" s="82">
        <v>16.5</v>
      </c>
      <c r="CK60" s="82">
        <v>9.9996311460292873</v>
      </c>
      <c r="CL60" s="82"/>
      <c r="CM60" s="82"/>
      <c r="CN60" s="82">
        <v>56.3</v>
      </c>
      <c r="CO60" s="82">
        <v>49.1</v>
      </c>
      <c r="CP60" s="82">
        <v>13.3</v>
      </c>
      <c r="CQ60" s="82">
        <v>7.8</v>
      </c>
      <c r="CR60" s="82">
        <v>46</v>
      </c>
      <c r="CS60" s="82">
        <v>294</v>
      </c>
      <c r="CT60" s="82">
        <v>5.5999999999999943</v>
      </c>
      <c r="CU60" s="82">
        <v>11</v>
      </c>
      <c r="CV60" s="82">
        <v>5.7826788596019369</v>
      </c>
      <c r="CW60" s="82">
        <v>0.10423148724331051</v>
      </c>
      <c r="CX60" s="82">
        <v>19.120000000000005</v>
      </c>
      <c r="CY60" s="82">
        <v>6.8646842289385734</v>
      </c>
      <c r="CZ60" s="82">
        <v>41.701682033253135</v>
      </c>
      <c r="DA60" s="82">
        <v>3.8031319910514538</v>
      </c>
      <c r="DB60" s="28"/>
      <c r="DC60" s="28"/>
      <c r="DD60" s="28"/>
      <c r="DE60" s="28"/>
      <c r="DF60" s="28"/>
      <c r="DG60" s="28"/>
      <c r="DH60" s="28"/>
      <c r="DI60" s="28"/>
      <c r="DJ60" s="28"/>
      <c r="DK60" s="28"/>
      <c r="DL60" s="28"/>
      <c r="DM60" s="28"/>
      <c r="DN60" s="28"/>
      <c r="DO60" s="28"/>
      <c r="DP60" s="28"/>
    </row>
    <row r="61" spans="1:120" ht="20.25" customHeight="1" x14ac:dyDescent="0.35">
      <c r="A61" s="32">
        <v>58</v>
      </c>
      <c r="B61" s="83" t="s">
        <v>165</v>
      </c>
      <c r="C61" s="84">
        <v>0.56332738709980279</v>
      </c>
      <c r="D61" s="82">
        <v>84.2</v>
      </c>
      <c r="E61" s="82">
        <v>32.107592781750085</v>
      </c>
      <c r="F61" s="82">
        <v>50.3</v>
      </c>
      <c r="G61" s="82">
        <v>327.89992394444118</v>
      </c>
      <c r="H61" s="85">
        <v>15.116279069767444</v>
      </c>
      <c r="I61" s="82">
        <v>12.048192771084345</v>
      </c>
      <c r="J61" s="82">
        <v>47.309573724668063</v>
      </c>
      <c r="K61" s="82">
        <v>41.83050847457627</v>
      </c>
      <c r="L61" s="82">
        <v>44.497991967871485</v>
      </c>
      <c r="M61" s="82">
        <v>19.763252702007208</v>
      </c>
      <c r="N61" s="82">
        <v>5.4474708171206228</v>
      </c>
      <c r="O61" s="82">
        <v>11</v>
      </c>
      <c r="P61" s="82">
        <v>22.055674518201286</v>
      </c>
      <c r="Q61" s="82">
        <v>22.222222222222221</v>
      </c>
      <c r="R61" s="82">
        <v>8.6538461538461497</v>
      </c>
      <c r="S61" s="82">
        <v>5.5</v>
      </c>
      <c r="T61" s="82">
        <v>31.517183570829843</v>
      </c>
      <c r="U61" s="82">
        <v>3.1</v>
      </c>
      <c r="V61" s="82">
        <v>22.055674518201286</v>
      </c>
      <c r="W61" s="82">
        <v>94.2</v>
      </c>
      <c r="X61" s="82">
        <v>42</v>
      </c>
      <c r="Y61" s="86">
        <f t="shared" si="0"/>
        <v>8.6538461538461497</v>
      </c>
      <c r="Z61" s="86">
        <f t="shared" si="4"/>
        <v>5.5</v>
      </c>
      <c r="AA61" s="82">
        <v>23.1</v>
      </c>
      <c r="AB61" s="82">
        <v>70.765744367804785</v>
      </c>
      <c r="AC61" s="82">
        <v>22.283950617283953</v>
      </c>
      <c r="AD61" s="82">
        <v>1699.8697916666667</v>
      </c>
      <c r="AE61" s="82">
        <v>800</v>
      </c>
      <c r="AF61" s="82">
        <v>2622.1169867578706</v>
      </c>
      <c r="AG61" s="84">
        <v>513.01518438177879</v>
      </c>
      <c r="AH61" s="87">
        <v>11.317296678121421</v>
      </c>
      <c r="AI61" s="82">
        <v>937</v>
      </c>
      <c r="AJ61" s="82">
        <v>473.26589595375719</v>
      </c>
      <c r="AK61" s="82">
        <v>600.38461538461536</v>
      </c>
      <c r="AL61" s="82">
        <v>513.01518438177879</v>
      </c>
      <c r="AM61" s="82"/>
      <c r="AN61" s="82">
        <v>0.42</v>
      </c>
      <c r="AO61" s="82">
        <v>37.779092297452003</v>
      </c>
      <c r="AP61" s="82">
        <v>75.490830636461709</v>
      </c>
      <c r="AQ61" s="82">
        <v>3.1604938271604941</v>
      </c>
      <c r="AR61" s="82">
        <v>0.59582919563058589</v>
      </c>
      <c r="AS61" s="82">
        <v>68.040014438199364</v>
      </c>
      <c r="AT61" s="82">
        <v>114.11281309425218</v>
      </c>
      <c r="AU61" s="82">
        <v>181.99616896864603</v>
      </c>
      <c r="AV61" s="82">
        <v>10.073571024335036</v>
      </c>
      <c r="AW61" s="82">
        <v>98.629588498397581</v>
      </c>
      <c r="AX61" s="86">
        <f t="shared" si="1"/>
        <v>2622.1169867578706</v>
      </c>
      <c r="AY61" s="82">
        <v>133.62120187521026</v>
      </c>
      <c r="AZ61" s="82">
        <v>38</v>
      </c>
      <c r="BA61" s="82"/>
      <c r="BB61" s="82">
        <v>27.9</v>
      </c>
      <c r="BC61" s="82">
        <v>27.36814</v>
      </c>
      <c r="BD61" s="82">
        <v>2.33</v>
      </c>
      <c r="BE61" s="82">
        <v>37.68</v>
      </c>
      <c r="BF61" s="82">
        <v>6.12</v>
      </c>
      <c r="BG61" s="82">
        <v>12.6</v>
      </c>
      <c r="BH61" s="88">
        <v>19.3</v>
      </c>
      <c r="BI61" s="82">
        <v>66.13</v>
      </c>
      <c r="BJ61" s="88">
        <v>20.190000000000001</v>
      </c>
      <c r="BK61" s="82">
        <v>22.634789999999999</v>
      </c>
      <c r="BL61" s="82">
        <v>18.84</v>
      </c>
      <c r="BM61" s="82">
        <v>28.99</v>
      </c>
      <c r="BN61" s="82">
        <v>78.143021914648216</v>
      </c>
      <c r="BO61" s="82">
        <v>69.80255516840883</v>
      </c>
      <c r="BP61" s="82">
        <v>685.31746031746036</v>
      </c>
      <c r="BQ61" s="82">
        <v>2230.7759601084767</v>
      </c>
      <c r="BR61" s="82">
        <v>31.309793007479563</v>
      </c>
      <c r="BS61" s="82">
        <v>30.700000000000003</v>
      </c>
      <c r="BT61" s="82"/>
      <c r="BU61" s="82" t="s">
        <v>223</v>
      </c>
      <c r="BV61" s="86">
        <f t="shared" si="2"/>
        <v>2622.1169867578706</v>
      </c>
      <c r="BW61" s="82">
        <v>22.055674518201286</v>
      </c>
      <c r="BX61" s="86">
        <f t="shared" si="3"/>
        <v>70.765744367804785</v>
      </c>
      <c r="BY61" s="82" t="s">
        <v>108</v>
      </c>
      <c r="BZ61" s="82" t="s">
        <v>108</v>
      </c>
      <c r="CA61" s="82" t="s">
        <v>108</v>
      </c>
      <c r="CB61" s="82" t="s">
        <v>108</v>
      </c>
      <c r="CC61" s="82" t="s">
        <v>108</v>
      </c>
      <c r="CD61" s="82" t="s">
        <v>108</v>
      </c>
      <c r="CE61" s="82">
        <v>22.222222222222221</v>
      </c>
      <c r="CF61" s="82" t="s">
        <v>223</v>
      </c>
      <c r="CG61" s="82">
        <v>14.3</v>
      </c>
      <c r="CH61" s="82">
        <v>0.9</v>
      </c>
      <c r="CI61" s="82">
        <v>4.2999999999999972</v>
      </c>
      <c r="CJ61" s="82">
        <v>3.3</v>
      </c>
      <c r="CK61" s="82">
        <v>8.8135593220338979</v>
      </c>
      <c r="CL61" s="82"/>
      <c r="CM61" s="82"/>
      <c r="CN61" s="82">
        <v>55.4</v>
      </c>
      <c r="CO61" s="82"/>
      <c r="CP61" s="82">
        <v>8</v>
      </c>
      <c r="CQ61" s="82">
        <v>5.3</v>
      </c>
      <c r="CR61" s="82">
        <v>42.8</v>
      </c>
      <c r="CS61" s="82">
        <v>518</v>
      </c>
      <c r="CT61" s="82">
        <v>14.400000000000006</v>
      </c>
      <c r="CU61" s="82">
        <v>82.899999999999991</v>
      </c>
      <c r="CV61" s="82">
        <v>2.7653119271853863</v>
      </c>
      <c r="CW61" s="82">
        <v>0.19866977628055627</v>
      </c>
      <c r="CX61" s="82"/>
      <c r="CY61" s="82">
        <v>9.4251552583294735</v>
      </c>
      <c r="CZ61" s="82">
        <v>68.260700253603616</v>
      </c>
      <c r="DA61" s="82">
        <v>34.461076980762016</v>
      </c>
      <c r="DB61" s="28"/>
      <c r="DC61" s="28"/>
      <c r="DD61" s="28"/>
      <c r="DE61" s="28"/>
      <c r="DF61" s="28"/>
      <c r="DG61" s="28"/>
      <c r="DH61" s="28"/>
      <c r="DI61" s="28"/>
      <c r="DJ61" s="28"/>
      <c r="DK61" s="28"/>
      <c r="DL61" s="28"/>
      <c r="DM61" s="28"/>
      <c r="DN61" s="28"/>
      <c r="DO61" s="28"/>
      <c r="DP61" s="28"/>
    </row>
    <row r="62" spans="1:120" ht="20.25" customHeight="1" x14ac:dyDescent="0.35">
      <c r="A62" s="32">
        <v>59</v>
      </c>
      <c r="B62" s="83" t="s">
        <v>166</v>
      </c>
      <c r="C62" s="84">
        <v>2.8277663290832349</v>
      </c>
      <c r="D62" s="82">
        <v>61</v>
      </c>
      <c r="E62" s="82">
        <v>22.351097970838705</v>
      </c>
      <c r="F62" s="82">
        <v>59.4</v>
      </c>
      <c r="G62" s="82">
        <v>210.65571108216</v>
      </c>
      <c r="H62" s="85">
        <v>2.2222222222222285</v>
      </c>
      <c r="I62" s="82">
        <v>2.1464646464646506</v>
      </c>
      <c r="J62" s="82">
        <v>12.782663316582916</v>
      </c>
      <c r="K62" s="82">
        <v>11.515748031496063</v>
      </c>
      <c r="L62" s="82">
        <v>12.131397044834802</v>
      </c>
      <c r="M62" s="82">
        <v>62.342986968897705</v>
      </c>
      <c r="N62" s="82">
        <v>34.42222561441001</v>
      </c>
      <c r="O62" s="82">
        <v>5</v>
      </c>
      <c r="P62" s="82">
        <v>7.6027397260273979</v>
      </c>
      <c r="Q62" s="82">
        <v>5.0803968525487511</v>
      </c>
      <c r="R62" s="82">
        <v>5.6803170409511203</v>
      </c>
      <c r="S62" s="82">
        <v>10</v>
      </c>
      <c r="T62" s="82">
        <v>58.245824230037357</v>
      </c>
      <c r="U62" s="82">
        <v>5.6</v>
      </c>
      <c r="V62" s="82">
        <v>7.6027397260273979</v>
      </c>
      <c r="W62" s="82">
        <v>75.7</v>
      </c>
      <c r="X62" s="82">
        <v>53.95</v>
      </c>
      <c r="Y62" s="86">
        <f t="shared" si="0"/>
        <v>5.6803170409511203</v>
      </c>
      <c r="Z62" s="86">
        <f t="shared" si="4"/>
        <v>10</v>
      </c>
      <c r="AA62" s="82">
        <v>12.6</v>
      </c>
      <c r="AB62" s="82">
        <v>8.1055174479750303</v>
      </c>
      <c r="AC62" s="82">
        <v>17.593332572211441</v>
      </c>
      <c r="AD62" s="82">
        <v>3505.3820177289995</v>
      </c>
      <c r="AE62" s="82">
        <v>1143.9641109298532</v>
      </c>
      <c r="AF62" s="82">
        <v>1198.5301693052647</v>
      </c>
      <c r="AG62" s="84">
        <v>1087.7748270750988</v>
      </c>
      <c r="AH62" s="87">
        <v>9.8948173646968822</v>
      </c>
      <c r="AI62" s="82">
        <v>1069</v>
      </c>
      <c r="AJ62" s="82">
        <v>969.58448753462608</v>
      </c>
      <c r="AK62" s="82">
        <v>1229.7544763971785</v>
      </c>
      <c r="AL62" s="82">
        <v>1087.7748270750988</v>
      </c>
      <c r="AM62" s="82">
        <v>43.471918307804522</v>
      </c>
      <c r="AN62" s="82">
        <v>0.37</v>
      </c>
      <c r="AO62" s="82">
        <v>19.684429160547211</v>
      </c>
      <c r="AP62" s="82">
        <v>43.712655253440751</v>
      </c>
      <c r="AQ62" s="82">
        <v>4.1894353369763211</v>
      </c>
      <c r="AR62" s="82">
        <v>0.51273760306718708</v>
      </c>
      <c r="AS62" s="82">
        <v>62.114776783206779</v>
      </c>
      <c r="AT62" s="82">
        <v>7.8956990990244993</v>
      </c>
      <c r="AU62" s="82">
        <v>125.8256675061419</v>
      </c>
      <c r="AV62" s="82">
        <v>14.660426646546753</v>
      </c>
      <c r="AW62" s="82">
        <v>101.70913281701128</v>
      </c>
      <c r="AX62" s="86">
        <f t="shared" si="1"/>
        <v>1198.5301693052647</v>
      </c>
      <c r="AY62" s="82">
        <v>115.32057295139295</v>
      </c>
      <c r="AZ62" s="82">
        <v>32.1</v>
      </c>
      <c r="BA62" s="82"/>
      <c r="BB62" s="82">
        <v>10.199999999999999</v>
      </c>
      <c r="BC62" s="82">
        <v>8.3271119999999996</v>
      </c>
      <c r="BD62" s="82">
        <v>0.33</v>
      </c>
      <c r="BE62" s="82">
        <v>50.7</v>
      </c>
      <c r="BF62" s="82">
        <v>5.2</v>
      </c>
      <c r="BG62" s="82">
        <v>9.4</v>
      </c>
      <c r="BH62" s="88">
        <v>6.6</v>
      </c>
      <c r="BI62" s="82">
        <v>68.849999999999994</v>
      </c>
      <c r="BJ62" s="88">
        <v>10.08</v>
      </c>
      <c r="BK62" s="82">
        <v>14.65518</v>
      </c>
      <c r="BL62" s="82">
        <v>10.86</v>
      </c>
      <c r="BM62" s="82">
        <v>20.149999999999999</v>
      </c>
      <c r="BN62" s="82">
        <v>74.684873949579838</v>
      </c>
      <c r="BO62" s="82">
        <v>69.848861679739812</v>
      </c>
      <c r="BP62" s="82">
        <v>1292.9799426934098</v>
      </c>
      <c r="BQ62" s="82">
        <v>1532.6855123674911</v>
      </c>
      <c r="BR62" s="82">
        <v>23.18903593394748</v>
      </c>
      <c r="BS62" s="82">
        <v>35.099999999999994</v>
      </c>
      <c r="BT62" s="82">
        <v>48.927558003672175</v>
      </c>
      <c r="BU62" s="82" t="s">
        <v>239</v>
      </c>
      <c r="BV62" s="86">
        <f t="shared" si="2"/>
        <v>1198.5301693052647</v>
      </c>
      <c r="BW62" s="82">
        <v>7.6027397260273979</v>
      </c>
      <c r="BX62" s="86">
        <f t="shared" si="3"/>
        <v>8.1055174479750303</v>
      </c>
      <c r="BY62" s="82">
        <v>11.4</v>
      </c>
      <c r="BZ62" s="82">
        <v>41.3</v>
      </c>
      <c r="CA62" s="82">
        <v>35.4</v>
      </c>
      <c r="CB62" s="82">
        <v>13.2</v>
      </c>
      <c r="CC62" s="82">
        <v>26.1</v>
      </c>
      <c r="CD62" s="82">
        <v>10.199999999999999</v>
      </c>
      <c r="CE62" s="82">
        <v>5.0803968525487511</v>
      </c>
      <c r="CF62" s="82" t="s">
        <v>239</v>
      </c>
      <c r="CG62" s="82">
        <v>44.6</v>
      </c>
      <c r="CH62" s="82">
        <v>1.4</v>
      </c>
      <c r="CI62" s="82">
        <v>13.099999999999994</v>
      </c>
      <c r="CJ62" s="82">
        <v>5</v>
      </c>
      <c r="CK62" s="82">
        <v>44.151947350523095</v>
      </c>
      <c r="CL62" s="82"/>
      <c r="CM62" s="82"/>
      <c r="CN62" s="82">
        <v>23</v>
      </c>
      <c r="CO62" s="82">
        <v>16.2</v>
      </c>
      <c r="CP62" s="82">
        <v>8.9</v>
      </c>
      <c r="CQ62" s="82">
        <v>5.5</v>
      </c>
      <c r="CR62" s="82">
        <v>27.4</v>
      </c>
      <c r="CS62" s="82">
        <v>555</v>
      </c>
      <c r="CT62" s="82">
        <v>9.5999999999999943</v>
      </c>
      <c r="CU62" s="82">
        <v>0.3</v>
      </c>
      <c r="CV62" s="82">
        <v>13.336775081741525</v>
      </c>
      <c r="CW62" s="82">
        <v>1.0381547191363143</v>
      </c>
      <c r="CX62" s="82">
        <v>48.71</v>
      </c>
      <c r="CY62" s="82">
        <v>7.7999402869749765</v>
      </c>
      <c r="CZ62" s="82">
        <v>37.786366808582478</v>
      </c>
      <c r="DA62" s="82">
        <v>6.9657907783837389</v>
      </c>
      <c r="DB62" s="28"/>
      <c r="DC62" s="28"/>
      <c r="DD62" s="28"/>
      <c r="DE62" s="28"/>
      <c r="DF62" s="28"/>
      <c r="DG62" s="28"/>
      <c r="DH62" s="28"/>
      <c r="DI62" s="28"/>
      <c r="DJ62" s="28"/>
      <c r="DK62" s="28"/>
      <c r="DL62" s="28"/>
      <c r="DM62" s="28"/>
      <c r="DN62" s="28"/>
      <c r="DO62" s="28"/>
      <c r="DP62" s="28"/>
    </row>
    <row r="63" spans="1:120" ht="20.25" customHeight="1" x14ac:dyDescent="0.35">
      <c r="A63" s="32">
        <v>60</v>
      </c>
      <c r="B63" s="83" t="s">
        <v>167</v>
      </c>
      <c r="C63" s="84">
        <v>0.3168567807351077</v>
      </c>
      <c r="D63" s="82">
        <v>80.5</v>
      </c>
      <c r="E63" s="82">
        <v>31.558492032646718</v>
      </c>
      <c r="F63" s="82">
        <v>69.3</v>
      </c>
      <c r="G63" s="82">
        <v>0</v>
      </c>
      <c r="H63" s="85">
        <v>0</v>
      </c>
      <c r="I63" s="82">
        <v>0</v>
      </c>
      <c r="J63" s="82">
        <v>51.057993730407524</v>
      </c>
      <c r="K63" s="82">
        <v>39.704708699122108</v>
      </c>
      <c r="L63" s="82">
        <v>45.368358680624141</v>
      </c>
      <c r="M63" s="82">
        <v>18.661639962299716</v>
      </c>
      <c r="N63" s="82">
        <v>14.728682170542637</v>
      </c>
      <c r="O63" s="82">
        <v>14.299999999999997</v>
      </c>
      <c r="P63" s="82">
        <v>22.268907563025213</v>
      </c>
      <c r="Q63" s="82">
        <v>19.40928270042194</v>
      </c>
      <c r="R63" s="82">
        <v>8.3333333333333304</v>
      </c>
      <c r="S63" s="82">
        <v>7.5999999999999943</v>
      </c>
      <c r="T63" s="82">
        <v>34.990439770554495</v>
      </c>
      <c r="U63" s="82">
        <v>6.3</v>
      </c>
      <c r="V63" s="82">
        <v>22.268907563025213</v>
      </c>
      <c r="W63" s="82">
        <v>96</v>
      </c>
      <c r="X63" s="82">
        <v>50</v>
      </c>
      <c r="Y63" s="86">
        <f t="shared" si="0"/>
        <v>8.3333333333333304</v>
      </c>
      <c r="Z63" s="86">
        <f t="shared" si="4"/>
        <v>7.5999999999999943</v>
      </c>
      <c r="AA63" s="82">
        <v>12.9</v>
      </c>
      <c r="AB63" s="82">
        <v>39.853414916205445</v>
      </c>
      <c r="AC63" s="82">
        <v>26.345291479820627</v>
      </c>
      <c r="AD63" s="82">
        <v>1567.8571428571429</v>
      </c>
      <c r="AE63" s="82">
        <v>723.54368932038835</v>
      </c>
      <c r="AF63" s="82">
        <v>1482.4619457313038</v>
      </c>
      <c r="AG63" s="84">
        <v>471.91091954022988</v>
      </c>
      <c r="AH63" s="87">
        <v>13.877390104474671</v>
      </c>
      <c r="AI63" s="82">
        <v>952</v>
      </c>
      <c r="AJ63" s="82">
        <v>436.9209809264305</v>
      </c>
      <c r="AK63" s="82">
        <v>527.90697674418607</v>
      </c>
      <c r="AL63" s="82">
        <v>471.91091954022988</v>
      </c>
      <c r="AM63" s="82">
        <v>6.8868980963045914</v>
      </c>
      <c r="AN63" s="82">
        <v>0.45</v>
      </c>
      <c r="AO63" s="82">
        <v>30.321950437874779</v>
      </c>
      <c r="AP63" s="82">
        <v>83.577052868391462</v>
      </c>
      <c r="AQ63" s="82">
        <v>0.64971751412429379</v>
      </c>
      <c r="AR63" s="82">
        <v>1.3531573671901103</v>
      </c>
      <c r="AS63" s="82">
        <v>50.831426392067122</v>
      </c>
      <c r="AT63" s="82">
        <v>68.979696137656887</v>
      </c>
      <c r="AU63" s="82">
        <v>132.85007124076441</v>
      </c>
      <c r="AV63" s="82">
        <v>4.4939247718155846</v>
      </c>
      <c r="AW63" s="82">
        <v>110.07463472146198</v>
      </c>
      <c r="AX63" s="86">
        <f t="shared" si="1"/>
        <v>1482.4619457313038</v>
      </c>
      <c r="AY63" s="82">
        <v>145.66808679676251</v>
      </c>
      <c r="AZ63" s="82">
        <v>42.5</v>
      </c>
      <c r="BA63" s="82"/>
      <c r="BB63" s="82">
        <v>29.9</v>
      </c>
      <c r="BC63" s="82">
        <v>15.285209999999999</v>
      </c>
      <c r="BD63" s="82">
        <v>2.2200000000000002</v>
      </c>
      <c r="BE63" s="82">
        <v>36.28</v>
      </c>
      <c r="BF63" s="82">
        <v>4.67</v>
      </c>
      <c r="BG63" s="82">
        <v>17.899999999999999</v>
      </c>
      <c r="BH63" s="88">
        <v>25.4</v>
      </c>
      <c r="BI63" s="82">
        <v>76.23</v>
      </c>
      <c r="BJ63" s="88">
        <v>23.48</v>
      </c>
      <c r="BK63" s="82">
        <v>9.6719469999999994</v>
      </c>
      <c r="BL63" s="82">
        <v>9.8000000000000007</v>
      </c>
      <c r="BM63" s="82">
        <v>30.7</v>
      </c>
      <c r="BN63" s="82">
        <v>80.827447023208876</v>
      </c>
      <c r="BO63" s="82">
        <v>60.200668896321076</v>
      </c>
      <c r="BP63" s="82">
        <v>586.65048543689318</v>
      </c>
      <c r="BQ63" s="82">
        <v>1754.3859649122808</v>
      </c>
      <c r="BR63" s="82">
        <v>40.832993058391182</v>
      </c>
      <c r="BS63" s="82">
        <v>38.700000000000003</v>
      </c>
      <c r="BT63" s="82"/>
      <c r="BU63" s="82" t="s">
        <v>205</v>
      </c>
      <c r="BV63" s="86">
        <f t="shared" si="2"/>
        <v>1482.4619457313038</v>
      </c>
      <c r="BW63" s="82">
        <v>22.268907563025213</v>
      </c>
      <c r="BX63" s="86">
        <f t="shared" si="3"/>
        <v>39.853414916205445</v>
      </c>
      <c r="BY63" s="82" t="s">
        <v>108</v>
      </c>
      <c r="BZ63" s="82" t="s">
        <v>108</v>
      </c>
      <c r="CA63" s="82" t="s">
        <v>108</v>
      </c>
      <c r="CB63" s="82" t="s">
        <v>108</v>
      </c>
      <c r="CC63" s="82" t="s">
        <v>108</v>
      </c>
      <c r="CD63" s="82" t="s">
        <v>108</v>
      </c>
      <c r="CE63" s="82">
        <v>19.40928270042194</v>
      </c>
      <c r="CF63" s="82" t="s">
        <v>205</v>
      </c>
      <c r="CG63" s="82">
        <v>10.8</v>
      </c>
      <c r="CH63" s="82">
        <v>0.6</v>
      </c>
      <c r="CI63" s="82">
        <v>3.2999999999999972</v>
      </c>
      <c r="CJ63" s="82" t="s">
        <v>108</v>
      </c>
      <c r="CK63" s="82">
        <v>6.7916877850988335</v>
      </c>
      <c r="CL63" s="82"/>
      <c r="CM63" s="82"/>
      <c r="CN63" s="82">
        <v>60.2</v>
      </c>
      <c r="CO63" s="82"/>
      <c r="CP63" s="82">
        <v>7.9</v>
      </c>
      <c r="CQ63" s="82">
        <v>5.9</v>
      </c>
      <c r="CR63" s="82">
        <v>32.1</v>
      </c>
      <c r="CS63" s="82">
        <v>726</v>
      </c>
      <c r="CT63" s="82">
        <v>22.700000000000003</v>
      </c>
      <c r="CU63" s="82">
        <v>83.3</v>
      </c>
      <c r="CV63" s="82">
        <v>3.4133342385769572</v>
      </c>
      <c r="CW63" s="82">
        <v>0.35611560060265718</v>
      </c>
      <c r="CX63" s="82">
        <v>19.790000000000006</v>
      </c>
      <c r="CY63" s="82">
        <v>9.4370164653134214</v>
      </c>
      <c r="CZ63" s="82">
        <v>66.680832409803187</v>
      </c>
      <c r="DA63" s="82">
        <v>34.281959257948749</v>
      </c>
      <c r="DB63" s="28"/>
      <c r="DC63" s="28"/>
      <c r="DD63" s="28"/>
      <c r="DE63" s="28"/>
      <c r="DF63" s="28"/>
      <c r="DG63" s="28"/>
      <c r="DH63" s="28"/>
      <c r="DI63" s="28"/>
      <c r="DJ63" s="28"/>
      <c r="DK63" s="28"/>
      <c r="DL63" s="28"/>
      <c r="DM63" s="28"/>
      <c r="DN63" s="28"/>
      <c r="DO63" s="28"/>
      <c r="DP63" s="28"/>
    </row>
    <row r="64" spans="1:120" ht="20.25" customHeight="1" x14ac:dyDescent="0.35">
      <c r="A64" s="32">
        <v>61</v>
      </c>
      <c r="B64" s="83" t="s">
        <v>168</v>
      </c>
      <c r="C64" s="84">
        <v>0.53394355453852027</v>
      </c>
      <c r="D64" s="82">
        <v>89.9</v>
      </c>
      <c r="E64" s="82">
        <v>42.282176028306054</v>
      </c>
      <c r="F64" s="82">
        <v>66.099999999999994</v>
      </c>
      <c r="G64" s="82">
        <v>422.4646309677463</v>
      </c>
      <c r="H64" s="85">
        <v>8</v>
      </c>
      <c r="I64" s="82">
        <v>4.5</v>
      </c>
      <c r="J64" s="82">
        <v>23.851417399804497</v>
      </c>
      <c r="K64" s="82">
        <v>23.46688470973017</v>
      </c>
      <c r="L64" s="82">
        <v>23.820124666073021</v>
      </c>
      <c r="M64" s="82">
        <v>54.78547854785478</v>
      </c>
      <c r="N64" s="82">
        <v>36.764705882352942</v>
      </c>
      <c r="O64" s="82" t="s">
        <v>108</v>
      </c>
      <c r="P64" s="82">
        <v>10.76923076923077</v>
      </c>
      <c r="Q64" s="82">
        <v>0</v>
      </c>
      <c r="R64" s="82">
        <v>0</v>
      </c>
      <c r="S64" s="82">
        <v>9.7000000000000028</v>
      </c>
      <c r="T64" s="82">
        <v>50</v>
      </c>
      <c r="U64" s="82">
        <v>2.7</v>
      </c>
      <c r="V64" s="82">
        <v>10.76923076923077</v>
      </c>
      <c r="W64" s="82">
        <v>110.5</v>
      </c>
      <c r="X64" s="82">
        <v>43.5</v>
      </c>
      <c r="Y64" s="86">
        <f t="shared" si="0"/>
        <v>0</v>
      </c>
      <c r="Z64" s="86">
        <f t="shared" si="4"/>
        <v>9.7000000000000028</v>
      </c>
      <c r="AA64" s="82">
        <v>1.8</v>
      </c>
      <c r="AB64" s="82">
        <v>0</v>
      </c>
      <c r="AC64" s="82">
        <v>15.517241379310345</v>
      </c>
      <c r="AD64" s="82">
        <v>2517.391304347826</v>
      </c>
      <c r="AE64" s="82">
        <v>1005</v>
      </c>
      <c r="AF64" s="82">
        <v>498.67021276595744</v>
      </c>
      <c r="AG64" s="84">
        <v>669.8648648648649</v>
      </c>
      <c r="AH64" s="87">
        <v>11.895250776742122</v>
      </c>
      <c r="AI64" s="82">
        <v>1075</v>
      </c>
      <c r="AJ64" s="82">
        <v>563.18493150684935</v>
      </c>
      <c r="AK64" s="82">
        <v>851.64835164835165</v>
      </c>
      <c r="AL64" s="82">
        <v>669.8648648648649</v>
      </c>
      <c r="AM64" s="82">
        <v>10.357815442561206</v>
      </c>
      <c r="AN64" s="82">
        <v>0.44</v>
      </c>
      <c r="AO64" s="82">
        <v>29.590061588636424</v>
      </c>
      <c r="AP64" s="82">
        <v>79.932260795935647</v>
      </c>
      <c r="AQ64" s="82">
        <v>0.57163272597356196</v>
      </c>
      <c r="AR64" s="82">
        <v>0</v>
      </c>
      <c r="AS64" s="82">
        <v>91.666666666666671</v>
      </c>
      <c r="AT64" s="82">
        <v>0</v>
      </c>
      <c r="AU64" s="82">
        <v>98.763250883392232</v>
      </c>
      <c r="AV64" s="82">
        <v>13.395904436860057</v>
      </c>
      <c r="AW64" s="82">
        <v>107.79978945353623</v>
      </c>
      <c r="AX64" s="86">
        <f t="shared" si="1"/>
        <v>498.67021276595744</v>
      </c>
      <c r="AY64" s="82">
        <v>135.4888067998703</v>
      </c>
      <c r="AZ64" s="82">
        <v>23.1</v>
      </c>
      <c r="BA64" s="82"/>
      <c r="BB64" s="82">
        <v>15.9</v>
      </c>
      <c r="BC64" s="82">
        <v>20.551010000000002</v>
      </c>
      <c r="BD64" s="82">
        <v>0.49</v>
      </c>
      <c r="BE64" s="82">
        <v>36.979999999999997</v>
      </c>
      <c r="BF64" s="82">
        <v>10.48</v>
      </c>
      <c r="BG64" s="82">
        <v>9</v>
      </c>
      <c r="BH64" s="88">
        <v>7.1</v>
      </c>
      <c r="BI64" s="82">
        <v>80.53</v>
      </c>
      <c r="BJ64" s="88">
        <v>0.83</v>
      </c>
      <c r="BK64" s="82">
        <v>10.66469</v>
      </c>
      <c r="BL64" s="82">
        <v>14.21</v>
      </c>
      <c r="BM64" s="82">
        <v>23.18</v>
      </c>
      <c r="BN64" s="82">
        <v>86.271870794078069</v>
      </c>
      <c r="BO64" s="82">
        <v>78.061224489795919</v>
      </c>
      <c r="BP64" s="82">
        <v>953.65853658536582</v>
      </c>
      <c r="BQ64" s="82">
        <v>536.5526492287056</v>
      </c>
      <c r="BR64" s="82">
        <v>6.8166325835037496</v>
      </c>
      <c r="BS64" s="82">
        <v>21.900000000000006</v>
      </c>
      <c r="BT64" s="82"/>
      <c r="BU64" s="82" t="s">
        <v>242</v>
      </c>
      <c r="BV64" s="86">
        <f t="shared" si="2"/>
        <v>498.67021276595744</v>
      </c>
      <c r="BW64" s="82">
        <v>10.76923076923077</v>
      </c>
      <c r="BX64" s="86">
        <f t="shared" si="3"/>
        <v>0</v>
      </c>
      <c r="BY64" s="82" t="s">
        <v>108</v>
      </c>
      <c r="BZ64" s="82" t="s">
        <v>108</v>
      </c>
      <c r="CA64" s="82" t="s">
        <v>108</v>
      </c>
      <c r="CB64" s="82" t="s">
        <v>108</v>
      </c>
      <c r="CC64" s="82" t="s">
        <v>108</v>
      </c>
      <c r="CD64" s="82" t="s">
        <v>108</v>
      </c>
      <c r="CE64" s="82">
        <v>0</v>
      </c>
      <c r="CF64" s="82" t="s">
        <v>242</v>
      </c>
      <c r="CG64" s="82">
        <v>20.7</v>
      </c>
      <c r="CH64" s="82">
        <v>1</v>
      </c>
      <c r="CI64" s="82">
        <v>18.099999999999994</v>
      </c>
      <c r="CJ64" s="82" t="s">
        <v>108</v>
      </c>
      <c r="CK64" s="82">
        <v>12.958115183246074</v>
      </c>
      <c r="CL64" s="82"/>
      <c r="CM64" s="82"/>
      <c r="CN64" s="82">
        <v>33.4</v>
      </c>
      <c r="CO64" s="82"/>
      <c r="CP64" s="82">
        <v>10.5</v>
      </c>
      <c r="CQ64" s="82">
        <v>6.1</v>
      </c>
      <c r="CR64" s="82">
        <v>42.3</v>
      </c>
      <c r="CS64" s="82">
        <v>480</v>
      </c>
      <c r="CT64" s="82">
        <v>5.0999999999999943</v>
      </c>
      <c r="CU64" s="82">
        <v>0</v>
      </c>
      <c r="CV64" s="82">
        <v>10.255539297658864</v>
      </c>
      <c r="CW64" s="82">
        <v>0.20661157024793389</v>
      </c>
      <c r="CX64" s="82">
        <v>21.879999999999995</v>
      </c>
      <c r="CY64" s="82">
        <v>6.7990989301391958</v>
      </c>
      <c r="CZ64" s="82">
        <v>45.747404698496446</v>
      </c>
      <c r="DA64" s="82">
        <v>36.902446514484595</v>
      </c>
      <c r="DB64" s="28"/>
      <c r="DC64" s="28"/>
      <c r="DD64" s="28"/>
      <c r="DE64" s="28"/>
      <c r="DF64" s="28"/>
      <c r="DG64" s="28"/>
      <c r="DH64" s="28"/>
      <c r="DI64" s="28"/>
      <c r="DJ64" s="28"/>
      <c r="DK64" s="28"/>
      <c r="DL64" s="28"/>
      <c r="DM64" s="28"/>
      <c r="DN64" s="28"/>
      <c r="DO64" s="28"/>
      <c r="DP64" s="28"/>
    </row>
    <row r="65" spans="1:120" ht="20.25" customHeight="1" x14ac:dyDescent="0.35">
      <c r="A65" s="32">
        <v>62</v>
      </c>
      <c r="B65" s="83" t="s">
        <v>169</v>
      </c>
      <c r="C65" s="84">
        <v>0.46704331450094161</v>
      </c>
      <c r="D65" s="82">
        <v>84.2</v>
      </c>
      <c r="E65" s="82">
        <v>32.456057900178585</v>
      </c>
      <c r="F65" s="82">
        <v>71.400000000000006</v>
      </c>
      <c r="G65" s="82">
        <v>217.73112311011587</v>
      </c>
      <c r="H65" s="85">
        <v>11.078717201166171</v>
      </c>
      <c r="I65" s="82">
        <v>4.1297935103244896</v>
      </c>
      <c r="J65" s="82">
        <v>45.034079844206424</v>
      </c>
      <c r="K65" s="82">
        <v>35.474654377880185</v>
      </c>
      <c r="L65" s="82">
        <v>40.124041283969319</v>
      </c>
      <c r="M65" s="82">
        <v>20.734474932948217</v>
      </c>
      <c r="N65" s="82">
        <v>11.381407471763684</v>
      </c>
      <c r="O65" s="82">
        <v>6.7999999999999972</v>
      </c>
      <c r="P65" s="82">
        <v>17.283950617283949</v>
      </c>
      <c r="Q65" s="82">
        <v>24.245283018867923</v>
      </c>
      <c r="R65" s="82">
        <v>15.6424581005587</v>
      </c>
      <c r="S65" s="82">
        <v>3.7999999999999972</v>
      </c>
      <c r="T65" s="82">
        <v>34.842421210605302</v>
      </c>
      <c r="U65" s="82">
        <v>4</v>
      </c>
      <c r="V65" s="82">
        <v>17.283950617283949</v>
      </c>
      <c r="W65" s="82">
        <v>59.7</v>
      </c>
      <c r="X65" s="82">
        <v>39.299999999999997</v>
      </c>
      <c r="Y65" s="86">
        <f t="shared" si="0"/>
        <v>15.6424581005587</v>
      </c>
      <c r="Z65" s="86">
        <f t="shared" si="4"/>
        <v>3.7999999999999972</v>
      </c>
      <c r="AA65" s="82">
        <v>13.4</v>
      </c>
      <c r="AB65" s="82">
        <v>50.936758922847787</v>
      </c>
      <c r="AC65" s="82">
        <v>16.192217289109429</v>
      </c>
      <c r="AD65" s="82">
        <v>1811.2629594721961</v>
      </c>
      <c r="AE65" s="82">
        <v>803.17460317460313</v>
      </c>
      <c r="AF65" s="82">
        <v>1758.7939698492462</v>
      </c>
      <c r="AG65" s="84">
        <v>536.90798376184034</v>
      </c>
      <c r="AH65" s="87">
        <v>13.114208248109213</v>
      </c>
      <c r="AI65" s="82">
        <v>990</v>
      </c>
      <c r="AJ65" s="82">
        <v>467.7791640673737</v>
      </c>
      <c r="AK65" s="82">
        <v>675.86786114221729</v>
      </c>
      <c r="AL65" s="82">
        <v>536.90798376184034</v>
      </c>
      <c r="AM65" s="82">
        <v>8.0764115584572611</v>
      </c>
      <c r="AN65" s="82">
        <v>0.45</v>
      </c>
      <c r="AO65" s="82">
        <v>38.590390740291099</v>
      </c>
      <c r="AP65" s="82">
        <v>79.544175576814851</v>
      </c>
      <c r="AQ65" s="82">
        <v>1.4504687104129719</v>
      </c>
      <c r="AR65" s="82">
        <v>0.74044426655993589</v>
      </c>
      <c r="AS65" s="82">
        <v>43.573434991974317</v>
      </c>
      <c r="AT65" s="82">
        <v>57.66273712815287</v>
      </c>
      <c r="AU65" s="82">
        <v>181.33384446773121</v>
      </c>
      <c r="AV65" s="82">
        <v>19.111121519321117</v>
      </c>
      <c r="AW65" s="82">
        <v>98.4287001897533</v>
      </c>
      <c r="AX65" s="86">
        <f t="shared" si="1"/>
        <v>1758.7939698492462</v>
      </c>
      <c r="AY65" s="82">
        <v>143.82409883838884</v>
      </c>
      <c r="AZ65" s="82">
        <v>22.2</v>
      </c>
      <c r="BA65" s="82"/>
      <c r="BB65" s="82">
        <v>24.6</v>
      </c>
      <c r="BC65" s="82">
        <v>16.811019999999999</v>
      </c>
      <c r="BD65" s="82">
        <v>2</v>
      </c>
      <c r="BE65" s="82">
        <v>41.05</v>
      </c>
      <c r="BF65" s="82">
        <v>4.84</v>
      </c>
      <c r="BG65" s="82">
        <v>12.8</v>
      </c>
      <c r="BH65" s="88">
        <v>16.600000000000001</v>
      </c>
      <c r="BI65" s="82">
        <v>66.63</v>
      </c>
      <c r="BJ65" s="88">
        <v>19.86</v>
      </c>
      <c r="BK65" s="82">
        <v>19.5824</v>
      </c>
      <c r="BL65" s="82">
        <v>21.52</v>
      </c>
      <c r="BM65" s="82">
        <v>27.54</v>
      </c>
      <c r="BN65" s="82">
        <v>81.752730883813314</v>
      </c>
      <c r="BO65" s="82">
        <v>69.126576366184025</v>
      </c>
      <c r="BP65" s="82">
        <v>713.30645161290317</v>
      </c>
      <c r="BQ65" s="82">
        <v>1007.5737084122261</v>
      </c>
      <c r="BR65" s="82">
        <v>26.095316577393213</v>
      </c>
      <c r="BS65" s="82">
        <v>24.599999999999994</v>
      </c>
      <c r="BT65" s="82"/>
      <c r="BU65" s="82" t="s">
        <v>243</v>
      </c>
      <c r="BV65" s="86">
        <f t="shared" si="2"/>
        <v>1758.7939698492462</v>
      </c>
      <c r="BW65" s="82">
        <v>17.283950617283949</v>
      </c>
      <c r="BX65" s="86">
        <f t="shared" si="3"/>
        <v>50.936758922847787</v>
      </c>
      <c r="BY65" s="82" t="s">
        <v>108</v>
      </c>
      <c r="BZ65" s="82" t="s">
        <v>108</v>
      </c>
      <c r="CA65" s="82" t="s">
        <v>108</v>
      </c>
      <c r="CB65" s="82" t="s">
        <v>108</v>
      </c>
      <c r="CC65" s="82" t="s">
        <v>108</v>
      </c>
      <c r="CD65" s="82" t="s">
        <v>108</v>
      </c>
      <c r="CE65" s="82">
        <v>24.245283018867923</v>
      </c>
      <c r="CF65" s="82" t="s">
        <v>243</v>
      </c>
      <c r="CG65" s="82">
        <v>17.3</v>
      </c>
      <c r="CH65" s="82">
        <v>0.7</v>
      </c>
      <c r="CI65" s="82">
        <v>3.9000000000000057</v>
      </c>
      <c r="CJ65" s="82">
        <v>3.9</v>
      </c>
      <c r="CK65" s="82">
        <v>8.4140969162995596</v>
      </c>
      <c r="CL65" s="82"/>
      <c r="CM65" s="82"/>
      <c r="CN65" s="82">
        <v>62.9</v>
      </c>
      <c r="CO65" s="82"/>
      <c r="CP65" s="82">
        <v>11.8</v>
      </c>
      <c r="CQ65" s="82">
        <v>9</v>
      </c>
      <c r="CR65" s="82">
        <v>35.1</v>
      </c>
      <c r="CS65" s="82">
        <v>435</v>
      </c>
      <c r="CT65" s="82">
        <v>11.299999999999997</v>
      </c>
      <c r="CU65" s="82">
        <v>73.7</v>
      </c>
      <c r="CV65" s="82">
        <v>4.094764551038315</v>
      </c>
      <c r="CW65" s="82">
        <v>0.16588332872546308</v>
      </c>
      <c r="CX65" s="82">
        <v>20.299999999999997</v>
      </c>
      <c r="CY65" s="82">
        <v>8.7698621816746822</v>
      </c>
      <c r="CZ65" s="82">
        <v>60.24432397550563</v>
      </c>
      <c r="DA65" s="82">
        <v>18.063151041666668</v>
      </c>
      <c r="DB65" s="28"/>
      <c r="DC65" s="28"/>
      <c r="DD65" s="28"/>
      <c r="DE65" s="28"/>
      <c r="DF65" s="28"/>
      <c r="DG65" s="28"/>
      <c r="DH65" s="28"/>
      <c r="DI65" s="28"/>
      <c r="DJ65" s="28"/>
      <c r="DK65" s="28"/>
      <c r="DL65" s="28"/>
      <c r="DM65" s="28"/>
      <c r="DN65" s="28"/>
      <c r="DO65" s="28"/>
      <c r="DP65" s="28"/>
    </row>
    <row r="66" spans="1:120" ht="20.25" customHeight="1" x14ac:dyDescent="0.35">
      <c r="A66" s="32">
        <v>63</v>
      </c>
      <c r="B66" s="83" t="s">
        <v>170</v>
      </c>
      <c r="C66" s="84">
        <v>0.3250414593698176</v>
      </c>
      <c r="D66" s="82">
        <v>81.900000000000006</v>
      </c>
      <c r="E66" s="82">
        <v>37.475198412698411</v>
      </c>
      <c r="F66" s="82">
        <v>59.3</v>
      </c>
      <c r="G66" s="82">
        <v>365.75145254826998</v>
      </c>
      <c r="H66" s="85">
        <v>3.4653465346534631</v>
      </c>
      <c r="I66" s="82">
        <v>1.0050251256281513</v>
      </c>
      <c r="J66" s="82">
        <v>44.874913134120916</v>
      </c>
      <c r="K66" s="82">
        <v>36.291626252828969</v>
      </c>
      <c r="L66" s="82">
        <v>40.436929773164806</v>
      </c>
      <c r="M66" s="82">
        <v>25.758116303960044</v>
      </c>
      <c r="N66" s="82">
        <v>6.756756756756757</v>
      </c>
      <c r="O66" s="82">
        <v>6.7000000000000028</v>
      </c>
      <c r="P66" s="82">
        <v>19.270072992700729</v>
      </c>
      <c r="Q66" s="82">
        <v>21.52080344332855</v>
      </c>
      <c r="R66" s="82">
        <v>13.772455089820401</v>
      </c>
      <c r="S66" s="82">
        <v>2.9000000000000057</v>
      </c>
      <c r="T66" s="82">
        <v>38.366890380313201</v>
      </c>
      <c r="U66" s="82">
        <v>3.7</v>
      </c>
      <c r="V66" s="82">
        <v>19.270072992700729</v>
      </c>
      <c r="W66" s="82">
        <v>52.7</v>
      </c>
      <c r="X66" s="82">
        <v>50.2</v>
      </c>
      <c r="Y66" s="86">
        <f t="shared" si="0"/>
        <v>13.772455089820401</v>
      </c>
      <c r="Z66" s="86">
        <f t="shared" si="4"/>
        <v>2.9000000000000057</v>
      </c>
      <c r="AA66" s="82">
        <v>21.9</v>
      </c>
      <c r="AB66" s="82">
        <v>72.070270555729806</v>
      </c>
      <c r="AC66" s="82">
        <v>15.35450195737277</v>
      </c>
      <c r="AD66" s="82">
        <v>1786.4052953156822</v>
      </c>
      <c r="AE66" s="82">
        <v>838.28571428571433</v>
      </c>
      <c r="AF66" s="82">
        <v>1896.6158423205652</v>
      </c>
      <c r="AG66" s="84">
        <v>577.25520431765608</v>
      </c>
      <c r="AH66" s="87">
        <v>11.641666666666667</v>
      </c>
      <c r="AI66" s="82">
        <v>992</v>
      </c>
      <c r="AJ66" s="82">
        <v>494.63087248322148</v>
      </c>
      <c r="AK66" s="82">
        <v>700.43103448275861</v>
      </c>
      <c r="AL66" s="82">
        <v>577.25520431765608</v>
      </c>
      <c r="AM66" s="82">
        <v>10.924186148131964</v>
      </c>
      <c r="AN66" s="82">
        <v>0.42</v>
      </c>
      <c r="AO66" s="82">
        <v>29.140500939151099</v>
      </c>
      <c r="AP66" s="82">
        <v>76.050893863746168</v>
      </c>
      <c r="AQ66" s="82">
        <v>3.0161534578495708</v>
      </c>
      <c r="AR66" s="82">
        <v>0.5401947544246215</v>
      </c>
      <c r="AS66" s="82">
        <v>49.039240028067155</v>
      </c>
      <c r="AT66" s="82">
        <v>68.344990128130036</v>
      </c>
      <c r="AU66" s="82">
        <v>148.23813943024268</v>
      </c>
      <c r="AV66" s="82">
        <v>9.3301416783434643</v>
      </c>
      <c r="AW66" s="82">
        <v>108.64525158723933</v>
      </c>
      <c r="AX66" s="86">
        <f t="shared" si="1"/>
        <v>1896.6158423205652</v>
      </c>
      <c r="AY66" s="82">
        <v>138.8464072153005</v>
      </c>
      <c r="AZ66" s="82">
        <v>38.299999999999997</v>
      </c>
      <c r="BA66" s="82"/>
      <c r="BB66" s="82">
        <v>19.399999999999999</v>
      </c>
      <c r="BC66" s="82">
        <v>15.282959999999999</v>
      </c>
      <c r="BD66" s="82">
        <v>0.9</v>
      </c>
      <c r="BE66" s="82">
        <v>30.52</v>
      </c>
      <c r="BF66" s="82">
        <v>6.22</v>
      </c>
      <c r="BG66" s="82">
        <v>11.7</v>
      </c>
      <c r="BH66" s="88">
        <v>12.2</v>
      </c>
      <c r="BI66" s="82">
        <v>59.84</v>
      </c>
      <c r="BJ66" s="88">
        <v>7.67</v>
      </c>
      <c r="BK66" s="82">
        <v>16.980930000000001</v>
      </c>
      <c r="BL66" s="82">
        <v>8.01</v>
      </c>
      <c r="BM66" s="82">
        <v>22.86</v>
      </c>
      <c r="BN66" s="82">
        <v>81.143095536086776</v>
      </c>
      <c r="BO66" s="82">
        <v>75.871080139372822</v>
      </c>
      <c r="BP66" s="82">
        <v>772.4</v>
      </c>
      <c r="BQ66" s="82">
        <v>1574.2175395103811</v>
      </c>
      <c r="BR66" s="82">
        <v>18.690424272630988</v>
      </c>
      <c r="BS66" s="82">
        <v>32.200000000000003</v>
      </c>
      <c r="BT66" s="82"/>
      <c r="BU66" s="82" t="s">
        <v>244</v>
      </c>
      <c r="BV66" s="86">
        <f t="shared" si="2"/>
        <v>1896.6158423205652</v>
      </c>
      <c r="BW66" s="82">
        <v>19.270072992700729</v>
      </c>
      <c r="BX66" s="86">
        <f t="shared" si="3"/>
        <v>72.070270555729806</v>
      </c>
      <c r="BY66" s="82" t="s">
        <v>108</v>
      </c>
      <c r="BZ66" s="82" t="s">
        <v>108</v>
      </c>
      <c r="CA66" s="82" t="s">
        <v>108</v>
      </c>
      <c r="CB66" s="82" t="s">
        <v>108</v>
      </c>
      <c r="CC66" s="82" t="s">
        <v>108</v>
      </c>
      <c r="CD66" s="82" t="s">
        <v>108</v>
      </c>
      <c r="CE66" s="82">
        <v>21.52080344332855</v>
      </c>
      <c r="CF66" s="82" t="s">
        <v>244</v>
      </c>
      <c r="CG66" s="82">
        <v>12</v>
      </c>
      <c r="CH66" s="82">
        <v>0.7</v>
      </c>
      <c r="CI66" s="82">
        <v>6</v>
      </c>
      <c r="CJ66" s="82">
        <v>4.5999999999999996</v>
      </c>
      <c r="CK66" s="82">
        <v>9.6091205211726383</v>
      </c>
      <c r="CL66" s="82"/>
      <c r="CM66" s="82"/>
      <c r="CN66" s="82">
        <v>64.8</v>
      </c>
      <c r="CO66" s="82"/>
      <c r="CP66" s="82">
        <v>8.1999999999999993</v>
      </c>
      <c r="CQ66" s="82">
        <v>5.2</v>
      </c>
      <c r="CR66" s="82">
        <v>30.9</v>
      </c>
      <c r="CS66" s="82">
        <v>360</v>
      </c>
      <c r="CT66" s="82">
        <v>8.5</v>
      </c>
      <c r="CU66" s="82">
        <v>73.7</v>
      </c>
      <c r="CV66" s="82">
        <v>2.8011611030478956</v>
      </c>
      <c r="CW66" s="82">
        <v>8.7140545250840279E-2</v>
      </c>
      <c r="CX66" s="82">
        <v>14.319999999999993</v>
      </c>
      <c r="CY66" s="82">
        <v>8.7972196074935844</v>
      </c>
      <c r="CZ66" s="82">
        <v>59.935400791267803</v>
      </c>
      <c r="DA66" s="82">
        <v>20.146615562088339</v>
      </c>
      <c r="DB66" s="28"/>
      <c r="DC66" s="28"/>
      <c r="DD66" s="28"/>
      <c r="DE66" s="28"/>
      <c r="DF66" s="28"/>
      <c r="DG66" s="28"/>
      <c r="DH66" s="28"/>
      <c r="DI66" s="28"/>
      <c r="DJ66" s="28"/>
      <c r="DK66" s="28"/>
      <c r="DL66" s="28"/>
      <c r="DM66" s="28"/>
      <c r="DN66" s="28"/>
      <c r="DO66" s="28"/>
      <c r="DP66" s="28"/>
    </row>
    <row r="67" spans="1:120" ht="20.25" customHeight="1" x14ac:dyDescent="0.35">
      <c r="A67" s="32">
        <v>64</v>
      </c>
      <c r="B67" s="83" t="s">
        <v>171</v>
      </c>
      <c r="C67" s="84">
        <v>3.4202410989627139</v>
      </c>
      <c r="D67" s="82">
        <v>50.9</v>
      </c>
      <c r="E67" s="82">
        <v>23.328132501200191</v>
      </c>
      <c r="F67" s="82">
        <v>54.4</v>
      </c>
      <c r="G67" s="82">
        <v>138.5671593259722</v>
      </c>
      <c r="H67" s="85">
        <v>1.6895459345300878</v>
      </c>
      <c r="I67" s="82">
        <v>0.42643923240937909</v>
      </c>
      <c r="J67" s="82">
        <v>10.526584475585164</v>
      </c>
      <c r="K67" s="82">
        <v>11.215739793017173</v>
      </c>
      <c r="L67" s="82">
        <v>10.899008852963817</v>
      </c>
      <c r="M67" s="82">
        <v>68.589187626481646</v>
      </c>
      <c r="N67" s="82">
        <v>51.79449618080988</v>
      </c>
      <c r="O67" s="82">
        <v>1.2000000000000028</v>
      </c>
      <c r="P67" s="82">
        <v>4.7436619718309858</v>
      </c>
      <c r="Q67" s="82">
        <v>2.8487782907330255</v>
      </c>
      <c r="R67" s="82">
        <v>8.4770114942528707</v>
      </c>
      <c r="S67" s="82">
        <v>9.6999999999999993</v>
      </c>
      <c r="T67" s="82">
        <v>59.71739717397174</v>
      </c>
      <c r="U67" s="82">
        <v>4.3</v>
      </c>
      <c r="V67" s="82">
        <v>4.7436619718309858</v>
      </c>
      <c r="W67" s="82">
        <v>72.7</v>
      </c>
      <c r="X67" s="82">
        <v>50.6</v>
      </c>
      <c r="Y67" s="86">
        <f t="shared" si="0"/>
        <v>8.4770114942528707</v>
      </c>
      <c r="Z67" s="86">
        <f t="shared" si="4"/>
        <v>9.6999999999999993</v>
      </c>
      <c r="AA67" s="82">
        <v>4.0999999999999996</v>
      </c>
      <c r="AB67" s="82">
        <v>2.4536952502492704</v>
      </c>
      <c r="AC67" s="82">
        <v>15.892840981084261</v>
      </c>
      <c r="AD67" s="82">
        <v>3920.4094103269172</v>
      </c>
      <c r="AE67" s="82">
        <v>1308.8394793926248</v>
      </c>
      <c r="AF67" s="82">
        <v>850.65843829564801</v>
      </c>
      <c r="AG67" s="84">
        <v>1042.5850125944585</v>
      </c>
      <c r="AH67" s="87">
        <v>13.847891840676359</v>
      </c>
      <c r="AI67" s="82">
        <v>1087</v>
      </c>
      <c r="AJ67" s="82">
        <v>883.09659090909088</v>
      </c>
      <c r="AK67" s="82">
        <v>1241.5272263187749</v>
      </c>
      <c r="AL67" s="82">
        <v>1042.5850125944585</v>
      </c>
      <c r="AM67" s="82">
        <v>27.585201233230567</v>
      </c>
      <c r="AN67" s="82">
        <v>0.41</v>
      </c>
      <c r="AO67" s="82">
        <v>20.454303274781605</v>
      </c>
      <c r="AP67" s="82">
        <v>50.791450028885031</v>
      </c>
      <c r="AQ67" s="82">
        <v>2.67180522873395</v>
      </c>
      <c r="AR67" s="82">
        <v>0.34975981000701678</v>
      </c>
      <c r="AS67" s="82">
        <v>60.84485969305851</v>
      </c>
      <c r="AT67" s="82">
        <v>2.6397225707002057</v>
      </c>
      <c r="AU67" s="82">
        <v>122.67161718454859</v>
      </c>
      <c r="AV67" s="82">
        <v>21.564101433400907</v>
      </c>
      <c r="AW67" s="82">
        <v>108.99133798295327</v>
      </c>
      <c r="AX67" s="86">
        <f t="shared" si="1"/>
        <v>850.65843829564801</v>
      </c>
      <c r="AY67" s="82">
        <v>119.87364005892212</v>
      </c>
      <c r="AZ67" s="82">
        <v>27.2</v>
      </c>
      <c r="BA67" s="82"/>
      <c r="BB67" s="82">
        <v>10.199999999999999</v>
      </c>
      <c r="BC67" s="82">
        <v>11.07587</v>
      </c>
      <c r="BD67" s="82">
        <v>0.84</v>
      </c>
      <c r="BE67" s="82">
        <v>45.81</v>
      </c>
      <c r="BF67" s="82">
        <v>8.9499999999999993</v>
      </c>
      <c r="BG67" s="82">
        <v>10.1</v>
      </c>
      <c r="BH67" s="88">
        <v>5.2</v>
      </c>
      <c r="BI67" s="82">
        <v>75.23</v>
      </c>
      <c r="BJ67" s="88">
        <v>17.73</v>
      </c>
      <c r="BK67" s="82">
        <v>16.09761</v>
      </c>
      <c r="BL67" s="82">
        <v>13.02</v>
      </c>
      <c r="BM67" s="82">
        <v>19.71</v>
      </c>
      <c r="BN67" s="82">
        <v>77.872088432688514</v>
      </c>
      <c r="BO67" s="82">
        <v>71.227722772277218</v>
      </c>
      <c r="BP67" s="82">
        <v>1461.1934477379095</v>
      </c>
      <c r="BQ67" s="82">
        <v>1072.224564785254</v>
      </c>
      <c r="BR67" s="82">
        <v>22.253762988662849</v>
      </c>
      <c r="BS67" s="82">
        <v>29.799999999999997</v>
      </c>
      <c r="BT67" s="82">
        <v>23.524162965666893</v>
      </c>
      <c r="BU67" s="82" t="s">
        <v>245</v>
      </c>
      <c r="BV67" s="86">
        <f t="shared" si="2"/>
        <v>850.65843829564801</v>
      </c>
      <c r="BW67" s="82">
        <v>4.7436619718309858</v>
      </c>
      <c r="BX67" s="86">
        <f t="shared" si="3"/>
        <v>2.4536952502492704</v>
      </c>
      <c r="BY67" s="82">
        <v>11.6</v>
      </c>
      <c r="BZ67" s="82">
        <v>25</v>
      </c>
      <c r="CA67" s="82">
        <v>22.6</v>
      </c>
      <c r="CB67" s="82">
        <v>5.4000000000000057</v>
      </c>
      <c r="CC67" s="82">
        <v>17.3</v>
      </c>
      <c r="CD67" s="82">
        <v>9.3000000000000007</v>
      </c>
      <c r="CE67" s="82">
        <v>2.8487782907330255</v>
      </c>
      <c r="CF67" s="82" t="s">
        <v>245</v>
      </c>
      <c r="CG67" s="82">
        <v>27.2</v>
      </c>
      <c r="CH67" s="82">
        <v>1.7</v>
      </c>
      <c r="CI67" s="82">
        <v>11.099999999999994</v>
      </c>
      <c r="CJ67" s="82">
        <v>3.4</v>
      </c>
      <c r="CK67" s="82">
        <v>42.639270906030625</v>
      </c>
      <c r="CL67" s="82"/>
      <c r="CM67" s="82"/>
      <c r="CN67" s="82">
        <v>30</v>
      </c>
      <c r="CO67" s="82">
        <v>25</v>
      </c>
      <c r="CP67" s="82">
        <v>12.3</v>
      </c>
      <c r="CQ67" s="82">
        <v>7.2</v>
      </c>
      <c r="CR67" s="82">
        <v>34</v>
      </c>
      <c r="CS67" s="82">
        <v>366</v>
      </c>
      <c r="CT67" s="82">
        <v>7.2000000000000028</v>
      </c>
      <c r="CU67" s="82">
        <v>0.6</v>
      </c>
      <c r="CV67" s="82">
        <v>15.932700274042444</v>
      </c>
      <c r="CW67" s="82">
        <v>0.35392362417791157</v>
      </c>
      <c r="CX67" s="82">
        <v>34.900000000000006</v>
      </c>
      <c r="CY67" s="82">
        <v>6.6281542127756889</v>
      </c>
      <c r="CZ67" s="82">
        <v>31.696388966714728</v>
      </c>
      <c r="DA67" s="82">
        <v>5.7261676263595653</v>
      </c>
      <c r="DB67" s="28"/>
      <c r="DC67" s="28"/>
      <c r="DD67" s="28"/>
      <c r="DE67" s="28"/>
      <c r="DF67" s="28"/>
      <c r="DG67" s="28"/>
      <c r="DH67" s="28"/>
      <c r="DI67" s="28"/>
      <c r="DJ67" s="28"/>
      <c r="DK67" s="28"/>
      <c r="DL67" s="28"/>
      <c r="DM67" s="28"/>
      <c r="DN67" s="28"/>
      <c r="DO67" s="28"/>
      <c r="DP67" s="28"/>
    </row>
    <row r="68" spans="1:120" ht="20.25" customHeight="1" x14ac:dyDescent="0.35">
      <c r="A68" s="32">
        <v>65</v>
      </c>
      <c r="B68" s="83" t="s">
        <v>172</v>
      </c>
      <c r="C68" s="84">
        <v>0.4329918682014996</v>
      </c>
      <c r="D68" s="82">
        <v>82</v>
      </c>
      <c r="E68" s="82">
        <v>32.748912208855899</v>
      </c>
      <c r="F68" s="82">
        <v>71.3</v>
      </c>
      <c r="G68" s="82">
        <v>119.44746149810614</v>
      </c>
      <c r="H68" s="85">
        <v>24.444444444444443</v>
      </c>
      <c r="I68" s="82">
        <v>6.8181818181818272</v>
      </c>
      <c r="J68" s="82">
        <v>47.465195692146047</v>
      </c>
      <c r="K68" s="82">
        <v>37.601214574898783</v>
      </c>
      <c r="L68" s="82">
        <v>42.461340206185568</v>
      </c>
      <c r="M68" s="82">
        <v>20.815047021943574</v>
      </c>
      <c r="N68" s="82">
        <v>7.6487252124645897</v>
      </c>
      <c r="O68" s="82">
        <v>10</v>
      </c>
      <c r="P68" s="82">
        <v>17.791411042944784</v>
      </c>
      <c r="Q68" s="82">
        <v>19.571865443425075</v>
      </c>
      <c r="R68" s="82">
        <v>4.7619047619047601</v>
      </c>
      <c r="S68" s="82">
        <v>6.9000000000000057</v>
      </c>
      <c r="T68" s="82">
        <v>36.993950674732432</v>
      </c>
      <c r="U68" s="82">
        <v>3.7</v>
      </c>
      <c r="V68" s="82">
        <v>17.791411042944784</v>
      </c>
      <c r="W68" s="82">
        <v>81.3</v>
      </c>
      <c r="X68" s="82">
        <v>42.8</v>
      </c>
      <c r="Y68" s="86">
        <f t="shared" ref="Y68:Y84" si="5">R68</f>
        <v>4.7619047619047601</v>
      </c>
      <c r="Z68" s="86">
        <f t="shared" si="4"/>
        <v>6.9000000000000057</v>
      </c>
      <c r="AA68" s="82">
        <v>8.8000000000000007</v>
      </c>
      <c r="AB68" s="82">
        <v>61.831405896806793</v>
      </c>
      <c r="AC68" s="82">
        <v>21.139554087530964</v>
      </c>
      <c r="AD68" s="82">
        <v>1845.6744868035191</v>
      </c>
      <c r="AE68" s="82">
        <v>788.54961832061065</v>
      </c>
      <c r="AF68" s="82">
        <v>1673.9446870451236</v>
      </c>
      <c r="AG68" s="84">
        <v>545.9677419354839</v>
      </c>
      <c r="AH68" s="87">
        <v>12.123974475843209</v>
      </c>
      <c r="AI68" s="82">
        <v>974</v>
      </c>
      <c r="AJ68" s="82">
        <v>485.63922942206653</v>
      </c>
      <c r="AK68" s="82">
        <v>647.33727810650885</v>
      </c>
      <c r="AL68" s="82">
        <v>545.9677419354839</v>
      </c>
      <c r="AM68" s="82">
        <v>11.150286469810489</v>
      </c>
      <c r="AN68" s="82">
        <v>0.42</v>
      </c>
      <c r="AO68" s="82">
        <v>30.613870955607997</v>
      </c>
      <c r="AP68" s="82">
        <v>78.433764332764085</v>
      </c>
      <c r="AQ68" s="82">
        <v>1.5625</v>
      </c>
      <c r="AR68" s="82">
        <v>0.39414414414414412</v>
      </c>
      <c r="AS68" s="82">
        <v>38.201441563832603</v>
      </c>
      <c r="AT68" s="82">
        <v>63.055955185864363</v>
      </c>
      <c r="AU68" s="82">
        <v>143.2249540236042</v>
      </c>
      <c r="AV68" s="82">
        <v>10.008741493132828</v>
      </c>
      <c r="AW68" s="82">
        <v>99.998822613820863</v>
      </c>
      <c r="AX68" s="86">
        <f t="shared" ref="AX68:AX84" si="6">AF68</f>
        <v>1673.9446870451236</v>
      </c>
      <c r="AY68" s="82">
        <v>130.88141971938492</v>
      </c>
      <c r="AZ68" s="82">
        <v>28.6</v>
      </c>
      <c r="BA68" s="82"/>
      <c r="BB68" s="82">
        <v>24.3</v>
      </c>
      <c r="BC68" s="82">
        <v>25.269490000000001</v>
      </c>
      <c r="BD68" s="82">
        <v>1.08</v>
      </c>
      <c r="BE68" s="82">
        <v>35.26</v>
      </c>
      <c r="BF68" s="82">
        <v>6.26</v>
      </c>
      <c r="BG68" s="82">
        <v>10.9</v>
      </c>
      <c r="BH68" s="88">
        <v>19.3</v>
      </c>
      <c r="BI68" s="82">
        <v>66.98</v>
      </c>
      <c r="BJ68" s="88">
        <v>15.63</v>
      </c>
      <c r="BK68" s="82">
        <v>25.05491</v>
      </c>
      <c r="BL68" s="82">
        <v>17.5</v>
      </c>
      <c r="BM68" s="82">
        <v>22.76</v>
      </c>
      <c r="BN68" s="82">
        <v>78.654808226792667</v>
      </c>
      <c r="BO68" s="82">
        <v>70.321811680572111</v>
      </c>
      <c r="BP68" s="82">
        <v>689.07185628742513</v>
      </c>
      <c r="BQ68" s="82">
        <v>1766.0873649600751</v>
      </c>
      <c r="BR68" s="82">
        <v>51.649928263988521</v>
      </c>
      <c r="BS68" s="82">
        <v>26.5</v>
      </c>
      <c r="BT68" s="82"/>
      <c r="BU68" s="82" t="s">
        <v>246</v>
      </c>
      <c r="BV68" s="86">
        <f t="shared" ref="BV68:BV84" si="7">AF68</f>
        <v>1673.9446870451236</v>
      </c>
      <c r="BW68" s="82">
        <v>17.791411042944784</v>
      </c>
      <c r="BX68" s="86">
        <f t="shared" ref="BX68:BX84" si="8">AB68</f>
        <v>61.831405896806793</v>
      </c>
      <c r="BY68" s="82" t="s">
        <v>108</v>
      </c>
      <c r="BZ68" s="82" t="s">
        <v>108</v>
      </c>
      <c r="CA68" s="82" t="s">
        <v>108</v>
      </c>
      <c r="CB68" s="82" t="s">
        <v>108</v>
      </c>
      <c r="CC68" s="82" t="s">
        <v>108</v>
      </c>
      <c r="CD68" s="82" t="s">
        <v>108</v>
      </c>
      <c r="CE68" s="82">
        <v>19.571865443425075</v>
      </c>
      <c r="CF68" s="82" t="s">
        <v>246</v>
      </c>
      <c r="CG68" s="82">
        <v>13.2</v>
      </c>
      <c r="CH68" s="82">
        <v>0.5</v>
      </c>
      <c r="CI68" s="82">
        <v>6.2999999999999972</v>
      </c>
      <c r="CJ68" s="82" t="s">
        <v>108</v>
      </c>
      <c r="CK68" s="82">
        <v>9.4316807738814994</v>
      </c>
      <c r="CL68" s="82"/>
      <c r="CM68" s="82"/>
      <c r="CN68" s="82">
        <v>55.7</v>
      </c>
      <c r="CO68" s="82"/>
      <c r="CP68" s="82">
        <v>10.1</v>
      </c>
      <c r="CQ68" s="82">
        <v>7.2</v>
      </c>
      <c r="CR68" s="82">
        <v>34.4</v>
      </c>
      <c r="CS68" s="82">
        <v>449</v>
      </c>
      <c r="CT68" s="82">
        <v>17.900000000000006</v>
      </c>
      <c r="CU68" s="82">
        <v>51</v>
      </c>
      <c r="CV68" s="82">
        <v>4.3164799801967941</v>
      </c>
      <c r="CW68" s="82">
        <v>0.26139994191112403</v>
      </c>
      <c r="CX68" s="82">
        <v>17.340000000000003</v>
      </c>
      <c r="CY68" s="82">
        <v>8.48588349832748</v>
      </c>
      <c r="CZ68" s="82">
        <v>62.328162853847516</v>
      </c>
      <c r="DA68" s="82">
        <v>22.225326256136011</v>
      </c>
      <c r="DB68" s="28"/>
      <c r="DC68" s="28"/>
      <c r="DD68" s="28"/>
      <c r="DE68" s="28"/>
      <c r="DF68" s="28"/>
      <c r="DG68" s="28"/>
      <c r="DH68" s="28"/>
      <c r="DI68" s="28"/>
      <c r="DJ68" s="28"/>
      <c r="DK68" s="28"/>
      <c r="DL68" s="28"/>
      <c r="DM68" s="28"/>
      <c r="DN68" s="28"/>
      <c r="DO68" s="28"/>
      <c r="DP68" s="28"/>
    </row>
    <row r="69" spans="1:120" ht="20.25" customHeight="1" x14ac:dyDescent="0.35">
      <c r="A69" s="32">
        <v>66</v>
      </c>
      <c r="B69" s="83" t="s">
        <v>173</v>
      </c>
      <c r="C69" s="84">
        <v>0.33845821481294786</v>
      </c>
      <c r="D69" s="82">
        <v>79.400000000000006</v>
      </c>
      <c r="E69" s="82">
        <v>30.012900847769998</v>
      </c>
      <c r="F69" s="82">
        <v>69.3</v>
      </c>
      <c r="G69" s="82">
        <v>113.5742572037525</v>
      </c>
      <c r="H69" s="85">
        <v>3.4722222222222143</v>
      </c>
      <c r="I69" s="82">
        <v>0.7092198581560325</v>
      </c>
      <c r="J69" s="82">
        <v>25.748842483227818</v>
      </c>
      <c r="K69" s="82">
        <v>21.509842875203177</v>
      </c>
      <c r="L69" s="82">
        <v>23.551410499099681</v>
      </c>
      <c r="M69" s="82">
        <v>43.557225614529514</v>
      </c>
      <c r="N69" s="82">
        <v>30.033277870216306</v>
      </c>
      <c r="O69" s="82">
        <v>6.2999999999999972</v>
      </c>
      <c r="P69" s="82">
        <v>9.3693693693693696</v>
      </c>
      <c r="Q69" s="82">
        <v>8.8495575221238933</v>
      </c>
      <c r="R69" s="82">
        <v>6.1757719714964399</v>
      </c>
      <c r="S69" s="82">
        <v>4.4000000000000057</v>
      </c>
      <c r="T69" s="82">
        <v>42.333237077678312</v>
      </c>
      <c r="U69" s="82">
        <v>2.6</v>
      </c>
      <c r="V69" s="82">
        <v>9.3693693693693696</v>
      </c>
      <c r="W69" s="82">
        <v>72.2</v>
      </c>
      <c r="X69" s="82">
        <v>55.3</v>
      </c>
      <c r="Y69" s="86">
        <f t="shared" si="5"/>
        <v>6.1757719714964399</v>
      </c>
      <c r="Z69" s="86">
        <f t="shared" ref="Z69:Z84" si="9">S69</f>
        <v>4.4000000000000057</v>
      </c>
      <c r="AA69" s="82">
        <v>7.2</v>
      </c>
      <c r="AB69" s="82">
        <v>8.1518752240533292</v>
      </c>
      <c r="AC69" s="82">
        <v>11.081213307240704</v>
      </c>
      <c r="AD69" s="82">
        <v>2376.2291577597261</v>
      </c>
      <c r="AE69" s="82">
        <v>1036.231884057971</v>
      </c>
      <c r="AF69" s="82">
        <v>848.40815622213916</v>
      </c>
      <c r="AG69" s="84">
        <v>722.81435509983805</v>
      </c>
      <c r="AH69" s="87">
        <v>13.531090628362888</v>
      </c>
      <c r="AI69" s="82">
        <v>1077</v>
      </c>
      <c r="AJ69" s="82">
        <v>575.44266441821242</v>
      </c>
      <c r="AK69" s="82">
        <v>939.66244725738397</v>
      </c>
      <c r="AL69" s="82">
        <v>722.81435509983805</v>
      </c>
      <c r="AM69" s="82">
        <v>6.8833473428598104</v>
      </c>
      <c r="AN69" s="82">
        <v>0.43</v>
      </c>
      <c r="AO69" s="82">
        <v>18.788700149054176</v>
      </c>
      <c r="AP69" s="82">
        <v>77.498527390536026</v>
      </c>
      <c r="AQ69" s="82">
        <v>0.35199648003519962</v>
      </c>
      <c r="AR69" s="82">
        <v>0.37201810232415433</v>
      </c>
      <c r="AS69" s="82">
        <v>45.700098454689439</v>
      </c>
      <c r="AT69" s="82">
        <v>15.405774552666244</v>
      </c>
      <c r="AU69" s="82">
        <v>126.05364196686686</v>
      </c>
      <c r="AV69" s="82">
        <v>18.598909504569878</v>
      </c>
      <c r="AW69" s="82">
        <v>97.089302147213175</v>
      </c>
      <c r="AX69" s="86">
        <f t="shared" si="6"/>
        <v>848.40815622213916</v>
      </c>
      <c r="AY69" s="82">
        <v>141.22872307736645</v>
      </c>
      <c r="AZ69" s="82">
        <v>25.2</v>
      </c>
      <c r="BA69" s="82"/>
      <c r="BB69" s="82">
        <v>18.7</v>
      </c>
      <c r="BC69" s="82">
        <v>11.09037</v>
      </c>
      <c r="BD69" s="82">
        <v>1.3</v>
      </c>
      <c r="BE69" s="82">
        <v>38.229999999999997</v>
      </c>
      <c r="BF69" s="82">
        <v>5.53</v>
      </c>
      <c r="BG69" s="82">
        <v>17.100000000000001</v>
      </c>
      <c r="BH69" s="88">
        <v>5.3</v>
      </c>
      <c r="BI69" s="82">
        <v>74.12</v>
      </c>
      <c r="BJ69" s="88">
        <v>17.670000000000002</v>
      </c>
      <c r="BK69" s="82">
        <v>14.536630000000001</v>
      </c>
      <c r="BL69" s="82">
        <v>9.0500000000000007</v>
      </c>
      <c r="BM69" s="82">
        <v>18.760000000000002</v>
      </c>
      <c r="BN69" s="82">
        <v>82.144053601340033</v>
      </c>
      <c r="BO69" s="82">
        <v>76.120906801007564</v>
      </c>
      <c r="BP69" s="82">
        <v>942.964824120603</v>
      </c>
      <c r="BQ69" s="82">
        <v>772.0690831292053</v>
      </c>
      <c r="BR69" s="82">
        <v>25.539522410930918</v>
      </c>
      <c r="BS69" s="82">
        <v>24.5</v>
      </c>
      <c r="BT69" s="82"/>
      <c r="BU69" s="82" t="s">
        <v>247</v>
      </c>
      <c r="BV69" s="86">
        <f t="shared" si="7"/>
        <v>848.40815622213916</v>
      </c>
      <c r="BW69" s="82">
        <v>9.3693693693693696</v>
      </c>
      <c r="BX69" s="86">
        <f t="shared" si="8"/>
        <v>8.1518752240533292</v>
      </c>
      <c r="BY69" s="82" t="s">
        <v>108</v>
      </c>
      <c r="BZ69" s="82" t="s">
        <v>108</v>
      </c>
      <c r="CA69" s="82" t="s">
        <v>108</v>
      </c>
      <c r="CB69" s="82" t="s">
        <v>108</v>
      </c>
      <c r="CC69" s="82" t="s">
        <v>108</v>
      </c>
      <c r="CD69" s="82" t="s">
        <v>108</v>
      </c>
      <c r="CE69" s="82">
        <v>8.8495575221238933</v>
      </c>
      <c r="CF69" s="82" t="s">
        <v>247</v>
      </c>
      <c r="CG69" s="82">
        <v>13.2</v>
      </c>
      <c r="CH69" s="82">
        <v>0.6</v>
      </c>
      <c r="CI69" s="82">
        <v>12.900000000000006</v>
      </c>
      <c r="CJ69" s="82">
        <v>16.100000000000001</v>
      </c>
      <c r="CK69" s="82">
        <v>7.3117497271735177</v>
      </c>
      <c r="CL69" s="82"/>
      <c r="CM69" s="82"/>
      <c r="CN69" s="82">
        <v>63.6</v>
      </c>
      <c r="CO69" s="82"/>
      <c r="CP69" s="82">
        <v>12.2</v>
      </c>
      <c r="CQ69" s="82">
        <v>8.5</v>
      </c>
      <c r="CR69" s="82">
        <v>45.3</v>
      </c>
      <c r="CS69" s="82">
        <v>347</v>
      </c>
      <c r="CT69" s="82">
        <v>9.4000000000000057</v>
      </c>
      <c r="CU69" s="82">
        <v>1.7000000000000002</v>
      </c>
      <c r="CV69" s="82">
        <v>6.698023338890212</v>
      </c>
      <c r="CW69" s="82">
        <v>0.1576613565445886</v>
      </c>
      <c r="CX69" s="82">
        <v>25.459999999999994</v>
      </c>
      <c r="CY69" s="82">
        <v>8.4193582643477463</v>
      </c>
      <c r="CZ69" s="82">
        <v>47.097402694926629</v>
      </c>
      <c r="DA69" s="82">
        <v>39.988069007322181</v>
      </c>
      <c r="DB69" s="28"/>
      <c r="DC69" s="28"/>
      <c r="DD69" s="28"/>
      <c r="DE69" s="28"/>
      <c r="DF69" s="28"/>
      <c r="DG69" s="28"/>
      <c r="DH69" s="28"/>
      <c r="DI69" s="28"/>
      <c r="DJ69" s="28"/>
      <c r="DK69" s="28"/>
      <c r="DL69" s="28"/>
      <c r="DM69" s="28"/>
      <c r="DN69" s="28"/>
      <c r="DO69" s="28"/>
      <c r="DP69" s="28"/>
    </row>
    <row r="70" spans="1:120" ht="20.25" customHeight="1" x14ac:dyDescent="0.35">
      <c r="A70" s="32">
        <v>67</v>
      </c>
      <c r="B70" s="83" t="s">
        <v>174</v>
      </c>
      <c r="C70" s="84">
        <v>3.4089028628164817</v>
      </c>
      <c r="D70" s="82">
        <v>73.400000000000006</v>
      </c>
      <c r="E70" s="82">
        <v>28.4150303715214</v>
      </c>
      <c r="F70" s="82">
        <v>65.599999999999994</v>
      </c>
      <c r="G70" s="82">
        <v>371.35782507907004</v>
      </c>
      <c r="H70" s="85">
        <v>14.8471615720524</v>
      </c>
      <c r="I70" s="82">
        <v>5.1948051948051983</v>
      </c>
      <c r="J70" s="82">
        <v>47.809222812814248</v>
      </c>
      <c r="K70" s="82">
        <v>40.121623532739356</v>
      </c>
      <c r="L70" s="82">
        <v>43.906784492588372</v>
      </c>
      <c r="M70" s="82">
        <v>19.713993871297241</v>
      </c>
      <c r="N70" s="82">
        <v>8.7175188600167637</v>
      </c>
      <c r="O70" s="82">
        <v>11.900000000000006</v>
      </c>
      <c r="P70" s="82">
        <v>16.955684007707127</v>
      </c>
      <c r="Q70" s="82">
        <v>20.271580989330747</v>
      </c>
      <c r="R70" s="82">
        <v>13.3561643835616</v>
      </c>
      <c r="S70" s="82">
        <v>17.700000000000003</v>
      </c>
      <c r="T70" s="82">
        <v>33.393006325337154</v>
      </c>
      <c r="U70" s="82">
        <v>2.6</v>
      </c>
      <c r="V70" s="82">
        <v>16.955684007707127</v>
      </c>
      <c r="W70" s="82">
        <v>70.3</v>
      </c>
      <c r="X70" s="82">
        <v>31</v>
      </c>
      <c r="Y70" s="86">
        <f t="shared" si="5"/>
        <v>13.3561643835616</v>
      </c>
      <c r="Z70" s="86">
        <f t="shared" si="9"/>
        <v>17.700000000000003</v>
      </c>
      <c r="AA70" s="82">
        <v>26.6</v>
      </c>
      <c r="AB70" s="82">
        <v>59.379616647318592</v>
      </c>
      <c r="AC70" s="82">
        <v>20.315717227179135</v>
      </c>
      <c r="AD70" s="82">
        <v>1786.7748618784531</v>
      </c>
      <c r="AE70" s="82">
        <v>797.18045112781954</v>
      </c>
      <c r="AF70" s="82">
        <v>3306.7108210772376</v>
      </c>
      <c r="AG70" s="84">
        <v>579.98981670061096</v>
      </c>
      <c r="AH70" s="87">
        <v>13.266538762168691</v>
      </c>
      <c r="AI70" s="82">
        <v>947</v>
      </c>
      <c r="AJ70" s="82">
        <v>491.49732620320856</v>
      </c>
      <c r="AK70" s="82">
        <v>695.36585365853659</v>
      </c>
      <c r="AL70" s="82">
        <v>579.98981670061096</v>
      </c>
      <c r="AM70" s="82">
        <v>14.209530362979528</v>
      </c>
      <c r="AN70" s="82">
        <v>0.42</v>
      </c>
      <c r="AO70" s="82">
        <v>30.045382113830787</v>
      </c>
      <c r="AP70" s="82">
        <v>68.712089152207639</v>
      </c>
      <c r="AQ70" s="82">
        <v>4.7012302284710019</v>
      </c>
      <c r="AR70" s="82">
        <v>0.9243111266131846</v>
      </c>
      <c r="AS70" s="82">
        <v>59.881331714842069</v>
      </c>
      <c r="AT70" s="82">
        <v>98.89019803828559</v>
      </c>
      <c r="AU70" s="82">
        <v>155.20457354758963</v>
      </c>
      <c r="AV70" s="82">
        <v>6.8653800983656392</v>
      </c>
      <c r="AW70" s="82">
        <v>105.7405167709633</v>
      </c>
      <c r="AX70" s="86">
        <f t="shared" si="6"/>
        <v>3306.7108210772376</v>
      </c>
      <c r="AY70" s="82">
        <v>137.29130743385406</v>
      </c>
      <c r="AZ70" s="82">
        <v>38.4</v>
      </c>
      <c r="BA70" s="82"/>
      <c r="BB70" s="82">
        <v>28.6</v>
      </c>
      <c r="BC70" s="82">
        <v>27.029920000000001</v>
      </c>
      <c r="BD70" s="82">
        <v>2.11</v>
      </c>
      <c r="BE70" s="82">
        <v>43.76</v>
      </c>
      <c r="BF70" s="82">
        <v>8.18</v>
      </c>
      <c r="BG70" s="82">
        <v>6.8</v>
      </c>
      <c r="BH70" s="88">
        <v>15.1</v>
      </c>
      <c r="BI70" s="82">
        <v>54.76</v>
      </c>
      <c r="BJ70" s="88">
        <v>23.23</v>
      </c>
      <c r="BK70" s="82">
        <v>23.040489999999998</v>
      </c>
      <c r="BL70" s="82">
        <v>23.26</v>
      </c>
      <c r="BM70" s="82">
        <v>31.2</v>
      </c>
      <c r="BN70" s="82">
        <v>77.157360406091371</v>
      </c>
      <c r="BO70" s="82">
        <v>72.184429327286466</v>
      </c>
      <c r="BP70" s="82">
        <v>756.00303951367778</v>
      </c>
      <c r="BQ70" s="82">
        <v>2196.6376029673875</v>
      </c>
      <c r="BR70" s="82">
        <v>11.511343469710777</v>
      </c>
      <c r="BS70" s="82">
        <v>47.1</v>
      </c>
      <c r="BT70" s="82"/>
      <c r="BU70" s="82" t="s">
        <v>248</v>
      </c>
      <c r="BV70" s="86">
        <f t="shared" si="7"/>
        <v>3306.7108210772376</v>
      </c>
      <c r="BW70" s="82">
        <v>16.955684007707127</v>
      </c>
      <c r="BX70" s="86">
        <f t="shared" si="8"/>
        <v>59.379616647318592</v>
      </c>
      <c r="BY70" s="82" t="s">
        <v>108</v>
      </c>
      <c r="BZ70" s="82" t="s">
        <v>108</v>
      </c>
      <c r="CA70" s="82" t="s">
        <v>108</v>
      </c>
      <c r="CB70" s="82" t="s">
        <v>108</v>
      </c>
      <c r="CC70" s="82" t="s">
        <v>108</v>
      </c>
      <c r="CD70" s="82" t="s">
        <v>108</v>
      </c>
      <c r="CE70" s="82">
        <v>20.271580989330747</v>
      </c>
      <c r="CF70" s="82" t="s">
        <v>248</v>
      </c>
      <c r="CG70" s="82">
        <v>15.1</v>
      </c>
      <c r="CH70" s="82">
        <v>0.8</v>
      </c>
      <c r="CI70" s="82">
        <v>3.5999999999999943</v>
      </c>
      <c r="CJ70" s="82">
        <v>3.2</v>
      </c>
      <c r="CK70" s="82">
        <v>9.2809718886848422</v>
      </c>
      <c r="CL70" s="82"/>
      <c r="CM70" s="82"/>
      <c r="CN70" s="82">
        <v>45.8</v>
      </c>
      <c r="CO70" s="82"/>
      <c r="CP70" s="82">
        <v>9.6</v>
      </c>
      <c r="CQ70" s="82">
        <v>7.3</v>
      </c>
      <c r="CR70" s="82">
        <v>44.4</v>
      </c>
      <c r="CS70" s="82">
        <v>456</v>
      </c>
      <c r="CT70" s="82">
        <v>23.200000000000003</v>
      </c>
      <c r="CU70" s="82">
        <v>72.5</v>
      </c>
      <c r="CV70" s="82">
        <v>3.4417484081913612</v>
      </c>
      <c r="CW70" s="82">
        <v>0.45445847684653651</v>
      </c>
      <c r="CX70" s="82">
        <v>20.78</v>
      </c>
      <c r="CY70" s="82">
        <v>9.0469579730774061</v>
      </c>
      <c r="CZ70" s="82">
        <v>63.011153540487797</v>
      </c>
      <c r="DA70" s="82">
        <v>22.198041349292712</v>
      </c>
      <c r="DB70" s="28"/>
      <c r="DC70" s="28"/>
      <c r="DD70" s="28"/>
      <c r="DE70" s="28"/>
      <c r="DF70" s="28"/>
      <c r="DG70" s="28"/>
      <c r="DH70" s="28"/>
      <c r="DI70" s="28"/>
      <c r="DJ70" s="28"/>
      <c r="DK70" s="28"/>
      <c r="DL70" s="28"/>
      <c r="DM70" s="28"/>
      <c r="DN70" s="28"/>
      <c r="DO70" s="28"/>
      <c r="DP70" s="28"/>
    </row>
    <row r="71" spans="1:120" ht="20.25" customHeight="1" x14ac:dyDescent="0.35">
      <c r="A71" s="32">
        <v>68</v>
      </c>
      <c r="B71" s="83" t="s">
        <v>175</v>
      </c>
      <c r="C71" s="84">
        <v>0.23398128149748021</v>
      </c>
      <c r="D71" s="82">
        <v>90</v>
      </c>
      <c r="E71" s="82">
        <v>40.132596685082873</v>
      </c>
      <c r="F71" s="82">
        <v>58.2</v>
      </c>
      <c r="G71" s="82">
        <v>42.501182348447593</v>
      </c>
      <c r="H71" s="85">
        <v>9.8901098901098834</v>
      </c>
      <c r="I71" s="82">
        <v>1.1494252873563227</v>
      </c>
      <c r="J71" s="82">
        <v>48.499347542409744</v>
      </c>
      <c r="K71" s="82">
        <v>39.792231255645888</v>
      </c>
      <c r="L71" s="82">
        <v>44.424739525604082</v>
      </c>
      <c r="M71" s="82">
        <v>20.564971751412429</v>
      </c>
      <c r="N71" s="82">
        <v>8.9622641509433958</v>
      </c>
      <c r="O71" s="82">
        <v>4</v>
      </c>
      <c r="P71" s="82">
        <v>17.877094972067038</v>
      </c>
      <c r="Q71" s="82">
        <v>24.598930481283425</v>
      </c>
      <c r="R71" s="82">
        <v>12.0689655172414</v>
      </c>
      <c r="S71" s="82">
        <v>5.0999999999999943</v>
      </c>
      <c r="T71" s="82">
        <v>41.720593833269895</v>
      </c>
      <c r="U71" s="82">
        <v>2.9</v>
      </c>
      <c r="V71" s="82">
        <v>17.877094972067038</v>
      </c>
      <c r="W71" s="82">
        <v>77</v>
      </c>
      <c r="X71" s="82">
        <v>46.7</v>
      </c>
      <c r="Y71" s="86">
        <f t="shared" si="5"/>
        <v>12.0689655172414</v>
      </c>
      <c r="Z71" s="86">
        <f t="shared" si="9"/>
        <v>5.0999999999999943</v>
      </c>
      <c r="AA71" s="82">
        <v>17.8</v>
      </c>
      <c r="AB71" s="82">
        <v>41.566515468944523</v>
      </c>
      <c r="AC71" s="82">
        <v>14.904458598726114</v>
      </c>
      <c r="AD71" s="82">
        <v>1723.3333333333333</v>
      </c>
      <c r="AE71" s="82">
        <v>867.27272727272725</v>
      </c>
      <c r="AF71" s="82">
        <v>1081.6125860373647</v>
      </c>
      <c r="AG71" s="84">
        <v>536.61290322580646</v>
      </c>
      <c r="AH71" s="87">
        <v>12.215595316986967</v>
      </c>
      <c r="AI71" s="82">
        <v>992</v>
      </c>
      <c r="AJ71" s="82">
        <v>469.35483870967744</v>
      </c>
      <c r="AK71" s="82">
        <v>650.78534031413608</v>
      </c>
      <c r="AL71" s="82">
        <v>536.61290322580646</v>
      </c>
      <c r="AM71" s="82">
        <v>10.058027079303674</v>
      </c>
      <c r="AN71" s="82">
        <v>0.44</v>
      </c>
      <c r="AO71" s="82">
        <v>26.939575062711313</v>
      </c>
      <c r="AP71" s="82">
        <v>78.915135608048985</v>
      </c>
      <c r="AQ71" s="82">
        <v>1.1722565939433409</v>
      </c>
      <c r="AR71" s="82">
        <v>0.33222591362126247</v>
      </c>
      <c r="AS71" s="82">
        <v>46.078184110970994</v>
      </c>
      <c r="AT71" s="82">
        <v>67.877476245632693</v>
      </c>
      <c r="AU71" s="82">
        <v>156.4245512584996</v>
      </c>
      <c r="AV71" s="82">
        <v>14.278733231394927</v>
      </c>
      <c r="AW71" s="82">
        <v>99.788090252571251</v>
      </c>
      <c r="AX71" s="86">
        <f t="shared" si="6"/>
        <v>1081.6125860373647</v>
      </c>
      <c r="AY71" s="82">
        <v>140.79650370663077</v>
      </c>
      <c r="AZ71" s="82">
        <v>38</v>
      </c>
      <c r="BA71" s="82"/>
      <c r="BB71" s="82">
        <v>23.9</v>
      </c>
      <c r="BC71" s="82">
        <v>14.813179999999999</v>
      </c>
      <c r="BD71" s="82">
        <v>1.02</v>
      </c>
      <c r="BE71" s="82">
        <v>45.49</v>
      </c>
      <c r="BF71" s="82">
        <v>9.81</v>
      </c>
      <c r="BG71" s="82">
        <v>6.2</v>
      </c>
      <c r="BH71" s="88">
        <v>13.4</v>
      </c>
      <c r="BI71" s="82">
        <v>72.59</v>
      </c>
      <c r="BJ71" s="88">
        <v>14.43</v>
      </c>
      <c r="BK71" s="82">
        <v>13.706950000000001</v>
      </c>
      <c r="BL71" s="82">
        <v>12.74</v>
      </c>
      <c r="BM71" s="82">
        <v>21.8</v>
      </c>
      <c r="BN71" s="82">
        <v>81.87565858798736</v>
      </c>
      <c r="BO71" s="82">
        <v>69.98087954110899</v>
      </c>
      <c r="BP71" s="82">
        <v>757.40740740740739</v>
      </c>
      <c r="BQ71" s="82">
        <v>743.31020812685824</v>
      </c>
      <c r="BR71" s="82">
        <v>36.82624707063944</v>
      </c>
      <c r="BS71" s="82">
        <v>19.400000000000006</v>
      </c>
      <c r="BT71" s="82"/>
      <c r="BU71" s="82" t="s">
        <v>249</v>
      </c>
      <c r="BV71" s="86">
        <f t="shared" si="7"/>
        <v>1081.6125860373647</v>
      </c>
      <c r="BW71" s="82">
        <v>17.877094972067038</v>
      </c>
      <c r="BX71" s="86">
        <f t="shared" si="8"/>
        <v>41.566515468944523</v>
      </c>
      <c r="BY71" s="82" t="s">
        <v>108</v>
      </c>
      <c r="BZ71" s="82" t="s">
        <v>108</v>
      </c>
      <c r="CA71" s="82" t="s">
        <v>108</v>
      </c>
      <c r="CB71" s="82" t="s">
        <v>108</v>
      </c>
      <c r="CC71" s="82" t="s">
        <v>108</v>
      </c>
      <c r="CD71" s="82" t="s">
        <v>108</v>
      </c>
      <c r="CE71" s="82">
        <v>24.598930481283425</v>
      </c>
      <c r="CF71" s="82" t="s">
        <v>249</v>
      </c>
      <c r="CG71" s="82">
        <v>17.8</v>
      </c>
      <c r="CH71" s="82">
        <v>0.6</v>
      </c>
      <c r="CI71" s="82">
        <v>3.7999999999999972</v>
      </c>
      <c r="CJ71" s="82">
        <v>7.3</v>
      </c>
      <c r="CK71" s="82">
        <v>10.778751933986591</v>
      </c>
      <c r="CL71" s="82"/>
      <c r="CM71" s="82"/>
      <c r="CN71" s="82">
        <v>58.9</v>
      </c>
      <c r="CO71" s="82"/>
      <c r="CP71" s="82">
        <v>11.7</v>
      </c>
      <c r="CQ71" s="82">
        <v>8.9</v>
      </c>
      <c r="CR71" s="82">
        <v>27.8</v>
      </c>
      <c r="CS71" s="82">
        <v>485</v>
      </c>
      <c r="CT71" s="82">
        <v>12.5</v>
      </c>
      <c r="CU71" s="82">
        <v>84</v>
      </c>
      <c r="CV71" s="82">
        <v>2.9448509726932</v>
      </c>
      <c r="CW71" s="82">
        <v>0.10045203415369162</v>
      </c>
      <c r="CX71" s="82">
        <v>18.370000000000005</v>
      </c>
      <c r="CY71" s="82">
        <v>7.4871606682216356</v>
      </c>
      <c r="CZ71" s="82">
        <v>56.060529362995794</v>
      </c>
      <c r="DA71" s="82">
        <v>12.243686951935123</v>
      </c>
      <c r="DB71" s="28"/>
      <c r="DC71" s="28"/>
      <c r="DD71" s="28"/>
      <c r="DE71" s="28"/>
      <c r="DF71" s="28"/>
      <c r="DG71" s="28"/>
      <c r="DH71" s="28"/>
      <c r="DI71" s="28"/>
      <c r="DJ71" s="28"/>
      <c r="DK71" s="28"/>
      <c r="DL71" s="28"/>
      <c r="DM71" s="28"/>
      <c r="DN71" s="28"/>
      <c r="DO71" s="28"/>
      <c r="DP71" s="28"/>
    </row>
    <row r="72" spans="1:120" ht="20.25" customHeight="1" x14ac:dyDescent="0.35">
      <c r="A72" s="32">
        <v>69</v>
      </c>
      <c r="B72" s="83" t="s">
        <v>176</v>
      </c>
      <c r="C72" s="84">
        <v>0.70789724072312077</v>
      </c>
      <c r="D72" s="82">
        <v>79.400000000000006</v>
      </c>
      <c r="E72" s="82">
        <v>28.469699866182374</v>
      </c>
      <c r="F72" s="82">
        <v>56</v>
      </c>
      <c r="G72" s="82">
        <v>300.79544595994486</v>
      </c>
      <c r="H72" s="85">
        <v>11.458333333333343</v>
      </c>
      <c r="I72" s="82">
        <v>5.5702917771883307</v>
      </c>
      <c r="J72" s="82">
        <v>43.997586969636032</v>
      </c>
      <c r="K72" s="82">
        <v>36.262421788737576</v>
      </c>
      <c r="L72" s="82">
        <v>39.962521622141075</v>
      </c>
      <c r="M72" s="82">
        <v>25.655146221040638</v>
      </c>
      <c r="N72" s="82">
        <v>11.778290993071593</v>
      </c>
      <c r="O72" s="82">
        <v>13.799999999999997</v>
      </c>
      <c r="P72" s="82">
        <v>16.512215669755687</v>
      </c>
      <c r="Q72" s="82">
        <v>18.801996672212979</v>
      </c>
      <c r="R72" s="82">
        <v>4.32098765432099</v>
      </c>
      <c r="S72" s="82">
        <v>11.400000000000006</v>
      </c>
      <c r="T72" s="82">
        <v>33.443255851363304</v>
      </c>
      <c r="U72" s="82">
        <v>3.6</v>
      </c>
      <c r="V72" s="82">
        <v>16.512215669755687</v>
      </c>
      <c r="W72" s="82">
        <v>73.8</v>
      </c>
      <c r="X72" s="82">
        <v>13.6</v>
      </c>
      <c r="Y72" s="86">
        <f t="shared" si="5"/>
        <v>4.32098765432099</v>
      </c>
      <c r="Z72" s="86">
        <f t="shared" si="9"/>
        <v>11.400000000000006</v>
      </c>
      <c r="AA72" s="82">
        <v>20.8</v>
      </c>
      <c r="AB72" s="82">
        <v>58.560591780187785</v>
      </c>
      <c r="AC72" s="82">
        <v>17.951866404715126</v>
      </c>
      <c r="AD72" s="82">
        <v>1914.0707497360083</v>
      </c>
      <c r="AE72" s="82">
        <v>833.85416666666663</v>
      </c>
      <c r="AF72" s="82">
        <v>2171.4559715039218</v>
      </c>
      <c r="AG72" s="84">
        <v>596.01398601398603</v>
      </c>
      <c r="AH72" s="87">
        <v>11.191074188562597</v>
      </c>
      <c r="AI72" s="82">
        <v>983</v>
      </c>
      <c r="AJ72" s="82">
        <v>505.34055727554181</v>
      </c>
      <c r="AK72" s="82">
        <v>720.3767123287671</v>
      </c>
      <c r="AL72" s="82">
        <v>596.01398601398603</v>
      </c>
      <c r="AM72" s="82">
        <v>10.256410256410255</v>
      </c>
      <c r="AN72" s="82">
        <v>0.41</v>
      </c>
      <c r="AO72" s="82">
        <v>37.481346812471756</v>
      </c>
      <c r="AP72" s="82">
        <v>74.943967127381399</v>
      </c>
      <c r="AQ72" s="82">
        <v>3.6962883104882183</v>
      </c>
      <c r="AR72" s="82">
        <v>0.47098267741677979</v>
      </c>
      <c r="AS72" s="82">
        <v>54.591717701953911</v>
      </c>
      <c r="AT72" s="82">
        <v>46.480799377384663</v>
      </c>
      <c r="AU72" s="82">
        <v>170.71735943491515</v>
      </c>
      <c r="AV72" s="82">
        <v>7.8259139769389812</v>
      </c>
      <c r="AW72" s="82">
        <v>90.695639628029141</v>
      </c>
      <c r="AX72" s="86">
        <f t="shared" si="6"/>
        <v>2171.4559715039218</v>
      </c>
      <c r="AY72" s="82">
        <v>135.50633327320335</v>
      </c>
      <c r="AZ72" s="82">
        <v>34.6</v>
      </c>
      <c r="BA72" s="82"/>
      <c r="BB72" s="82">
        <v>21.6</v>
      </c>
      <c r="BC72" s="82">
        <v>17.968900000000001</v>
      </c>
      <c r="BD72" s="82">
        <v>1.23</v>
      </c>
      <c r="BE72" s="82">
        <v>45.08</v>
      </c>
      <c r="BF72" s="82">
        <v>7.14</v>
      </c>
      <c r="BG72" s="82">
        <v>14.6</v>
      </c>
      <c r="BH72" s="88">
        <v>12.4</v>
      </c>
      <c r="BI72" s="82">
        <v>69.86</v>
      </c>
      <c r="BJ72" s="88">
        <v>9.09</v>
      </c>
      <c r="BK72" s="82">
        <v>15.19483</v>
      </c>
      <c r="BL72" s="82">
        <v>12.9</v>
      </c>
      <c r="BM72" s="82">
        <v>23.96</v>
      </c>
      <c r="BN72" s="82">
        <v>80.652620760534433</v>
      </c>
      <c r="BO72" s="82">
        <v>73.548387096774192</v>
      </c>
      <c r="BP72" s="82">
        <v>809.46236559139788</v>
      </c>
      <c r="BQ72" s="82">
        <v>1708.6671021418504</v>
      </c>
      <c r="BR72" s="82">
        <v>20.815986677768525</v>
      </c>
      <c r="BS72" s="82">
        <v>33.400000000000006</v>
      </c>
      <c r="BT72" s="82"/>
      <c r="BU72" s="82" t="s">
        <v>249</v>
      </c>
      <c r="BV72" s="86">
        <f t="shared" si="7"/>
        <v>2171.4559715039218</v>
      </c>
      <c r="BW72" s="82">
        <v>16.512215669755687</v>
      </c>
      <c r="BX72" s="86">
        <f t="shared" si="8"/>
        <v>58.560591780187785</v>
      </c>
      <c r="BY72" s="82" t="s">
        <v>108</v>
      </c>
      <c r="BZ72" s="82" t="s">
        <v>108</v>
      </c>
      <c r="CA72" s="82" t="s">
        <v>108</v>
      </c>
      <c r="CB72" s="82" t="s">
        <v>108</v>
      </c>
      <c r="CC72" s="82" t="s">
        <v>108</v>
      </c>
      <c r="CD72" s="82" t="s">
        <v>108</v>
      </c>
      <c r="CE72" s="82">
        <v>18.801996672212979</v>
      </c>
      <c r="CF72" s="82" t="s">
        <v>249</v>
      </c>
      <c r="CG72" s="82">
        <v>7.1</v>
      </c>
      <c r="CH72" s="82">
        <v>0.7</v>
      </c>
      <c r="CI72" s="82">
        <v>7.7000000000000028</v>
      </c>
      <c r="CJ72" s="82" t="s">
        <v>108</v>
      </c>
      <c r="CK72" s="82">
        <v>7.5824716888232402</v>
      </c>
      <c r="CL72" s="82"/>
      <c r="CM72" s="82"/>
      <c r="CN72" s="82">
        <v>57.2</v>
      </c>
      <c r="CO72" s="82"/>
      <c r="CP72" s="82">
        <v>10.8</v>
      </c>
      <c r="CQ72" s="82">
        <v>6.9</v>
      </c>
      <c r="CR72" s="82">
        <v>28.7</v>
      </c>
      <c r="CS72" s="82">
        <v>614</v>
      </c>
      <c r="CT72" s="82">
        <v>9.0999999999999943</v>
      </c>
      <c r="CU72" s="82">
        <v>53.2</v>
      </c>
      <c r="CV72" s="82">
        <v>3.8038884192730347</v>
      </c>
      <c r="CW72" s="82">
        <v>0.262614237193179</v>
      </c>
      <c r="CX72" s="82">
        <v>18.680000000000007</v>
      </c>
      <c r="CY72" s="82">
        <v>8.5228914534112654</v>
      </c>
      <c r="CZ72" s="82">
        <v>64.442111639429882</v>
      </c>
      <c r="DA72" s="82">
        <v>17.012816336616982</v>
      </c>
      <c r="DB72" s="28"/>
      <c r="DC72" s="28"/>
      <c r="DD72" s="28"/>
      <c r="DE72" s="28"/>
      <c r="DF72" s="28"/>
      <c r="DG72" s="28"/>
      <c r="DH72" s="28"/>
      <c r="DI72" s="28"/>
      <c r="DJ72" s="28"/>
      <c r="DK72" s="28"/>
      <c r="DL72" s="28"/>
      <c r="DM72" s="28"/>
      <c r="DN72" s="28"/>
      <c r="DO72" s="28"/>
      <c r="DP72" s="28"/>
    </row>
    <row r="73" spans="1:120" ht="20.25" customHeight="1" x14ac:dyDescent="0.35">
      <c r="A73" s="32">
        <v>70</v>
      </c>
      <c r="B73" s="83" t="s">
        <v>177</v>
      </c>
      <c r="C73" s="84">
        <v>1.2184230671089562</v>
      </c>
      <c r="D73" s="82">
        <v>66.400000000000006</v>
      </c>
      <c r="E73" s="82">
        <v>27.032422935633289</v>
      </c>
      <c r="F73" s="82">
        <v>63.1</v>
      </c>
      <c r="G73" s="82">
        <v>547.30554290744897</v>
      </c>
      <c r="H73" s="85">
        <v>10.141987829614607</v>
      </c>
      <c r="I73" s="82">
        <v>4.5833333333333286</v>
      </c>
      <c r="J73" s="82">
        <v>38.571428571428577</v>
      </c>
      <c r="K73" s="82">
        <v>33.047210300429185</v>
      </c>
      <c r="L73" s="82">
        <v>35.695569798847096</v>
      </c>
      <c r="M73" s="82">
        <v>28.259337561663145</v>
      </c>
      <c r="N73" s="82">
        <v>15.523465703971121</v>
      </c>
      <c r="O73" s="82">
        <v>9.0999999999999943</v>
      </c>
      <c r="P73" s="82">
        <v>13.346418056918546</v>
      </c>
      <c r="Q73" s="82">
        <v>13.876758854924795</v>
      </c>
      <c r="R73" s="82">
        <v>8.1871345029239802</v>
      </c>
      <c r="S73" s="82">
        <v>4.2999999999999972</v>
      </c>
      <c r="T73" s="82">
        <v>29.521829521829524</v>
      </c>
      <c r="U73" s="82">
        <v>3.9</v>
      </c>
      <c r="V73" s="82">
        <v>13.346418056918546</v>
      </c>
      <c r="W73" s="82">
        <v>70.7</v>
      </c>
      <c r="X73" s="82">
        <v>44.7</v>
      </c>
      <c r="Y73" s="86">
        <f t="shared" si="5"/>
        <v>8.1871345029239802</v>
      </c>
      <c r="Z73" s="86">
        <f t="shared" si="9"/>
        <v>4.2999999999999972</v>
      </c>
      <c r="AA73" s="82">
        <v>25.8</v>
      </c>
      <c r="AB73" s="82">
        <v>49.975736793179685</v>
      </c>
      <c r="AC73" s="82">
        <v>16.897621509824198</v>
      </c>
      <c r="AD73" s="82">
        <v>2040.112749349523</v>
      </c>
      <c r="AE73" s="82">
        <v>861.78217821782175</v>
      </c>
      <c r="AF73" s="82">
        <v>1795.5140292122817</v>
      </c>
      <c r="AG73" s="84">
        <v>619.17726550079487</v>
      </c>
      <c r="AH73" s="87">
        <v>11.865293312947614</v>
      </c>
      <c r="AI73" s="82">
        <v>986</v>
      </c>
      <c r="AJ73" s="82">
        <v>518.30075662042873</v>
      </c>
      <c r="AK73" s="82">
        <v>763.34635416666663</v>
      </c>
      <c r="AL73" s="82">
        <v>619.17726550079487</v>
      </c>
      <c r="AM73" s="82">
        <v>12.611571983618608</v>
      </c>
      <c r="AN73" s="82">
        <v>0.42</v>
      </c>
      <c r="AO73" s="82">
        <v>34.376130848358258</v>
      </c>
      <c r="AP73" s="82">
        <v>67.108667529107365</v>
      </c>
      <c r="AQ73" s="82">
        <v>4.8292263988901363</v>
      </c>
      <c r="AR73" s="82">
        <v>0.44237328200452503</v>
      </c>
      <c r="AS73" s="82">
        <v>61.033163944730305</v>
      </c>
      <c r="AT73" s="82">
        <v>48.497348072525789</v>
      </c>
      <c r="AU73" s="82">
        <v>145.67991533956791</v>
      </c>
      <c r="AV73" s="82">
        <v>15.462132830010608</v>
      </c>
      <c r="AW73" s="82">
        <v>90.679481828913083</v>
      </c>
      <c r="AX73" s="86">
        <f t="shared" si="6"/>
        <v>1795.5140292122817</v>
      </c>
      <c r="AY73" s="82">
        <v>136.04509399674296</v>
      </c>
      <c r="AZ73" s="82">
        <v>26.3</v>
      </c>
      <c r="BA73" s="82"/>
      <c r="BB73" s="82">
        <v>24.1</v>
      </c>
      <c r="BC73" s="82">
        <v>18.354289999999999</v>
      </c>
      <c r="BD73" s="82">
        <v>2.04</v>
      </c>
      <c r="BE73" s="82">
        <v>40.090000000000003</v>
      </c>
      <c r="BF73" s="82">
        <v>3.73</v>
      </c>
      <c r="BG73" s="82">
        <v>16.100000000000001</v>
      </c>
      <c r="BH73" s="88">
        <v>12</v>
      </c>
      <c r="BI73" s="82">
        <v>61.11</v>
      </c>
      <c r="BJ73" s="88">
        <v>19.809999999999999</v>
      </c>
      <c r="BK73" s="82">
        <v>23.768899999999999</v>
      </c>
      <c r="BL73" s="82">
        <v>16.66</v>
      </c>
      <c r="BM73" s="82">
        <v>28.67</v>
      </c>
      <c r="BN73" s="82">
        <v>78.847611827141776</v>
      </c>
      <c r="BO73" s="82">
        <v>74.461979913916792</v>
      </c>
      <c r="BP73" s="82">
        <v>861.96911196911196</v>
      </c>
      <c r="BQ73" s="82">
        <v>2036.6014571740004</v>
      </c>
      <c r="BR73" s="82">
        <v>22.572710172189264</v>
      </c>
      <c r="BS73" s="82">
        <v>44.3</v>
      </c>
      <c r="BT73" s="82"/>
      <c r="BU73" s="82" t="s">
        <v>250</v>
      </c>
      <c r="BV73" s="86">
        <f t="shared" si="7"/>
        <v>1795.5140292122817</v>
      </c>
      <c r="BW73" s="82">
        <v>13.346418056918546</v>
      </c>
      <c r="BX73" s="86">
        <f t="shared" si="8"/>
        <v>49.975736793179685</v>
      </c>
      <c r="BY73" s="82" t="s">
        <v>108</v>
      </c>
      <c r="BZ73" s="82" t="s">
        <v>108</v>
      </c>
      <c r="CA73" s="82" t="s">
        <v>108</v>
      </c>
      <c r="CB73" s="82" t="s">
        <v>108</v>
      </c>
      <c r="CC73" s="82" t="s">
        <v>108</v>
      </c>
      <c r="CD73" s="82" t="s">
        <v>108</v>
      </c>
      <c r="CE73" s="82">
        <v>13.876758854924795</v>
      </c>
      <c r="CF73" s="82" t="s">
        <v>250</v>
      </c>
      <c r="CG73" s="82">
        <v>12.3</v>
      </c>
      <c r="CH73" s="82">
        <v>1.1000000000000001</v>
      </c>
      <c r="CI73" s="82">
        <v>7.5</v>
      </c>
      <c r="CJ73" s="82" t="s">
        <v>108</v>
      </c>
      <c r="CK73" s="82">
        <v>6.6208666767325983</v>
      </c>
      <c r="CL73" s="82"/>
      <c r="CM73" s="82"/>
      <c r="CN73" s="82">
        <v>62.4</v>
      </c>
      <c r="CO73" s="82"/>
      <c r="CP73" s="82">
        <v>8.6999999999999993</v>
      </c>
      <c r="CQ73" s="82">
        <v>5</v>
      </c>
      <c r="CR73" s="82">
        <v>22.6</v>
      </c>
      <c r="CS73" s="82">
        <v>413</v>
      </c>
      <c r="CT73" s="82">
        <v>4.5999999999999943</v>
      </c>
      <c r="CU73" s="82">
        <v>28.599999999999998</v>
      </c>
      <c r="CV73" s="82">
        <v>4.125454824988469</v>
      </c>
      <c r="CW73" s="82">
        <v>0.4351000146006716</v>
      </c>
      <c r="CX73" s="82">
        <v>17.400000000000006</v>
      </c>
      <c r="CY73" s="82">
        <v>9.9502052762148203</v>
      </c>
      <c r="CZ73" s="82">
        <v>65.938196369951214</v>
      </c>
      <c r="DA73" s="82">
        <v>20.242346192120824</v>
      </c>
      <c r="DB73" s="28"/>
      <c r="DC73" s="28"/>
      <c r="DD73" s="28"/>
      <c r="DE73" s="28"/>
      <c r="DF73" s="28"/>
      <c r="DG73" s="28"/>
      <c r="DH73" s="28"/>
      <c r="DI73" s="28"/>
      <c r="DJ73" s="28"/>
      <c r="DK73" s="28"/>
      <c r="DL73" s="28"/>
      <c r="DM73" s="28"/>
      <c r="DN73" s="28"/>
      <c r="DO73" s="28"/>
      <c r="DP73" s="28"/>
    </row>
    <row r="74" spans="1:120" ht="20.25" customHeight="1" x14ac:dyDescent="0.35">
      <c r="A74" s="32">
        <v>71</v>
      </c>
      <c r="B74" s="83" t="s">
        <v>178</v>
      </c>
      <c r="C74" s="84">
        <v>0.5685164792952444</v>
      </c>
      <c r="D74" s="82">
        <v>76.5</v>
      </c>
      <c r="E74" s="82">
        <v>27.542930508746586</v>
      </c>
      <c r="F74" s="82">
        <v>56.3</v>
      </c>
      <c r="G74" s="82">
        <v>487.04217991536706</v>
      </c>
      <c r="H74" s="85">
        <v>10.307017543859658</v>
      </c>
      <c r="I74" s="82">
        <v>3.0701754385964932</v>
      </c>
      <c r="J74" s="82">
        <v>46.546943087283772</v>
      </c>
      <c r="K74" s="82">
        <v>37.728774783934924</v>
      </c>
      <c r="L74" s="82">
        <v>42.054985266021177</v>
      </c>
      <c r="M74" s="82">
        <v>22.85891089108911</v>
      </c>
      <c r="N74" s="82">
        <v>9.8644226273959799</v>
      </c>
      <c r="O74" s="82">
        <v>8.2000000000000028</v>
      </c>
      <c r="P74" s="82">
        <v>18.5807150595883</v>
      </c>
      <c r="Q74" s="82">
        <v>20.855614973262032</v>
      </c>
      <c r="R74" s="82">
        <v>11.9402985074627</v>
      </c>
      <c r="S74" s="82">
        <v>6.4000000000000057</v>
      </c>
      <c r="T74" s="82">
        <v>32.751190746200955</v>
      </c>
      <c r="U74" s="82">
        <v>5.5</v>
      </c>
      <c r="V74" s="82">
        <v>18.5807150595883</v>
      </c>
      <c r="W74" s="82">
        <v>64.146774193548382</v>
      </c>
      <c r="X74" s="82">
        <v>31.484231536926149</v>
      </c>
      <c r="Y74" s="86">
        <f t="shared" si="5"/>
        <v>11.9402985074627</v>
      </c>
      <c r="Z74" s="86">
        <f t="shared" si="9"/>
        <v>6.4000000000000057</v>
      </c>
      <c r="AA74" s="82">
        <v>25.3</v>
      </c>
      <c r="AB74" s="82">
        <v>84.030602101980392</v>
      </c>
      <c r="AC74" s="82">
        <v>20.262096774193548</v>
      </c>
      <c r="AD74" s="82">
        <v>1959.7810979847116</v>
      </c>
      <c r="AE74" s="82">
        <v>801.87891440501039</v>
      </c>
      <c r="AF74" s="82">
        <v>3002.0102747375472</v>
      </c>
      <c r="AG74" s="84">
        <v>562.76595744680856</v>
      </c>
      <c r="AH74" s="87">
        <v>13.698940020682523</v>
      </c>
      <c r="AI74" s="82">
        <v>974</v>
      </c>
      <c r="AJ74" s="82">
        <v>471.39588100686501</v>
      </c>
      <c r="AK74" s="82">
        <v>737.64988009592321</v>
      </c>
      <c r="AL74" s="82">
        <v>562.76595744680856</v>
      </c>
      <c r="AM74" s="82">
        <v>11.963523801556095</v>
      </c>
      <c r="AN74" s="82">
        <v>0.46</v>
      </c>
      <c r="AO74" s="82">
        <v>34.157290894493144</v>
      </c>
      <c r="AP74" s="82">
        <v>74.922737306843274</v>
      </c>
      <c r="AQ74" s="82">
        <v>2.9007149968322925</v>
      </c>
      <c r="AR74" s="82">
        <v>0.58508044856167729</v>
      </c>
      <c r="AS74" s="82">
        <v>61.544726734231112</v>
      </c>
      <c r="AT74" s="82">
        <v>64.91011740937779</v>
      </c>
      <c r="AU74" s="82">
        <v>163.47674096635748</v>
      </c>
      <c r="AV74" s="82">
        <v>23.053728857364376</v>
      </c>
      <c r="AW74" s="82">
        <v>90.874599307776421</v>
      </c>
      <c r="AX74" s="86">
        <f t="shared" si="6"/>
        <v>3002.0102747375472</v>
      </c>
      <c r="AY74" s="82">
        <v>142.20176530830918</v>
      </c>
      <c r="AZ74" s="82">
        <v>28.5</v>
      </c>
      <c r="BA74" s="82"/>
      <c r="BB74" s="82">
        <v>24.1</v>
      </c>
      <c r="BC74" s="82">
        <v>21.301770000000001</v>
      </c>
      <c r="BD74" s="82">
        <v>1.54</v>
      </c>
      <c r="BE74" s="82">
        <v>42.49</v>
      </c>
      <c r="BF74" s="82">
        <v>4.1100000000000003</v>
      </c>
      <c r="BG74" s="82">
        <v>12.9</v>
      </c>
      <c r="BH74" s="88">
        <v>14.2</v>
      </c>
      <c r="BI74" s="82">
        <v>64.81</v>
      </c>
      <c r="BJ74" s="88">
        <v>18.02</v>
      </c>
      <c r="BK74" s="82">
        <v>14.853350000000001</v>
      </c>
      <c r="BL74" s="82">
        <v>9.7799999999999994</v>
      </c>
      <c r="BM74" s="82">
        <v>22.57</v>
      </c>
      <c r="BN74" s="82">
        <v>80.121544795138206</v>
      </c>
      <c r="BO74" s="82">
        <v>67.10526315789474</v>
      </c>
      <c r="BP74" s="82">
        <v>756.71992481203006</v>
      </c>
      <c r="BQ74" s="82">
        <v>2169.5177082623413</v>
      </c>
      <c r="BR74" s="82">
        <v>26.058929755183215</v>
      </c>
      <c r="BS74" s="82">
        <v>40.799999999999997</v>
      </c>
      <c r="BT74" s="82"/>
      <c r="BU74" s="82" t="s">
        <v>251</v>
      </c>
      <c r="BV74" s="86">
        <f t="shared" si="7"/>
        <v>3002.0102747375472</v>
      </c>
      <c r="BW74" s="82">
        <v>18.5807150595883</v>
      </c>
      <c r="BX74" s="86">
        <f t="shared" si="8"/>
        <v>84.030602101980392</v>
      </c>
      <c r="BY74" s="82" t="s">
        <v>108</v>
      </c>
      <c r="BZ74" s="82" t="s">
        <v>108</v>
      </c>
      <c r="CA74" s="82" t="s">
        <v>108</v>
      </c>
      <c r="CB74" s="82" t="s">
        <v>108</v>
      </c>
      <c r="CC74" s="82" t="s">
        <v>108</v>
      </c>
      <c r="CD74" s="82" t="s">
        <v>108</v>
      </c>
      <c r="CE74" s="82">
        <v>20.855614973262032</v>
      </c>
      <c r="CF74" s="82" t="s">
        <v>251</v>
      </c>
      <c r="CG74" s="82">
        <v>11.7</v>
      </c>
      <c r="CH74" s="82">
        <v>0.7</v>
      </c>
      <c r="CI74" s="82">
        <v>10.799999999999997</v>
      </c>
      <c r="CJ74" s="82">
        <v>3.2</v>
      </c>
      <c r="CK74" s="82">
        <v>7.7339140207923567</v>
      </c>
      <c r="CL74" s="82"/>
      <c r="CM74" s="82"/>
      <c r="CN74" s="82">
        <v>54.6</v>
      </c>
      <c r="CO74" s="82"/>
      <c r="CP74" s="82">
        <v>9.9</v>
      </c>
      <c r="CQ74" s="82">
        <v>6.6</v>
      </c>
      <c r="CR74" s="82">
        <v>36.4</v>
      </c>
      <c r="CS74" s="82">
        <v>363</v>
      </c>
      <c r="CT74" s="82">
        <v>15.299999999999997</v>
      </c>
      <c r="CU74" s="82">
        <v>67</v>
      </c>
      <c r="CV74" s="82">
        <v>3.3294650751547303</v>
      </c>
      <c r="CW74" s="82">
        <v>0.15874841826757161</v>
      </c>
      <c r="CX74" s="82">
        <v>29.260000000000005</v>
      </c>
      <c r="CY74" s="82">
        <v>10.156901529542473</v>
      </c>
      <c r="CZ74" s="82">
        <v>66.001786816680124</v>
      </c>
      <c r="DA74" s="82">
        <v>21.430273811226197</v>
      </c>
      <c r="DB74" s="28"/>
      <c r="DC74" s="28"/>
      <c r="DD74" s="28"/>
      <c r="DE74" s="28"/>
      <c r="DF74" s="28"/>
      <c r="DG74" s="28"/>
      <c r="DH74" s="28"/>
      <c r="DI74" s="28"/>
      <c r="DJ74" s="28"/>
      <c r="DK74" s="28"/>
      <c r="DL74" s="28"/>
      <c r="DM74" s="28"/>
      <c r="DN74" s="28"/>
      <c r="DO74" s="28"/>
      <c r="DP74" s="28"/>
    </row>
    <row r="75" spans="1:120" ht="20.25" customHeight="1" x14ac:dyDescent="0.35">
      <c r="A75" s="32">
        <v>72</v>
      </c>
      <c r="B75" s="83" t="s">
        <v>179</v>
      </c>
      <c r="C75" s="84">
        <v>0.29794149512459372</v>
      </c>
      <c r="D75" s="82">
        <v>89.7</v>
      </c>
      <c r="E75" s="82">
        <v>48.805919946182307</v>
      </c>
      <c r="F75" s="82">
        <v>69</v>
      </c>
      <c r="G75" s="82">
        <v>0</v>
      </c>
      <c r="H75" s="85">
        <v>8.5714285714285694</v>
      </c>
      <c r="I75" s="82">
        <v>9.0909090909090935</v>
      </c>
      <c r="J75" s="82">
        <v>47.925033467202141</v>
      </c>
      <c r="K75" s="82">
        <v>36.666666666666664</v>
      </c>
      <c r="L75" s="82">
        <v>42.437542201215393</v>
      </c>
      <c r="M75" s="82">
        <v>24.336973478939157</v>
      </c>
      <c r="N75" s="82">
        <v>13.245033112582782</v>
      </c>
      <c r="O75" s="82">
        <v>6.7999999999999972</v>
      </c>
      <c r="P75" s="82">
        <v>13.669064748201439</v>
      </c>
      <c r="Q75" s="82">
        <v>14.685314685314685</v>
      </c>
      <c r="R75" s="82">
        <v>15</v>
      </c>
      <c r="S75" s="82">
        <v>21.400000000000006</v>
      </c>
      <c r="T75" s="82">
        <v>50.980392156862742</v>
      </c>
      <c r="U75" s="82">
        <v>1.9</v>
      </c>
      <c r="V75" s="82">
        <v>13.669064748201439</v>
      </c>
      <c r="W75" s="82">
        <v>94.1</v>
      </c>
      <c r="X75" s="82">
        <v>38.9</v>
      </c>
      <c r="Y75" s="86">
        <f t="shared" si="5"/>
        <v>15</v>
      </c>
      <c r="Z75" s="86">
        <f t="shared" si="9"/>
        <v>21.400000000000006</v>
      </c>
      <c r="AA75" s="82">
        <v>21.2</v>
      </c>
      <c r="AB75" s="82">
        <v>77.417186476462774</v>
      </c>
      <c r="AC75" s="82">
        <v>14.586994727592268</v>
      </c>
      <c r="AD75" s="82">
        <v>1565.4761904761904</v>
      </c>
      <c r="AE75" s="82">
        <v>822.22222222222217</v>
      </c>
      <c r="AF75" s="82">
        <v>1102.3622047244094</v>
      </c>
      <c r="AG75" s="84">
        <v>555.26315789473688</v>
      </c>
      <c r="AH75" s="87">
        <v>13.095238095238097</v>
      </c>
      <c r="AI75" s="82">
        <v>985</v>
      </c>
      <c r="AJ75" s="82">
        <v>492.65402843601896</v>
      </c>
      <c r="AK75" s="82">
        <v>642.6056338028169</v>
      </c>
      <c r="AL75" s="82">
        <v>555.26315789473688</v>
      </c>
      <c r="AM75" s="82">
        <v>8.8929219600725951</v>
      </c>
      <c r="AN75" s="82">
        <v>0.44</v>
      </c>
      <c r="AO75" s="82">
        <v>19.519435717014591</v>
      </c>
      <c r="AP75" s="82">
        <v>79.161290322580641</v>
      </c>
      <c r="AQ75" s="82">
        <v>2.1897810218978102</v>
      </c>
      <c r="AR75" s="82">
        <v>0.92565808504483649</v>
      </c>
      <c r="AS75" s="82">
        <v>47.92826221397651</v>
      </c>
      <c r="AT75" s="82">
        <v>39.300564986730635</v>
      </c>
      <c r="AU75" s="82">
        <v>169.68636089476306</v>
      </c>
      <c r="AV75" s="82">
        <v>0.90147586757080411</v>
      </c>
      <c r="AW75" s="82">
        <v>121.12321215615351</v>
      </c>
      <c r="AX75" s="86">
        <f t="shared" si="6"/>
        <v>1102.3622047244094</v>
      </c>
      <c r="AY75" s="82">
        <v>148.02072125509619</v>
      </c>
      <c r="AZ75" s="82">
        <v>37.1</v>
      </c>
      <c r="BA75" s="82"/>
      <c r="BB75" s="82">
        <v>22.7</v>
      </c>
      <c r="BC75" s="82">
        <v>27.388680000000001</v>
      </c>
      <c r="BD75" s="82">
        <v>2.3199999999999998</v>
      </c>
      <c r="BE75" s="82">
        <v>40.61</v>
      </c>
      <c r="BF75" s="82">
        <v>3.19</v>
      </c>
      <c r="BG75" s="82">
        <v>6.5</v>
      </c>
      <c r="BH75" s="88">
        <v>18.7</v>
      </c>
      <c r="BI75" s="82">
        <v>66.97</v>
      </c>
      <c r="BJ75" s="88">
        <v>16.239999999999998</v>
      </c>
      <c r="BK75" s="82">
        <v>21.424029999999998</v>
      </c>
      <c r="BL75" s="82">
        <v>11.61</v>
      </c>
      <c r="BM75" s="82">
        <v>28.12</v>
      </c>
      <c r="BN75" s="82">
        <v>84.577114427860707</v>
      </c>
      <c r="BO75" s="82">
        <v>74.675324675324674</v>
      </c>
      <c r="BP75" s="82">
        <v>714</v>
      </c>
      <c r="BQ75" s="82">
        <v>1035.7327809425169</v>
      </c>
      <c r="BR75" s="82">
        <v>15.515903801396432</v>
      </c>
      <c r="BS75" s="82">
        <v>19.299999999999997</v>
      </c>
      <c r="BT75" s="82"/>
      <c r="BU75" s="82" t="s">
        <v>252</v>
      </c>
      <c r="BV75" s="86">
        <f t="shared" si="7"/>
        <v>1102.3622047244094</v>
      </c>
      <c r="BW75" s="82">
        <v>13.669064748201439</v>
      </c>
      <c r="BX75" s="86">
        <f t="shared" si="8"/>
        <v>77.417186476462774</v>
      </c>
      <c r="BY75" s="82" t="s">
        <v>108</v>
      </c>
      <c r="BZ75" s="82" t="s">
        <v>108</v>
      </c>
      <c r="CA75" s="82" t="s">
        <v>108</v>
      </c>
      <c r="CB75" s="82" t="s">
        <v>108</v>
      </c>
      <c r="CC75" s="82" t="s">
        <v>108</v>
      </c>
      <c r="CD75" s="82" t="s">
        <v>108</v>
      </c>
      <c r="CE75" s="82">
        <v>14.685314685314685</v>
      </c>
      <c r="CF75" s="82" t="s">
        <v>252</v>
      </c>
      <c r="CG75" s="82">
        <v>18.8</v>
      </c>
      <c r="CH75" s="82">
        <v>0.8</v>
      </c>
      <c r="CI75" s="82">
        <v>7.9000000000000057</v>
      </c>
      <c r="CJ75" s="82" t="s">
        <v>108</v>
      </c>
      <c r="CK75" s="82">
        <v>13.83061383061383</v>
      </c>
      <c r="CL75" s="82"/>
      <c r="CM75" s="82"/>
      <c r="CN75" s="82">
        <v>53.6</v>
      </c>
      <c r="CO75" s="82"/>
      <c r="CP75" s="82">
        <v>6.3</v>
      </c>
      <c r="CQ75" s="82">
        <v>4.8</v>
      </c>
      <c r="CR75" s="82">
        <v>24.3</v>
      </c>
      <c r="CS75" s="82">
        <v>572</v>
      </c>
      <c r="CT75" s="82">
        <v>11.900000000000006</v>
      </c>
      <c r="CU75" s="82">
        <v>100</v>
      </c>
      <c r="CV75" s="82">
        <v>17.056994160954556</v>
      </c>
      <c r="CW75" s="82">
        <v>0.33231083844580778</v>
      </c>
      <c r="CX75" s="82">
        <v>19.769999999999996</v>
      </c>
      <c r="CY75" s="82">
        <v>7.1000863362603486</v>
      </c>
      <c r="CZ75" s="82">
        <v>59.988809561310617</v>
      </c>
      <c r="DA75" s="82">
        <v>22.187285054534737</v>
      </c>
      <c r="DB75" s="28"/>
      <c r="DC75" s="28"/>
      <c r="DD75" s="28"/>
      <c r="DE75" s="28"/>
      <c r="DF75" s="28"/>
      <c r="DG75" s="28"/>
      <c r="DH75" s="28"/>
      <c r="DI75" s="28"/>
      <c r="DJ75" s="28"/>
      <c r="DK75" s="28"/>
      <c r="DL75" s="28"/>
      <c r="DM75" s="28"/>
      <c r="DN75" s="28"/>
      <c r="DO75" s="28"/>
      <c r="DP75" s="28"/>
    </row>
    <row r="76" spans="1:120" ht="20.25" customHeight="1" x14ac:dyDescent="0.35">
      <c r="A76" s="32">
        <v>73</v>
      </c>
      <c r="B76" s="83" t="s">
        <v>180</v>
      </c>
      <c r="C76" s="84">
        <v>7.8426338927574362</v>
      </c>
      <c r="D76" s="82">
        <v>61.8</v>
      </c>
      <c r="E76" s="82">
        <v>23.642110039350058</v>
      </c>
      <c r="F76" s="82">
        <v>54.1</v>
      </c>
      <c r="G76" s="82">
        <v>261.3612384250651</v>
      </c>
      <c r="H76" s="85">
        <v>5.5433589462129476</v>
      </c>
      <c r="I76" s="82">
        <v>3.2132963988919698</v>
      </c>
      <c r="J76" s="82">
        <v>18.667829463742123</v>
      </c>
      <c r="K76" s="82">
        <v>20.45689771551142</v>
      </c>
      <c r="L76" s="82">
        <v>19.603888919404579</v>
      </c>
      <c r="M76" s="82">
        <v>61.516112631043754</v>
      </c>
      <c r="N76" s="82">
        <v>54.658432448917353</v>
      </c>
      <c r="O76" s="82">
        <v>4.5</v>
      </c>
      <c r="P76" s="82">
        <v>7.033565649283025</v>
      </c>
      <c r="Q76" s="82">
        <v>4.2871941987409352</v>
      </c>
      <c r="R76" s="82">
        <v>5.5490654205607504</v>
      </c>
      <c r="S76" s="82">
        <v>6.2999999999999972</v>
      </c>
      <c r="T76" s="82">
        <v>46.389440200103316</v>
      </c>
      <c r="U76" s="82">
        <v>6.2</v>
      </c>
      <c r="V76" s="82">
        <v>7.033565649283025</v>
      </c>
      <c r="W76" s="82">
        <v>40</v>
      </c>
      <c r="X76" s="82">
        <v>46.6</v>
      </c>
      <c r="Y76" s="86">
        <f t="shared" si="5"/>
        <v>5.5490654205607504</v>
      </c>
      <c r="Z76" s="86">
        <f t="shared" si="9"/>
        <v>6.2999999999999972</v>
      </c>
      <c r="AA76" s="82">
        <v>8.9</v>
      </c>
      <c r="AB76" s="82">
        <v>5.8815920953029357</v>
      </c>
      <c r="AC76" s="82">
        <v>16.773804740859781</v>
      </c>
      <c r="AD76" s="82">
        <v>2592.0751973410884</v>
      </c>
      <c r="AE76" s="82">
        <v>1149.4680851063831</v>
      </c>
      <c r="AF76" s="82">
        <v>808.36583948875432</v>
      </c>
      <c r="AG76" s="84">
        <v>619.63547052740432</v>
      </c>
      <c r="AH76" s="87">
        <v>20.212589270885235</v>
      </c>
      <c r="AI76" s="82">
        <v>1049</v>
      </c>
      <c r="AJ76" s="82">
        <v>497.82131661442008</v>
      </c>
      <c r="AK76" s="82">
        <v>797.65970515970514</v>
      </c>
      <c r="AL76" s="82">
        <v>619.63547052740432</v>
      </c>
      <c r="AM76" s="82">
        <v>20.049615757666196</v>
      </c>
      <c r="AN76" s="82">
        <v>0.5</v>
      </c>
      <c r="AO76" s="82">
        <v>31.967484316033651</v>
      </c>
      <c r="AP76" s="82">
        <v>70.149123875480683</v>
      </c>
      <c r="AQ76" s="82">
        <v>2.2704069971200878</v>
      </c>
      <c r="AR76" s="82">
        <v>0.63983148471184548</v>
      </c>
      <c r="AS76" s="82">
        <v>64.65164423222113</v>
      </c>
      <c r="AT76" s="82">
        <v>6.9342359494184223</v>
      </c>
      <c r="AU76" s="82">
        <v>141.21602252138254</v>
      </c>
      <c r="AV76" s="82">
        <v>20.509242467110433</v>
      </c>
      <c r="AW76" s="82">
        <v>105.07582095836938</v>
      </c>
      <c r="AX76" s="86">
        <f t="shared" si="6"/>
        <v>808.36583948875432</v>
      </c>
      <c r="AY76" s="82">
        <v>127.4681769023039</v>
      </c>
      <c r="AZ76" s="82">
        <v>34.9</v>
      </c>
      <c r="BA76" s="82"/>
      <c r="BB76" s="82">
        <v>16</v>
      </c>
      <c r="BC76" s="82">
        <v>19.81616</v>
      </c>
      <c r="BD76" s="82">
        <v>2.98</v>
      </c>
      <c r="BE76" s="82">
        <v>42.61</v>
      </c>
      <c r="BF76" s="82">
        <v>5.26</v>
      </c>
      <c r="BG76" s="82">
        <v>15.3</v>
      </c>
      <c r="BH76" s="88">
        <v>6.1</v>
      </c>
      <c r="BI76" s="82">
        <v>55.32</v>
      </c>
      <c r="BJ76" s="88">
        <v>11.82</v>
      </c>
      <c r="BK76" s="82">
        <v>16.353960000000001</v>
      </c>
      <c r="BL76" s="82">
        <v>9.81</v>
      </c>
      <c r="BM76" s="82">
        <v>21.72</v>
      </c>
      <c r="BN76" s="82">
        <v>77.550291024200959</v>
      </c>
      <c r="BO76" s="82">
        <v>70.255967167080684</v>
      </c>
      <c r="BP76" s="82">
        <v>981.50289017341038</v>
      </c>
      <c r="BQ76" s="82">
        <v>650.41204113600759</v>
      </c>
      <c r="BR76" s="82">
        <v>13.370679023018315</v>
      </c>
      <c r="BS76" s="82">
        <v>43.2</v>
      </c>
      <c r="BT76" s="82">
        <v>27.14926345645258</v>
      </c>
      <c r="BU76" s="82" t="s">
        <v>253</v>
      </c>
      <c r="BV76" s="86">
        <f t="shared" si="7"/>
        <v>808.36583948875432</v>
      </c>
      <c r="BW76" s="82">
        <v>7.033565649283025</v>
      </c>
      <c r="BX76" s="86">
        <f t="shared" si="8"/>
        <v>5.8815920953029357</v>
      </c>
      <c r="BY76" s="82">
        <v>12.4</v>
      </c>
      <c r="BZ76" s="82">
        <v>33.700000000000003</v>
      </c>
      <c r="CA76" s="82">
        <v>25.6</v>
      </c>
      <c r="CB76" s="82">
        <v>9.1999999999999993</v>
      </c>
      <c r="CC76" s="82">
        <v>19.5</v>
      </c>
      <c r="CD76" s="82">
        <v>7.1</v>
      </c>
      <c r="CE76" s="82">
        <v>4.2871941987409352</v>
      </c>
      <c r="CF76" s="82" t="s">
        <v>253</v>
      </c>
      <c r="CG76" s="82">
        <v>21.8</v>
      </c>
      <c r="CH76" s="82">
        <v>1.2</v>
      </c>
      <c r="CI76" s="82">
        <v>6.9000000000000057</v>
      </c>
      <c r="CJ76" s="82">
        <v>10.3</v>
      </c>
      <c r="CK76" s="82">
        <v>22.620280576216928</v>
      </c>
      <c r="CL76" s="82"/>
      <c r="CM76" s="82"/>
      <c r="CN76" s="82">
        <v>38.6</v>
      </c>
      <c r="CO76" s="82">
        <v>22.9</v>
      </c>
      <c r="CP76" s="82">
        <v>10.3</v>
      </c>
      <c r="CQ76" s="82">
        <v>5.2</v>
      </c>
      <c r="CR76" s="82">
        <v>40.6</v>
      </c>
      <c r="CS76" s="82">
        <v>448</v>
      </c>
      <c r="CT76" s="82">
        <v>12.700000000000003</v>
      </c>
      <c r="CU76" s="82">
        <v>1.7999999999999998</v>
      </c>
      <c r="CV76" s="82">
        <v>4.7513617304753319</v>
      </c>
      <c r="CW76" s="82">
        <v>0.43623194370138685</v>
      </c>
      <c r="CX76" s="82">
        <v>22.569999999999993</v>
      </c>
      <c r="CY76" s="82">
        <v>7.7030182757765946</v>
      </c>
      <c r="CZ76" s="82">
        <v>52.681128205666873</v>
      </c>
      <c r="DA76" s="82">
        <v>4.4350070364378675</v>
      </c>
      <c r="DB76" s="28"/>
      <c r="DC76" s="28"/>
      <c r="DD76" s="28"/>
      <c r="DE76" s="28"/>
      <c r="DF76" s="28"/>
      <c r="DG76" s="28"/>
      <c r="DH76" s="28"/>
      <c r="DI76" s="28"/>
      <c r="DJ76" s="28"/>
      <c r="DK76" s="28"/>
      <c r="DL76" s="28"/>
      <c r="DM76" s="28"/>
      <c r="DN76" s="28"/>
      <c r="DO76" s="28"/>
      <c r="DP76" s="28"/>
    </row>
    <row r="77" spans="1:120" ht="20.25" customHeight="1" x14ac:dyDescent="0.35">
      <c r="A77" s="32">
        <v>74</v>
      </c>
      <c r="B77" s="83" t="s">
        <v>181</v>
      </c>
      <c r="C77" s="84">
        <v>7.877747509049521</v>
      </c>
      <c r="D77" s="82">
        <v>51.7</v>
      </c>
      <c r="E77" s="82">
        <v>12.405725295898707</v>
      </c>
      <c r="F77" s="82">
        <v>36.9</v>
      </c>
      <c r="G77" s="82">
        <v>471.49948826340994</v>
      </c>
      <c r="H77" s="85">
        <v>11.584051724137936</v>
      </c>
      <c r="I77" s="82">
        <v>4.3670536207849722</v>
      </c>
      <c r="J77" s="82">
        <v>30.8509735114331</v>
      </c>
      <c r="K77" s="82">
        <v>29.739731762989774</v>
      </c>
      <c r="L77" s="82">
        <v>30.280205921984592</v>
      </c>
      <c r="M77" s="82">
        <v>33.080955154338966</v>
      </c>
      <c r="N77" s="82">
        <v>31.556377079482438</v>
      </c>
      <c r="O77" s="82">
        <v>9.9000000000000057</v>
      </c>
      <c r="P77" s="82">
        <v>14.251987093727866</v>
      </c>
      <c r="Q77" s="82">
        <v>10.575562195313729</v>
      </c>
      <c r="R77" s="82">
        <v>9.5588235294117592</v>
      </c>
      <c r="S77" s="82">
        <v>12.400000000000006</v>
      </c>
      <c r="T77" s="82">
        <v>26.438619293543898</v>
      </c>
      <c r="U77" s="82">
        <v>8.4</v>
      </c>
      <c r="V77" s="82">
        <v>14.251987093727866</v>
      </c>
      <c r="W77" s="82">
        <v>77.2</v>
      </c>
      <c r="X77" s="82">
        <v>20.3</v>
      </c>
      <c r="Y77" s="86">
        <f t="shared" si="5"/>
        <v>9.5588235294117592</v>
      </c>
      <c r="Z77" s="86">
        <f t="shared" si="9"/>
        <v>12.400000000000006</v>
      </c>
      <c r="AA77" s="82">
        <v>13.3</v>
      </c>
      <c r="AB77" s="82">
        <v>30.923145054643921</v>
      </c>
      <c r="AC77" s="82">
        <v>21.442501796284258</v>
      </c>
      <c r="AD77" s="82">
        <v>1936.4762595894672</v>
      </c>
      <c r="AE77" s="82">
        <v>992.79423538831065</v>
      </c>
      <c r="AF77" s="82">
        <v>1398.0781181961538</v>
      </c>
      <c r="AG77" s="84">
        <v>591.76300578034682</v>
      </c>
      <c r="AH77" s="87">
        <v>17.81701890989989</v>
      </c>
      <c r="AI77" s="82">
        <v>991</v>
      </c>
      <c r="AJ77" s="82">
        <v>465.82651830004022</v>
      </c>
      <c r="AK77" s="82">
        <v>775.65484084880632</v>
      </c>
      <c r="AL77" s="82">
        <v>591.76300578034682</v>
      </c>
      <c r="AM77" s="82">
        <v>15.985526863806749</v>
      </c>
      <c r="AN77" s="82">
        <v>0.45</v>
      </c>
      <c r="AO77" s="82">
        <v>31.308439645891223</v>
      </c>
      <c r="AP77" s="82">
        <v>74.230047023704444</v>
      </c>
      <c r="AQ77" s="82">
        <v>1.2756759811262115</v>
      </c>
      <c r="AR77" s="82">
        <v>1.1605718228470394</v>
      </c>
      <c r="AS77" s="82">
        <v>61.113151145994507</v>
      </c>
      <c r="AT77" s="82">
        <v>36.697581106739413</v>
      </c>
      <c r="AU77" s="82">
        <v>174.5485849812377</v>
      </c>
      <c r="AV77" s="82">
        <v>14.181288382667823</v>
      </c>
      <c r="AW77" s="82">
        <v>91.124633965402296</v>
      </c>
      <c r="AX77" s="86">
        <f t="shared" si="6"/>
        <v>1398.0781181961538</v>
      </c>
      <c r="AY77" s="82">
        <v>129.63602195030464</v>
      </c>
      <c r="AZ77" s="82">
        <v>39.1</v>
      </c>
      <c r="BA77" s="82"/>
      <c r="BB77" s="82">
        <v>22.6</v>
      </c>
      <c r="BC77" s="82">
        <v>23.318860000000001</v>
      </c>
      <c r="BD77" s="82">
        <v>4.04</v>
      </c>
      <c r="BE77" s="82">
        <v>44.22</v>
      </c>
      <c r="BF77" s="82">
        <v>2.4500000000000002</v>
      </c>
      <c r="BG77" s="82">
        <v>17.3</v>
      </c>
      <c r="BH77" s="88">
        <v>13</v>
      </c>
      <c r="BI77" s="82">
        <v>47.77</v>
      </c>
      <c r="BJ77" s="88">
        <v>23.03</v>
      </c>
      <c r="BK77" s="82">
        <v>22.184249999999999</v>
      </c>
      <c r="BL77" s="82">
        <v>16.5</v>
      </c>
      <c r="BM77" s="82">
        <v>30.38</v>
      </c>
      <c r="BN77" s="82">
        <v>65.836800902743491</v>
      </c>
      <c r="BO77" s="82">
        <v>64.078908626950636</v>
      </c>
      <c r="BP77" s="82">
        <v>751.1939218523878</v>
      </c>
      <c r="BQ77" s="82">
        <v>1174.0894314039817</v>
      </c>
      <c r="BR77" s="82">
        <v>14.507618810005637</v>
      </c>
      <c r="BS77" s="82">
        <v>53</v>
      </c>
      <c r="BT77" s="82">
        <v>58.958446692885722</v>
      </c>
      <c r="BU77" s="82" t="s">
        <v>224</v>
      </c>
      <c r="BV77" s="86">
        <f t="shared" si="7"/>
        <v>1398.0781181961538</v>
      </c>
      <c r="BW77" s="82">
        <v>14.251987093727866</v>
      </c>
      <c r="BX77" s="86">
        <f t="shared" si="8"/>
        <v>30.923145054643921</v>
      </c>
      <c r="BY77" s="82">
        <v>15.3</v>
      </c>
      <c r="BZ77" s="82">
        <v>29.8</v>
      </c>
      <c r="CA77" s="82">
        <v>27.6</v>
      </c>
      <c r="CB77" s="82">
        <v>11.2</v>
      </c>
      <c r="CC77" s="82">
        <v>19.399999999999999</v>
      </c>
      <c r="CD77" s="82">
        <v>8.4</v>
      </c>
      <c r="CE77" s="82">
        <v>10.575562195313729</v>
      </c>
      <c r="CF77" s="82" t="s">
        <v>224</v>
      </c>
      <c r="CG77" s="82">
        <v>11.5</v>
      </c>
      <c r="CH77" s="82">
        <v>1</v>
      </c>
      <c r="CI77" s="82">
        <v>3.2000000000000028</v>
      </c>
      <c r="CJ77" s="82">
        <v>17.8</v>
      </c>
      <c r="CK77" s="82">
        <v>10.156542387755366</v>
      </c>
      <c r="CL77" s="82"/>
      <c r="CM77" s="82"/>
      <c r="CN77" s="82">
        <v>54.6</v>
      </c>
      <c r="CO77" s="82">
        <v>18.8</v>
      </c>
      <c r="CP77" s="82">
        <v>10.1</v>
      </c>
      <c r="CQ77" s="82">
        <v>5.0999999999999996</v>
      </c>
      <c r="CR77" s="82">
        <v>48.2</v>
      </c>
      <c r="CS77" s="82">
        <v>537</v>
      </c>
      <c r="CT77" s="82">
        <v>23</v>
      </c>
      <c r="CU77" s="82">
        <v>6.9</v>
      </c>
      <c r="CV77" s="82">
        <v>1.2226335755747519</v>
      </c>
      <c r="CW77" s="82">
        <v>0.30305799952857648</v>
      </c>
      <c r="CX77" s="82">
        <v>20.540000000000006</v>
      </c>
      <c r="CY77" s="82">
        <v>10.653989193889613</v>
      </c>
      <c r="CZ77" s="82">
        <v>67.278441590493784</v>
      </c>
      <c r="DA77" s="82">
        <v>9.6486387455356937</v>
      </c>
      <c r="DB77" s="28"/>
      <c r="DC77" s="28"/>
      <c r="DD77" s="28"/>
      <c r="DE77" s="28"/>
      <c r="DF77" s="28"/>
      <c r="DG77" s="28"/>
      <c r="DH77" s="28"/>
      <c r="DI77" s="28"/>
      <c r="DJ77" s="28"/>
      <c r="DK77" s="28"/>
      <c r="DL77" s="28"/>
      <c r="DM77" s="28"/>
      <c r="DN77" s="28"/>
      <c r="DO77" s="28"/>
      <c r="DP77" s="28"/>
    </row>
    <row r="78" spans="1:120" ht="20.25" customHeight="1" x14ac:dyDescent="0.35">
      <c r="A78" s="32">
        <v>75</v>
      </c>
      <c r="B78" s="83" t="s">
        <v>182</v>
      </c>
      <c r="C78" s="84">
        <v>0.85169663377044746</v>
      </c>
      <c r="D78" s="82">
        <v>63.3</v>
      </c>
      <c r="E78" s="82">
        <v>22.796521739130434</v>
      </c>
      <c r="F78" s="82">
        <v>53</v>
      </c>
      <c r="G78" s="82">
        <v>189.55846726507107</v>
      </c>
      <c r="H78" s="85">
        <v>17.948717948717956</v>
      </c>
      <c r="I78" s="82">
        <v>9.9804305283757344</v>
      </c>
      <c r="J78" s="82">
        <v>42.216777169213032</v>
      </c>
      <c r="K78" s="82">
        <v>38.028361058085629</v>
      </c>
      <c r="L78" s="82">
        <v>40.07146860986547</v>
      </c>
      <c r="M78" s="82">
        <v>23.184908971265628</v>
      </c>
      <c r="N78" s="82">
        <v>10.801781737193764</v>
      </c>
      <c r="O78" s="82">
        <v>12</v>
      </c>
      <c r="P78" s="82">
        <v>14.308877178759627</v>
      </c>
      <c r="Q78" s="82">
        <v>19.870235198702353</v>
      </c>
      <c r="R78" s="82">
        <v>11.073253833049399</v>
      </c>
      <c r="S78" s="82">
        <v>8.5</v>
      </c>
      <c r="T78" s="82">
        <v>27.269172764341171</v>
      </c>
      <c r="U78" s="82">
        <v>4.3</v>
      </c>
      <c r="V78" s="82">
        <v>14.308877178759627</v>
      </c>
      <c r="W78" s="82">
        <v>60</v>
      </c>
      <c r="X78" s="82">
        <v>11.7</v>
      </c>
      <c r="Y78" s="86">
        <f t="shared" si="5"/>
        <v>11.073253833049399</v>
      </c>
      <c r="Z78" s="86">
        <f t="shared" si="9"/>
        <v>8.5</v>
      </c>
      <c r="AA78" s="82">
        <v>37</v>
      </c>
      <c r="AB78" s="82">
        <v>50.706109326135881</v>
      </c>
      <c r="AC78" s="82">
        <v>19.157021938158579</v>
      </c>
      <c r="AD78" s="82">
        <v>2061.1380145278449</v>
      </c>
      <c r="AE78" s="82">
        <v>855.63139931740614</v>
      </c>
      <c r="AF78" s="82">
        <v>1802.5409029112559</v>
      </c>
      <c r="AG78" s="84">
        <v>673.84378211716341</v>
      </c>
      <c r="AH78" s="87">
        <v>11.673357278681596</v>
      </c>
      <c r="AI78" s="82">
        <v>977</v>
      </c>
      <c r="AJ78" s="82">
        <v>537.39117817759723</v>
      </c>
      <c r="AK78" s="82">
        <v>852.01342281879192</v>
      </c>
      <c r="AL78" s="82">
        <v>673.84378211716341</v>
      </c>
      <c r="AM78" s="82">
        <v>11.148208469055374</v>
      </c>
      <c r="AN78" s="82">
        <v>0.4</v>
      </c>
      <c r="AO78" s="82">
        <v>30.950820776930211</v>
      </c>
      <c r="AP78" s="82">
        <v>62.688907898488736</v>
      </c>
      <c r="AQ78" s="82">
        <v>7.320777642770353</v>
      </c>
      <c r="AR78" s="82">
        <v>0.31474434175512889</v>
      </c>
      <c r="AS78" s="82">
        <v>69.123517698401088</v>
      </c>
      <c r="AT78" s="82">
        <v>59.252040299161948</v>
      </c>
      <c r="AU78" s="82">
        <v>159.5898939010327</v>
      </c>
      <c r="AV78" s="82">
        <v>14.698639504348876</v>
      </c>
      <c r="AW78" s="82">
        <v>88.20390605093155</v>
      </c>
      <c r="AX78" s="86">
        <f t="shared" si="6"/>
        <v>1802.5409029112559</v>
      </c>
      <c r="AY78" s="82">
        <v>133.93765552931683</v>
      </c>
      <c r="AZ78" s="82">
        <v>33.5</v>
      </c>
      <c r="BA78" s="82"/>
      <c r="BB78" s="82">
        <v>26.9</v>
      </c>
      <c r="BC78" s="82">
        <v>21.749970000000001</v>
      </c>
      <c r="BD78" s="82">
        <v>0.97</v>
      </c>
      <c r="BE78" s="82">
        <v>39.229999999999997</v>
      </c>
      <c r="BF78" s="82">
        <v>5.41</v>
      </c>
      <c r="BG78" s="82">
        <v>15.9</v>
      </c>
      <c r="BH78" s="88">
        <v>13.9</v>
      </c>
      <c r="BI78" s="82">
        <v>72.55</v>
      </c>
      <c r="BJ78" s="88">
        <v>16.16</v>
      </c>
      <c r="BK78" s="82">
        <v>20.931989999999999</v>
      </c>
      <c r="BL78" s="82">
        <v>14.04</v>
      </c>
      <c r="BM78" s="82">
        <v>27.09</v>
      </c>
      <c r="BN78" s="82">
        <v>76.783723522853947</v>
      </c>
      <c r="BO78" s="82">
        <v>69.079229122055679</v>
      </c>
      <c r="BP78" s="82">
        <v>841.8727915194346</v>
      </c>
      <c r="BQ78" s="82">
        <v>1472.3985613941925</v>
      </c>
      <c r="BR78" s="82">
        <v>12.819248594813134</v>
      </c>
      <c r="BS78" s="82">
        <v>44.3</v>
      </c>
      <c r="BT78" s="82"/>
      <c r="BU78" s="82" t="s">
        <v>254</v>
      </c>
      <c r="BV78" s="86">
        <f t="shared" si="7"/>
        <v>1802.5409029112559</v>
      </c>
      <c r="BW78" s="82">
        <v>14.308877178759627</v>
      </c>
      <c r="BX78" s="86">
        <f t="shared" si="8"/>
        <v>50.706109326135881</v>
      </c>
      <c r="BY78" s="82" t="s">
        <v>108</v>
      </c>
      <c r="BZ78" s="82" t="s">
        <v>108</v>
      </c>
      <c r="CA78" s="82" t="s">
        <v>108</v>
      </c>
      <c r="CB78" s="82" t="s">
        <v>108</v>
      </c>
      <c r="CC78" s="82" t="s">
        <v>108</v>
      </c>
      <c r="CD78" s="82" t="s">
        <v>108</v>
      </c>
      <c r="CE78" s="82">
        <v>19.870235198702353</v>
      </c>
      <c r="CF78" s="82" t="s">
        <v>254</v>
      </c>
      <c r="CG78" s="82">
        <v>13.6</v>
      </c>
      <c r="CH78" s="82">
        <v>1</v>
      </c>
      <c r="CI78" s="82">
        <v>6.7000000000000028</v>
      </c>
      <c r="CJ78" s="82" t="s">
        <v>108</v>
      </c>
      <c r="CK78" s="82">
        <v>6.0043251494720771</v>
      </c>
      <c r="CL78" s="82"/>
      <c r="CM78" s="82"/>
      <c r="CN78" s="82">
        <v>51.3</v>
      </c>
      <c r="CO78" s="82"/>
      <c r="CP78" s="82">
        <v>10</v>
      </c>
      <c r="CQ78" s="82">
        <v>5.9</v>
      </c>
      <c r="CR78" s="82">
        <v>29.2</v>
      </c>
      <c r="CS78" s="82">
        <v>502</v>
      </c>
      <c r="CT78" s="82">
        <v>12.799999999999997</v>
      </c>
      <c r="CU78" s="82">
        <v>44</v>
      </c>
      <c r="CV78" s="82">
        <v>3.9473034982977255</v>
      </c>
      <c r="CW78" s="82">
        <v>0.4216444132115249</v>
      </c>
      <c r="CX78" s="82">
        <v>23.319999999999993</v>
      </c>
      <c r="CY78" s="82">
        <v>9.5612584775238201</v>
      </c>
      <c r="CZ78" s="82">
        <v>66.902263759159865</v>
      </c>
      <c r="DA78" s="82">
        <v>18.181818181818183</v>
      </c>
      <c r="DB78" s="28"/>
      <c r="DC78" s="28"/>
      <c r="DD78" s="28"/>
      <c r="DE78" s="28"/>
      <c r="DF78" s="28"/>
      <c r="DG78" s="28"/>
      <c r="DH78" s="28"/>
      <c r="DI78" s="28"/>
      <c r="DJ78" s="28"/>
      <c r="DK78" s="28"/>
      <c r="DL78" s="28"/>
      <c r="DM78" s="28"/>
      <c r="DN78" s="28"/>
      <c r="DO78" s="28"/>
      <c r="DP78" s="28"/>
    </row>
    <row r="79" spans="1:120" ht="20.25" customHeight="1" x14ac:dyDescent="0.35">
      <c r="A79" s="32">
        <v>76</v>
      </c>
      <c r="B79" s="83" t="s">
        <v>183</v>
      </c>
      <c r="C79" s="84">
        <v>6.086990568761899</v>
      </c>
      <c r="D79" s="82">
        <v>52.7</v>
      </c>
      <c r="E79" s="82">
        <v>14.983730589137853</v>
      </c>
      <c r="F79" s="82">
        <v>49.8</v>
      </c>
      <c r="G79" s="82">
        <v>373.46599297570697</v>
      </c>
      <c r="H79" s="85">
        <v>9.8438560760353084</v>
      </c>
      <c r="I79" s="82">
        <v>4.5957152729785662</v>
      </c>
      <c r="J79" s="82">
        <v>26.512314609757738</v>
      </c>
      <c r="K79" s="82">
        <v>25.290002080732414</v>
      </c>
      <c r="L79" s="82">
        <v>25.889035667107002</v>
      </c>
      <c r="M79" s="82">
        <v>41.941966544739543</v>
      </c>
      <c r="N79" s="82">
        <v>26.626289816061018</v>
      </c>
      <c r="O79" s="82">
        <v>9.0999999999999943</v>
      </c>
      <c r="P79" s="82">
        <v>16.608490948940659</v>
      </c>
      <c r="Q79" s="82">
        <v>13.58511837655017</v>
      </c>
      <c r="R79" s="82">
        <v>11.268248175182499</v>
      </c>
      <c r="S79" s="82">
        <v>20.099999999999994</v>
      </c>
      <c r="T79" s="82">
        <v>29.814770715343279</v>
      </c>
      <c r="U79" s="82">
        <v>7.7</v>
      </c>
      <c r="V79" s="82">
        <v>16.608490948940659</v>
      </c>
      <c r="W79" s="82">
        <v>53.5</v>
      </c>
      <c r="X79" s="82">
        <v>27.4</v>
      </c>
      <c r="Y79" s="86">
        <f t="shared" si="5"/>
        <v>11.268248175182499</v>
      </c>
      <c r="Z79" s="86">
        <f t="shared" si="9"/>
        <v>20.099999999999994</v>
      </c>
      <c r="AA79" s="82">
        <v>17.399999999999999</v>
      </c>
      <c r="AB79" s="82">
        <v>45.836427409866864</v>
      </c>
      <c r="AC79" s="82">
        <v>16.817110138093636</v>
      </c>
      <c r="AD79" s="82">
        <v>1990.8441003230096</v>
      </c>
      <c r="AE79" s="82">
        <v>960.65634218289085</v>
      </c>
      <c r="AF79" s="82">
        <v>1403.1359647574604</v>
      </c>
      <c r="AG79" s="84">
        <v>685.29240447343898</v>
      </c>
      <c r="AH79" s="87">
        <v>19.397334646271766</v>
      </c>
      <c r="AI79" s="82">
        <v>1009</v>
      </c>
      <c r="AJ79" s="82">
        <v>490.88055250353165</v>
      </c>
      <c r="AK79" s="82">
        <v>903.90902629708603</v>
      </c>
      <c r="AL79" s="82">
        <v>685.29240447343898</v>
      </c>
      <c r="AM79" s="82">
        <v>21.545772529343978</v>
      </c>
      <c r="AN79" s="82">
        <v>0.45</v>
      </c>
      <c r="AO79" s="82">
        <v>25.597586295676329</v>
      </c>
      <c r="AP79" s="82">
        <v>70.034996956786372</v>
      </c>
      <c r="AQ79" s="82">
        <v>1.110223642172524</v>
      </c>
      <c r="AR79" s="82">
        <v>1.0963510683277451</v>
      </c>
      <c r="AS79" s="82">
        <v>74.149095490262241</v>
      </c>
      <c r="AT79" s="82">
        <v>54.356475599081698</v>
      </c>
      <c r="AU79" s="82">
        <v>171.8024111702162</v>
      </c>
      <c r="AV79" s="82">
        <v>16.321682914737469</v>
      </c>
      <c r="AW79" s="82">
        <v>102.50756314466483</v>
      </c>
      <c r="AX79" s="86">
        <f t="shared" si="6"/>
        <v>1403.1359647574604</v>
      </c>
      <c r="AY79" s="82">
        <v>126.05099785517876</v>
      </c>
      <c r="AZ79" s="82">
        <v>42.2</v>
      </c>
      <c r="BA79" s="82"/>
      <c r="BB79" s="82">
        <v>25</v>
      </c>
      <c r="BC79" s="82">
        <v>19.76249</v>
      </c>
      <c r="BD79" s="82">
        <v>2.4500000000000002</v>
      </c>
      <c r="BE79" s="82">
        <v>36.57</v>
      </c>
      <c r="BF79" s="82">
        <v>3.9</v>
      </c>
      <c r="BG79" s="82">
        <v>18</v>
      </c>
      <c r="BH79" s="88">
        <v>15.8</v>
      </c>
      <c r="BI79" s="82">
        <v>49.15</v>
      </c>
      <c r="BJ79" s="88">
        <v>20.8</v>
      </c>
      <c r="BK79" s="82">
        <v>23.888169999999999</v>
      </c>
      <c r="BL79" s="82">
        <v>15.89</v>
      </c>
      <c r="BM79" s="82">
        <v>22.96</v>
      </c>
      <c r="BN79" s="82">
        <v>71.850459020019912</v>
      </c>
      <c r="BO79" s="82">
        <v>64.787135346871466</v>
      </c>
      <c r="BP79" s="82">
        <v>842.45736773065153</v>
      </c>
      <c r="BQ79" s="82">
        <v>959.18095581266005</v>
      </c>
      <c r="BR79" s="82">
        <v>10.996188539160487</v>
      </c>
      <c r="BS79" s="82">
        <v>56.6</v>
      </c>
      <c r="BT79" s="82">
        <v>59.101407408958018</v>
      </c>
      <c r="BU79" s="82" t="s">
        <v>199</v>
      </c>
      <c r="BV79" s="86">
        <f t="shared" si="7"/>
        <v>1403.1359647574604</v>
      </c>
      <c r="BW79" s="82">
        <v>16.608490948940659</v>
      </c>
      <c r="BX79" s="86">
        <f t="shared" si="8"/>
        <v>45.836427409866864</v>
      </c>
      <c r="BY79" s="82">
        <v>14.8</v>
      </c>
      <c r="BZ79" s="82">
        <v>38.4</v>
      </c>
      <c r="CA79" s="82">
        <v>27.6</v>
      </c>
      <c r="CB79" s="82">
        <v>12</v>
      </c>
      <c r="CC79" s="82">
        <v>25.6</v>
      </c>
      <c r="CD79" s="82">
        <v>9.4</v>
      </c>
      <c r="CE79" s="82">
        <v>13.58511837655017</v>
      </c>
      <c r="CF79" s="82" t="s">
        <v>199</v>
      </c>
      <c r="CG79" s="82">
        <v>15.5</v>
      </c>
      <c r="CH79" s="82">
        <v>1</v>
      </c>
      <c r="CI79" s="82">
        <v>8</v>
      </c>
      <c r="CJ79" s="82">
        <v>26.2</v>
      </c>
      <c r="CK79" s="82">
        <v>14.373795313624857</v>
      </c>
      <c r="CL79" s="82"/>
      <c r="CM79" s="82"/>
      <c r="CN79" s="82">
        <v>49.5</v>
      </c>
      <c r="CO79" s="82">
        <v>3.1</v>
      </c>
      <c r="CP79" s="82">
        <v>9.6999999999999993</v>
      </c>
      <c r="CQ79" s="82">
        <v>5.0999999999999996</v>
      </c>
      <c r="CR79" s="82">
        <v>54.4</v>
      </c>
      <c r="CS79" s="82">
        <v>559</v>
      </c>
      <c r="CT79" s="82">
        <v>29</v>
      </c>
      <c r="CU79" s="82">
        <v>25</v>
      </c>
      <c r="CV79" s="82">
        <v>4.7046136930688887</v>
      </c>
      <c r="CW79" s="82">
        <v>0.32005190978920417</v>
      </c>
      <c r="CX79" s="82">
        <v>26.11</v>
      </c>
      <c r="CY79" s="82">
        <v>11.384126411620414</v>
      </c>
      <c r="CZ79" s="82">
        <v>54.216150079063006</v>
      </c>
      <c r="DA79" s="82">
        <v>9.5799054422760523</v>
      </c>
      <c r="DB79" s="28"/>
      <c r="DC79" s="28"/>
      <c r="DD79" s="28"/>
      <c r="DE79" s="28"/>
      <c r="DF79" s="28"/>
      <c r="DG79" s="28"/>
      <c r="DH79" s="28"/>
      <c r="DI79" s="28"/>
      <c r="DJ79" s="28"/>
      <c r="DK79" s="28"/>
      <c r="DL79" s="28"/>
      <c r="DM79" s="28"/>
      <c r="DN79" s="28"/>
      <c r="DO79" s="28"/>
      <c r="DP79" s="28"/>
    </row>
    <row r="80" spans="1:120" ht="20.25" customHeight="1" x14ac:dyDescent="0.35">
      <c r="A80" s="32">
        <v>77</v>
      </c>
      <c r="B80" s="83" t="s">
        <v>184</v>
      </c>
      <c r="C80" s="84">
        <v>5.640284486365192</v>
      </c>
      <c r="D80" s="82">
        <v>69.400000000000006</v>
      </c>
      <c r="E80" s="82">
        <v>24.341810724549774</v>
      </c>
      <c r="F80" s="82">
        <v>63.2</v>
      </c>
      <c r="G80" s="82">
        <v>255.78571560019662</v>
      </c>
      <c r="H80" s="85">
        <v>3.7878787878787818</v>
      </c>
      <c r="I80" s="82">
        <v>2.310231023102304</v>
      </c>
      <c r="J80" s="82">
        <v>11.828247366999729</v>
      </c>
      <c r="K80" s="82">
        <v>12.799417953884037</v>
      </c>
      <c r="L80" s="82">
        <v>12.341996669803807</v>
      </c>
      <c r="M80" s="82">
        <v>67.05406911928651</v>
      </c>
      <c r="N80" s="82">
        <v>41.41600454029512</v>
      </c>
      <c r="O80" s="82">
        <v>5.2999999999999972</v>
      </c>
      <c r="P80" s="82">
        <v>6.8998259218230729</v>
      </c>
      <c r="Q80" s="82">
        <v>4.3375394321766558</v>
      </c>
      <c r="R80" s="82">
        <v>11.0738255033557</v>
      </c>
      <c r="S80" s="82">
        <v>12</v>
      </c>
      <c r="T80" s="82">
        <v>60.633185149585486</v>
      </c>
      <c r="U80" s="82">
        <v>6.3</v>
      </c>
      <c r="V80" s="82">
        <v>6.8998259218230729</v>
      </c>
      <c r="W80" s="82">
        <v>72.3</v>
      </c>
      <c r="X80" s="82">
        <v>49</v>
      </c>
      <c r="Y80" s="86">
        <f t="shared" si="5"/>
        <v>11.0738255033557</v>
      </c>
      <c r="Z80" s="86">
        <f t="shared" si="9"/>
        <v>12</v>
      </c>
      <c r="AA80" s="82">
        <v>15.6</v>
      </c>
      <c r="AB80" s="82">
        <v>10.613031407571857</v>
      </c>
      <c r="AC80" s="82">
        <v>25.997939737316507</v>
      </c>
      <c r="AD80" s="82">
        <v>3231.7073170731705</v>
      </c>
      <c r="AE80" s="82">
        <v>902.51937984496124</v>
      </c>
      <c r="AF80" s="82">
        <v>1120.969696969697</v>
      </c>
      <c r="AG80" s="84">
        <v>1038.8414121602691</v>
      </c>
      <c r="AH80" s="87">
        <v>9.4162643243557671</v>
      </c>
      <c r="AI80" s="82">
        <v>1035</v>
      </c>
      <c r="AJ80" s="82">
        <v>922.7977565160013</v>
      </c>
      <c r="AK80" s="82">
        <v>1173.7591352009745</v>
      </c>
      <c r="AL80" s="82">
        <v>1038.8414121602691</v>
      </c>
      <c r="AM80" s="82">
        <v>51.714054625769926</v>
      </c>
      <c r="AN80" s="82">
        <v>0.38</v>
      </c>
      <c r="AO80" s="82">
        <v>22.076676414529977</v>
      </c>
      <c r="AP80" s="82">
        <v>43.114611654567369</v>
      </c>
      <c r="AQ80" s="82">
        <v>8.6843485598303261</v>
      </c>
      <c r="AR80" s="82">
        <v>0.9156008878554065</v>
      </c>
      <c r="AS80" s="82">
        <v>78.348778993163862</v>
      </c>
      <c r="AT80" s="82">
        <v>11.527278648812603</v>
      </c>
      <c r="AU80" s="82">
        <v>115.47610794227576</v>
      </c>
      <c r="AV80" s="82">
        <v>14.333489507725847</v>
      </c>
      <c r="AW80" s="82">
        <v>100.43082308595415</v>
      </c>
      <c r="AX80" s="86">
        <f t="shared" si="6"/>
        <v>1120.969696969697</v>
      </c>
      <c r="AY80" s="82">
        <v>114.44435874663681</v>
      </c>
      <c r="AZ80" s="82">
        <v>31.9</v>
      </c>
      <c r="BA80" s="82"/>
      <c r="BB80" s="82">
        <v>13.2</v>
      </c>
      <c r="BC80" s="82">
        <v>19.233709999999999</v>
      </c>
      <c r="BD80" s="82">
        <v>2.71</v>
      </c>
      <c r="BE80" s="82">
        <v>48</v>
      </c>
      <c r="BF80" s="82">
        <v>7.8</v>
      </c>
      <c r="BG80" s="82">
        <v>14.3</v>
      </c>
      <c r="BH80" s="88">
        <v>4.7</v>
      </c>
      <c r="BI80" s="82">
        <v>69.64</v>
      </c>
      <c r="BJ80" s="88">
        <v>15.81</v>
      </c>
      <c r="BK80" s="82">
        <v>18.940539999999999</v>
      </c>
      <c r="BL80" s="82">
        <v>12.2</v>
      </c>
      <c r="BM80" s="82">
        <v>19.52</v>
      </c>
      <c r="BN80" s="82">
        <v>70.050102059751339</v>
      </c>
      <c r="BO80" s="82">
        <v>67.175572519083971</v>
      </c>
      <c r="BP80" s="82">
        <v>1205.415309446254</v>
      </c>
      <c r="BQ80" s="82">
        <v>1521.5030298109032</v>
      </c>
      <c r="BR80" s="82">
        <v>28.847750290552881</v>
      </c>
      <c r="BS80" s="82">
        <v>38.700000000000003</v>
      </c>
      <c r="BT80" s="82">
        <v>49.908845243790488</v>
      </c>
      <c r="BU80" s="82" t="s">
        <v>219</v>
      </c>
      <c r="BV80" s="86">
        <f t="shared" si="7"/>
        <v>1120.969696969697</v>
      </c>
      <c r="BW80" s="82">
        <v>6.8998259218230729</v>
      </c>
      <c r="BX80" s="86">
        <f t="shared" si="8"/>
        <v>10.613031407571857</v>
      </c>
      <c r="BY80" s="82">
        <v>5.8</v>
      </c>
      <c r="BZ80" s="82">
        <v>42.6</v>
      </c>
      <c r="CA80" s="82">
        <v>23.1</v>
      </c>
      <c r="CB80" s="82">
        <v>12.3</v>
      </c>
      <c r="CC80" s="82">
        <v>22.2</v>
      </c>
      <c r="CD80" s="82">
        <v>16</v>
      </c>
      <c r="CE80" s="82">
        <v>4.3375394321766558</v>
      </c>
      <c r="CF80" s="82" t="s">
        <v>219</v>
      </c>
      <c r="CG80" s="82">
        <v>34.799999999999997</v>
      </c>
      <c r="CH80" s="82">
        <v>1.5</v>
      </c>
      <c r="CI80" s="82">
        <v>18.400000000000006</v>
      </c>
      <c r="CJ80" s="82">
        <v>3.4</v>
      </c>
      <c r="CK80" s="82">
        <v>55.647339158061961</v>
      </c>
      <c r="CL80" s="82"/>
      <c r="CM80" s="82"/>
      <c r="CN80" s="82">
        <v>25.4</v>
      </c>
      <c r="CO80" s="82">
        <v>18.5</v>
      </c>
      <c r="CP80" s="82">
        <v>7.8</v>
      </c>
      <c r="CQ80" s="82">
        <v>4.5999999999999996</v>
      </c>
      <c r="CR80" s="82">
        <v>28.4</v>
      </c>
      <c r="CS80" s="82">
        <v>359</v>
      </c>
      <c r="CT80" s="82">
        <v>25.5</v>
      </c>
      <c r="CU80" s="82">
        <v>0.6</v>
      </c>
      <c r="CV80" s="82">
        <v>10.385609222818525</v>
      </c>
      <c r="CW80" s="82">
        <v>0.89740843863782382</v>
      </c>
      <c r="CX80" s="82">
        <v>45.120000000000005</v>
      </c>
      <c r="CY80" s="82">
        <v>9.8894866998265094</v>
      </c>
      <c r="CZ80" s="82">
        <v>43.152954172761063</v>
      </c>
      <c r="DA80" s="82">
        <v>7.6526691145942207</v>
      </c>
      <c r="DB80" s="28"/>
      <c r="DC80" s="28"/>
      <c r="DD80" s="28"/>
      <c r="DE80" s="28"/>
      <c r="DF80" s="28"/>
      <c r="DG80" s="28"/>
      <c r="DH80" s="28"/>
      <c r="DI80" s="28"/>
      <c r="DJ80" s="28"/>
      <c r="DK80" s="28"/>
      <c r="DL80" s="28"/>
      <c r="DM80" s="28"/>
      <c r="DN80" s="28"/>
      <c r="DO80" s="28"/>
      <c r="DP80" s="28"/>
    </row>
    <row r="81" spans="1:120" ht="20.25" customHeight="1" x14ac:dyDescent="0.35">
      <c r="A81" s="32">
        <v>78</v>
      </c>
      <c r="B81" s="83" t="s">
        <v>185</v>
      </c>
      <c r="C81" s="84">
        <v>1.0813959200286314</v>
      </c>
      <c r="D81" s="82">
        <v>46.5</v>
      </c>
      <c r="E81" s="82">
        <v>22.784787803437119</v>
      </c>
      <c r="F81" s="82">
        <v>57.9</v>
      </c>
      <c r="G81" s="82">
        <v>171.41293811839981</v>
      </c>
      <c r="H81" s="85">
        <v>8.8849135360763256</v>
      </c>
      <c r="I81" s="82">
        <v>3.0084235860409052</v>
      </c>
      <c r="J81" s="82">
        <v>35.804076907772171</v>
      </c>
      <c r="K81" s="82">
        <v>28.825160284179518</v>
      </c>
      <c r="L81" s="82">
        <v>32.24219254696861</v>
      </c>
      <c r="M81" s="82">
        <v>27.373699093373759</v>
      </c>
      <c r="N81" s="82">
        <v>20.933363248822079</v>
      </c>
      <c r="O81" s="82">
        <v>8.9000000000000057</v>
      </c>
      <c r="P81" s="82">
        <v>12.439341933956682</v>
      </c>
      <c r="Q81" s="82">
        <v>15.061378659112371</v>
      </c>
      <c r="R81" s="82">
        <v>9.4056549336410793</v>
      </c>
      <c r="S81" s="82">
        <v>5.0999999999999943</v>
      </c>
      <c r="T81" s="82">
        <v>31.086710096830146</v>
      </c>
      <c r="U81" s="82">
        <v>5.7</v>
      </c>
      <c r="V81" s="82">
        <v>12.439341933956682</v>
      </c>
      <c r="W81" s="82">
        <v>70.3</v>
      </c>
      <c r="X81" s="82">
        <v>34.299999999999997</v>
      </c>
      <c r="Y81" s="86">
        <f t="shared" si="5"/>
        <v>9.4056549336410793</v>
      </c>
      <c r="Z81" s="86">
        <f t="shared" si="9"/>
        <v>5.0999999999999943</v>
      </c>
      <c r="AA81" s="82">
        <v>13.5</v>
      </c>
      <c r="AB81" s="82">
        <v>29.133928134362609</v>
      </c>
      <c r="AC81" s="82">
        <v>13.347740667976424</v>
      </c>
      <c r="AD81" s="82">
        <v>2207.0682026243517</v>
      </c>
      <c r="AE81" s="82">
        <v>1049.0155296727676</v>
      </c>
      <c r="AF81" s="82">
        <v>1079.678659623019</v>
      </c>
      <c r="AG81" s="84">
        <v>667.43231136770851</v>
      </c>
      <c r="AH81" s="87">
        <v>14.519116344407362</v>
      </c>
      <c r="AI81" s="82">
        <v>1040</v>
      </c>
      <c r="AJ81" s="82">
        <v>516.08975403160127</v>
      </c>
      <c r="AK81" s="82">
        <v>876.46071188717258</v>
      </c>
      <c r="AL81" s="82">
        <v>667.43231136770851</v>
      </c>
      <c r="AM81" s="82">
        <v>7.4872263862104615</v>
      </c>
      <c r="AN81" s="82">
        <v>0.43</v>
      </c>
      <c r="AO81" s="82">
        <v>29.661452446165519</v>
      </c>
      <c r="AP81" s="82">
        <v>84.074996567887197</v>
      </c>
      <c r="AQ81" s="82">
        <v>0.99365354839807385</v>
      </c>
      <c r="AR81" s="82">
        <v>0.57442012651785068</v>
      </c>
      <c r="AS81" s="82">
        <v>49.017203849885917</v>
      </c>
      <c r="AT81" s="82">
        <v>26.422497079678113</v>
      </c>
      <c r="AU81" s="82">
        <v>142.83826194662984</v>
      </c>
      <c r="AV81" s="82">
        <v>16.454475400550731</v>
      </c>
      <c r="AW81" s="82">
        <v>97.037692628071653</v>
      </c>
      <c r="AX81" s="86">
        <f t="shared" si="6"/>
        <v>1079.678659623019</v>
      </c>
      <c r="AY81" s="82">
        <v>138.21873639716173</v>
      </c>
      <c r="AZ81" s="82">
        <v>25.7</v>
      </c>
      <c r="BA81" s="82"/>
      <c r="BB81" s="82">
        <v>17.899999999999999</v>
      </c>
      <c r="BC81" s="82">
        <v>18.485749999999999</v>
      </c>
      <c r="BD81" s="82">
        <v>1.62</v>
      </c>
      <c r="BE81" s="82">
        <v>44.5</v>
      </c>
      <c r="BF81" s="82">
        <v>6.3</v>
      </c>
      <c r="BG81" s="82">
        <v>16.3</v>
      </c>
      <c r="BH81" s="88">
        <v>14.6</v>
      </c>
      <c r="BI81" s="82">
        <v>66.58</v>
      </c>
      <c r="BJ81" s="88">
        <v>16.53</v>
      </c>
      <c r="BK81" s="82">
        <v>22.190930000000002</v>
      </c>
      <c r="BL81" s="82">
        <v>14.61</v>
      </c>
      <c r="BM81" s="82">
        <v>25.29</v>
      </c>
      <c r="BN81" s="82">
        <v>79.933328502065365</v>
      </c>
      <c r="BO81" s="82">
        <v>75.437733621876845</v>
      </c>
      <c r="BP81" s="82">
        <v>894.93449781659388</v>
      </c>
      <c r="BQ81" s="82">
        <v>865.50801969994882</v>
      </c>
      <c r="BR81" s="82">
        <v>23.696984367634503</v>
      </c>
      <c r="BS81" s="82">
        <v>44</v>
      </c>
      <c r="BT81" s="82">
        <v>40.741041024809469</v>
      </c>
      <c r="BU81" s="82" t="s">
        <v>255</v>
      </c>
      <c r="BV81" s="86">
        <f t="shared" si="7"/>
        <v>1079.678659623019</v>
      </c>
      <c r="BW81" s="82">
        <v>12.439341933956682</v>
      </c>
      <c r="BX81" s="86">
        <f t="shared" si="8"/>
        <v>29.133928134362609</v>
      </c>
      <c r="BY81" s="82">
        <v>15.8</v>
      </c>
      <c r="BZ81" s="82">
        <v>38.5</v>
      </c>
      <c r="CA81" s="82">
        <v>29.7</v>
      </c>
      <c r="CB81" s="82">
        <v>11.7</v>
      </c>
      <c r="CC81" s="82">
        <v>26.5</v>
      </c>
      <c r="CD81" s="82">
        <v>7</v>
      </c>
      <c r="CE81" s="82">
        <v>15.061378659112371</v>
      </c>
      <c r="CF81" s="82" t="s">
        <v>255</v>
      </c>
      <c r="CG81" s="82">
        <v>19.8</v>
      </c>
      <c r="CH81" s="82">
        <v>0.9</v>
      </c>
      <c r="CI81" s="82">
        <v>2.4000000000000057</v>
      </c>
      <c r="CJ81" s="82">
        <v>17.5</v>
      </c>
      <c r="CK81" s="82">
        <v>7.121943371943372</v>
      </c>
      <c r="CL81" s="82"/>
      <c r="CM81" s="82"/>
      <c r="CN81" s="82">
        <v>58.7</v>
      </c>
      <c r="CO81" s="82">
        <v>77.2</v>
      </c>
      <c r="CP81" s="82">
        <v>12.1</v>
      </c>
      <c r="CQ81" s="82">
        <v>6.8</v>
      </c>
      <c r="CR81" s="82">
        <v>34.299999999999997</v>
      </c>
      <c r="CS81" s="82">
        <v>494</v>
      </c>
      <c r="CT81" s="82">
        <v>15.299999999999997</v>
      </c>
      <c r="CU81" s="82">
        <v>4.7</v>
      </c>
      <c r="CV81" s="82">
        <v>5.8464879311784852</v>
      </c>
      <c r="CW81" s="82">
        <v>0.23565468218811167</v>
      </c>
      <c r="CX81" s="82">
        <v>22.540000000000006</v>
      </c>
      <c r="CY81" s="82">
        <v>8.6331411178451081</v>
      </c>
      <c r="CZ81" s="82">
        <v>58.787786914506349</v>
      </c>
      <c r="DA81" s="82">
        <v>13.734624211183366</v>
      </c>
      <c r="DB81" s="28"/>
      <c r="DC81" s="28"/>
      <c r="DD81" s="28"/>
      <c r="DE81" s="28"/>
      <c r="DF81" s="28"/>
      <c r="DG81" s="28"/>
      <c r="DH81" s="28"/>
      <c r="DI81" s="28"/>
      <c r="DJ81" s="28"/>
      <c r="DK81" s="28"/>
      <c r="DL81" s="28"/>
      <c r="DM81" s="28"/>
      <c r="DN81" s="28"/>
      <c r="DO81" s="28"/>
      <c r="DP81" s="28"/>
    </row>
    <row r="82" spans="1:120" ht="20.25" customHeight="1" x14ac:dyDescent="0.35">
      <c r="A82" s="32">
        <v>79</v>
      </c>
      <c r="B82" s="83" t="s">
        <v>186</v>
      </c>
      <c r="C82" s="84">
        <v>0.30959752321981426</v>
      </c>
      <c r="D82" s="82">
        <v>86.5</v>
      </c>
      <c r="E82" s="82">
        <v>43.159154367770242</v>
      </c>
      <c r="F82" s="82">
        <v>73.2</v>
      </c>
      <c r="G82" s="82">
        <v>0</v>
      </c>
      <c r="H82" s="85">
        <v>10.447761194029852</v>
      </c>
      <c r="I82" s="82">
        <v>10</v>
      </c>
      <c r="J82" s="82">
        <v>49.495357287040775</v>
      </c>
      <c r="K82" s="82">
        <v>41.951219512195124</v>
      </c>
      <c r="L82" s="82">
        <v>45.76580226904376</v>
      </c>
      <c r="M82" s="82">
        <v>18.331616889804327</v>
      </c>
      <c r="N82" s="82">
        <v>11.307420494699647</v>
      </c>
      <c r="O82" s="82">
        <v>9.4000000000000057</v>
      </c>
      <c r="P82" s="82">
        <v>21.484375</v>
      </c>
      <c r="Q82" s="82">
        <v>14.34108527131783</v>
      </c>
      <c r="R82" s="82">
        <v>14.545454545454501</v>
      </c>
      <c r="S82" s="82">
        <v>3.7000000000000028</v>
      </c>
      <c r="T82" s="82">
        <v>42.303218301667314</v>
      </c>
      <c r="U82" s="82">
        <v>2.9</v>
      </c>
      <c r="V82" s="82">
        <v>21.484375</v>
      </c>
      <c r="W82" s="82">
        <v>80</v>
      </c>
      <c r="X82" s="82">
        <v>35.700000000000003</v>
      </c>
      <c r="Y82" s="86">
        <f t="shared" si="5"/>
        <v>14.545454545454501</v>
      </c>
      <c r="Z82" s="86">
        <f t="shared" si="9"/>
        <v>3.7000000000000028</v>
      </c>
      <c r="AA82" s="82">
        <v>30.5</v>
      </c>
      <c r="AB82" s="82">
        <v>73.847008216914361</v>
      </c>
      <c r="AC82" s="82">
        <v>22.783389450056116</v>
      </c>
      <c r="AD82" s="82">
        <v>1574.8697916666667</v>
      </c>
      <c r="AE82" s="82">
        <v>787.62135922330094</v>
      </c>
      <c r="AF82" s="82">
        <v>1593.8069216757742</v>
      </c>
      <c r="AG82" s="84">
        <v>490.96945551128817</v>
      </c>
      <c r="AH82" s="87">
        <v>12.343686970552643</v>
      </c>
      <c r="AI82" s="82">
        <v>941</v>
      </c>
      <c r="AJ82" s="82">
        <v>463.28502415458939</v>
      </c>
      <c r="AK82" s="82">
        <v>558</v>
      </c>
      <c r="AL82" s="82">
        <v>490.96945551128817</v>
      </c>
      <c r="AM82" s="82">
        <v>9.5744680851063837</v>
      </c>
      <c r="AN82" s="82">
        <v>0.43</v>
      </c>
      <c r="AO82" s="82">
        <v>34.091380524518797</v>
      </c>
      <c r="AP82" s="82">
        <v>81.524249422632806</v>
      </c>
      <c r="AQ82" s="82">
        <v>2.0096235493914523</v>
      </c>
      <c r="AR82" s="82">
        <v>1.0962241169305724</v>
      </c>
      <c r="AS82" s="82">
        <v>58.486809357889491</v>
      </c>
      <c r="AT82" s="82">
        <v>78.790879943970481</v>
      </c>
      <c r="AU82" s="82">
        <v>168.57022101782565</v>
      </c>
      <c r="AV82" s="82">
        <v>2.1147906657515483</v>
      </c>
      <c r="AW82" s="82">
        <v>121.62045577905367</v>
      </c>
      <c r="AX82" s="86">
        <f t="shared" si="6"/>
        <v>1593.8069216757742</v>
      </c>
      <c r="AY82" s="82">
        <v>145.09822171678346</v>
      </c>
      <c r="AZ82" s="82">
        <v>38</v>
      </c>
      <c r="BA82" s="82"/>
      <c r="BB82" s="82">
        <v>27</v>
      </c>
      <c r="BC82" s="82">
        <v>26.154890000000002</v>
      </c>
      <c r="BD82" s="82">
        <v>3.67</v>
      </c>
      <c r="BE82" s="82">
        <v>40.840000000000003</v>
      </c>
      <c r="BF82" s="82">
        <v>4.82</v>
      </c>
      <c r="BG82" s="82">
        <v>10.4</v>
      </c>
      <c r="BH82" s="88">
        <v>13.3</v>
      </c>
      <c r="BI82" s="82">
        <v>60.97</v>
      </c>
      <c r="BJ82" s="88">
        <v>22.8</v>
      </c>
      <c r="BK82" s="82">
        <v>18.389289999999999</v>
      </c>
      <c r="BL82" s="82">
        <v>17.61</v>
      </c>
      <c r="BM82" s="82">
        <v>23.33</v>
      </c>
      <c r="BN82" s="82">
        <v>77.0293609671848</v>
      </c>
      <c r="BO82" s="82">
        <v>71.532846715328475</v>
      </c>
      <c r="BP82" s="82">
        <v>686.13636363636363</v>
      </c>
      <c r="BQ82" s="82">
        <v>1877.4406728747372</v>
      </c>
      <c r="BR82" s="82">
        <v>8.991458114790948</v>
      </c>
      <c r="BS82" s="82">
        <v>33.5</v>
      </c>
      <c r="BT82" s="82"/>
      <c r="BU82" s="82" t="s">
        <v>256</v>
      </c>
      <c r="BV82" s="86">
        <f t="shared" si="7"/>
        <v>1593.8069216757742</v>
      </c>
      <c r="BW82" s="82">
        <v>21.484375</v>
      </c>
      <c r="BX82" s="86">
        <f t="shared" si="8"/>
        <v>73.847008216914361</v>
      </c>
      <c r="BY82" s="82" t="s">
        <v>108</v>
      </c>
      <c r="BZ82" s="82" t="s">
        <v>108</v>
      </c>
      <c r="CA82" s="82" t="s">
        <v>108</v>
      </c>
      <c r="CB82" s="82" t="s">
        <v>108</v>
      </c>
      <c r="CC82" s="82" t="s">
        <v>108</v>
      </c>
      <c r="CD82" s="82" t="s">
        <v>108</v>
      </c>
      <c r="CE82" s="82">
        <v>14.34108527131783</v>
      </c>
      <c r="CF82" s="82" t="s">
        <v>256</v>
      </c>
      <c r="CG82" s="82">
        <v>13.5</v>
      </c>
      <c r="CH82" s="82">
        <v>0.9</v>
      </c>
      <c r="CI82" s="82">
        <v>15.299999999999997</v>
      </c>
      <c r="CJ82" s="82" t="s">
        <v>108</v>
      </c>
      <c r="CK82" s="82">
        <v>12.917933130699089</v>
      </c>
      <c r="CL82" s="82"/>
      <c r="CM82" s="82"/>
      <c r="CN82" s="82">
        <v>57.8</v>
      </c>
      <c r="CO82" s="82"/>
      <c r="CP82" s="82">
        <v>8.1</v>
      </c>
      <c r="CQ82" s="82">
        <v>6.2</v>
      </c>
      <c r="CR82" s="82">
        <v>47</v>
      </c>
      <c r="CS82" s="82">
        <v>570</v>
      </c>
      <c r="CT82" s="82">
        <v>21.700000000000003</v>
      </c>
      <c r="CU82" s="82">
        <v>100</v>
      </c>
      <c r="CV82" s="82">
        <v>1.5769912711402072</v>
      </c>
      <c r="CW82" s="82">
        <v>4.4523597506678537E-2</v>
      </c>
      <c r="CX82" s="82">
        <v>17.670000000000002</v>
      </c>
      <c r="CY82" s="82">
        <v>7.7527646930594081</v>
      </c>
      <c r="CZ82" s="82">
        <v>61.058246458067856</v>
      </c>
      <c r="DA82" s="82">
        <v>22.21045820834069</v>
      </c>
      <c r="DB82" s="28"/>
      <c r="DC82" s="28"/>
      <c r="DD82" s="28"/>
      <c r="DE82" s="28"/>
      <c r="DF82" s="28"/>
      <c r="DG82" s="28"/>
      <c r="DH82" s="28"/>
      <c r="DI82" s="28"/>
      <c r="DJ82" s="28"/>
      <c r="DK82" s="28"/>
      <c r="DL82" s="28"/>
      <c r="DM82" s="28"/>
      <c r="DN82" s="28"/>
      <c r="DO82" s="28"/>
      <c r="DP82" s="28"/>
    </row>
    <row r="83" spans="1:120" ht="20.25" customHeight="1" x14ac:dyDescent="0.35">
      <c r="A83" s="32">
        <v>80</v>
      </c>
      <c r="B83" s="83" t="s">
        <v>187</v>
      </c>
      <c r="C83" s="84">
        <v>5.9</v>
      </c>
      <c r="D83" s="82">
        <v>58.6</v>
      </c>
      <c r="E83" s="82">
        <v>19</v>
      </c>
      <c r="F83" s="82">
        <v>48.722580645161301</v>
      </c>
      <c r="G83" s="82">
        <v>378</v>
      </c>
      <c r="H83" s="85">
        <f>AVERAGE(H7,H10,H12:H13,H16:H17,H21,H23,H25,H29,H34,H36,H38:H39,H43,H45:H48,H52:H53,H55:H56,H60,H62,H67,H76:H77,H79:H81)</f>
        <v>7.405966794137564</v>
      </c>
      <c r="I83" s="82">
        <f>AVERAGE(I7,I10,I12:I13,I16:I17,I21,I23,I25,I29,I34,I36,I38:I39,I43,I45:I48,I52:I53,I55:I56,I60,I62,I67,I76:I77,I79:I81)</f>
        <v>3.5578380851827189</v>
      </c>
      <c r="J83" s="82">
        <v>25.2</v>
      </c>
      <c r="K83" s="82">
        <v>24.3</v>
      </c>
      <c r="L83" s="82">
        <v>24.7</v>
      </c>
      <c r="M83" s="82">
        <f>AVERAGE(M7,M10,M12:M13,M16:M17,M21,M23,M25,M29,M34,M36,M38:M39,M43,M45:M48,M52:M53,M55:M56,M60,M62,M67,M76:M77,M79:M81)</f>
        <v>47.342193379207011</v>
      </c>
      <c r="N83" s="82">
        <v>39.926821054420017</v>
      </c>
      <c r="O83" s="82">
        <f>AVERAGE(O7,O10,O12:O13,O16:O17,O21,O23,O25,O29,O34,O36,O38:O39,O43,O45:O48,O52:O53,O55:O56,O60,O62,O67,O76:O77,O79:O81)</f>
        <v>7.1612903225806477</v>
      </c>
      <c r="P83" s="82">
        <v>10.7</v>
      </c>
      <c r="Q83" s="82">
        <v>8.4</v>
      </c>
      <c r="R83" s="82">
        <f>AVERAGE(R7,R10,R12:R13,R16:R17,R21,R23,R25,R29,R34,R36,R38:R39,R43,R45:R48,R52:R53,R55:R56,R60,R62,R67,R76:R77,R79:R81)</f>
        <v>8.7821564460762875</v>
      </c>
      <c r="S83" s="82">
        <f>AVERAGE(S7,S10,S12:S13,S16:S17,S21,S23,S25,S29,S34,S36,S38:S39,S43,S45:S48,S52:S53,S55:S56,S60,S62,S67,S76:S77,S79:S81)</f>
        <v>11.516129032258064</v>
      </c>
      <c r="T83" s="82">
        <v>38.993597897534109</v>
      </c>
      <c r="U83" s="82">
        <v>6.6</v>
      </c>
      <c r="V83" s="82">
        <v>10.698569140833518</v>
      </c>
      <c r="W83" s="82">
        <v>70</v>
      </c>
      <c r="X83" s="82">
        <v>53</v>
      </c>
      <c r="Y83" s="86">
        <f t="shared" si="5"/>
        <v>8.7821564460762875</v>
      </c>
      <c r="Z83" s="86">
        <f t="shared" si="9"/>
        <v>11.516129032258064</v>
      </c>
      <c r="AA83" s="82">
        <f>AVERAGE(AA7,AA10,AA12:AA13,AA16:AA17,AA21,AA23,AA25,AA29,AA34,AA36,AA38:AA39,AA43,AA45:AA48,AA52:AA53,AA55:AA56,AA60,AA62,AA67,AA76:AA77,AA79:AA81)</f>
        <v>12.725806451612904</v>
      </c>
      <c r="AB83" s="82">
        <v>21</v>
      </c>
      <c r="AC83" s="82">
        <v>18.774551001233409</v>
      </c>
      <c r="AD83" s="82">
        <v>2265</v>
      </c>
      <c r="AE83" s="82">
        <v>1032</v>
      </c>
      <c r="AF83" s="82">
        <v>1196</v>
      </c>
      <c r="AG83" s="84">
        <v>673</v>
      </c>
      <c r="AH83" s="87">
        <v>15</v>
      </c>
      <c r="AI83" s="82"/>
      <c r="AJ83" s="82">
        <v>532</v>
      </c>
      <c r="AK83" s="82">
        <v>853</v>
      </c>
      <c r="AL83" s="82">
        <v>673</v>
      </c>
      <c r="AM83" s="82">
        <v>17</v>
      </c>
      <c r="AN83" s="82">
        <v>0.47</v>
      </c>
      <c r="AO83" s="82">
        <f>AVERAGE(AO7,AO10,AO12:AO13,AO16:AO17,AO21,AO23,AO25,AO29,AO34,AO36,AO38:AO39,AO43,AO45:AO48,AO52:AO53,AO55:AO56,AO60,AO62,AO67,AO76:AO77,AO79:AO81)</f>
        <v>27.660890006075327</v>
      </c>
      <c r="AP83" s="82">
        <v>68</v>
      </c>
      <c r="AQ83" s="82">
        <v>2.8</v>
      </c>
      <c r="AR83" s="82">
        <v>0.4</v>
      </c>
      <c r="AS83" s="82">
        <v>64.2</v>
      </c>
      <c r="AT83" s="82">
        <v>23</v>
      </c>
      <c r="AU83" s="82">
        <f>AVERAGE(AU7,AU10,AU12:AU13,AU16:AU17,AU21,AU23,AU25,AU29,AU34,AU36,AU38:AU39,AU43,AU45:AU48,AU52:AU53,AU55:AU56,AU60,AU62,AU67,AU76:AU77,AU79:AU81)</f>
        <v>145.22159724741263</v>
      </c>
      <c r="AV83" s="82">
        <f>AVERAGE(AV7,AV10,AV12:AV13,AV16:AV17,AV21,AV23,AV25,AV29,AV34,AV36,AV38:AV39,AV43,AV45:AV48,AV52:AV53,AV55:AV56,AV60,AV62,AV67,AV76:AV77,AV79:AV81)</f>
        <v>17.239698798450704</v>
      </c>
      <c r="AW83" s="82">
        <f>AVERAGE(AW7,AW10,AW12:AW13,AW16:AW17,AW21,AW23,AW25,AW29,AW34,AW36,AW38:AW39,AW43,AW45:AW48,AW52:AW53,AW55:AW56,AW60,AW62,AW67,AW76:AW77,AW79:AW81)</f>
        <v>99.520339927533698</v>
      </c>
      <c r="AX83" s="86">
        <f t="shared" si="6"/>
        <v>1196</v>
      </c>
      <c r="AY83" s="82">
        <f>AVERAGE(AY7,AY10,AY12:AY13,AY16:AY17,AY21,AY23,AY25,AY29,AY34,AY36,AY38:AY39,AY43,AY45:AY48,AY52:AY53,AY55:AY56,AY60,AY62,AY67,AY76:AY77,AY79:AY81)</f>
        <v>126.79934162877528</v>
      </c>
      <c r="AZ83" s="82">
        <v>35.799999999999997</v>
      </c>
      <c r="BA83" s="82"/>
      <c r="BB83" s="82">
        <v>17.345161290322586</v>
      </c>
      <c r="BC83" s="82">
        <v>19.807921032258061</v>
      </c>
      <c r="BD83" s="82">
        <v>2.6667741935483877</v>
      </c>
      <c r="BE83" s="82">
        <v>43.82322580645161</v>
      </c>
      <c r="BF83" s="82">
        <v>5.2574193548387083</v>
      </c>
      <c r="BG83" s="82"/>
      <c r="BH83" s="88">
        <v>9.1193548387096754</v>
      </c>
      <c r="BI83" s="82">
        <v>59.627741935483883</v>
      </c>
      <c r="BJ83" s="88">
        <v>16.092903225806452</v>
      </c>
      <c r="BK83" s="82">
        <v>20.146330967741939</v>
      </c>
      <c r="BL83" s="82"/>
      <c r="BM83" s="82">
        <v>24.09967741935484</v>
      </c>
      <c r="BN83" s="82">
        <v>26.6</v>
      </c>
      <c r="BO83" s="82">
        <v>68.377002046717124</v>
      </c>
      <c r="BP83" s="82">
        <v>859</v>
      </c>
      <c r="BQ83" s="82">
        <v>1103</v>
      </c>
      <c r="BR83" s="82">
        <f>AVERAGE(BR7,BR10,BR12:BR13,BR16:BR17,BR21,BR23,BR25,BR29,BR34,BR36,BR38:BR39,BR43,BR45:BR48,BR52:BR53,BR55:BR56,BR60,BR62,BR67,BR76:BR77,BR79:BR81)</f>
        <v>20.002238171078396</v>
      </c>
      <c r="BS83" s="82">
        <v>44.5</v>
      </c>
      <c r="BT83" s="82">
        <v>47.7</v>
      </c>
      <c r="BU83" s="82" t="s">
        <v>257</v>
      </c>
      <c r="BV83" s="86">
        <f t="shared" si="7"/>
        <v>1196</v>
      </c>
      <c r="BW83" s="82">
        <v>10.7</v>
      </c>
      <c r="BX83" s="86">
        <f t="shared" si="8"/>
        <v>21</v>
      </c>
      <c r="BY83" s="82">
        <v>13.7</v>
      </c>
      <c r="BZ83" s="82">
        <v>37.5</v>
      </c>
      <c r="CA83" s="82">
        <v>30.8</v>
      </c>
      <c r="CB83" s="82">
        <v>14.8</v>
      </c>
      <c r="CC83" s="82">
        <v>22.3</v>
      </c>
      <c r="CD83" s="82">
        <v>11.4</v>
      </c>
      <c r="CE83" s="82">
        <v>8.4</v>
      </c>
      <c r="CF83" s="82" t="s">
        <v>257</v>
      </c>
      <c r="CG83" s="82">
        <f>AVERAGE(CG7,CG10,CG12:CG13,CG16:CG17,CG21,CG23,CG25,CG29,CG34,CG36,CG38:CG39,CG43,CG45:CG48,CG52:CG53,CG55:CG56,CG60,CG62,CG67,CG76:CG77,CG79:CG81)</f>
        <v>20.296774193548384</v>
      </c>
      <c r="CH83" s="82">
        <v>1</v>
      </c>
      <c r="CI83" s="82">
        <f>AVERAGE(CI7,CI10,CI12:CI13,CI16:CI17,CI21,CI23,CI25,CI29,CI34,CI36,CI38:CI39,CI43,CI45:CI48,CI52:CI53,CI55:CI56,CI60,CI62,CI67,CI76:CI77,CI79:CI81)</f>
        <v>7.6032258064516141</v>
      </c>
      <c r="CJ83" s="82">
        <v>13.25483870967742</v>
      </c>
      <c r="CK83" s="82">
        <f>AVERAGE(CK7,CK10,CK12:CK13,CK16:CK17,CK21,CK23,CK25,CK29,CK34,CK36,CK38:CK39,CK43,CK45:CK48,CK52:CK53,CK55:CK56,CK60,CK62,CK67,CK76:CK77,CK79:CK81)</f>
        <v>21.391769735350003</v>
      </c>
      <c r="CL83" s="82"/>
      <c r="CM83" s="82"/>
      <c r="CN83" s="82">
        <f>AVERAGE(CN7,CN10,CN12:CN13,CN16:CN17,CN21,CN23,CN25,CN29,CN34,CN36,CN38:CN39,CN43,CN45:CN48,CN52:CN53,CN55:CN56,CN60,CN62,CN67,CN76:CN77,CN79:CN81)</f>
        <v>40.193548387096769</v>
      </c>
      <c r="CO83" s="82"/>
      <c r="CP83" s="82">
        <v>10.199999999999999</v>
      </c>
      <c r="CQ83" s="82">
        <v>5.6</v>
      </c>
      <c r="CR83" s="82">
        <v>41.4</v>
      </c>
      <c r="CS83" s="82">
        <v>469</v>
      </c>
      <c r="CT83" s="82">
        <v>19.5</v>
      </c>
      <c r="CU83" s="82">
        <v>6</v>
      </c>
      <c r="CV83" s="82">
        <v>6.5197749394225637</v>
      </c>
      <c r="CW83" s="82">
        <f>AVERAGE(CW7,CW10,CW12:CW13,CW16:CW17,CW21,CW23,CW25,CW29,CW34,CW36,CW38:CW39,CW43,CW45:CW48,CW52:CW53,CW55:CW56,CW60,CW62,CW67,CW76:CW77,CW79:CW81)</f>
        <v>0.43966567614991064</v>
      </c>
      <c r="CX83" s="82">
        <v>27.407741935483866</v>
      </c>
      <c r="CY83" s="82">
        <v>9.5</v>
      </c>
      <c r="CZ83" s="82">
        <v>55</v>
      </c>
      <c r="DA83" s="82">
        <v>11.2</v>
      </c>
      <c r="DB83" s="28"/>
      <c r="DC83" s="28"/>
      <c r="DD83" s="28"/>
      <c r="DE83" s="28"/>
      <c r="DF83" s="28"/>
      <c r="DG83" s="28"/>
      <c r="DH83" s="28"/>
      <c r="DI83" s="28"/>
      <c r="DJ83" s="28"/>
      <c r="DK83" s="28"/>
      <c r="DL83" s="28"/>
      <c r="DM83" s="28"/>
      <c r="DN83" s="28"/>
      <c r="DO83" s="28"/>
      <c r="DP83" s="28"/>
    </row>
    <row r="84" spans="1:120" ht="20.25" customHeight="1" x14ac:dyDescent="0.35">
      <c r="A84" s="32">
        <v>81</v>
      </c>
      <c r="B84" s="83" t="s">
        <v>188</v>
      </c>
      <c r="C84" s="84">
        <v>4.7794894271323569</v>
      </c>
      <c r="D84" s="82">
        <v>61</v>
      </c>
      <c r="E84" s="82">
        <v>20.84763859891687</v>
      </c>
      <c r="F84" s="82">
        <v>50.5</v>
      </c>
      <c r="G84" s="82">
        <v>386</v>
      </c>
      <c r="H84" s="85">
        <v>8.6</v>
      </c>
      <c r="I84" s="82">
        <v>3.9</v>
      </c>
      <c r="J84" s="82">
        <v>29.134254183075655</v>
      </c>
      <c r="K84" s="82">
        <v>27.045553228721918</v>
      </c>
      <c r="L84" s="82">
        <v>28.059039850257406</v>
      </c>
      <c r="M84" s="82">
        <v>42.745604067816338</v>
      </c>
      <c r="N84" s="82">
        <v>35.565383407042219</v>
      </c>
      <c r="O84" s="82">
        <v>8</v>
      </c>
      <c r="P84" s="82">
        <v>11.9</v>
      </c>
      <c r="Q84" s="82">
        <v>10.258071202777634</v>
      </c>
      <c r="R84" s="82">
        <v>19.899999999999999</v>
      </c>
      <c r="S84" s="82">
        <v>11.200000000000003</v>
      </c>
      <c r="T84" s="82">
        <v>37.414091743064681</v>
      </c>
      <c r="U84" s="82">
        <v>6.2</v>
      </c>
      <c r="V84" s="82">
        <v>11.91782676148728</v>
      </c>
      <c r="W84" s="82">
        <v>71</v>
      </c>
      <c r="X84" s="82">
        <v>49</v>
      </c>
      <c r="Y84" s="86">
        <f t="shared" si="5"/>
        <v>19.899999999999999</v>
      </c>
      <c r="Z84" s="86">
        <f t="shared" si="9"/>
        <v>11.200000000000003</v>
      </c>
      <c r="AA84" s="82">
        <v>16.399999999999999</v>
      </c>
      <c r="AB84" s="82">
        <v>28</v>
      </c>
      <c r="AC84" s="82">
        <v>18.947557554540605</v>
      </c>
      <c r="AD84" s="82">
        <v>2203.271615901489</v>
      </c>
      <c r="AE84" s="82">
        <v>976.06849505777529</v>
      </c>
      <c r="AF84" s="82">
        <v>1392</v>
      </c>
      <c r="AG84" s="84">
        <v>645.3258155434786</v>
      </c>
      <c r="AH84" s="87">
        <v>16.134466968209566</v>
      </c>
      <c r="AI84" s="82">
        <v>1000</v>
      </c>
      <c r="AJ84" s="82">
        <v>516.309999402362</v>
      </c>
      <c r="AK84" s="82">
        <v>815.22641392554044</v>
      </c>
      <c r="AL84" s="82">
        <v>645.3258155434786</v>
      </c>
      <c r="AM84" s="82">
        <v>17.5</v>
      </c>
      <c r="AN84" s="82">
        <v>0.46</v>
      </c>
      <c r="AO84" s="82">
        <v>31</v>
      </c>
      <c r="AP84" s="82">
        <v>69.390822399642133</v>
      </c>
      <c r="AQ84" s="82">
        <v>2.5626272197725419</v>
      </c>
      <c r="AR84" s="82">
        <v>0.4</v>
      </c>
      <c r="AS84" s="82">
        <v>63.116419401327619</v>
      </c>
      <c r="AT84" s="82">
        <v>30</v>
      </c>
      <c r="AU84" s="82">
        <v>144.25665016444012</v>
      </c>
      <c r="AV84" s="82">
        <v>13.042540896802397</v>
      </c>
      <c r="AW84" s="82">
        <v>98.070068148210794</v>
      </c>
      <c r="AX84" s="86">
        <f t="shared" si="6"/>
        <v>1392</v>
      </c>
      <c r="AY84" s="82">
        <v>128.65996629021296</v>
      </c>
      <c r="AZ84" s="82">
        <v>35.700000000000003</v>
      </c>
      <c r="BA84" s="82"/>
      <c r="BB84" s="82">
        <v>23.639999999999997</v>
      </c>
      <c r="BC84" s="82">
        <v>25.583591999999999</v>
      </c>
      <c r="BD84" s="82">
        <v>4.2939999999999996</v>
      </c>
      <c r="BE84" s="82">
        <v>37.906000000000006</v>
      </c>
      <c r="BF84" s="82">
        <v>3.6379999999999995</v>
      </c>
      <c r="BG84" s="82">
        <v>14.540000000000001</v>
      </c>
      <c r="BH84" s="88">
        <v>13.76</v>
      </c>
      <c r="BI84" s="82">
        <v>52.31600000000001</v>
      </c>
      <c r="BJ84" s="88">
        <v>20.884000000000004</v>
      </c>
      <c r="BK84" s="82">
        <v>25.900704000000001</v>
      </c>
      <c r="BL84" s="82">
        <v>19.247999999999998</v>
      </c>
      <c r="BM84" s="82">
        <v>28.536000000000001</v>
      </c>
      <c r="BN84" s="82">
        <v>75.031472787943542</v>
      </c>
      <c r="BO84" s="82">
        <v>68.626174442749146</v>
      </c>
      <c r="BP84" s="82">
        <v>870.176225658568</v>
      </c>
      <c r="BQ84" s="82">
        <v>1240.2728817035372</v>
      </c>
      <c r="BR84" s="82">
        <f>AVERAGE(BR4:BR82)</f>
        <v>22.655282467327126</v>
      </c>
      <c r="BS84" s="82">
        <v>44.9</v>
      </c>
      <c r="BT84" s="82">
        <v>46.984292518624905</v>
      </c>
      <c r="BU84" s="82" t="s">
        <v>258</v>
      </c>
      <c r="BV84" s="86">
        <f t="shared" si="7"/>
        <v>1392</v>
      </c>
      <c r="BW84" s="82">
        <v>11.9</v>
      </c>
      <c r="BX84" s="86">
        <f t="shared" si="8"/>
        <v>28</v>
      </c>
      <c r="BY84" s="82"/>
      <c r="BZ84" s="82"/>
      <c r="CA84" s="82"/>
      <c r="CB84" s="82"/>
      <c r="CC84" s="82"/>
      <c r="CD84" s="82"/>
      <c r="CE84" s="82">
        <v>10.258071202777634</v>
      </c>
      <c r="CF84" s="82" t="s">
        <v>258</v>
      </c>
      <c r="CG84" s="82">
        <v>18.100000000000001</v>
      </c>
      <c r="CH84" s="82">
        <v>0.89367088607594969</v>
      </c>
      <c r="CI84" s="82">
        <v>7.0999999999999943</v>
      </c>
      <c r="CJ84" s="82"/>
      <c r="CK84" s="82">
        <v>17.577698037927249</v>
      </c>
      <c r="CL84" s="82"/>
      <c r="CM84" s="82"/>
      <c r="CN84" s="82">
        <v>55.4</v>
      </c>
      <c r="CO84" s="82"/>
      <c r="CP84" s="82">
        <v>9.9</v>
      </c>
      <c r="CQ84" s="82">
        <v>5.7</v>
      </c>
      <c r="CR84" s="82">
        <v>41.3</v>
      </c>
      <c r="CS84" s="82">
        <v>467</v>
      </c>
      <c r="CT84" s="82">
        <v>16.940506329113926</v>
      </c>
      <c r="CU84" s="82">
        <v>12.9</v>
      </c>
      <c r="CV84" s="82">
        <v>15.49604828930984</v>
      </c>
      <c r="CW84" s="82">
        <v>0.4</v>
      </c>
      <c r="CX84" s="82">
        <f>AVERAGE(CX4:CX82)</f>
        <v>22.89423076923077</v>
      </c>
      <c r="CY84" s="82">
        <v>9.6</v>
      </c>
      <c r="CZ84" s="82">
        <v>58</v>
      </c>
      <c r="DA84" s="82">
        <v>15</v>
      </c>
      <c r="DB84" s="28"/>
      <c r="DC84" s="28"/>
      <c r="DD84" s="28"/>
      <c r="DE84" s="28"/>
      <c r="DF84" s="28"/>
      <c r="DG84" s="28"/>
      <c r="DH84" s="28"/>
      <c r="DI84" s="28"/>
      <c r="DJ84" s="28"/>
      <c r="DK84" s="28"/>
      <c r="DL84" s="28"/>
      <c r="DM84" s="28"/>
      <c r="DN84" s="28"/>
      <c r="DO84" s="28"/>
      <c r="DP84" s="28"/>
    </row>
    <row r="85" spans="1:120" ht="17.25" customHeight="1" x14ac:dyDescent="0.35">
      <c r="A85" s="76"/>
      <c r="B85" s="76"/>
      <c r="C85" s="77"/>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c r="CW85" s="77"/>
      <c r="CX85" s="77"/>
      <c r="CY85" s="77"/>
      <c r="CZ85" s="77"/>
      <c r="DA85" s="77"/>
      <c r="DB85" s="77"/>
      <c r="DC85" s="77"/>
      <c r="DD85" s="77"/>
      <c r="DE85" s="77"/>
      <c r="DF85" s="77"/>
      <c r="DG85" s="77"/>
      <c r="DH85" s="77"/>
      <c r="DI85" s="77"/>
      <c r="DJ85" s="77"/>
      <c r="DK85" s="77"/>
      <c r="DL85" s="77"/>
      <c r="DM85" s="77"/>
      <c r="DN85" s="77"/>
      <c r="DO85" s="77"/>
      <c r="DP85" s="77"/>
    </row>
    <row r="86" spans="1:120" ht="17.25" customHeight="1" x14ac:dyDescent="0.35">
      <c r="A86" s="76"/>
      <c r="B86" s="76"/>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c r="CE86" s="77"/>
      <c r="CF86" s="77"/>
      <c r="CG86" s="77"/>
      <c r="CH86" s="77"/>
      <c r="CI86" s="77"/>
      <c r="CJ86" s="77"/>
      <c r="CK86" s="77"/>
      <c r="CL86" s="77"/>
      <c r="CM86" s="77"/>
      <c r="CN86" s="77"/>
      <c r="CO86" s="77"/>
      <c r="CP86" s="77"/>
      <c r="CQ86" s="77"/>
      <c r="CR86" s="77"/>
      <c r="CS86" s="77"/>
      <c r="CT86" s="77"/>
      <c r="CU86" s="77"/>
      <c r="CV86" s="77"/>
      <c r="CW86" s="77"/>
      <c r="CX86" s="77"/>
      <c r="CY86" s="77"/>
      <c r="CZ86" s="77"/>
      <c r="DA86" s="77"/>
      <c r="DB86" s="77"/>
      <c r="DC86" s="77"/>
      <c r="DD86" s="77"/>
      <c r="DE86" s="77"/>
      <c r="DF86" s="77"/>
      <c r="DG86" s="77"/>
      <c r="DH86" s="77"/>
      <c r="DI86" s="77"/>
      <c r="DJ86" s="77"/>
      <c r="DK86" s="77"/>
      <c r="DL86" s="77"/>
      <c r="DM86" s="77"/>
      <c r="DN86" s="77"/>
      <c r="DO86" s="77"/>
      <c r="DP86" s="77"/>
    </row>
    <row r="87" spans="1:120" ht="17.25" customHeight="1" x14ac:dyDescent="0.35">
      <c r="A87" s="76"/>
      <c r="B87" s="76"/>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33"/>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7"/>
      <c r="DJ87" s="77"/>
      <c r="DK87" s="77"/>
      <c r="DL87" s="77"/>
      <c r="DM87" s="77"/>
      <c r="DN87" s="77"/>
      <c r="DO87" s="77"/>
      <c r="DP87" s="77"/>
    </row>
    <row r="88" spans="1:120" ht="17.25" customHeight="1" x14ac:dyDescent="0.35">
      <c r="A88" s="76"/>
      <c r="B88" s="76"/>
      <c r="C88" s="77"/>
      <c r="D88" s="77"/>
      <c r="E88" s="77"/>
      <c r="F88" s="77"/>
      <c r="G88" s="77"/>
      <c r="H88" s="77"/>
      <c r="I88" s="77"/>
      <c r="J88" s="77"/>
      <c r="K88" s="77"/>
      <c r="L88" s="77"/>
      <c r="M88" s="77"/>
      <c r="N88" s="77"/>
      <c r="O88" s="77"/>
      <c r="P88" s="77"/>
      <c r="Q88" s="77"/>
      <c r="R88" s="77"/>
      <c r="S88" s="77"/>
      <c r="T88" s="77"/>
      <c r="U88" s="77"/>
      <c r="V88" s="33"/>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7"/>
      <c r="AZ88" s="77"/>
      <c r="BA88" s="77"/>
      <c r="BB88" s="77"/>
      <c r="BC88" s="77"/>
      <c r="BD88" s="77"/>
      <c r="BE88" s="77"/>
      <c r="BF88" s="77"/>
      <c r="BG88" s="77"/>
      <c r="BH88" s="77"/>
      <c r="BI88" s="77"/>
      <c r="BJ88" s="77"/>
      <c r="BK88" s="77"/>
      <c r="BL88" s="77"/>
      <c r="BM88" s="77"/>
      <c r="BN88" s="77"/>
      <c r="BO88" s="77"/>
      <c r="BP88" s="77"/>
      <c r="BQ88" s="77"/>
      <c r="BR88" s="77"/>
      <c r="BS88" s="77"/>
      <c r="BT88" s="77"/>
      <c r="BU88" s="77"/>
      <c r="BV88" s="77"/>
      <c r="BW88" s="77"/>
      <c r="BX88" s="77"/>
      <c r="BY88" s="77"/>
      <c r="BZ88" s="77"/>
      <c r="CA88" s="77"/>
      <c r="CB88" s="77"/>
      <c r="CC88" s="77"/>
      <c r="CD88" s="77"/>
      <c r="CE88" s="77"/>
      <c r="CF88" s="77"/>
      <c r="CG88" s="77"/>
      <c r="CH88" s="77"/>
      <c r="CI88" s="77"/>
      <c r="CJ88" s="77"/>
      <c r="CK88" s="77"/>
      <c r="CL88" s="77"/>
      <c r="CM88" s="77"/>
      <c r="CN88" s="77"/>
      <c r="CO88" s="77"/>
      <c r="CP88" s="77"/>
      <c r="CQ88" s="77"/>
      <c r="CR88" s="77"/>
      <c r="CS88" s="77"/>
      <c r="CT88" s="77"/>
      <c r="CU88" s="77"/>
      <c r="CV88" s="77"/>
      <c r="CW88" s="77"/>
      <c r="CX88" s="77"/>
      <c r="CY88" s="77"/>
      <c r="CZ88" s="77"/>
      <c r="DA88" s="77"/>
      <c r="DB88" s="77"/>
      <c r="DC88" s="77"/>
      <c r="DD88" s="77"/>
      <c r="DE88" s="77"/>
      <c r="DF88" s="77"/>
      <c r="DG88" s="77"/>
      <c r="DH88" s="77"/>
      <c r="DI88" s="77"/>
      <c r="DJ88" s="77"/>
      <c r="DK88" s="77"/>
      <c r="DL88" s="77"/>
      <c r="DM88" s="77"/>
      <c r="DN88" s="77"/>
      <c r="DO88" s="77"/>
      <c r="DP88" s="77"/>
    </row>
    <row r="89" spans="1:120" ht="17.25" customHeight="1" x14ac:dyDescent="0.35">
      <c r="A89" s="76"/>
      <c r="B89" s="76"/>
      <c r="C89" s="77"/>
      <c r="D89" s="77"/>
      <c r="E89" s="77"/>
      <c r="F89" s="77"/>
      <c r="G89" s="77"/>
      <c r="H89" s="77"/>
      <c r="I89" s="77"/>
      <c r="J89" s="77"/>
      <c r="K89" s="77"/>
      <c r="L89" s="77"/>
      <c r="M89" s="77"/>
      <c r="N89" s="77"/>
      <c r="O89" s="77"/>
      <c r="P89" s="77"/>
      <c r="Q89" s="77"/>
      <c r="R89" s="77"/>
      <c r="S89" s="77"/>
      <c r="T89" s="77"/>
      <c r="U89" s="77"/>
      <c r="V89" s="33"/>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77"/>
      <c r="BI89" s="77"/>
      <c r="BJ89" s="77"/>
      <c r="BK89" s="77"/>
      <c r="BL89" s="77"/>
      <c r="BM89" s="77"/>
      <c r="BN89" s="77"/>
      <c r="BO89" s="77"/>
      <c r="BP89" s="77"/>
      <c r="BQ89" s="77"/>
      <c r="BR89" s="77"/>
      <c r="BS89" s="77"/>
      <c r="BT89" s="77"/>
      <c r="BU89" s="77"/>
      <c r="BV89" s="77"/>
      <c r="BW89" s="77"/>
      <c r="BX89" s="77"/>
      <c r="BY89" s="77"/>
      <c r="BZ89" s="77"/>
      <c r="CA89" s="77"/>
      <c r="CB89" s="77"/>
      <c r="CC89" s="77"/>
      <c r="CD89" s="77"/>
      <c r="CE89" s="77"/>
      <c r="CF89" s="77"/>
      <c r="CG89" s="77"/>
      <c r="CH89" s="77"/>
      <c r="CI89" s="77"/>
      <c r="CJ89" s="77"/>
      <c r="CK89" s="77"/>
      <c r="CL89" s="77"/>
      <c r="CM89" s="77"/>
      <c r="CN89" s="77"/>
      <c r="CO89" s="77"/>
      <c r="CP89" s="77"/>
      <c r="CQ89" s="77"/>
      <c r="CR89" s="77"/>
      <c r="CS89" s="77"/>
      <c r="CT89" s="77"/>
      <c r="CU89" s="77"/>
      <c r="CV89" s="77"/>
      <c r="CW89" s="77"/>
      <c r="CX89" s="77"/>
      <c r="CY89" s="77"/>
      <c r="CZ89" s="77"/>
      <c r="DA89" s="77"/>
      <c r="DB89" s="77"/>
      <c r="DC89" s="77"/>
      <c r="DD89" s="77"/>
      <c r="DE89" s="77"/>
      <c r="DF89" s="77"/>
      <c r="DG89" s="77"/>
      <c r="DH89" s="77"/>
      <c r="DI89" s="77"/>
      <c r="DJ89" s="77"/>
      <c r="DK89" s="77"/>
      <c r="DL89" s="77"/>
      <c r="DM89" s="77"/>
      <c r="DN89" s="77"/>
      <c r="DO89" s="77"/>
      <c r="DP89" s="77"/>
    </row>
    <row r="90" spans="1:120" ht="17.25" customHeight="1" x14ac:dyDescent="0.35">
      <c r="A90" s="76"/>
      <c r="B90" s="76"/>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c r="BI90" s="77"/>
      <c r="BJ90" s="77"/>
      <c r="BK90" s="77"/>
      <c r="BL90" s="77"/>
      <c r="BM90" s="77"/>
      <c r="BN90" s="77"/>
      <c r="BO90" s="77"/>
      <c r="BP90" s="77"/>
      <c r="BQ90" s="77"/>
      <c r="BR90" s="77"/>
      <c r="BS90" s="77"/>
      <c r="BT90" s="77"/>
      <c r="BU90" s="77"/>
      <c r="BV90" s="77"/>
      <c r="BW90" s="77"/>
      <c r="BX90" s="77"/>
      <c r="BY90" s="77"/>
      <c r="BZ90" s="77"/>
      <c r="CA90" s="77"/>
      <c r="CB90" s="77"/>
      <c r="CC90" s="77"/>
      <c r="CD90" s="77"/>
      <c r="CE90" s="77"/>
      <c r="CF90" s="77"/>
      <c r="CG90" s="77"/>
      <c r="CH90" s="77"/>
      <c r="CI90" s="77"/>
      <c r="CJ90" s="77"/>
      <c r="CK90" s="77"/>
      <c r="CL90" s="77"/>
      <c r="CM90" s="77"/>
      <c r="CN90" s="77"/>
      <c r="CO90" s="77"/>
      <c r="CP90" s="77"/>
      <c r="CQ90" s="77"/>
      <c r="CR90" s="77"/>
      <c r="CS90" s="77"/>
      <c r="CT90" s="77"/>
      <c r="CU90" s="77"/>
      <c r="CV90" s="77"/>
      <c r="CW90" s="77"/>
      <c r="CX90" s="77"/>
      <c r="CY90" s="77"/>
      <c r="CZ90" s="77"/>
      <c r="DA90" s="77"/>
      <c r="DB90" s="77"/>
      <c r="DC90" s="77"/>
      <c r="DD90" s="77"/>
      <c r="DE90" s="77"/>
      <c r="DF90" s="77"/>
      <c r="DG90" s="77"/>
      <c r="DH90" s="77"/>
      <c r="DI90" s="77"/>
      <c r="DJ90" s="77"/>
      <c r="DK90" s="77"/>
      <c r="DL90" s="77"/>
      <c r="DM90" s="77"/>
      <c r="DN90" s="77"/>
      <c r="DO90" s="77"/>
      <c r="DP90" s="77"/>
    </row>
    <row r="91" spans="1:120" ht="17.25" customHeight="1" x14ac:dyDescent="0.35">
      <c r="A91" s="76"/>
      <c r="B91" s="76"/>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row>
    <row r="92" spans="1:120" ht="17.25" customHeight="1" x14ac:dyDescent="0.35">
      <c r="A92" s="76"/>
      <c r="B92" s="76"/>
      <c r="C92" s="77"/>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c r="BA92" s="77"/>
      <c r="BB92" s="77"/>
      <c r="BC92" s="77"/>
      <c r="BD92" s="77"/>
      <c r="BE92" s="77"/>
      <c r="BF92" s="77"/>
      <c r="BG92" s="77"/>
      <c r="BH92" s="77"/>
      <c r="BI92" s="77"/>
      <c r="BJ92" s="77"/>
      <c r="BK92" s="77"/>
      <c r="BL92" s="77"/>
      <c r="BM92" s="77"/>
      <c r="BN92" s="77"/>
      <c r="BO92" s="77"/>
      <c r="BP92" s="77"/>
      <c r="BQ92" s="77"/>
      <c r="BR92" s="77"/>
      <c r="BS92" s="77"/>
      <c r="BT92" s="77"/>
      <c r="BU92" s="77"/>
      <c r="BV92" s="77"/>
      <c r="BW92" s="77"/>
      <c r="BX92" s="77"/>
      <c r="BY92" s="77"/>
      <c r="BZ92" s="77"/>
      <c r="CA92" s="77"/>
      <c r="CB92" s="77"/>
      <c r="CC92" s="77"/>
      <c r="CD92" s="77"/>
      <c r="CE92" s="77"/>
      <c r="CF92" s="77"/>
      <c r="CG92" s="77"/>
      <c r="CH92" s="77"/>
      <c r="CI92" s="77"/>
      <c r="CJ92" s="77"/>
      <c r="CK92" s="77"/>
      <c r="CL92" s="77"/>
      <c r="CM92" s="77"/>
      <c r="CN92" s="77"/>
      <c r="CO92" s="77"/>
      <c r="CP92" s="77"/>
      <c r="CQ92" s="77"/>
      <c r="CR92" s="77"/>
      <c r="CS92" s="77"/>
      <c r="CT92" s="77"/>
      <c r="CU92" s="77"/>
      <c r="CV92" s="77"/>
      <c r="CW92" s="77"/>
      <c r="CX92" s="77"/>
      <c r="CY92" s="77"/>
      <c r="CZ92" s="77"/>
      <c r="DA92" s="77"/>
      <c r="DB92" s="77"/>
      <c r="DC92" s="77"/>
      <c r="DD92" s="77"/>
      <c r="DE92" s="77"/>
      <c r="DF92" s="77"/>
      <c r="DG92" s="77"/>
      <c r="DH92" s="77"/>
      <c r="DI92" s="77"/>
      <c r="DJ92" s="77"/>
      <c r="DK92" s="77"/>
      <c r="DL92" s="77"/>
      <c r="DM92" s="77"/>
      <c r="DN92" s="77"/>
      <c r="DO92" s="77"/>
      <c r="DP92" s="77"/>
    </row>
    <row r="93" spans="1:120" ht="17.25" customHeight="1" x14ac:dyDescent="0.35">
      <c r="A93" s="76"/>
      <c r="B93" s="76"/>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c r="BF93" s="77"/>
      <c r="BG93" s="77"/>
      <c r="BH93" s="77"/>
      <c r="BI93" s="77"/>
      <c r="BJ93" s="77"/>
      <c r="BK93" s="77"/>
      <c r="BL93" s="77"/>
      <c r="BM93" s="77"/>
      <c r="BN93" s="77"/>
      <c r="BO93" s="77"/>
      <c r="BP93" s="77"/>
      <c r="BQ93" s="77"/>
      <c r="BR93" s="77"/>
      <c r="BS93" s="77"/>
      <c r="BT93" s="77"/>
      <c r="BU93" s="77"/>
      <c r="BV93" s="77"/>
      <c r="BW93" s="77"/>
      <c r="BX93" s="77"/>
      <c r="BY93" s="77"/>
      <c r="BZ93" s="77"/>
      <c r="CA93" s="77"/>
      <c r="CB93" s="77"/>
      <c r="CC93" s="77"/>
      <c r="CD93" s="77"/>
      <c r="CE93" s="77"/>
      <c r="CF93" s="77"/>
      <c r="CG93" s="77"/>
      <c r="CH93" s="77"/>
      <c r="CI93" s="77"/>
      <c r="CJ93" s="77"/>
      <c r="CK93" s="77"/>
      <c r="CL93" s="77"/>
      <c r="CM93" s="77"/>
      <c r="CN93" s="77"/>
      <c r="CO93" s="77"/>
      <c r="CP93" s="77"/>
      <c r="CQ93" s="77"/>
      <c r="CR93" s="77"/>
      <c r="CS93" s="77"/>
      <c r="CT93" s="77"/>
      <c r="CU93" s="77"/>
      <c r="CV93" s="77"/>
      <c r="CW93" s="77"/>
      <c r="CX93" s="77"/>
      <c r="CY93" s="77"/>
      <c r="CZ93" s="77"/>
      <c r="DA93" s="77"/>
      <c r="DB93" s="77"/>
      <c r="DC93" s="77"/>
      <c r="DD93" s="77"/>
      <c r="DE93" s="77"/>
      <c r="DF93" s="77"/>
      <c r="DG93" s="77"/>
      <c r="DH93" s="77"/>
      <c r="DI93" s="77"/>
      <c r="DJ93" s="77"/>
      <c r="DK93" s="77"/>
      <c r="DL93" s="77"/>
      <c r="DM93" s="77"/>
      <c r="DN93" s="77"/>
      <c r="DO93" s="77"/>
      <c r="DP93" s="77"/>
    </row>
    <row r="94" spans="1:120" ht="17.25" customHeight="1" x14ac:dyDescent="0.35">
      <c r="A94" s="76"/>
      <c r="B94" s="76"/>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7"/>
      <c r="AZ94" s="77"/>
      <c r="BA94" s="77"/>
      <c r="BB94" s="77"/>
      <c r="BC94" s="77"/>
      <c r="BD94" s="77"/>
      <c r="BE94" s="77"/>
      <c r="BF94" s="77"/>
      <c r="BG94" s="77"/>
      <c r="BH94" s="77"/>
      <c r="BI94" s="77"/>
      <c r="BJ94" s="77"/>
      <c r="BK94" s="77"/>
      <c r="BL94" s="77"/>
      <c r="BM94" s="77"/>
      <c r="BN94" s="77"/>
      <c r="BO94" s="77"/>
      <c r="BP94" s="77"/>
      <c r="BQ94" s="77"/>
      <c r="BR94" s="77"/>
      <c r="BS94" s="77"/>
      <c r="BT94" s="77"/>
      <c r="BU94" s="77"/>
      <c r="BV94" s="77"/>
      <c r="BW94" s="77"/>
      <c r="BX94" s="77"/>
      <c r="BY94" s="77"/>
      <c r="BZ94" s="77"/>
      <c r="CA94" s="77"/>
      <c r="CB94" s="77"/>
      <c r="CC94" s="77"/>
      <c r="CD94" s="77"/>
      <c r="CE94" s="77"/>
      <c r="CF94" s="77"/>
      <c r="CG94" s="77"/>
      <c r="CH94" s="77"/>
      <c r="CI94" s="77"/>
      <c r="CJ94" s="77"/>
      <c r="CK94" s="77"/>
      <c r="CL94" s="77"/>
      <c r="CM94" s="77"/>
      <c r="CN94" s="77"/>
      <c r="CO94" s="77"/>
      <c r="CP94" s="77"/>
      <c r="CQ94" s="77"/>
      <c r="CR94" s="77"/>
      <c r="CS94" s="77"/>
      <c r="CT94" s="77"/>
      <c r="CU94" s="77"/>
      <c r="CV94" s="77"/>
      <c r="CW94" s="77"/>
      <c r="CX94" s="77"/>
      <c r="CY94" s="77"/>
      <c r="CZ94" s="77"/>
      <c r="DA94" s="77"/>
      <c r="DB94" s="77"/>
      <c r="DC94" s="77"/>
      <c r="DD94" s="77"/>
      <c r="DE94" s="77"/>
      <c r="DF94" s="77"/>
      <c r="DG94" s="77"/>
      <c r="DH94" s="77"/>
      <c r="DI94" s="77"/>
      <c r="DJ94" s="77"/>
      <c r="DK94" s="77"/>
      <c r="DL94" s="77"/>
      <c r="DM94" s="77"/>
      <c r="DN94" s="77"/>
      <c r="DO94" s="77"/>
      <c r="DP94" s="77"/>
    </row>
    <row r="95" spans="1:120" ht="17.25" customHeight="1" x14ac:dyDescent="0.35">
      <c r="A95" s="76"/>
      <c r="B95" s="76"/>
      <c r="C95" s="77"/>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77"/>
      <c r="BU95" s="77"/>
      <c r="BV95" s="77"/>
      <c r="BW95" s="77"/>
      <c r="BX95" s="77"/>
      <c r="BY95" s="77"/>
      <c r="BZ95" s="77"/>
      <c r="CA95" s="77"/>
      <c r="CB95" s="77"/>
      <c r="CC95" s="77"/>
      <c r="CD95" s="77"/>
      <c r="CE95" s="77"/>
      <c r="CF95" s="77"/>
      <c r="CG95" s="77"/>
      <c r="CH95" s="77"/>
      <c r="CI95" s="77"/>
      <c r="CJ95" s="77"/>
      <c r="CK95" s="77"/>
      <c r="CL95" s="77"/>
      <c r="CM95" s="77"/>
      <c r="CN95" s="77"/>
      <c r="CO95" s="77"/>
      <c r="CP95" s="77"/>
      <c r="CQ95" s="77"/>
      <c r="CR95" s="77"/>
      <c r="CS95" s="77"/>
      <c r="CT95" s="77"/>
      <c r="CU95" s="77"/>
      <c r="CV95" s="77"/>
      <c r="CW95" s="77"/>
      <c r="CX95" s="77"/>
      <c r="CY95" s="77"/>
      <c r="CZ95" s="77"/>
      <c r="DA95" s="77"/>
      <c r="DB95" s="77"/>
      <c r="DC95" s="77"/>
      <c r="DD95" s="77"/>
      <c r="DE95" s="77"/>
      <c r="DF95" s="77"/>
      <c r="DG95" s="77"/>
      <c r="DH95" s="77"/>
      <c r="DI95" s="77"/>
      <c r="DJ95" s="77"/>
      <c r="DK95" s="77"/>
      <c r="DL95" s="77"/>
      <c r="DM95" s="77"/>
      <c r="DN95" s="77"/>
      <c r="DO95" s="77"/>
      <c r="DP95" s="77"/>
    </row>
    <row r="96" spans="1:120" ht="17.25" customHeight="1" x14ac:dyDescent="0.35">
      <c r="A96" s="76"/>
      <c r="B96" s="76"/>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77"/>
      <c r="AW96" s="77"/>
      <c r="AX96" s="77"/>
      <c r="AY96" s="77"/>
      <c r="AZ96" s="77"/>
      <c r="BA96" s="77"/>
      <c r="BB96" s="77"/>
      <c r="BC96" s="77"/>
      <c r="BD96" s="77"/>
      <c r="BE96" s="77"/>
      <c r="BF96" s="77"/>
      <c r="BG96" s="77"/>
      <c r="BH96" s="77"/>
      <c r="BI96" s="77"/>
      <c r="BJ96" s="77"/>
      <c r="BK96" s="77"/>
      <c r="BL96" s="77"/>
      <c r="BM96" s="77"/>
      <c r="BN96" s="77"/>
      <c r="BO96" s="77"/>
      <c r="BP96" s="77"/>
      <c r="BQ96" s="77"/>
      <c r="BR96" s="77"/>
      <c r="BS96" s="77"/>
      <c r="BT96" s="77"/>
      <c r="BU96" s="77"/>
      <c r="BV96" s="77"/>
      <c r="BW96" s="77"/>
      <c r="BX96" s="77"/>
      <c r="BY96" s="77"/>
      <c r="BZ96" s="77"/>
      <c r="CA96" s="77"/>
      <c r="CB96" s="77"/>
      <c r="CC96" s="77"/>
      <c r="CD96" s="77"/>
      <c r="CE96" s="77"/>
      <c r="CF96" s="77"/>
      <c r="CG96" s="77"/>
      <c r="CH96" s="77"/>
      <c r="CI96" s="77"/>
      <c r="CJ96" s="77"/>
      <c r="CK96" s="77"/>
      <c r="CL96" s="77"/>
      <c r="CM96" s="77"/>
      <c r="CN96" s="77"/>
      <c r="CO96" s="77"/>
      <c r="CP96" s="77"/>
      <c r="CQ96" s="77"/>
      <c r="CR96" s="77"/>
      <c r="CS96" s="77"/>
      <c r="CT96" s="77"/>
      <c r="CU96" s="77"/>
      <c r="CV96" s="77"/>
      <c r="CW96" s="77"/>
      <c r="CX96" s="77"/>
      <c r="CY96" s="77"/>
      <c r="CZ96" s="77"/>
      <c r="DA96" s="77"/>
      <c r="DB96" s="77"/>
      <c r="DC96" s="77"/>
      <c r="DD96" s="77"/>
      <c r="DE96" s="77"/>
      <c r="DF96" s="77"/>
      <c r="DG96" s="77"/>
      <c r="DH96" s="77"/>
      <c r="DI96" s="77"/>
      <c r="DJ96" s="77"/>
      <c r="DK96" s="77"/>
      <c r="DL96" s="77"/>
      <c r="DM96" s="77"/>
      <c r="DN96" s="77"/>
      <c r="DO96" s="77"/>
      <c r="DP96" s="77"/>
    </row>
    <row r="97" spans="1:120" ht="17.25" customHeight="1" x14ac:dyDescent="0.35">
      <c r="A97" s="76"/>
      <c r="B97" s="76"/>
      <c r="C97" s="77"/>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c r="AS97" s="77"/>
      <c r="AT97" s="77"/>
      <c r="AU97" s="77"/>
      <c r="AV97" s="77"/>
      <c r="AW97" s="77"/>
      <c r="AX97" s="77"/>
      <c r="AY97" s="77"/>
      <c r="AZ97" s="77"/>
      <c r="BA97" s="77"/>
      <c r="BB97" s="77"/>
      <c r="BC97" s="77"/>
      <c r="BD97" s="77"/>
      <c r="BE97" s="77"/>
      <c r="BF97" s="77"/>
      <c r="BG97" s="77"/>
      <c r="BH97" s="77"/>
      <c r="BI97" s="77"/>
      <c r="BJ97" s="77"/>
      <c r="BK97" s="77"/>
      <c r="BL97" s="77"/>
      <c r="BM97" s="77"/>
      <c r="BN97" s="77"/>
      <c r="BO97" s="77"/>
      <c r="BP97" s="77"/>
      <c r="BQ97" s="77"/>
      <c r="BR97" s="77"/>
      <c r="BS97" s="77"/>
      <c r="BT97" s="77"/>
      <c r="BU97" s="77"/>
      <c r="BV97" s="77"/>
      <c r="BW97" s="77"/>
      <c r="BX97" s="77"/>
      <c r="BY97" s="77"/>
      <c r="BZ97" s="77"/>
      <c r="CA97" s="77"/>
      <c r="CB97" s="77"/>
      <c r="CC97" s="77"/>
      <c r="CD97" s="77"/>
      <c r="CE97" s="77"/>
      <c r="CF97" s="77"/>
      <c r="CG97" s="77"/>
      <c r="CH97" s="77"/>
      <c r="CI97" s="77"/>
      <c r="CJ97" s="77"/>
      <c r="CK97" s="77"/>
      <c r="CL97" s="77"/>
      <c r="CM97" s="77"/>
      <c r="CN97" s="77"/>
      <c r="CO97" s="77"/>
      <c r="CP97" s="77"/>
      <c r="CQ97" s="77"/>
      <c r="CR97" s="77"/>
      <c r="CS97" s="77"/>
      <c r="CT97" s="77"/>
      <c r="CU97" s="77"/>
      <c r="CV97" s="77"/>
      <c r="CW97" s="77"/>
      <c r="CX97" s="77"/>
      <c r="CY97" s="77"/>
      <c r="CZ97" s="77"/>
      <c r="DA97" s="77"/>
      <c r="DB97" s="77"/>
      <c r="DC97" s="77"/>
      <c r="DD97" s="77"/>
      <c r="DE97" s="77"/>
      <c r="DF97" s="77"/>
      <c r="DG97" s="77"/>
      <c r="DH97" s="77"/>
      <c r="DI97" s="77"/>
      <c r="DJ97" s="77"/>
      <c r="DK97" s="77"/>
      <c r="DL97" s="77"/>
      <c r="DM97" s="77"/>
      <c r="DN97" s="77"/>
      <c r="DO97" s="77"/>
      <c r="DP97" s="77"/>
    </row>
    <row r="98" spans="1:120" ht="17.25" customHeight="1" x14ac:dyDescent="0.35">
      <c r="A98" s="76"/>
      <c r="B98" s="76"/>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c r="BA98" s="77"/>
      <c r="BB98" s="77"/>
      <c r="BC98" s="77"/>
      <c r="BD98" s="77"/>
      <c r="BE98" s="77"/>
      <c r="BF98" s="77"/>
      <c r="BG98" s="77"/>
      <c r="BH98" s="77"/>
      <c r="BI98" s="77"/>
      <c r="BJ98" s="77"/>
      <c r="BK98" s="77"/>
      <c r="BL98" s="77"/>
      <c r="BM98" s="77"/>
      <c r="BN98" s="77"/>
      <c r="BO98" s="77"/>
      <c r="BP98" s="77"/>
      <c r="BQ98" s="77"/>
      <c r="BR98" s="77"/>
      <c r="BS98" s="77"/>
      <c r="BT98" s="77"/>
      <c r="BU98" s="77"/>
      <c r="BV98" s="77"/>
      <c r="BW98" s="77"/>
      <c r="BX98" s="77"/>
      <c r="BY98" s="77"/>
      <c r="BZ98" s="77"/>
      <c r="CA98" s="77"/>
      <c r="CB98" s="77"/>
      <c r="CC98" s="77"/>
      <c r="CD98" s="77"/>
      <c r="CE98" s="77"/>
      <c r="CF98" s="77"/>
      <c r="CG98" s="77"/>
      <c r="CH98" s="77"/>
      <c r="CI98" s="77"/>
      <c r="CJ98" s="77"/>
      <c r="CK98" s="77"/>
      <c r="CL98" s="77"/>
      <c r="CM98" s="77"/>
      <c r="CN98" s="77"/>
      <c r="CO98" s="77"/>
      <c r="CP98" s="77"/>
      <c r="CQ98" s="77"/>
      <c r="CR98" s="77"/>
      <c r="CS98" s="77"/>
      <c r="CT98" s="77"/>
      <c r="CU98" s="77"/>
      <c r="CV98" s="77"/>
      <c r="CW98" s="77"/>
      <c r="CX98" s="77"/>
      <c r="CY98" s="77"/>
      <c r="CZ98" s="77"/>
      <c r="DA98" s="77"/>
      <c r="DB98" s="77"/>
      <c r="DC98" s="77"/>
      <c r="DD98" s="77"/>
      <c r="DE98" s="77"/>
      <c r="DF98" s="77"/>
      <c r="DG98" s="77"/>
      <c r="DH98" s="77"/>
      <c r="DI98" s="77"/>
      <c r="DJ98" s="77"/>
      <c r="DK98" s="77"/>
      <c r="DL98" s="77"/>
      <c r="DM98" s="77"/>
      <c r="DN98" s="77"/>
      <c r="DO98" s="77"/>
      <c r="DP98" s="77"/>
    </row>
    <row r="99" spans="1:120" ht="17.25" customHeight="1" x14ac:dyDescent="0.35">
      <c r="A99" s="76"/>
      <c r="B99" s="76"/>
      <c r="C99" s="77"/>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c r="AY99" s="77"/>
      <c r="AZ99" s="77"/>
      <c r="BA99" s="77"/>
      <c r="BB99" s="77"/>
      <c r="BC99" s="77"/>
      <c r="BD99" s="77"/>
      <c r="BE99" s="77"/>
      <c r="BF99" s="77"/>
      <c r="BG99" s="77"/>
      <c r="BH99" s="77"/>
      <c r="BI99" s="77"/>
      <c r="BJ99" s="77"/>
      <c r="BK99" s="77"/>
      <c r="BL99" s="77"/>
      <c r="BM99" s="77"/>
      <c r="BN99" s="77"/>
      <c r="BO99" s="77"/>
      <c r="BP99" s="77"/>
      <c r="BQ99" s="77"/>
      <c r="BR99" s="77"/>
      <c r="BS99" s="77"/>
      <c r="BT99" s="77"/>
      <c r="BU99" s="77"/>
      <c r="BV99" s="77"/>
      <c r="BW99" s="77"/>
      <c r="BX99" s="77"/>
      <c r="BY99" s="77"/>
      <c r="BZ99" s="77"/>
      <c r="CA99" s="77"/>
      <c r="CB99" s="77"/>
      <c r="CC99" s="77"/>
      <c r="CD99" s="77"/>
      <c r="CE99" s="77"/>
      <c r="CF99" s="77"/>
      <c r="CG99" s="77"/>
      <c r="CH99" s="77"/>
      <c r="CI99" s="77"/>
      <c r="CJ99" s="77"/>
      <c r="CK99" s="77"/>
      <c r="CL99" s="77"/>
      <c r="CM99" s="77"/>
      <c r="CN99" s="77"/>
      <c r="CO99" s="77"/>
      <c r="CP99" s="77"/>
      <c r="CQ99" s="77"/>
      <c r="CR99" s="77"/>
      <c r="CS99" s="77"/>
      <c r="CT99" s="77"/>
      <c r="CU99" s="77"/>
      <c r="CV99" s="77"/>
      <c r="CW99" s="77"/>
      <c r="CX99" s="77"/>
      <c r="CY99" s="77"/>
      <c r="CZ99" s="77"/>
      <c r="DA99" s="77"/>
      <c r="DB99" s="77"/>
      <c r="DC99" s="77"/>
      <c r="DD99" s="77"/>
      <c r="DE99" s="77"/>
      <c r="DF99" s="77"/>
      <c r="DG99" s="77"/>
      <c r="DH99" s="77"/>
      <c r="DI99" s="77"/>
      <c r="DJ99" s="77"/>
      <c r="DK99" s="77"/>
      <c r="DL99" s="77"/>
      <c r="DM99" s="77"/>
      <c r="DN99" s="77"/>
      <c r="DO99" s="77"/>
      <c r="DP99" s="77"/>
    </row>
    <row r="100" spans="1:120" ht="17.25" customHeight="1" x14ac:dyDescent="0.35">
      <c r="A100" s="76"/>
      <c r="B100" s="76"/>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77"/>
      <c r="BL100" s="77"/>
      <c r="BM100" s="77"/>
      <c r="BN100" s="77"/>
      <c r="BO100" s="77"/>
      <c r="BP100" s="77"/>
      <c r="BQ100" s="77"/>
      <c r="BR100" s="77"/>
      <c r="BS100" s="77"/>
      <c r="BT100" s="77"/>
      <c r="BU100" s="77"/>
      <c r="BV100" s="77"/>
      <c r="BW100" s="77"/>
      <c r="BX100" s="77"/>
      <c r="BY100" s="77"/>
      <c r="BZ100" s="77"/>
      <c r="CA100" s="77"/>
      <c r="CB100" s="77"/>
      <c r="CC100" s="77"/>
      <c r="CD100" s="77"/>
      <c r="CE100" s="77"/>
      <c r="CF100" s="77"/>
      <c r="CG100" s="77"/>
      <c r="CH100" s="77"/>
      <c r="CI100" s="77"/>
      <c r="CJ100" s="77"/>
      <c r="CK100" s="77"/>
      <c r="CL100" s="77"/>
      <c r="CM100" s="77"/>
      <c r="CN100" s="77"/>
      <c r="CO100" s="77"/>
      <c r="CP100" s="77"/>
      <c r="CQ100" s="77"/>
      <c r="CR100" s="77"/>
      <c r="CS100" s="77"/>
      <c r="CT100" s="77"/>
      <c r="CU100" s="77"/>
      <c r="CV100" s="77"/>
      <c r="CW100" s="77"/>
      <c r="CX100" s="77"/>
      <c r="CY100" s="77"/>
      <c r="CZ100" s="77"/>
      <c r="DA100" s="77"/>
      <c r="DB100" s="77"/>
      <c r="DC100" s="77"/>
      <c r="DD100" s="77"/>
      <c r="DE100" s="77"/>
      <c r="DF100" s="77"/>
      <c r="DG100" s="77"/>
      <c r="DH100" s="77"/>
      <c r="DI100" s="77"/>
      <c r="DJ100" s="77"/>
      <c r="DK100" s="77"/>
      <c r="DL100" s="77"/>
      <c r="DM100" s="77"/>
      <c r="DN100" s="77"/>
      <c r="DO100" s="77"/>
      <c r="DP100" s="77"/>
    </row>
    <row r="101" spans="1:120" ht="17.25" customHeight="1" x14ac:dyDescent="0.35">
      <c r="A101" s="76"/>
      <c r="B101" s="76"/>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77"/>
      <c r="BA101" s="77"/>
      <c r="BB101" s="77"/>
      <c r="BC101" s="77"/>
      <c r="BD101" s="77"/>
      <c r="BE101" s="77"/>
      <c r="BF101" s="77"/>
      <c r="BG101" s="77"/>
      <c r="BH101" s="77"/>
      <c r="BI101" s="77"/>
      <c r="BJ101" s="77"/>
      <c r="BK101" s="77"/>
      <c r="BL101" s="77"/>
      <c r="BM101" s="77"/>
      <c r="BN101" s="77"/>
      <c r="BO101" s="77"/>
      <c r="BP101" s="77"/>
      <c r="BQ101" s="77"/>
      <c r="BR101" s="77"/>
      <c r="BS101" s="77"/>
      <c r="BT101" s="77"/>
      <c r="BU101" s="77"/>
      <c r="BV101" s="77"/>
      <c r="BW101" s="77"/>
      <c r="BX101" s="77"/>
      <c r="BY101" s="77"/>
      <c r="BZ101" s="77"/>
      <c r="CA101" s="77"/>
      <c r="CB101" s="77"/>
      <c r="CC101" s="77"/>
      <c r="CD101" s="77"/>
      <c r="CE101" s="77"/>
      <c r="CF101" s="77"/>
      <c r="CG101" s="77"/>
      <c r="CH101" s="77"/>
      <c r="CI101" s="77"/>
      <c r="CJ101" s="77"/>
      <c r="CK101" s="77"/>
      <c r="CL101" s="77"/>
      <c r="CM101" s="77"/>
      <c r="CN101" s="77"/>
      <c r="CO101" s="77"/>
      <c r="CP101" s="77"/>
      <c r="CQ101" s="77"/>
      <c r="CR101" s="77"/>
      <c r="CS101" s="77"/>
      <c r="CT101" s="77"/>
      <c r="CU101" s="77"/>
      <c r="CV101" s="77"/>
      <c r="CW101" s="77"/>
      <c r="CX101" s="77"/>
      <c r="CY101" s="77"/>
      <c r="CZ101" s="77"/>
      <c r="DA101" s="77"/>
      <c r="DB101" s="77"/>
      <c r="DC101" s="77"/>
      <c r="DD101" s="77"/>
      <c r="DE101" s="77"/>
      <c r="DF101" s="77"/>
      <c r="DG101" s="77"/>
      <c r="DH101" s="77"/>
      <c r="DI101" s="77"/>
      <c r="DJ101" s="77"/>
      <c r="DK101" s="77"/>
      <c r="DL101" s="77"/>
      <c r="DM101" s="77"/>
      <c r="DN101" s="77"/>
      <c r="DO101" s="77"/>
      <c r="DP101" s="77"/>
    </row>
    <row r="102" spans="1:120" ht="17.25" customHeight="1" x14ac:dyDescent="0.35">
      <c r="A102" s="76"/>
      <c r="B102" s="76"/>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7"/>
      <c r="AY102" s="77"/>
      <c r="AZ102" s="77"/>
      <c r="BA102" s="77"/>
      <c r="BB102" s="77"/>
      <c r="BC102" s="77"/>
      <c r="BD102" s="77"/>
      <c r="BE102" s="77"/>
      <c r="BF102" s="77"/>
      <c r="BG102" s="77"/>
      <c r="BH102" s="77"/>
      <c r="BI102" s="77"/>
      <c r="BJ102" s="77"/>
      <c r="BK102" s="77"/>
      <c r="BL102" s="77"/>
      <c r="BM102" s="77"/>
      <c r="BN102" s="77"/>
      <c r="BO102" s="77"/>
      <c r="BP102" s="77"/>
      <c r="BQ102" s="77"/>
      <c r="BR102" s="77"/>
      <c r="BS102" s="77"/>
      <c r="BT102" s="77"/>
      <c r="BU102" s="77"/>
      <c r="BV102" s="77"/>
      <c r="BW102" s="77"/>
      <c r="BX102" s="77"/>
      <c r="BY102" s="77"/>
      <c r="BZ102" s="77"/>
      <c r="CA102" s="77"/>
      <c r="CB102" s="77"/>
      <c r="CC102" s="77"/>
      <c r="CD102" s="77"/>
      <c r="CE102" s="77"/>
      <c r="CF102" s="77"/>
      <c r="CG102" s="77"/>
      <c r="CH102" s="77"/>
      <c r="CI102" s="77"/>
      <c r="CJ102" s="77"/>
      <c r="CK102" s="77"/>
      <c r="CL102" s="77"/>
      <c r="CM102" s="77"/>
      <c r="CN102" s="77"/>
      <c r="CO102" s="77"/>
      <c r="CP102" s="77"/>
      <c r="CQ102" s="77"/>
      <c r="CR102" s="77"/>
      <c r="CS102" s="77"/>
      <c r="CT102" s="77"/>
      <c r="CU102" s="77"/>
      <c r="CV102" s="77"/>
      <c r="CW102" s="77"/>
      <c r="CX102" s="77"/>
      <c r="CY102" s="77"/>
      <c r="CZ102" s="77"/>
      <c r="DA102" s="77"/>
      <c r="DB102" s="77"/>
      <c r="DC102" s="77"/>
      <c r="DD102" s="77"/>
      <c r="DE102" s="77"/>
      <c r="DF102" s="77"/>
      <c r="DG102" s="77"/>
      <c r="DH102" s="77"/>
      <c r="DI102" s="77"/>
      <c r="DJ102" s="77"/>
      <c r="DK102" s="77"/>
      <c r="DL102" s="77"/>
      <c r="DM102" s="77"/>
      <c r="DN102" s="77"/>
      <c r="DO102" s="77"/>
      <c r="DP102" s="77"/>
    </row>
    <row r="103" spans="1:120" ht="17.25" customHeight="1" x14ac:dyDescent="0.35">
      <c r="A103" s="76"/>
      <c r="B103" s="76"/>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7"/>
      <c r="AY103" s="77"/>
      <c r="AZ103" s="77"/>
      <c r="BA103" s="77"/>
      <c r="BB103" s="77"/>
      <c r="BC103" s="77"/>
      <c r="BD103" s="77"/>
      <c r="BE103" s="77"/>
      <c r="BF103" s="77"/>
      <c r="BG103" s="77"/>
      <c r="BH103" s="77"/>
      <c r="BI103" s="77"/>
      <c r="BJ103" s="77"/>
      <c r="BK103" s="77"/>
      <c r="BL103" s="77"/>
      <c r="BM103" s="77"/>
      <c r="BN103" s="77"/>
      <c r="BO103" s="77"/>
      <c r="BP103" s="77"/>
      <c r="BQ103" s="77"/>
      <c r="BR103" s="77"/>
      <c r="BS103" s="77"/>
      <c r="BT103" s="77"/>
      <c r="BU103" s="77"/>
      <c r="BV103" s="77"/>
      <c r="BW103" s="77"/>
      <c r="BX103" s="77"/>
      <c r="BY103" s="77"/>
      <c r="BZ103" s="77"/>
      <c r="CA103" s="77"/>
      <c r="CB103" s="77"/>
      <c r="CC103" s="77"/>
      <c r="CD103" s="77"/>
      <c r="CE103" s="77"/>
      <c r="CF103" s="77"/>
      <c r="CG103" s="77"/>
      <c r="CH103" s="77"/>
      <c r="CI103" s="77"/>
      <c r="CJ103" s="77"/>
      <c r="CK103" s="77"/>
      <c r="CL103" s="77"/>
      <c r="CM103" s="77"/>
      <c r="CN103" s="77"/>
      <c r="CO103" s="77"/>
      <c r="CP103" s="77"/>
      <c r="CQ103" s="77"/>
      <c r="CR103" s="77"/>
      <c r="CS103" s="77"/>
      <c r="CT103" s="77"/>
      <c r="CU103" s="77"/>
      <c r="CV103" s="77"/>
      <c r="CW103" s="77"/>
      <c r="CX103" s="77"/>
      <c r="CY103" s="77"/>
      <c r="CZ103" s="77"/>
      <c r="DA103" s="77"/>
      <c r="DB103" s="77"/>
      <c r="DC103" s="77"/>
      <c r="DD103" s="77"/>
      <c r="DE103" s="77"/>
      <c r="DF103" s="77"/>
      <c r="DG103" s="77"/>
      <c r="DH103" s="77"/>
      <c r="DI103" s="77"/>
      <c r="DJ103" s="77"/>
      <c r="DK103" s="77"/>
      <c r="DL103" s="77"/>
      <c r="DM103" s="77"/>
      <c r="DN103" s="77"/>
      <c r="DO103" s="77"/>
      <c r="DP103" s="77"/>
    </row>
    <row r="104" spans="1:120" ht="17.25" customHeight="1" x14ac:dyDescent="0.35">
      <c r="A104" s="76"/>
      <c r="B104" s="76"/>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7"/>
      <c r="AY104" s="77"/>
      <c r="AZ104" s="77"/>
      <c r="BA104" s="77"/>
      <c r="BB104" s="77"/>
      <c r="BC104" s="77"/>
      <c r="BD104" s="77"/>
      <c r="BE104" s="77"/>
      <c r="BF104" s="77"/>
      <c r="BG104" s="77"/>
      <c r="BH104" s="77"/>
      <c r="BI104" s="77"/>
      <c r="BJ104" s="77"/>
      <c r="BK104" s="77"/>
      <c r="BL104" s="77"/>
      <c r="BM104" s="77"/>
      <c r="BN104" s="77"/>
      <c r="BO104" s="77"/>
      <c r="BP104" s="77"/>
      <c r="BQ104" s="77"/>
      <c r="BR104" s="77"/>
      <c r="BS104" s="77"/>
      <c r="BT104" s="77"/>
      <c r="BU104" s="77"/>
      <c r="BV104" s="77"/>
      <c r="BW104" s="77"/>
      <c r="BX104" s="77"/>
      <c r="BY104" s="77"/>
      <c r="BZ104" s="77"/>
      <c r="CA104" s="77"/>
      <c r="CB104" s="77"/>
      <c r="CC104" s="77"/>
      <c r="CD104" s="77"/>
      <c r="CE104" s="77"/>
      <c r="CF104" s="77"/>
      <c r="CG104" s="77"/>
      <c r="CH104" s="77"/>
      <c r="CI104" s="77"/>
      <c r="CJ104" s="77"/>
      <c r="CK104" s="77"/>
      <c r="CL104" s="77"/>
      <c r="CM104" s="77"/>
      <c r="CN104" s="77"/>
      <c r="CO104" s="77"/>
      <c r="CP104" s="77"/>
      <c r="CQ104" s="77"/>
      <c r="CR104" s="77"/>
      <c r="CS104" s="77"/>
      <c r="CT104" s="77"/>
      <c r="CU104" s="77"/>
      <c r="CV104" s="77"/>
      <c r="CW104" s="77"/>
      <c r="CX104" s="77"/>
      <c r="CY104" s="77"/>
      <c r="CZ104" s="77"/>
      <c r="DA104" s="77"/>
      <c r="DB104" s="77"/>
      <c r="DC104" s="77"/>
      <c r="DD104" s="77"/>
      <c r="DE104" s="77"/>
      <c r="DF104" s="77"/>
      <c r="DG104" s="77"/>
      <c r="DH104" s="77"/>
      <c r="DI104" s="77"/>
      <c r="DJ104" s="77"/>
      <c r="DK104" s="77"/>
      <c r="DL104" s="77"/>
      <c r="DM104" s="77"/>
      <c r="DN104" s="77"/>
      <c r="DO104" s="77"/>
      <c r="DP104" s="77"/>
    </row>
    <row r="105" spans="1:120" ht="17.25" customHeight="1" x14ac:dyDescent="0.35">
      <c r="A105" s="76"/>
      <c r="B105" s="76"/>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7"/>
      <c r="AR105" s="77"/>
      <c r="AS105" s="77"/>
      <c r="AT105" s="77"/>
      <c r="AU105" s="77"/>
      <c r="AV105" s="77"/>
      <c r="AW105" s="77"/>
      <c r="AX105" s="77"/>
      <c r="AY105" s="77"/>
      <c r="AZ105" s="77"/>
      <c r="BA105" s="77"/>
      <c r="BB105" s="77"/>
      <c r="BC105" s="77"/>
      <c r="BD105" s="77"/>
      <c r="BE105" s="77"/>
      <c r="BF105" s="77"/>
      <c r="BG105" s="77"/>
      <c r="BH105" s="77"/>
      <c r="BI105" s="77"/>
      <c r="BJ105" s="77"/>
      <c r="BK105" s="77"/>
      <c r="BL105" s="77"/>
      <c r="BM105" s="77"/>
      <c r="BN105" s="77"/>
      <c r="BO105" s="77"/>
      <c r="BP105" s="77"/>
      <c r="BQ105" s="77"/>
      <c r="BR105" s="77"/>
      <c r="BS105" s="77"/>
      <c r="BT105" s="77"/>
      <c r="BU105" s="77"/>
      <c r="BV105" s="77"/>
      <c r="BW105" s="77"/>
      <c r="BX105" s="77"/>
      <c r="BY105" s="77"/>
      <c r="BZ105" s="77"/>
      <c r="CA105" s="77"/>
      <c r="CB105" s="77"/>
      <c r="CC105" s="77"/>
      <c r="CD105" s="77"/>
      <c r="CE105" s="77"/>
      <c r="CF105" s="77"/>
      <c r="CG105" s="77"/>
      <c r="CH105" s="77"/>
      <c r="CI105" s="77"/>
      <c r="CJ105" s="77"/>
      <c r="CK105" s="77"/>
      <c r="CL105" s="77"/>
      <c r="CM105" s="77"/>
      <c r="CN105" s="77"/>
      <c r="CO105" s="77"/>
      <c r="CP105" s="77"/>
      <c r="CQ105" s="77"/>
      <c r="CR105" s="77"/>
      <c r="CS105" s="77"/>
      <c r="CT105" s="77"/>
      <c r="CU105" s="77"/>
      <c r="CV105" s="77"/>
      <c r="CW105" s="77"/>
      <c r="CX105" s="77"/>
      <c r="CY105" s="77"/>
      <c r="CZ105" s="77"/>
      <c r="DA105" s="77"/>
      <c r="DB105" s="77"/>
      <c r="DC105" s="77"/>
      <c r="DD105" s="77"/>
      <c r="DE105" s="77"/>
      <c r="DF105" s="77"/>
      <c r="DG105" s="77"/>
      <c r="DH105" s="77"/>
      <c r="DI105" s="77"/>
      <c r="DJ105" s="77"/>
      <c r="DK105" s="77"/>
      <c r="DL105" s="77"/>
      <c r="DM105" s="77"/>
      <c r="DN105" s="77"/>
      <c r="DO105" s="77"/>
      <c r="DP105" s="77"/>
    </row>
    <row r="106" spans="1:120" ht="17.25" customHeight="1" x14ac:dyDescent="0.35">
      <c r="A106" s="76"/>
      <c r="B106" s="76"/>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c r="BA106" s="77"/>
      <c r="BB106" s="77"/>
      <c r="BC106" s="77"/>
      <c r="BD106" s="77"/>
      <c r="BE106" s="77"/>
      <c r="BF106" s="77"/>
      <c r="BG106" s="77"/>
      <c r="BH106" s="77"/>
      <c r="BI106" s="77"/>
      <c r="BJ106" s="77"/>
      <c r="BK106" s="77"/>
      <c r="BL106" s="77"/>
      <c r="BM106" s="77"/>
      <c r="BN106" s="77"/>
      <c r="BO106" s="77"/>
      <c r="BP106" s="77"/>
      <c r="BQ106" s="77"/>
      <c r="BR106" s="77"/>
      <c r="BS106" s="77"/>
      <c r="BT106" s="77"/>
      <c r="BU106" s="77"/>
      <c r="BV106" s="77"/>
      <c r="BW106" s="77"/>
      <c r="BX106" s="77"/>
      <c r="BY106" s="77"/>
      <c r="BZ106" s="77"/>
      <c r="CA106" s="77"/>
      <c r="CB106" s="77"/>
      <c r="CC106" s="77"/>
      <c r="CD106" s="77"/>
      <c r="CE106" s="77"/>
      <c r="CF106" s="77"/>
      <c r="CG106" s="77"/>
      <c r="CH106" s="77"/>
      <c r="CI106" s="77"/>
      <c r="CJ106" s="77"/>
      <c r="CK106" s="77"/>
      <c r="CL106" s="77"/>
      <c r="CM106" s="77"/>
      <c r="CN106" s="77"/>
      <c r="CO106" s="77"/>
      <c r="CP106" s="77"/>
      <c r="CQ106" s="77"/>
      <c r="CR106" s="77"/>
      <c r="CS106" s="77"/>
      <c r="CT106" s="77"/>
      <c r="CU106" s="77"/>
      <c r="CV106" s="77"/>
      <c r="CW106" s="77"/>
      <c r="CX106" s="77"/>
      <c r="CY106" s="77"/>
      <c r="CZ106" s="77"/>
      <c r="DA106" s="77"/>
      <c r="DB106" s="77"/>
      <c r="DC106" s="77"/>
      <c r="DD106" s="77"/>
      <c r="DE106" s="77"/>
      <c r="DF106" s="77"/>
      <c r="DG106" s="77"/>
      <c r="DH106" s="77"/>
      <c r="DI106" s="77"/>
      <c r="DJ106" s="77"/>
      <c r="DK106" s="77"/>
      <c r="DL106" s="77"/>
      <c r="DM106" s="77"/>
      <c r="DN106" s="77"/>
      <c r="DO106" s="77"/>
      <c r="DP106" s="77"/>
    </row>
    <row r="107" spans="1:120" ht="17.25" customHeight="1" x14ac:dyDescent="0.35">
      <c r="A107" s="76"/>
      <c r="B107" s="76"/>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c r="BI107" s="77"/>
      <c r="BJ107" s="77"/>
      <c r="BK107" s="77"/>
      <c r="BL107" s="77"/>
      <c r="BM107" s="77"/>
      <c r="BN107" s="77"/>
      <c r="BO107" s="77"/>
      <c r="BP107" s="77"/>
      <c r="BQ107" s="77"/>
      <c r="BR107" s="77"/>
      <c r="BS107" s="77"/>
      <c r="BT107" s="77"/>
      <c r="BU107" s="77"/>
      <c r="BV107" s="77"/>
      <c r="BW107" s="77"/>
      <c r="BX107" s="77"/>
      <c r="BY107" s="77"/>
      <c r="BZ107" s="77"/>
      <c r="CA107" s="77"/>
      <c r="CB107" s="77"/>
      <c r="CC107" s="77"/>
      <c r="CD107" s="77"/>
      <c r="CE107" s="77"/>
      <c r="CF107" s="77"/>
      <c r="CG107" s="77"/>
      <c r="CH107" s="77"/>
      <c r="CI107" s="77"/>
      <c r="CJ107" s="77"/>
      <c r="CK107" s="77"/>
      <c r="CL107" s="77"/>
      <c r="CM107" s="77"/>
      <c r="CN107" s="77"/>
      <c r="CO107" s="77"/>
      <c r="CP107" s="77"/>
      <c r="CQ107" s="77"/>
      <c r="CR107" s="77"/>
      <c r="CS107" s="77"/>
      <c r="CT107" s="77"/>
      <c r="CU107" s="77"/>
      <c r="CV107" s="77"/>
      <c r="CW107" s="77"/>
      <c r="CX107" s="77"/>
      <c r="CY107" s="77"/>
      <c r="CZ107" s="77"/>
      <c r="DA107" s="77"/>
      <c r="DB107" s="77"/>
      <c r="DC107" s="77"/>
      <c r="DD107" s="77"/>
      <c r="DE107" s="77"/>
      <c r="DF107" s="77"/>
      <c r="DG107" s="77"/>
      <c r="DH107" s="77"/>
      <c r="DI107" s="77"/>
      <c r="DJ107" s="77"/>
      <c r="DK107" s="77"/>
      <c r="DL107" s="77"/>
      <c r="DM107" s="77"/>
      <c r="DN107" s="77"/>
      <c r="DO107" s="77"/>
      <c r="DP107" s="77"/>
    </row>
    <row r="108" spans="1:120" ht="17.25" customHeight="1" x14ac:dyDescent="0.35">
      <c r="A108" s="76"/>
      <c r="B108" s="76"/>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c r="BI108" s="77"/>
      <c r="BJ108" s="77"/>
      <c r="BK108" s="77"/>
      <c r="BL108" s="77"/>
      <c r="BM108" s="77"/>
      <c r="BN108" s="77"/>
      <c r="BO108" s="77"/>
      <c r="BP108" s="77"/>
      <c r="BQ108" s="77"/>
      <c r="BR108" s="77"/>
      <c r="BS108" s="77"/>
      <c r="BT108" s="77"/>
      <c r="BU108" s="77"/>
      <c r="BV108" s="77"/>
      <c r="BW108" s="77"/>
      <c r="BX108" s="77"/>
      <c r="BY108" s="77"/>
      <c r="BZ108" s="77"/>
      <c r="CA108" s="77"/>
      <c r="CB108" s="77"/>
      <c r="CC108" s="77"/>
      <c r="CD108" s="77"/>
      <c r="CE108" s="77"/>
      <c r="CF108" s="77"/>
      <c r="CG108" s="77"/>
      <c r="CH108" s="77"/>
      <c r="CI108" s="77"/>
      <c r="CJ108" s="77"/>
      <c r="CK108" s="77"/>
      <c r="CL108" s="77"/>
      <c r="CM108" s="77"/>
      <c r="CN108" s="77"/>
      <c r="CO108" s="77"/>
      <c r="CP108" s="77"/>
      <c r="CQ108" s="77"/>
      <c r="CR108" s="77"/>
      <c r="CS108" s="77"/>
      <c r="CT108" s="77"/>
      <c r="CU108" s="77"/>
      <c r="CV108" s="77"/>
      <c r="CW108" s="77"/>
      <c r="CX108" s="77"/>
      <c r="CY108" s="77"/>
      <c r="CZ108" s="77"/>
      <c r="DA108" s="77"/>
      <c r="DB108" s="77"/>
      <c r="DC108" s="77"/>
      <c r="DD108" s="77"/>
      <c r="DE108" s="77"/>
      <c r="DF108" s="77"/>
      <c r="DG108" s="77"/>
      <c r="DH108" s="77"/>
      <c r="DI108" s="77"/>
      <c r="DJ108" s="77"/>
      <c r="DK108" s="77"/>
      <c r="DL108" s="77"/>
      <c r="DM108" s="77"/>
      <c r="DN108" s="77"/>
      <c r="DO108" s="77"/>
      <c r="DP108" s="77"/>
    </row>
    <row r="109" spans="1:120" ht="17.25" customHeight="1" x14ac:dyDescent="0.35">
      <c r="A109" s="76"/>
      <c r="B109" s="76"/>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c r="BQ109" s="77"/>
      <c r="BR109" s="77"/>
      <c r="BS109" s="77"/>
      <c r="BT109" s="77"/>
      <c r="BU109" s="77"/>
      <c r="BV109" s="77"/>
      <c r="BW109" s="77"/>
      <c r="BX109" s="77"/>
      <c r="BY109" s="77"/>
      <c r="BZ109" s="77"/>
      <c r="CA109" s="77"/>
      <c r="CB109" s="77"/>
      <c r="CC109" s="77"/>
      <c r="CD109" s="77"/>
      <c r="CE109" s="77"/>
      <c r="CF109" s="77"/>
      <c r="CG109" s="77"/>
      <c r="CH109" s="77"/>
      <c r="CI109" s="77"/>
      <c r="CJ109" s="77"/>
      <c r="CK109" s="77"/>
      <c r="CL109" s="77"/>
      <c r="CM109" s="77"/>
      <c r="CN109" s="77"/>
      <c r="CO109" s="77"/>
      <c r="CP109" s="77"/>
      <c r="CQ109" s="77"/>
      <c r="CR109" s="77"/>
      <c r="CS109" s="77"/>
      <c r="CT109" s="77"/>
      <c r="CU109" s="77"/>
      <c r="CV109" s="77"/>
      <c r="CW109" s="77"/>
      <c r="CX109" s="77"/>
      <c r="CY109" s="77"/>
      <c r="CZ109" s="77"/>
      <c r="DA109" s="77"/>
      <c r="DB109" s="77"/>
      <c r="DC109" s="77"/>
      <c r="DD109" s="77"/>
      <c r="DE109" s="77"/>
      <c r="DF109" s="77"/>
      <c r="DG109" s="77"/>
      <c r="DH109" s="77"/>
      <c r="DI109" s="77"/>
      <c r="DJ109" s="77"/>
      <c r="DK109" s="77"/>
      <c r="DL109" s="77"/>
      <c r="DM109" s="77"/>
      <c r="DN109" s="77"/>
      <c r="DO109" s="77"/>
      <c r="DP109" s="77"/>
    </row>
    <row r="110" spans="1:120" ht="17.25" customHeight="1" x14ac:dyDescent="0.35">
      <c r="A110" s="76"/>
      <c r="B110" s="76"/>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77"/>
      <c r="AL110" s="77"/>
      <c r="AM110" s="77"/>
      <c r="AN110" s="77"/>
      <c r="AO110" s="77"/>
      <c r="AP110" s="77"/>
      <c r="AQ110" s="77"/>
      <c r="AR110" s="77"/>
      <c r="AS110" s="77"/>
      <c r="AT110" s="77"/>
      <c r="AU110" s="77"/>
      <c r="AV110" s="77"/>
      <c r="AW110" s="77"/>
      <c r="AX110" s="77"/>
      <c r="AY110" s="77"/>
      <c r="AZ110" s="77"/>
      <c r="BA110" s="77"/>
      <c r="BB110" s="77"/>
      <c r="BC110" s="77"/>
      <c r="BD110" s="77"/>
      <c r="BE110" s="77"/>
      <c r="BF110" s="77"/>
      <c r="BG110" s="77"/>
      <c r="BH110" s="77"/>
      <c r="BI110" s="77"/>
      <c r="BJ110" s="77"/>
      <c r="BK110" s="77"/>
      <c r="BL110" s="77"/>
      <c r="BM110" s="77"/>
      <c r="BN110" s="77"/>
      <c r="BO110" s="77"/>
      <c r="BP110" s="77"/>
      <c r="BQ110" s="77"/>
      <c r="BR110" s="77"/>
      <c r="BS110" s="77"/>
      <c r="BT110" s="77"/>
      <c r="BU110" s="77"/>
      <c r="BV110" s="77"/>
      <c r="BW110" s="77"/>
      <c r="BX110" s="77"/>
      <c r="BY110" s="77"/>
      <c r="BZ110" s="77"/>
      <c r="CA110" s="77"/>
      <c r="CB110" s="77"/>
      <c r="CC110" s="77"/>
      <c r="CD110" s="77"/>
      <c r="CE110" s="77"/>
      <c r="CF110" s="77"/>
      <c r="CG110" s="77"/>
      <c r="CH110" s="77"/>
      <c r="CI110" s="77"/>
      <c r="CJ110" s="77"/>
      <c r="CK110" s="77"/>
      <c r="CL110" s="77"/>
      <c r="CM110" s="77"/>
      <c r="CN110" s="77"/>
      <c r="CO110" s="77"/>
      <c r="CP110" s="77"/>
      <c r="CQ110" s="77"/>
      <c r="CR110" s="77"/>
      <c r="CS110" s="77"/>
      <c r="CT110" s="77"/>
      <c r="CU110" s="77"/>
      <c r="CV110" s="77"/>
      <c r="CW110" s="77"/>
      <c r="CX110" s="77"/>
      <c r="CY110" s="77"/>
      <c r="CZ110" s="77"/>
      <c r="DA110" s="77"/>
      <c r="DB110" s="77"/>
      <c r="DC110" s="77"/>
      <c r="DD110" s="77"/>
      <c r="DE110" s="77"/>
      <c r="DF110" s="77"/>
      <c r="DG110" s="77"/>
      <c r="DH110" s="77"/>
      <c r="DI110" s="77"/>
      <c r="DJ110" s="77"/>
      <c r="DK110" s="77"/>
      <c r="DL110" s="77"/>
      <c r="DM110" s="77"/>
      <c r="DN110" s="77"/>
      <c r="DO110" s="77"/>
      <c r="DP110" s="77"/>
    </row>
    <row r="111" spans="1:120" ht="17.25" customHeight="1" x14ac:dyDescent="0.35">
      <c r="A111" s="76"/>
      <c r="B111" s="76"/>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c r="BI111" s="77"/>
      <c r="BJ111" s="77"/>
      <c r="BK111" s="77"/>
      <c r="BL111" s="77"/>
      <c r="BM111" s="77"/>
      <c r="BN111" s="77"/>
      <c r="BO111" s="77"/>
      <c r="BP111" s="77"/>
      <c r="BQ111" s="77"/>
      <c r="BR111" s="77"/>
      <c r="BS111" s="77"/>
      <c r="BT111" s="77"/>
      <c r="BU111" s="77"/>
      <c r="BV111" s="77"/>
      <c r="BW111" s="77"/>
      <c r="BX111" s="77"/>
      <c r="BY111" s="77"/>
      <c r="BZ111" s="77"/>
      <c r="CA111" s="77"/>
      <c r="CB111" s="77"/>
      <c r="CC111" s="77"/>
      <c r="CD111" s="77"/>
      <c r="CE111" s="77"/>
      <c r="CF111" s="77"/>
      <c r="CG111" s="77"/>
      <c r="CH111" s="77"/>
      <c r="CI111" s="77"/>
      <c r="CJ111" s="77"/>
      <c r="CK111" s="77"/>
      <c r="CL111" s="77"/>
      <c r="CM111" s="77"/>
      <c r="CN111" s="77"/>
      <c r="CO111" s="77"/>
      <c r="CP111" s="77"/>
      <c r="CQ111" s="77"/>
      <c r="CR111" s="77"/>
      <c r="CS111" s="77"/>
      <c r="CT111" s="77"/>
      <c r="CU111" s="77"/>
      <c r="CV111" s="77"/>
      <c r="CW111" s="77"/>
      <c r="CX111" s="77"/>
      <c r="CY111" s="77"/>
      <c r="CZ111" s="77"/>
      <c r="DA111" s="77"/>
      <c r="DB111" s="77"/>
      <c r="DC111" s="77"/>
      <c r="DD111" s="77"/>
      <c r="DE111" s="77"/>
      <c r="DF111" s="77"/>
      <c r="DG111" s="77"/>
      <c r="DH111" s="77"/>
      <c r="DI111" s="77"/>
      <c r="DJ111" s="77"/>
      <c r="DK111" s="77"/>
      <c r="DL111" s="77"/>
      <c r="DM111" s="77"/>
      <c r="DN111" s="77"/>
      <c r="DO111" s="77"/>
      <c r="DP111" s="77"/>
    </row>
    <row r="112" spans="1:120" ht="17.25" customHeight="1" x14ac:dyDescent="0.35">
      <c r="A112" s="76"/>
      <c r="B112" s="76"/>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c r="BA112" s="77"/>
      <c r="BB112" s="77"/>
      <c r="BC112" s="77"/>
      <c r="BD112" s="77"/>
      <c r="BE112" s="77"/>
      <c r="BF112" s="77"/>
      <c r="BG112" s="77"/>
      <c r="BH112" s="77"/>
      <c r="BI112" s="77"/>
      <c r="BJ112" s="77"/>
      <c r="BK112" s="77"/>
      <c r="BL112" s="77"/>
      <c r="BM112" s="77"/>
      <c r="BN112" s="77"/>
      <c r="BO112" s="77"/>
      <c r="BP112" s="77"/>
      <c r="BQ112" s="77"/>
      <c r="BR112" s="77"/>
      <c r="BS112" s="77"/>
      <c r="BT112" s="77"/>
      <c r="BU112" s="77"/>
      <c r="BV112" s="77"/>
      <c r="BW112" s="77"/>
      <c r="BX112" s="77"/>
      <c r="BY112" s="77"/>
      <c r="BZ112" s="77"/>
      <c r="CA112" s="77"/>
      <c r="CB112" s="77"/>
      <c r="CC112" s="77"/>
      <c r="CD112" s="77"/>
      <c r="CE112" s="77"/>
      <c r="CF112" s="77"/>
      <c r="CG112" s="77"/>
      <c r="CH112" s="77"/>
      <c r="CI112" s="77"/>
      <c r="CJ112" s="77"/>
      <c r="CK112" s="77"/>
      <c r="CL112" s="77"/>
      <c r="CM112" s="77"/>
      <c r="CN112" s="77"/>
      <c r="CO112" s="77"/>
      <c r="CP112" s="77"/>
      <c r="CQ112" s="77"/>
      <c r="CR112" s="77"/>
      <c r="CS112" s="77"/>
      <c r="CT112" s="77"/>
      <c r="CU112" s="77"/>
      <c r="CV112" s="77"/>
      <c r="CW112" s="77"/>
      <c r="CX112" s="77"/>
      <c r="CY112" s="77"/>
      <c r="CZ112" s="77"/>
      <c r="DA112" s="77"/>
      <c r="DB112" s="77"/>
      <c r="DC112" s="77"/>
      <c r="DD112" s="77"/>
      <c r="DE112" s="77"/>
      <c r="DF112" s="77"/>
      <c r="DG112" s="77"/>
      <c r="DH112" s="77"/>
      <c r="DI112" s="77"/>
      <c r="DJ112" s="77"/>
      <c r="DK112" s="77"/>
      <c r="DL112" s="77"/>
      <c r="DM112" s="77"/>
      <c r="DN112" s="77"/>
      <c r="DO112" s="77"/>
      <c r="DP112" s="77"/>
    </row>
    <row r="113" spans="1:120" ht="17.25" customHeight="1" x14ac:dyDescent="0.35">
      <c r="A113" s="76"/>
      <c r="B113" s="76"/>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77"/>
      <c r="AL113" s="77"/>
      <c r="AM113" s="77"/>
      <c r="AN113" s="77"/>
      <c r="AO113" s="77"/>
      <c r="AP113" s="77"/>
      <c r="AQ113" s="77"/>
      <c r="AR113" s="77"/>
      <c r="AS113" s="77"/>
      <c r="AT113" s="77"/>
      <c r="AU113" s="77"/>
      <c r="AV113" s="77"/>
      <c r="AW113" s="77"/>
      <c r="AX113" s="77"/>
      <c r="AY113" s="77"/>
      <c r="AZ113" s="77"/>
      <c r="BA113" s="77"/>
      <c r="BB113" s="77"/>
      <c r="BC113" s="77"/>
      <c r="BD113" s="77"/>
      <c r="BE113" s="77"/>
      <c r="BF113" s="77"/>
      <c r="BG113" s="77"/>
      <c r="BH113" s="77"/>
      <c r="BI113" s="77"/>
      <c r="BJ113" s="77"/>
      <c r="BK113" s="77"/>
      <c r="BL113" s="77"/>
      <c r="BM113" s="77"/>
      <c r="BN113" s="77"/>
      <c r="BO113" s="77"/>
      <c r="BP113" s="77"/>
      <c r="BQ113" s="77"/>
      <c r="BR113" s="77"/>
      <c r="BS113" s="77"/>
      <c r="BT113" s="77"/>
      <c r="BU113" s="77"/>
      <c r="BV113" s="77"/>
      <c r="BW113" s="77"/>
      <c r="BX113" s="77"/>
      <c r="BY113" s="77"/>
      <c r="BZ113" s="77"/>
      <c r="CA113" s="77"/>
      <c r="CB113" s="77"/>
      <c r="CC113" s="77"/>
      <c r="CD113" s="77"/>
      <c r="CE113" s="77"/>
      <c r="CF113" s="77"/>
      <c r="CG113" s="77"/>
      <c r="CH113" s="77"/>
      <c r="CI113" s="77"/>
      <c r="CJ113" s="77"/>
      <c r="CK113" s="77"/>
      <c r="CL113" s="77"/>
      <c r="CM113" s="77"/>
      <c r="CN113" s="77"/>
      <c r="CO113" s="77"/>
      <c r="CP113" s="77"/>
      <c r="CQ113" s="77"/>
      <c r="CR113" s="77"/>
      <c r="CS113" s="77"/>
      <c r="CT113" s="77"/>
      <c r="CU113" s="77"/>
      <c r="CV113" s="77"/>
      <c r="CW113" s="77"/>
      <c r="CX113" s="77"/>
      <c r="CY113" s="77"/>
      <c r="CZ113" s="77"/>
      <c r="DA113" s="77"/>
      <c r="DB113" s="77"/>
      <c r="DC113" s="77"/>
      <c r="DD113" s="77"/>
      <c r="DE113" s="77"/>
      <c r="DF113" s="77"/>
      <c r="DG113" s="77"/>
      <c r="DH113" s="77"/>
      <c r="DI113" s="77"/>
      <c r="DJ113" s="77"/>
      <c r="DK113" s="77"/>
      <c r="DL113" s="77"/>
      <c r="DM113" s="77"/>
      <c r="DN113" s="77"/>
      <c r="DO113" s="77"/>
      <c r="DP113" s="77"/>
    </row>
    <row r="114" spans="1:120" ht="17.25" customHeight="1" x14ac:dyDescent="0.35">
      <c r="A114" s="76"/>
      <c r="B114" s="76"/>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c r="BF114" s="77"/>
      <c r="BG114" s="77"/>
      <c r="BH114" s="77"/>
      <c r="BI114" s="77"/>
      <c r="BJ114" s="77"/>
      <c r="BK114" s="77"/>
      <c r="BL114" s="77"/>
      <c r="BM114" s="77"/>
      <c r="BN114" s="77"/>
      <c r="BO114" s="77"/>
      <c r="BP114" s="77"/>
      <c r="BQ114" s="77"/>
      <c r="BR114" s="77"/>
      <c r="BS114" s="77"/>
      <c r="BT114" s="77"/>
      <c r="BU114" s="77"/>
      <c r="BV114" s="77"/>
      <c r="BW114" s="77"/>
      <c r="BX114" s="77"/>
      <c r="BY114" s="77"/>
      <c r="BZ114" s="77"/>
      <c r="CA114" s="77"/>
      <c r="CB114" s="77"/>
      <c r="CC114" s="77"/>
      <c r="CD114" s="77"/>
      <c r="CE114" s="77"/>
      <c r="CF114" s="77"/>
      <c r="CG114" s="77"/>
      <c r="CH114" s="77"/>
      <c r="CI114" s="77"/>
      <c r="CJ114" s="77"/>
      <c r="CK114" s="77"/>
      <c r="CL114" s="77"/>
      <c r="CM114" s="77"/>
      <c r="CN114" s="77"/>
      <c r="CO114" s="77"/>
      <c r="CP114" s="77"/>
      <c r="CQ114" s="77"/>
      <c r="CR114" s="77"/>
      <c r="CS114" s="77"/>
      <c r="CT114" s="77"/>
      <c r="CU114" s="77"/>
      <c r="CV114" s="77"/>
      <c r="CW114" s="77"/>
      <c r="CX114" s="77"/>
      <c r="CY114" s="77"/>
      <c r="CZ114" s="77"/>
      <c r="DA114" s="77"/>
      <c r="DB114" s="77"/>
      <c r="DC114" s="77"/>
      <c r="DD114" s="77"/>
      <c r="DE114" s="77"/>
      <c r="DF114" s="77"/>
      <c r="DG114" s="77"/>
      <c r="DH114" s="77"/>
      <c r="DI114" s="77"/>
      <c r="DJ114" s="77"/>
      <c r="DK114" s="77"/>
      <c r="DL114" s="77"/>
      <c r="DM114" s="77"/>
      <c r="DN114" s="77"/>
      <c r="DO114" s="77"/>
      <c r="DP114" s="77"/>
    </row>
    <row r="115" spans="1:120" ht="17.25" customHeight="1" x14ac:dyDescent="0.35">
      <c r="A115" s="76"/>
      <c r="B115" s="76"/>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77"/>
      <c r="AL115" s="77"/>
      <c r="AM115" s="77"/>
      <c r="AN115" s="77"/>
      <c r="AO115" s="77"/>
      <c r="AP115" s="77"/>
      <c r="AQ115" s="77"/>
      <c r="AR115" s="77"/>
      <c r="AS115" s="77"/>
      <c r="AT115" s="77"/>
      <c r="AU115" s="77"/>
      <c r="AV115" s="77"/>
      <c r="AW115" s="77"/>
      <c r="AX115" s="77"/>
      <c r="AY115" s="77"/>
      <c r="AZ115" s="77"/>
      <c r="BA115" s="77"/>
      <c r="BB115" s="77"/>
      <c r="BC115" s="77"/>
      <c r="BD115" s="77"/>
      <c r="BE115" s="77"/>
      <c r="BF115" s="77"/>
      <c r="BG115" s="77"/>
      <c r="BH115" s="77"/>
      <c r="BI115" s="77"/>
      <c r="BJ115" s="77"/>
      <c r="BK115" s="77"/>
      <c r="BL115" s="77"/>
      <c r="BM115" s="77"/>
      <c r="BN115" s="77"/>
      <c r="BO115" s="77"/>
      <c r="BP115" s="77"/>
      <c r="BQ115" s="77"/>
      <c r="BR115" s="77"/>
      <c r="BS115" s="77"/>
      <c r="BT115" s="77"/>
      <c r="BU115" s="77"/>
      <c r="BV115" s="77"/>
      <c r="BW115" s="77"/>
      <c r="BX115" s="77"/>
      <c r="BY115" s="77"/>
      <c r="BZ115" s="77"/>
      <c r="CA115" s="77"/>
      <c r="CB115" s="77"/>
      <c r="CC115" s="77"/>
      <c r="CD115" s="77"/>
      <c r="CE115" s="77"/>
      <c r="CF115" s="77"/>
      <c r="CG115" s="77"/>
      <c r="CH115" s="77"/>
      <c r="CI115" s="77"/>
      <c r="CJ115" s="77"/>
      <c r="CK115" s="77"/>
      <c r="CL115" s="77"/>
      <c r="CM115" s="77"/>
      <c r="CN115" s="77"/>
      <c r="CO115" s="77"/>
      <c r="CP115" s="77"/>
      <c r="CQ115" s="77"/>
      <c r="CR115" s="77"/>
      <c r="CS115" s="77"/>
      <c r="CT115" s="77"/>
      <c r="CU115" s="77"/>
      <c r="CV115" s="77"/>
      <c r="CW115" s="77"/>
      <c r="CX115" s="77"/>
      <c r="CY115" s="77"/>
      <c r="CZ115" s="77"/>
      <c r="DA115" s="77"/>
      <c r="DB115" s="77"/>
      <c r="DC115" s="77"/>
      <c r="DD115" s="77"/>
      <c r="DE115" s="77"/>
      <c r="DF115" s="77"/>
      <c r="DG115" s="77"/>
      <c r="DH115" s="77"/>
      <c r="DI115" s="77"/>
      <c r="DJ115" s="77"/>
      <c r="DK115" s="77"/>
      <c r="DL115" s="77"/>
      <c r="DM115" s="77"/>
      <c r="DN115" s="77"/>
      <c r="DO115" s="77"/>
      <c r="DP115" s="77"/>
    </row>
    <row r="116" spans="1:120" ht="17.25" customHeight="1" x14ac:dyDescent="0.35">
      <c r="A116" s="76"/>
      <c r="B116" s="76"/>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c r="AB116" s="77"/>
      <c r="AC116" s="77"/>
      <c r="AD116" s="77"/>
      <c r="AE116" s="77"/>
      <c r="AF116" s="77"/>
      <c r="AG116" s="77"/>
      <c r="AH116" s="77"/>
      <c r="AI116" s="77"/>
      <c r="AJ116" s="77"/>
      <c r="AK116" s="77"/>
      <c r="AL116" s="77"/>
      <c r="AM116" s="77"/>
      <c r="AN116" s="77"/>
      <c r="AO116" s="77"/>
      <c r="AP116" s="77"/>
      <c r="AQ116" s="77"/>
      <c r="AR116" s="77"/>
      <c r="AS116" s="77"/>
      <c r="AT116" s="77"/>
      <c r="AU116" s="77"/>
      <c r="AV116" s="77"/>
      <c r="AW116" s="77"/>
      <c r="AX116" s="77"/>
      <c r="AY116" s="77"/>
      <c r="AZ116" s="77"/>
      <c r="BA116" s="77"/>
      <c r="BB116" s="77"/>
      <c r="BC116" s="77"/>
      <c r="BD116" s="77"/>
      <c r="BE116" s="77"/>
      <c r="BF116" s="77"/>
      <c r="BG116" s="77"/>
      <c r="BH116" s="77"/>
      <c r="BI116" s="77"/>
      <c r="BJ116" s="77"/>
      <c r="BK116" s="77"/>
      <c r="BL116" s="77"/>
      <c r="BM116" s="77"/>
      <c r="BN116" s="77"/>
      <c r="BO116" s="77"/>
      <c r="BP116" s="77"/>
      <c r="BQ116" s="77"/>
      <c r="BR116" s="77"/>
      <c r="BS116" s="77"/>
      <c r="BT116" s="77"/>
      <c r="BU116" s="77"/>
      <c r="BV116" s="77"/>
      <c r="BW116" s="77"/>
      <c r="BX116" s="77"/>
      <c r="BY116" s="77"/>
      <c r="BZ116" s="77"/>
      <c r="CA116" s="77"/>
      <c r="CB116" s="77"/>
      <c r="CC116" s="77"/>
      <c r="CD116" s="77"/>
      <c r="CE116" s="77"/>
      <c r="CF116" s="77"/>
      <c r="CG116" s="77"/>
      <c r="CH116" s="77"/>
      <c r="CI116" s="77"/>
      <c r="CJ116" s="77"/>
      <c r="CK116" s="77"/>
      <c r="CL116" s="77"/>
      <c r="CM116" s="77"/>
      <c r="CN116" s="77"/>
      <c r="CO116" s="77"/>
      <c r="CP116" s="77"/>
      <c r="CQ116" s="77"/>
      <c r="CR116" s="77"/>
      <c r="CS116" s="77"/>
      <c r="CT116" s="77"/>
      <c r="CU116" s="77"/>
      <c r="CV116" s="77"/>
      <c r="CW116" s="77"/>
      <c r="CX116" s="77"/>
      <c r="CY116" s="77"/>
      <c r="CZ116" s="77"/>
      <c r="DA116" s="77"/>
      <c r="DB116" s="77"/>
      <c r="DC116" s="77"/>
      <c r="DD116" s="77"/>
      <c r="DE116" s="77"/>
      <c r="DF116" s="77"/>
      <c r="DG116" s="77"/>
      <c r="DH116" s="77"/>
      <c r="DI116" s="77"/>
      <c r="DJ116" s="77"/>
      <c r="DK116" s="77"/>
      <c r="DL116" s="77"/>
      <c r="DM116" s="77"/>
      <c r="DN116" s="77"/>
      <c r="DO116" s="77"/>
      <c r="DP116" s="77"/>
    </row>
    <row r="117" spans="1:120" ht="17.25" customHeight="1" x14ac:dyDescent="0.35">
      <c r="A117" s="76"/>
      <c r="B117" s="76"/>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c r="AA117" s="77"/>
      <c r="AB117" s="77"/>
      <c r="AC117" s="77"/>
      <c r="AD117" s="77"/>
      <c r="AE117" s="77"/>
      <c r="AF117" s="77"/>
      <c r="AG117" s="77"/>
      <c r="AH117" s="77"/>
      <c r="AI117" s="77"/>
      <c r="AJ117" s="77"/>
      <c r="AK117" s="77"/>
      <c r="AL117" s="77"/>
      <c r="AM117" s="77"/>
      <c r="AN117" s="77"/>
      <c r="AO117" s="77"/>
      <c r="AP117" s="77"/>
      <c r="AQ117" s="77"/>
      <c r="AR117" s="77"/>
      <c r="AS117" s="77"/>
      <c r="AT117" s="77"/>
      <c r="AU117" s="77"/>
      <c r="AV117" s="77"/>
      <c r="AW117" s="77"/>
      <c r="AX117" s="77"/>
      <c r="AY117" s="77"/>
      <c r="AZ117" s="77"/>
      <c r="BA117" s="77"/>
      <c r="BB117" s="77"/>
      <c r="BC117" s="77"/>
      <c r="BD117" s="77"/>
      <c r="BE117" s="77"/>
      <c r="BF117" s="77"/>
      <c r="BG117" s="77"/>
      <c r="BH117" s="77"/>
      <c r="BI117" s="77"/>
      <c r="BJ117" s="77"/>
      <c r="BK117" s="77"/>
      <c r="BL117" s="77"/>
      <c r="BM117" s="77"/>
      <c r="BN117" s="77"/>
      <c r="BO117" s="77"/>
      <c r="BP117" s="77"/>
      <c r="BQ117" s="77"/>
      <c r="BR117" s="77"/>
      <c r="BS117" s="77"/>
      <c r="BT117" s="77"/>
      <c r="BU117" s="77"/>
      <c r="BV117" s="77"/>
      <c r="BW117" s="77"/>
      <c r="BX117" s="77"/>
      <c r="BY117" s="77"/>
      <c r="BZ117" s="77"/>
      <c r="CA117" s="77"/>
      <c r="CB117" s="77"/>
      <c r="CC117" s="77"/>
      <c r="CD117" s="77"/>
      <c r="CE117" s="77"/>
      <c r="CF117" s="77"/>
      <c r="CG117" s="77"/>
      <c r="CH117" s="77"/>
      <c r="CI117" s="77"/>
      <c r="CJ117" s="77"/>
      <c r="CK117" s="77"/>
      <c r="CL117" s="77"/>
      <c r="CM117" s="77"/>
      <c r="CN117" s="77"/>
      <c r="CO117" s="77"/>
      <c r="CP117" s="77"/>
      <c r="CQ117" s="77"/>
      <c r="CR117" s="77"/>
      <c r="CS117" s="77"/>
      <c r="CT117" s="77"/>
      <c r="CU117" s="77"/>
      <c r="CV117" s="77"/>
      <c r="CW117" s="77"/>
      <c r="CX117" s="77"/>
      <c r="CY117" s="77"/>
      <c r="CZ117" s="77"/>
      <c r="DA117" s="77"/>
      <c r="DB117" s="77"/>
      <c r="DC117" s="77"/>
      <c r="DD117" s="77"/>
      <c r="DE117" s="77"/>
      <c r="DF117" s="77"/>
      <c r="DG117" s="77"/>
      <c r="DH117" s="77"/>
      <c r="DI117" s="77"/>
      <c r="DJ117" s="77"/>
      <c r="DK117" s="77"/>
      <c r="DL117" s="77"/>
      <c r="DM117" s="77"/>
      <c r="DN117" s="77"/>
      <c r="DO117" s="77"/>
      <c r="DP117" s="77"/>
    </row>
    <row r="118" spans="1:120" ht="17.25" customHeight="1" x14ac:dyDescent="0.35">
      <c r="A118" s="76"/>
      <c r="B118" s="76"/>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c r="AB118" s="77"/>
      <c r="AC118" s="77"/>
      <c r="AD118" s="77"/>
      <c r="AE118" s="77"/>
      <c r="AF118" s="77"/>
      <c r="AG118" s="77"/>
      <c r="AH118" s="77"/>
      <c r="AI118" s="77"/>
      <c r="AJ118" s="77"/>
      <c r="AK118" s="77"/>
      <c r="AL118" s="77"/>
      <c r="AM118" s="77"/>
      <c r="AN118" s="77"/>
      <c r="AO118" s="77"/>
      <c r="AP118" s="77"/>
      <c r="AQ118" s="77"/>
      <c r="AR118" s="77"/>
      <c r="AS118" s="77"/>
      <c r="AT118" s="77"/>
      <c r="AU118" s="77"/>
      <c r="AV118" s="77"/>
      <c r="AW118" s="77"/>
      <c r="AX118" s="77"/>
      <c r="AY118" s="77"/>
      <c r="AZ118" s="77"/>
      <c r="BA118" s="77"/>
      <c r="BB118" s="77"/>
      <c r="BC118" s="77"/>
      <c r="BD118" s="77"/>
      <c r="BE118" s="77"/>
      <c r="BF118" s="77"/>
      <c r="BG118" s="77"/>
      <c r="BH118" s="77"/>
      <c r="BI118" s="77"/>
      <c r="BJ118" s="77"/>
      <c r="BK118" s="77"/>
      <c r="BL118" s="77"/>
      <c r="BM118" s="77"/>
      <c r="BN118" s="77"/>
      <c r="BO118" s="77"/>
      <c r="BP118" s="77"/>
      <c r="BQ118" s="77"/>
      <c r="BR118" s="77"/>
      <c r="BS118" s="77"/>
      <c r="BT118" s="77"/>
      <c r="BU118" s="77"/>
      <c r="BV118" s="77"/>
      <c r="BW118" s="77"/>
      <c r="BX118" s="77"/>
      <c r="BY118" s="77"/>
      <c r="BZ118" s="77"/>
      <c r="CA118" s="77"/>
      <c r="CB118" s="77"/>
      <c r="CC118" s="77"/>
      <c r="CD118" s="77"/>
      <c r="CE118" s="77"/>
      <c r="CF118" s="77"/>
      <c r="CG118" s="77"/>
      <c r="CH118" s="77"/>
      <c r="CI118" s="77"/>
      <c r="CJ118" s="77"/>
      <c r="CK118" s="77"/>
      <c r="CL118" s="77"/>
      <c r="CM118" s="77"/>
      <c r="CN118" s="77"/>
      <c r="CO118" s="77"/>
      <c r="CP118" s="77"/>
      <c r="CQ118" s="77"/>
      <c r="CR118" s="77"/>
      <c r="CS118" s="77"/>
      <c r="CT118" s="77"/>
      <c r="CU118" s="77"/>
      <c r="CV118" s="77"/>
      <c r="CW118" s="77"/>
      <c r="CX118" s="77"/>
      <c r="CY118" s="77"/>
      <c r="CZ118" s="77"/>
      <c r="DA118" s="77"/>
      <c r="DB118" s="77"/>
      <c r="DC118" s="77"/>
      <c r="DD118" s="77"/>
      <c r="DE118" s="77"/>
      <c r="DF118" s="77"/>
      <c r="DG118" s="77"/>
      <c r="DH118" s="77"/>
      <c r="DI118" s="77"/>
      <c r="DJ118" s="77"/>
      <c r="DK118" s="77"/>
      <c r="DL118" s="77"/>
      <c r="DM118" s="77"/>
      <c r="DN118" s="77"/>
      <c r="DO118" s="77"/>
      <c r="DP118" s="77"/>
    </row>
    <row r="119" spans="1:120" ht="17.25" customHeight="1" x14ac:dyDescent="0.35">
      <c r="D119" s="74"/>
      <c r="E119" s="74"/>
      <c r="F119" s="74"/>
      <c r="H119" s="79"/>
      <c r="AG119" s="79"/>
      <c r="AH119" s="80"/>
      <c r="BW119" s="79"/>
    </row>
    <row r="120" spans="1:120" ht="17.25" customHeight="1" x14ac:dyDescent="0.35">
      <c r="D120" s="74"/>
      <c r="E120" s="74"/>
      <c r="F120" s="74"/>
      <c r="H120" s="79"/>
      <c r="AG120" s="79"/>
      <c r="AH120" s="80"/>
      <c r="BW120" s="79"/>
    </row>
    <row r="121" spans="1:120" ht="17.25" customHeight="1" x14ac:dyDescent="0.35">
      <c r="D121" s="74"/>
      <c r="E121" s="74"/>
      <c r="F121" s="74"/>
      <c r="H121" s="79"/>
      <c r="AG121" s="79"/>
      <c r="AH121" s="80"/>
      <c r="BW121" s="79"/>
    </row>
    <row r="122" spans="1:120" ht="17.25" customHeight="1" x14ac:dyDescent="0.35">
      <c r="D122" s="74"/>
      <c r="E122" s="74"/>
      <c r="F122" s="74"/>
      <c r="H122" s="79"/>
      <c r="AG122" s="79"/>
      <c r="AH122" s="80"/>
      <c r="BW122" s="79"/>
    </row>
    <row r="123" spans="1:120" ht="17.25" customHeight="1" x14ac:dyDescent="0.35">
      <c r="D123" s="74"/>
      <c r="E123" s="74"/>
      <c r="F123" s="74"/>
      <c r="H123" s="79"/>
      <c r="AG123" s="79"/>
      <c r="AH123" s="80"/>
      <c r="BW123" s="79"/>
    </row>
    <row r="124" spans="1:120" ht="17.25" customHeight="1" x14ac:dyDescent="0.35">
      <c r="D124" s="74"/>
      <c r="E124" s="74"/>
      <c r="F124" s="74"/>
      <c r="H124" s="79"/>
      <c r="AG124" s="79"/>
      <c r="AH124" s="80"/>
      <c r="BW124" s="79"/>
    </row>
    <row r="125" spans="1:120" ht="17.25" customHeight="1" x14ac:dyDescent="0.35">
      <c r="D125" s="74"/>
      <c r="E125" s="74"/>
      <c r="F125" s="74"/>
      <c r="H125" s="79"/>
      <c r="AG125" s="79"/>
      <c r="AH125" s="80"/>
      <c r="BW125" s="79"/>
    </row>
    <row r="126" spans="1:120" ht="17.25" customHeight="1" x14ac:dyDescent="0.35">
      <c r="D126" s="74"/>
      <c r="E126" s="74"/>
      <c r="F126" s="74"/>
      <c r="H126" s="79"/>
      <c r="AG126" s="79"/>
      <c r="AH126" s="80"/>
      <c r="BW126" s="79"/>
    </row>
    <row r="127" spans="1:120" ht="17.25" customHeight="1" x14ac:dyDescent="0.35">
      <c r="D127" s="74"/>
      <c r="E127" s="74"/>
      <c r="F127" s="74"/>
      <c r="H127" s="79"/>
      <c r="AG127" s="79"/>
      <c r="AH127" s="80"/>
      <c r="BW127" s="79"/>
    </row>
    <row r="128" spans="1:120" ht="17.25" customHeight="1" x14ac:dyDescent="0.35">
      <c r="D128" s="74"/>
      <c r="E128" s="74"/>
      <c r="F128" s="74"/>
      <c r="H128" s="79"/>
      <c r="AG128" s="79"/>
      <c r="AH128" s="80"/>
      <c r="BW128" s="79"/>
    </row>
    <row r="129" spans="4:75" ht="17.25" customHeight="1" x14ac:dyDescent="0.35">
      <c r="D129" s="74"/>
      <c r="E129" s="74"/>
      <c r="F129" s="74"/>
      <c r="H129" s="79"/>
      <c r="AG129" s="79"/>
      <c r="AH129" s="80"/>
      <c r="BW129" s="79"/>
    </row>
    <row r="130" spans="4:75" ht="17.25" customHeight="1" x14ac:dyDescent="0.35">
      <c r="D130" s="74"/>
      <c r="E130" s="74"/>
      <c r="F130" s="74"/>
      <c r="H130" s="79"/>
      <c r="AG130" s="79"/>
      <c r="AH130" s="80"/>
      <c r="BW130" s="79"/>
    </row>
    <row r="131" spans="4:75" ht="17.25" customHeight="1" x14ac:dyDescent="0.35">
      <c r="D131" s="74"/>
      <c r="E131" s="74"/>
      <c r="F131" s="74"/>
      <c r="H131" s="79"/>
      <c r="AG131" s="79"/>
      <c r="AH131" s="80"/>
      <c r="BW131" s="79"/>
    </row>
    <row r="132" spans="4:75" ht="17.25" customHeight="1" x14ac:dyDescent="0.35">
      <c r="D132" s="74"/>
      <c r="E132" s="74"/>
      <c r="F132" s="74"/>
      <c r="H132" s="79"/>
      <c r="AG132" s="79"/>
      <c r="AH132" s="80"/>
      <c r="BW132" s="79"/>
    </row>
    <row r="133" spans="4:75" ht="17.25" customHeight="1" x14ac:dyDescent="0.35">
      <c r="D133" s="74"/>
      <c r="E133" s="74"/>
      <c r="F133" s="74"/>
      <c r="H133" s="79"/>
      <c r="AG133" s="79"/>
      <c r="AH133" s="80"/>
      <c r="BW133" s="79"/>
    </row>
    <row r="134" spans="4:75" ht="17.25" customHeight="1" x14ac:dyDescent="0.35">
      <c r="D134" s="74"/>
      <c r="E134" s="74"/>
      <c r="F134" s="74"/>
      <c r="H134" s="79"/>
      <c r="AG134" s="79"/>
      <c r="AH134" s="80"/>
      <c r="BW134" s="79"/>
    </row>
    <row r="135" spans="4:75" ht="17.25" customHeight="1" x14ac:dyDescent="0.35">
      <c r="D135" s="74"/>
      <c r="E135" s="74"/>
      <c r="F135" s="74"/>
      <c r="H135" s="79"/>
      <c r="AG135" s="79"/>
      <c r="AH135" s="80"/>
      <c r="BW135" s="79"/>
    </row>
    <row r="136" spans="4:75" ht="17.25" customHeight="1" x14ac:dyDescent="0.35">
      <c r="D136" s="74"/>
      <c r="E136" s="74"/>
      <c r="F136" s="74"/>
      <c r="H136" s="79"/>
      <c r="AG136" s="79"/>
      <c r="AH136" s="80"/>
      <c r="BW136" s="79"/>
    </row>
    <row r="137" spans="4:75" ht="17.25" customHeight="1" x14ac:dyDescent="0.35">
      <c r="D137" s="74"/>
      <c r="E137" s="74"/>
      <c r="F137" s="74"/>
      <c r="H137" s="79"/>
      <c r="AG137" s="79"/>
      <c r="AH137" s="80"/>
      <c r="BW137" s="79"/>
    </row>
    <row r="138" spans="4:75" ht="17.25" customHeight="1" x14ac:dyDescent="0.35">
      <c r="D138" s="74"/>
      <c r="E138" s="74"/>
      <c r="F138" s="74"/>
      <c r="H138" s="79"/>
      <c r="AG138" s="79"/>
      <c r="AH138" s="80"/>
      <c r="BW138" s="79"/>
    </row>
    <row r="139" spans="4:75" ht="17.25" customHeight="1" x14ac:dyDescent="0.35">
      <c r="D139" s="74"/>
      <c r="E139" s="74"/>
      <c r="F139" s="74"/>
      <c r="H139" s="79"/>
      <c r="AG139" s="79"/>
      <c r="AH139" s="80"/>
      <c r="BW139" s="79"/>
    </row>
    <row r="140" spans="4:75" ht="17.25" customHeight="1" x14ac:dyDescent="0.35">
      <c r="D140" s="74"/>
      <c r="E140" s="74"/>
      <c r="F140" s="74"/>
      <c r="H140" s="79"/>
      <c r="AG140" s="79"/>
      <c r="AH140" s="80"/>
      <c r="BW140" s="79"/>
    </row>
    <row r="141" spans="4:75" ht="17.25" customHeight="1" x14ac:dyDescent="0.35">
      <c r="D141" s="74"/>
      <c r="E141" s="74"/>
      <c r="F141" s="74"/>
      <c r="H141" s="79"/>
      <c r="AG141" s="79"/>
      <c r="AH141" s="80"/>
      <c r="BW141" s="79"/>
    </row>
    <row r="142" spans="4:75" ht="17.25" customHeight="1" x14ac:dyDescent="0.35">
      <c r="D142" s="74"/>
      <c r="E142" s="74"/>
      <c r="F142" s="74"/>
      <c r="H142" s="79"/>
      <c r="AG142" s="79"/>
      <c r="AH142" s="80"/>
      <c r="BW142" s="79"/>
    </row>
    <row r="143" spans="4:75" ht="17.25" customHeight="1" x14ac:dyDescent="0.35">
      <c r="D143" s="74"/>
      <c r="E143" s="74"/>
      <c r="F143" s="74"/>
      <c r="H143" s="79"/>
      <c r="AG143" s="79"/>
      <c r="AH143" s="80"/>
      <c r="BW143" s="79"/>
    </row>
    <row r="144" spans="4:75" ht="17.25" customHeight="1" x14ac:dyDescent="0.35">
      <c r="D144" s="74"/>
      <c r="E144" s="74"/>
      <c r="F144" s="74"/>
      <c r="H144" s="79"/>
      <c r="AG144" s="79"/>
      <c r="AH144" s="80"/>
      <c r="BW144" s="79"/>
    </row>
    <row r="145" spans="4:75" ht="17.25" customHeight="1" x14ac:dyDescent="0.35">
      <c r="D145" s="74"/>
      <c r="E145" s="74"/>
      <c r="F145" s="74"/>
      <c r="H145" s="79"/>
      <c r="AG145" s="79"/>
      <c r="AH145" s="80"/>
      <c r="BW145" s="79"/>
    </row>
    <row r="146" spans="4:75" ht="17.25" customHeight="1" x14ac:dyDescent="0.35">
      <c r="D146" s="74"/>
      <c r="E146" s="74"/>
      <c r="F146" s="74"/>
      <c r="H146" s="79"/>
      <c r="AG146" s="79"/>
      <c r="AH146" s="80"/>
      <c r="BW146" s="79"/>
    </row>
    <row r="147" spans="4:75" ht="17.25" customHeight="1" x14ac:dyDescent="0.35">
      <c r="D147" s="74"/>
      <c r="E147" s="74"/>
      <c r="F147" s="74"/>
      <c r="H147" s="79"/>
      <c r="AG147" s="79"/>
      <c r="AH147" s="80"/>
      <c r="BW147" s="79"/>
    </row>
    <row r="148" spans="4:75" ht="17.25" customHeight="1" x14ac:dyDescent="0.35">
      <c r="D148" s="74"/>
      <c r="E148" s="74"/>
      <c r="F148" s="74"/>
      <c r="H148" s="79"/>
      <c r="AG148" s="79"/>
      <c r="AH148" s="80"/>
      <c r="BW148" s="79"/>
    </row>
    <row r="149" spans="4:75" ht="17.25" customHeight="1" x14ac:dyDescent="0.35">
      <c r="D149" s="74"/>
      <c r="E149" s="74"/>
      <c r="F149" s="74"/>
      <c r="H149" s="79"/>
      <c r="AG149" s="79"/>
      <c r="AH149" s="80"/>
      <c r="BW149" s="79"/>
    </row>
    <row r="150" spans="4:75" ht="17.25" customHeight="1" x14ac:dyDescent="0.35">
      <c r="D150" s="74"/>
      <c r="E150" s="74"/>
      <c r="F150" s="74"/>
      <c r="H150" s="79"/>
      <c r="AG150" s="79"/>
      <c r="AH150" s="80"/>
      <c r="BW150" s="79"/>
    </row>
    <row r="151" spans="4:75" ht="17.25" customHeight="1" x14ac:dyDescent="0.35">
      <c r="D151" s="74"/>
      <c r="E151" s="74"/>
      <c r="F151" s="74"/>
      <c r="H151" s="79"/>
      <c r="AG151" s="79"/>
      <c r="AH151" s="80"/>
      <c r="BW151" s="79"/>
    </row>
    <row r="152" spans="4:75" ht="17.25" customHeight="1" x14ac:dyDescent="0.35">
      <c r="D152" s="74"/>
      <c r="E152" s="74"/>
      <c r="F152" s="74"/>
      <c r="H152" s="79"/>
      <c r="AG152" s="79"/>
      <c r="AH152" s="80"/>
      <c r="BW152" s="79"/>
    </row>
    <row r="153" spans="4:75" ht="17.25" customHeight="1" x14ac:dyDescent="0.35">
      <c r="D153" s="74"/>
      <c r="E153" s="74"/>
      <c r="F153" s="74"/>
      <c r="H153" s="79"/>
      <c r="AG153" s="79"/>
      <c r="AH153" s="80"/>
      <c r="BW153" s="79"/>
    </row>
    <row r="154" spans="4:75" ht="17.25" customHeight="1" x14ac:dyDescent="0.35">
      <c r="D154" s="74"/>
      <c r="E154" s="74"/>
      <c r="F154" s="74"/>
      <c r="H154" s="79"/>
      <c r="AG154" s="79"/>
      <c r="AH154" s="80"/>
      <c r="BW154" s="79"/>
    </row>
    <row r="155" spans="4:75" ht="17.25" customHeight="1" x14ac:dyDescent="0.35">
      <c r="D155" s="74"/>
      <c r="E155" s="74"/>
      <c r="F155" s="74"/>
      <c r="H155" s="79"/>
      <c r="AG155" s="79"/>
      <c r="AH155" s="80"/>
      <c r="BW155" s="79"/>
    </row>
    <row r="156" spans="4:75" ht="17.25" customHeight="1" x14ac:dyDescent="0.35">
      <c r="D156" s="74"/>
      <c r="E156" s="74"/>
      <c r="F156" s="74"/>
      <c r="H156" s="79"/>
      <c r="AG156" s="79"/>
      <c r="AH156" s="80"/>
      <c r="BW156" s="79"/>
    </row>
    <row r="157" spans="4:75" ht="17.25" customHeight="1" x14ac:dyDescent="0.35">
      <c r="D157" s="74"/>
      <c r="E157" s="74"/>
      <c r="F157" s="74"/>
      <c r="H157" s="79"/>
      <c r="AG157" s="79"/>
      <c r="AH157" s="80"/>
      <c r="BW157" s="79"/>
    </row>
    <row r="158" spans="4:75" ht="17.25" customHeight="1" x14ac:dyDescent="0.35">
      <c r="D158" s="74"/>
      <c r="E158" s="74"/>
      <c r="F158" s="74"/>
      <c r="H158" s="79"/>
      <c r="AG158" s="79"/>
      <c r="AH158" s="80"/>
      <c r="BW158" s="79"/>
    </row>
    <row r="159" spans="4:75" ht="17.25" customHeight="1" x14ac:dyDescent="0.35">
      <c r="D159" s="74"/>
      <c r="E159" s="74"/>
      <c r="F159" s="74"/>
      <c r="H159" s="79"/>
      <c r="AG159" s="79"/>
      <c r="AH159" s="80"/>
      <c r="BW159" s="79"/>
    </row>
    <row r="160" spans="4:75" ht="17.25" customHeight="1" x14ac:dyDescent="0.35">
      <c r="D160" s="74"/>
      <c r="E160" s="74"/>
      <c r="F160" s="74"/>
      <c r="H160" s="79"/>
      <c r="AG160" s="79"/>
      <c r="AH160" s="80"/>
      <c r="BW160" s="79"/>
    </row>
    <row r="161" spans="4:75" ht="17.25" customHeight="1" x14ac:dyDescent="0.35">
      <c r="D161" s="74"/>
      <c r="E161" s="74"/>
      <c r="F161" s="74"/>
      <c r="H161" s="79"/>
      <c r="AG161" s="79"/>
      <c r="AH161" s="80"/>
      <c r="BW161" s="79"/>
    </row>
    <row r="162" spans="4:75" ht="17.25" customHeight="1" x14ac:dyDescent="0.35">
      <c r="D162" s="74"/>
      <c r="E162" s="74"/>
      <c r="F162" s="74"/>
      <c r="H162" s="79"/>
      <c r="AG162" s="79"/>
      <c r="AH162" s="80"/>
      <c r="BW162" s="79"/>
    </row>
    <row r="163" spans="4:75" ht="17.25" customHeight="1" x14ac:dyDescent="0.35">
      <c r="D163" s="74"/>
      <c r="E163" s="74"/>
      <c r="F163" s="74"/>
      <c r="H163" s="79"/>
      <c r="AG163" s="79"/>
      <c r="AH163" s="80"/>
      <c r="BW163" s="79"/>
    </row>
    <row r="164" spans="4:75" ht="17.25" customHeight="1" x14ac:dyDescent="0.35">
      <c r="D164" s="74"/>
      <c r="E164" s="74"/>
      <c r="F164" s="74"/>
      <c r="H164" s="79"/>
      <c r="AG164" s="79"/>
      <c r="AH164" s="80"/>
      <c r="BW164" s="79"/>
    </row>
    <row r="165" spans="4:75" ht="17.25" customHeight="1" x14ac:dyDescent="0.35">
      <c r="D165" s="74"/>
      <c r="E165" s="74"/>
      <c r="F165" s="74"/>
      <c r="H165" s="79"/>
      <c r="AG165" s="79"/>
      <c r="AH165" s="80"/>
      <c r="BW165" s="79"/>
    </row>
    <row r="166" spans="4:75" ht="17.25" customHeight="1" x14ac:dyDescent="0.35">
      <c r="D166" s="74"/>
      <c r="E166" s="74"/>
      <c r="F166" s="74"/>
      <c r="H166" s="79"/>
      <c r="AG166" s="79"/>
      <c r="AH166" s="80"/>
      <c r="BW166" s="79"/>
    </row>
    <row r="167" spans="4:75" ht="17.25" customHeight="1" x14ac:dyDescent="0.35">
      <c r="D167" s="74"/>
      <c r="E167" s="74"/>
      <c r="F167" s="74"/>
      <c r="H167" s="79"/>
      <c r="AG167" s="79"/>
      <c r="AH167" s="80"/>
      <c r="BW167" s="79"/>
    </row>
    <row r="168" spans="4:75" ht="17.25" customHeight="1" x14ac:dyDescent="0.35">
      <c r="D168" s="74"/>
      <c r="E168" s="74"/>
      <c r="F168" s="74"/>
      <c r="H168" s="79"/>
      <c r="AG168" s="79"/>
      <c r="AH168" s="80"/>
      <c r="BW168" s="79"/>
    </row>
    <row r="169" spans="4:75" ht="17.25" customHeight="1" x14ac:dyDescent="0.35">
      <c r="D169" s="74"/>
      <c r="E169" s="74"/>
      <c r="F169" s="74"/>
      <c r="H169" s="79"/>
      <c r="AG169" s="79"/>
      <c r="AH169" s="80"/>
      <c r="BW169" s="79"/>
    </row>
    <row r="170" spans="4:75" ht="17.25" customHeight="1" x14ac:dyDescent="0.35">
      <c r="D170" s="74"/>
      <c r="E170" s="74"/>
      <c r="F170" s="74"/>
      <c r="H170" s="79"/>
      <c r="AG170" s="79"/>
      <c r="AH170" s="80"/>
      <c r="BW170" s="79"/>
    </row>
    <row r="171" spans="4:75" ht="17.25" customHeight="1" x14ac:dyDescent="0.35">
      <c r="D171" s="74"/>
      <c r="E171" s="74"/>
      <c r="F171" s="74"/>
      <c r="H171" s="79"/>
      <c r="AG171" s="79"/>
      <c r="AH171" s="80"/>
      <c r="BW171" s="79"/>
    </row>
    <row r="172" spans="4:75" ht="17.25" customHeight="1" x14ac:dyDescent="0.35">
      <c r="D172" s="74"/>
      <c r="E172" s="74"/>
      <c r="F172" s="74"/>
      <c r="H172" s="79"/>
      <c r="AG172" s="79"/>
      <c r="AH172" s="80"/>
      <c r="BW172" s="79"/>
    </row>
    <row r="173" spans="4:75" ht="17.25" customHeight="1" x14ac:dyDescent="0.35">
      <c r="D173" s="74"/>
      <c r="E173" s="74"/>
      <c r="F173" s="74"/>
      <c r="H173" s="79"/>
      <c r="AG173" s="79"/>
      <c r="AH173" s="80"/>
      <c r="BW173" s="79"/>
    </row>
    <row r="174" spans="4:75" ht="17.25" customHeight="1" x14ac:dyDescent="0.35">
      <c r="D174" s="74"/>
      <c r="E174" s="74"/>
      <c r="F174" s="74"/>
      <c r="H174" s="79"/>
      <c r="AG174" s="79"/>
      <c r="AH174" s="80"/>
      <c r="BW174" s="79"/>
    </row>
    <row r="175" spans="4:75" ht="17.25" customHeight="1" x14ac:dyDescent="0.35">
      <c r="D175" s="74"/>
      <c r="E175" s="74"/>
      <c r="F175" s="74"/>
      <c r="H175" s="79"/>
      <c r="AG175" s="79"/>
      <c r="AH175" s="80"/>
      <c r="BW175" s="79"/>
    </row>
    <row r="176" spans="4:75" ht="17.25" customHeight="1" x14ac:dyDescent="0.35">
      <c r="D176" s="74"/>
      <c r="E176" s="74"/>
      <c r="F176" s="74"/>
      <c r="H176" s="79"/>
      <c r="AG176" s="79"/>
      <c r="AH176" s="80"/>
      <c r="BW176" s="79"/>
    </row>
    <row r="177" spans="4:75" ht="17.25" customHeight="1" x14ac:dyDescent="0.35">
      <c r="D177" s="74"/>
      <c r="E177" s="74"/>
      <c r="F177" s="74"/>
      <c r="H177" s="79"/>
      <c r="AG177" s="79"/>
      <c r="AH177" s="80"/>
      <c r="BW177" s="79"/>
    </row>
    <row r="178" spans="4:75" ht="17.25" customHeight="1" x14ac:dyDescent="0.35">
      <c r="D178" s="74"/>
      <c r="E178" s="74"/>
      <c r="F178" s="74"/>
      <c r="H178" s="79"/>
      <c r="AG178" s="79"/>
      <c r="AH178" s="80"/>
      <c r="BW178" s="79"/>
    </row>
    <row r="179" spans="4:75" ht="17.25" customHeight="1" x14ac:dyDescent="0.35">
      <c r="D179" s="74"/>
      <c r="E179" s="74"/>
      <c r="F179" s="74"/>
      <c r="H179" s="79"/>
      <c r="AG179" s="79"/>
      <c r="AH179" s="80"/>
      <c r="BW179" s="79"/>
    </row>
    <row r="180" spans="4:75" ht="17.25" customHeight="1" x14ac:dyDescent="0.35">
      <c r="D180" s="74"/>
      <c r="E180" s="74"/>
      <c r="F180" s="74"/>
      <c r="H180" s="79"/>
      <c r="AG180" s="79"/>
      <c r="AH180" s="80"/>
      <c r="BW180" s="79"/>
    </row>
    <row r="181" spans="4:75" ht="17.25" customHeight="1" x14ac:dyDescent="0.35">
      <c r="D181" s="74"/>
      <c r="E181" s="74"/>
      <c r="F181" s="74"/>
      <c r="H181" s="79"/>
      <c r="AG181" s="79"/>
      <c r="AH181" s="80"/>
      <c r="BW181" s="79"/>
    </row>
    <row r="182" spans="4:75" ht="17.25" customHeight="1" x14ac:dyDescent="0.35">
      <c r="D182" s="74"/>
      <c r="E182" s="74"/>
      <c r="F182" s="74"/>
      <c r="H182" s="79"/>
      <c r="AG182" s="79"/>
      <c r="AH182" s="80"/>
      <c r="BW182" s="79"/>
    </row>
    <row r="183" spans="4:75" ht="17.25" customHeight="1" x14ac:dyDescent="0.35">
      <c r="D183" s="74"/>
      <c r="E183" s="74"/>
      <c r="F183" s="74"/>
      <c r="H183" s="79"/>
      <c r="AG183" s="79"/>
      <c r="AH183" s="80"/>
      <c r="BW183" s="79"/>
    </row>
    <row r="184" spans="4:75" ht="17.25" customHeight="1" x14ac:dyDescent="0.35">
      <c r="D184" s="74"/>
      <c r="E184" s="74"/>
      <c r="F184" s="74"/>
      <c r="H184" s="79"/>
      <c r="AG184" s="79"/>
      <c r="AH184" s="80"/>
      <c r="BW184" s="79"/>
    </row>
    <row r="185" spans="4:75" ht="17.25" customHeight="1" x14ac:dyDescent="0.35">
      <c r="D185" s="74"/>
      <c r="E185" s="74"/>
      <c r="F185" s="74"/>
      <c r="H185" s="79"/>
      <c r="AG185" s="79"/>
      <c r="AH185" s="80"/>
      <c r="BW185" s="79"/>
    </row>
    <row r="186" spans="4:75" ht="17.25" customHeight="1" x14ac:dyDescent="0.35">
      <c r="D186" s="74"/>
      <c r="E186" s="74"/>
      <c r="F186" s="74"/>
      <c r="H186" s="79"/>
      <c r="AG186" s="79"/>
      <c r="AH186" s="80"/>
      <c r="BW186" s="79"/>
    </row>
    <row r="187" spans="4:75" ht="17.25" customHeight="1" x14ac:dyDescent="0.35">
      <c r="D187" s="74"/>
      <c r="E187" s="74"/>
      <c r="F187" s="74"/>
      <c r="H187" s="79"/>
      <c r="AG187" s="79"/>
      <c r="AH187" s="80"/>
      <c r="BW187" s="79"/>
    </row>
    <row r="188" spans="4:75" ht="17.25" customHeight="1" x14ac:dyDescent="0.35">
      <c r="D188" s="74"/>
      <c r="E188" s="74"/>
      <c r="F188" s="74"/>
      <c r="H188" s="79"/>
      <c r="AG188" s="79"/>
      <c r="AH188" s="80"/>
      <c r="BW188" s="79"/>
    </row>
    <row r="189" spans="4:75" ht="17.25" customHeight="1" x14ac:dyDescent="0.35">
      <c r="D189" s="74"/>
      <c r="E189" s="74"/>
      <c r="F189" s="74"/>
      <c r="H189" s="79"/>
      <c r="AG189" s="79"/>
      <c r="AH189" s="80"/>
      <c r="BW189" s="79"/>
    </row>
    <row r="190" spans="4:75" ht="17.25" customHeight="1" x14ac:dyDescent="0.35">
      <c r="D190" s="74"/>
      <c r="E190" s="74"/>
      <c r="F190" s="74"/>
      <c r="H190" s="79"/>
      <c r="AG190" s="79"/>
      <c r="AH190" s="80"/>
      <c r="BW190" s="79"/>
    </row>
    <row r="191" spans="4:75" ht="17.25" customHeight="1" x14ac:dyDescent="0.35">
      <c r="D191" s="74"/>
      <c r="E191" s="74"/>
      <c r="F191" s="74"/>
      <c r="H191" s="79"/>
      <c r="AG191" s="79"/>
      <c r="AH191" s="80"/>
      <c r="BW191" s="79"/>
    </row>
    <row r="192" spans="4:75" ht="17.25" customHeight="1" x14ac:dyDescent="0.35">
      <c r="D192" s="74"/>
      <c r="E192" s="74"/>
      <c r="F192" s="74"/>
      <c r="H192" s="79"/>
      <c r="AG192" s="79"/>
      <c r="AH192" s="80"/>
      <c r="BW192" s="79"/>
    </row>
    <row r="193" spans="4:75" ht="17.25" customHeight="1" x14ac:dyDescent="0.35">
      <c r="D193" s="74"/>
      <c r="E193" s="74"/>
      <c r="F193" s="74"/>
      <c r="H193" s="79"/>
      <c r="AG193" s="79"/>
      <c r="AH193" s="80"/>
      <c r="BW193" s="79"/>
    </row>
    <row r="194" spans="4:75" ht="17.25" customHeight="1" x14ac:dyDescent="0.35">
      <c r="D194" s="74"/>
      <c r="E194" s="74"/>
      <c r="F194" s="74"/>
      <c r="H194" s="79"/>
      <c r="AG194" s="79"/>
      <c r="AH194" s="80"/>
      <c r="BW194" s="79"/>
    </row>
    <row r="195" spans="4:75" ht="17.25" customHeight="1" x14ac:dyDescent="0.35">
      <c r="D195" s="74"/>
      <c r="E195" s="74"/>
      <c r="F195" s="74"/>
      <c r="H195" s="79"/>
      <c r="AG195" s="79"/>
      <c r="AH195" s="80"/>
      <c r="BW195" s="79"/>
    </row>
    <row r="196" spans="4:75" ht="17.25" customHeight="1" x14ac:dyDescent="0.35">
      <c r="D196" s="74"/>
      <c r="E196" s="74"/>
      <c r="F196" s="74"/>
      <c r="H196" s="79"/>
      <c r="AG196" s="79"/>
      <c r="AH196" s="80"/>
      <c r="BW196" s="79"/>
    </row>
    <row r="197" spans="4:75" ht="17.25" customHeight="1" x14ac:dyDescent="0.35">
      <c r="D197" s="74"/>
      <c r="E197" s="74"/>
      <c r="F197" s="74"/>
      <c r="H197" s="79"/>
      <c r="AG197" s="79"/>
      <c r="AH197" s="80"/>
      <c r="BW197" s="79"/>
    </row>
    <row r="198" spans="4:75" ht="17.25" customHeight="1" x14ac:dyDescent="0.35">
      <c r="D198" s="74"/>
      <c r="E198" s="74"/>
      <c r="F198" s="74"/>
      <c r="H198" s="79"/>
      <c r="AG198" s="79"/>
      <c r="AH198" s="80"/>
      <c r="BW198" s="79"/>
    </row>
    <row r="199" spans="4:75" ht="17.25" customHeight="1" x14ac:dyDescent="0.35">
      <c r="D199" s="74"/>
      <c r="E199" s="74"/>
      <c r="F199" s="74"/>
      <c r="H199" s="79"/>
      <c r="AG199" s="79"/>
      <c r="AH199" s="80"/>
      <c r="BW199" s="79"/>
    </row>
    <row r="200" spans="4:75" ht="17.25" customHeight="1" x14ac:dyDescent="0.35">
      <c r="D200" s="74"/>
      <c r="E200" s="74"/>
      <c r="F200" s="74"/>
      <c r="H200" s="79"/>
      <c r="AG200" s="79"/>
      <c r="AH200" s="80"/>
      <c r="BW200" s="79"/>
    </row>
    <row r="201" spans="4:75" ht="17.25" customHeight="1" x14ac:dyDescent="0.35">
      <c r="D201" s="74"/>
      <c r="E201" s="74"/>
      <c r="F201" s="74"/>
      <c r="H201" s="79"/>
      <c r="AG201" s="79"/>
      <c r="AH201" s="80"/>
      <c r="BW201" s="79"/>
    </row>
    <row r="202" spans="4:75" ht="17.25" customHeight="1" x14ac:dyDescent="0.35">
      <c r="D202" s="74"/>
      <c r="E202" s="74"/>
      <c r="F202" s="74"/>
      <c r="H202" s="79"/>
      <c r="AG202" s="79"/>
      <c r="AH202" s="80"/>
      <c r="BW202" s="79"/>
    </row>
    <row r="203" spans="4:75" ht="17.25" customHeight="1" x14ac:dyDescent="0.35">
      <c r="D203" s="74"/>
      <c r="E203" s="74"/>
      <c r="F203" s="74"/>
      <c r="H203" s="79"/>
      <c r="AG203" s="79"/>
      <c r="AH203" s="80"/>
      <c r="BW203" s="79"/>
    </row>
    <row r="204" spans="4:75" ht="17.25" customHeight="1" x14ac:dyDescent="0.35">
      <c r="D204" s="74"/>
      <c r="E204" s="74"/>
      <c r="F204" s="74"/>
      <c r="H204" s="79"/>
      <c r="AG204" s="79"/>
      <c r="AH204" s="80"/>
      <c r="BW204" s="79"/>
    </row>
    <row r="205" spans="4:75" ht="17.25" customHeight="1" x14ac:dyDescent="0.35">
      <c r="D205" s="74"/>
      <c r="E205" s="74"/>
      <c r="F205" s="74"/>
      <c r="H205" s="79"/>
      <c r="AG205" s="79"/>
      <c r="AH205" s="80"/>
      <c r="BW205" s="79"/>
    </row>
    <row r="206" spans="4:75" ht="17.25" customHeight="1" x14ac:dyDescent="0.35">
      <c r="D206" s="74"/>
      <c r="E206" s="74"/>
      <c r="F206" s="74"/>
      <c r="H206" s="79"/>
      <c r="AG206" s="79"/>
      <c r="AH206" s="80"/>
      <c r="BW206" s="79"/>
    </row>
    <row r="207" spans="4:75" ht="17.25" customHeight="1" x14ac:dyDescent="0.35">
      <c r="D207" s="74"/>
      <c r="E207" s="74"/>
      <c r="F207" s="74"/>
      <c r="H207" s="79"/>
      <c r="AG207" s="79"/>
      <c r="AH207" s="80"/>
      <c r="BW207" s="79"/>
    </row>
    <row r="208" spans="4:75" ht="17.25" customHeight="1" x14ac:dyDescent="0.35">
      <c r="D208" s="74"/>
      <c r="E208" s="74"/>
      <c r="F208" s="74"/>
      <c r="H208" s="79"/>
      <c r="AG208" s="79"/>
      <c r="AH208" s="80"/>
      <c r="BW208" s="79"/>
    </row>
    <row r="209" spans="4:75" ht="17.25" customHeight="1" x14ac:dyDescent="0.35">
      <c r="D209" s="74"/>
      <c r="E209" s="74"/>
      <c r="F209" s="74"/>
      <c r="H209" s="79"/>
      <c r="AG209" s="79"/>
      <c r="AH209" s="80"/>
      <c r="BW209" s="79"/>
    </row>
    <row r="210" spans="4:75" ht="17.25" customHeight="1" x14ac:dyDescent="0.35">
      <c r="D210" s="74"/>
      <c r="E210" s="74"/>
      <c r="F210" s="74"/>
      <c r="H210" s="79"/>
      <c r="AG210" s="79"/>
      <c r="AH210" s="80"/>
      <c r="BW210" s="79"/>
    </row>
    <row r="211" spans="4:75" ht="17.25" customHeight="1" x14ac:dyDescent="0.35">
      <c r="D211" s="74"/>
      <c r="E211" s="74"/>
      <c r="F211" s="74"/>
      <c r="H211" s="79"/>
      <c r="AG211" s="79"/>
      <c r="AH211" s="80"/>
      <c r="BW211" s="79"/>
    </row>
    <row r="212" spans="4:75" ht="17.25" customHeight="1" x14ac:dyDescent="0.35">
      <c r="D212" s="74"/>
      <c r="E212" s="74"/>
      <c r="F212" s="74"/>
      <c r="H212" s="79"/>
      <c r="AG212" s="79"/>
      <c r="AH212" s="80"/>
      <c r="BW212" s="79"/>
    </row>
    <row r="213" spans="4:75" ht="17.25" customHeight="1" x14ac:dyDescent="0.35">
      <c r="D213" s="74"/>
      <c r="E213" s="74"/>
      <c r="F213" s="74"/>
      <c r="H213" s="79"/>
      <c r="AG213" s="79"/>
      <c r="AH213" s="80"/>
      <c r="BW213" s="79"/>
    </row>
    <row r="214" spans="4:75" ht="17.25" customHeight="1" x14ac:dyDescent="0.35">
      <c r="D214" s="74"/>
      <c r="E214" s="74"/>
      <c r="F214" s="74"/>
      <c r="H214" s="79"/>
      <c r="AG214" s="79"/>
      <c r="AH214" s="80"/>
      <c r="BW214" s="79"/>
    </row>
    <row r="215" spans="4:75" ht="17.25" customHeight="1" x14ac:dyDescent="0.35">
      <c r="D215" s="74"/>
      <c r="E215" s="74"/>
      <c r="F215" s="74"/>
      <c r="H215" s="79"/>
      <c r="AG215" s="79"/>
      <c r="AH215" s="80"/>
      <c r="BW215" s="79"/>
    </row>
    <row r="216" spans="4:75" ht="17.25" customHeight="1" x14ac:dyDescent="0.35">
      <c r="D216" s="74"/>
      <c r="E216" s="74"/>
      <c r="F216" s="74"/>
      <c r="H216" s="79"/>
      <c r="AG216" s="79"/>
      <c r="AH216" s="80"/>
      <c r="BW216" s="79"/>
    </row>
    <row r="217" spans="4:75" ht="17.25" customHeight="1" x14ac:dyDescent="0.35">
      <c r="D217" s="74"/>
      <c r="E217" s="74"/>
      <c r="F217" s="74"/>
      <c r="H217" s="79"/>
      <c r="AG217" s="79"/>
      <c r="AH217" s="80"/>
      <c r="BW217" s="79"/>
    </row>
    <row r="218" spans="4:75" ht="17.25" customHeight="1" x14ac:dyDescent="0.35">
      <c r="D218" s="74"/>
      <c r="E218" s="74"/>
      <c r="F218" s="74"/>
      <c r="H218" s="79"/>
      <c r="AG218" s="79"/>
      <c r="AH218" s="80"/>
      <c r="BW218" s="79"/>
    </row>
    <row r="219" spans="4:75" ht="17.25" customHeight="1" x14ac:dyDescent="0.35">
      <c r="D219" s="74"/>
      <c r="E219" s="74"/>
      <c r="F219" s="74"/>
      <c r="H219" s="79"/>
      <c r="AG219" s="79"/>
      <c r="AH219" s="80"/>
      <c r="BW219" s="79"/>
    </row>
    <row r="220" spans="4:75" ht="17.25" customHeight="1" x14ac:dyDescent="0.35">
      <c r="D220" s="74"/>
      <c r="E220" s="74"/>
      <c r="F220" s="74"/>
      <c r="H220" s="79"/>
      <c r="AG220" s="79"/>
      <c r="AH220" s="80"/>
      <c r="BW220" s="79"/>
    </row>
    <row r="221" spans="4:75" ht="17.25" customHeight="1" x14ac:dyDescent="0.35">
      <c r="D221" s="74"/>
      <c r="E221" s="74"/>
      <c r="F221" s="74"/>
      <c r="H221" s="79"/>
      <c r="AG221" s="79"/>
      <c r="AH221" s="80"/>
      <c r="BW221" s="79"/>
    </row>
    <row r="222" spans="4:75" ht="17.25" customHeight="1" x14ac:dyDescent="0.35">
      <c r="D222" s="74"/>
      <c r="E222" s="74"/>
      <c r="F222" s="74"/>
      <c r="H222" s="79"/>
      <c r="AG222" s="79"/>
      <c r="AH222" s="80"/>
      <c r="BW222" s="79"/>
    </row>
    <row r="223" spans="4:75" ht="17.25" customHeight="1" x14ac:dyDescent="0.35">
      <c r="D223" s="74"/>
      <c r="E223" s="74"/>
      <c r="F223" s="74"/>
      <c r="H223" s="79"/>
      <c r="AG223" s="79"/>
      <c r="AH223" s="80"/>
      <c r="BW223" s="79"/>
    </row>
    <row r="224" spans="4:75" ht="17.25" customHeight="1" x14ac:dyDescent="0.35">
      <c r="D224" s="74"/>
      <c r="E224" s="74"/>
      <c r="F224" s="74"/>
      <c r="H224" s="79"/>
      <c r="AG224" s="79"/>
      <c r="AH224" s="80"/>
      <c r="BW224" s="79"/>
    </row>
    <row r="225" spans="4:75" ht="17.25" customHeight="1" x14ac:dyDescent="0.35">
      <c r="D225" s="74"/>
      <c r="E225" s="74"/>
      <c r="F225" s="74"/>
      <c r="H225" s="79"/>
      <c r="AG225" s="79"/>
      <c r="AH225" s="80"/>
      <c r="BW225" s="79"/>
    </row>
    <row r="226" spans="4:75" ht="17.25" customHeight="1" x14ac:dyDescent="0.35">
      <c r="D226" s="74"/>
      <c r="E226" s="74"/>
      <c r="F226" s="74"/>
      <c r="H226" s="79"/>
      <c r="AG226" s="79"/>
      <c r="AH226" s="80"/>
      <c r="BW226" s="79"/>
    </row>
    <row r="227" spans="4:75" ht="17.25" customHeight="1" x14ac:dyDescent="0.35">
      <c r="D227" s="74"/>
      <c r="E227" s="74"/>
      <c r="F227" s="74"/>
      <c r="H227" s="79"/>
      <c r="AG227" s="79"/>
      <c r="AH227" s="80"/>
      <c r="BW227" s="79"/>
    </row>
    <row r="228" spans="4:75" ht="17.25" customHeight="1" x14ac:dyDescent="0.35">
      <c r="D228" s="74"/>
      <c r="E228" s="74"/>
      <c r="F228" s="74"/>
      <c r="H228" s="79"/>
      <c r="AG228" s="79"/>
      <c r="AH228" s="80"/>
      <c r="BW228" s="79"/>
    </row>
    <row r="229" spans="4:75" ht="17.25" customHeight="1" x14ac:dyDescent="0.35">
      <c r="D229" s="74"/>
      <c r="E229" s="74"/>
      <c r="F229" s="74"/>
      <c r="H229" s="79"/>
      <c r="AG229" s="79"/>
      <c r="AH229" s="80"/>
      <c r="BW229" s="79"/>
    </row>
    <row r="230" spans="4:75" ht="17.25" customHeight="1" x14ac:dyDescent="0.35">
      <c r="D230" s="74"/>
      <c r="E230" s="74"/>
      <c r="F230" s="74"/>
      <c r="H230" s="79"/>
      <c r="AG230" s="79"/>
      <c r="AH230" s="80"/>
      <c r="BW230" s="79"/>
    </row>
    <row r="231" spans="4:75" ht="17.25" customHeight="1" x14ac:dyDescent="0.35">
      <c r="D231" s="74"/>
      <c r="E231" s="74"/>
      <c r="F231" s="74"/>
      <c r="H231" s="79"/>
      <c r="AG231" s="79"/>
      <c r="AH231" s="80"/>
      <c r="BW231" s="79"/>
    </row>
    <row r="232" spans="4:75" ht="17.25" customHeight="1" x14ac:dyDescent="0.35">
      <c r="D232" s="74"/>
      <c r="E232" s="74"/>
      <c r="F232" s="74"/>
      <c r="H232" s="79"/>
      <c r="AG232" s="79"/>
      <c r="AH232" s="80"/>
      <c r="BW232" s="79"/>
    </row>
    <row r="233" spans="4:75" ht="17.25" customHeight="1" x14ac:dyDescent="0.35">
      <c r="D233" s="74"/>
      <c r="E233" s="74"/>
      <c r="F233" s="74"/>
      <c r="H233" s="79"/>
      <c r="AG233" s="79"/>
      <c r="AH233" s="80"/>
      <c r="BW233" s="79"/>
    </row>
    <row r="234" spans="4:75" ht="17.25" customHeight="1" x14ac:dyDescent="0.35">
      <c r="D234" s="74"/>
      <c r="E234" s="74"/>
      <c r="F234" s="74"/>
      <c r="H234" s="79"/>
      <c r="AG234" s="79"/>
      <c r="AH234" s="80"/>
      <c r="BW234" s="79"/>
    </row>
    <row r="235" spans="4:75" ht="17.25" customHeight="1" x14ac:dyDescent="0.35">
      <c r="D235" s="74"/>
      <c r="E235" s="74"/>
      <c r="F235" s="74"/>
      <c r="H235" s="79"/>
      <c r="AG235" s="79"/>
      <c r="AH235" s="80"/>
      <c r="BW235" s="79"/>
    </row>
    <row r="236" spans="4:75" ht="17.25" customHeight="1" x14ac:dyDescent="0.35">
      <c r="D236" s="74"/>
      <c r="E236" s="74"/>
      <c r="F236" s="74"/>
      <c r="H236" s="79"/>
      <c r="AG236" s="79"/>
      <c r="AH236" s="80"/>
      <c r="BW236" s="79"/>
    </row>
    <row r="237" spans="4:75" ht="17.25" customHeight="1" x14ac:dyDescent="0.35">
      <c r="D237" s="74"/>
      <c r="E237" s="74"/>
      <c r="F237" s="74"/>
      <c r="H237" s="79"/>
      <c r="AG237" s="79"/>
      <c r="AH237" s="80"/>
      <c r="BW237" s="79"/>
    </row>
    <row r="238" spans="4:75" ht="17.25" customHeight="1" x14ac:dyDescent="0.35">
      <c r="D238" s="74"/>
      <c r="E238" s="74"/>
      <c r="F238" s="74"/>
      <c r="H238" s="79"/>
      <c r="AG238" s="79"/>
      <c r="AH238" s="80"/>
      <c r="BW238" s="79"/>
    </row>
    <row r="239" spans="4:75" ht="17.25" customHeight="1" x14ac:dyDescent="0.35">
      <c r="D239" s="74"/>
      <c r="E239" s="74"/>
      <c r="F239" s="74"/>
      <c r="H239" s="79"/>
      <c r="AG239" s="79"/>
      <c r="AH239" s="80"/>
      <c r="BW239" s="79"/>
    </row>
    <row r="240" spans="4:75" ht="17.25" customHeight="1" x14ac:dyDescent="0.35">
      <c r="D240" s="74"/>
      <c r="E240" s="74"/>
      <c r="F240" s="74"/>
      <c r="H240" s="79"/>
      <c r="AG240" s="79"/>
      <c r="AH240" s="80"/>
      <c r="BW240" s="79"/>
    </row>
    <row r="241" spans="4:75" ht="17.25" customHeight="1" x14ac:dyDescent="0.35">
      <c r="D241" s="74"/>
      <c r="E241" s="74"/>
      <c r="F241" s="74"/>
      <c r="H241" s="79"/>
      <c r="AG241" s="79"/>
      <c r="AH241" s="80"/>
      <c r="BW241" s="79"/>
    </row>
    <row r="242" spans="4:75" ht="17.25" customHeight="1" x14ac:dyDescent="0.35">
      <c r="D242" s="74"/>
      <c r="E242" s="74"/>
      <c r="F242" s="74"/>
      <c r="H242" s="79"/>
      <c r="AG242" s="79"/>
      <c r="AH242" s="80"/>
      <c r="BW242" s="79"/>
    </row>
    <row r="243" spans="4:75" ht="17.25" customHeight="1" x14ac:dyDescent="0.35">
      <c r="D243" s="74"/>
      <c r="E243" s="74"/>
      <c r="F243" s="74"/>
      <c r="H243" s="79"/>
      <c r="AG243" s="79"/>
      <c r="AH243" s="80"/>
      <c r="BW243" s="79"/>
    </row>
    <row r="244" spans="4:75" ht="17.25" customHeight="1" x14ac:dyDescent="0.35">
      <c r="D244" s="74"/>
      <c r="E244" s="74"/>
      <c r="F244" s="74"/>
      <c r="H244" s="79"/>
      <c r="AG244" s="79"/>
      <c r="AH244" s="80"/>
      <c r="BW244" s="79"/>
    </row>
    <row r="245" spans="4:75" ht="17.25" customHeight="1" x14ac:dyDescent="0.35">
      <c r="D245" s="74"/>
      <c r="E245" s="74"/>
      <c r="F245" s="74"/>
      <c r="H245" s="79"/>
      <c r="AG245" s="79"/>
      <c r="AH245" s="80"/>
      <c r="BW245" s="79"/>
    </row>
    <row r="246" spans="4:75" ht="17.25" customHeight="1" x14ac:dyDescent="0.35">
      <c r="D246" s="74"/>
      <c r="E246" s="74"/>
      <c r="F246" s="74"/>
      <c r="H246" s="79"/>
      <c r="AG246" s="79"/>
      <c r="AH246" s="80"/>
      <c r="BW246" s="79"/>
    </row>
    <row r="247" spans="4:75" ht="17.25" customHeight="1" x14ac:dyDescent="0.35">
      <c r="D247" s="74"/>
      <c r="E247" s="74"/>
      <c r="F247" s="74"/>
      <c r="H247" s="79"/>
      <c r="AG247" s="79"/>
      <c r="AH247" s="80"/>
      <c r="BW247" s="79"/>
    </row>
    <row r="248" spans="4:75" ht="17.25" customHeight="1" x14ac:dyDescent="0.35">
      <c r="D248" s="74"/>
      <c r="E248" s="74"/>
      <c r="F248" s="74"/>
      <c r="H248" s="79"/>
      <c r="AG248" s="79"/>
      <c r="AH248" s="80"/>
      <c r="BW248" s="79"/>
    </row>
    <row r="249" spans="4:75" ht="17.25" customHeight="1" x14ac:dyDescent="0.35">
      <c r="D249" s="74"/>
      <c r="E249" s="74"/>
      <c r="F249" s="74"/>
      <c r="H249" s="79"/>
      <c r="AG249" s="79"/>
      <c r="AH249" s="80"/>
      <c r="BW249" s="79"/>
    </row>
    <row r="250" spans="4:75" ht="17.25" customHeight="1" x14ac:dyDescent="0.35">
      <c r="D250" s="74"/>
      <c r="E250" s="74"/>
      <c r="F250" s="74"/>
      <c r="H250" s="79"/>
      <c r="AG250" s="79"/>
      <c r="AH250" s="80"/>
      <c r="BW250" s="79"/>
    </row>
    <row r="251" spans="4:75" ht="17.25" customHeight="1" x14ac:dyDescent="0.35">
      <c r="D251" s="74"/>
      <c r="E251" s="74"/>
      <c r="F251" s="74"/>
      <c r="H251" s="79"/>
      <c r="AG251" s="79"/>
      <c r="AH251" s="80"/>
      <c r="BW251" s="79"/>
    </row>
    <row r="252" spans="4:75" ht="17.25" customHeight="1" x14ac:dyDescent="0.35">
      <c r="D252" s="74"/>
      <c r="E252" s="74"/>
      <c r="F252" s="74"/>
      <c r="H252" s="79"/>
      <c r="AG252" s="79"/>
      <c r="AH252" s="80"/>
      <c r="BW252" s="79"/>
    </row>
    <row r="253" spans="4:75" ht="17.25" customHeight="1" x14ac:dyDescent="0.35">
      <c r="D253" s="74"/>
      <c r="E253" s="74"/>
      <c r="F253" s="74"/>
      <c r="H253" s="79"/>
      <c r="AG253" s="79"/>
      <c r="AH253" s="80"/>
      <c r="BW253" s="79"/>
    </row>
    <row r="254" spans="4:75" ht="17.25" customHeight="1" x14ac:dyDescent="0.35">
      <c r="D254" s="74"/>
      <c r="E254" s="74"/>
      <c r="F254" s="74"/>
      <c r="H254" s="79"/>
      <c r="AG254" s="79"/>
      <c r="AH254" s="80"/>
      <c r="BW254" s="79"/>
    </row>
    <row r="255" spans="4:75" ht="17.25" customHeight="1" x14ac:dyDescent="0.35">
      <c r="D255" s="74"/>
      <c r="E255" s="74"/>
      <c r="F255" s="74"/>
      <c r="H255" s="79"/>
      <c r="AG255" s="79"/>
      <c r="AH255" s="80"/>
      <c r="BW255" s="79"/>
    </row>
    <row r="256" spans="4:75" ht="17.25" customHeight="1" x14ac:dyDescent="0.35">
      <c r="D256" s="74"/>
      <c r="E256" s="74"/>
      <c r="F256" s="74"/>
      <c r="H256" s="79"/>
      <c r="AG256" s="79"/>
      <c r="AH256" s="80"/>
      <c r="BW256" s="79"/>
    </row>
    <row r="257" spans="4:75" ht="17.25" customHeight="1" x14ac:dyDescent="0.35">
      <c r="D257" s="74"/>
      <c r="E257" s="74"/>
      <c r="F257" s="74"/>
      <c r="H257" s="79"/>
      <c r="AG257" s="79"/>
      <c r="AH257" s="80"/>
      <c r="BW257" s="79"/>
    </row>
    <row r="258" spans="4:75" ht="17.25" customHeight="1" x14ac:dyDescent="0.35">
      <c r="D258" s="74"/>
      <c r="E258" s="74"/>
      <c r="F258" s="74"/>
      <c r="H258" s="79"/>
      <c r="AG258" s="79"/>
      <c r="AH258" s="80"/>
      <c r="BW258" s="79"/>
    </row>
    <row r="259" spans="4:75" ht="17.25" customHeight="1" x14ac:dyDescent="0.35">
      <c r="D259" s="74"/>
      <c r="E259" s="74"/>
      <c r="F259" s="74"/>
      <c r="H259" s="79"/>
      <c r="AG259" s="79"/>
      <c r="AH259" s="80"/>
      <c r="BW259" s="79"/>
    </row>
    <row r="260" spans="4:75" ht="17.25" customHeight="1" x14ac:dyDescent="0.35">
      <c r="D260" s="74"/>
      <c r="E260" s="74"/>
      <c r="F260" s="74"/>
      <c r="H260" s="79"/>
      <c r="AG260" s="79"/>
      <c r="AH260" s="80"/>
      <c r="BW260" s="79"/>
    </row>
    <row r="261" spans="4:75" ht="17.25" customHeight="1" x14ac:dyDescent="0.35">
      <c r="D261" s="74"/>
      <c r="E261" s="74"/>
      <c r="F261" s="74"/>
      <c r="H261" s="79"/>
      <c r="AG261" s="79"/>
      <c r="AH261" s="80"/>
      <c r="BW261" s="79"/>
    </row>
    <row r="262" spans="4:75" ht="17.25" customHeight="1" x14ac:dyDescent="0.35">
      <c r="D262" s="74"/>
      <c r="E262" s="74"/>
      <c r="F262" s="74"/>
      <c r="H262" s="79"/>
      <c r="AG262" s="79"/>
      <c r="AH262" s="80"/>
      <c r="BW262" s="79"/>
    </row>
    <row r="263" spans="4:75" ht="17.25" customHeight="1" x14ac:dyDescent="0.35">
      <c r="D263" s="74"/>
      <c r="E263" s="74"/>
      <c r="F263" s="74"/>
      <c r="H263" s="79"/>
      <c r="AG263" s="79"/>
      <c r="AH263" s="80"/>
      <c r="BW263" s="79"/>
    </row>
    <row r="264" spans="4:75" ht="17.25" customHeight="1" x14ac:dyDescent="0.35">
      <c r="D264" s="74"/>
      <c r="E264" s="74"/>
      <c r="F264" s="74"/>
      <c r="H264" s="79"/>
      <c r="AG264" s="79"/>
      <c r="AH264" s="80"/>
      <c r="BW264" s="79"/>
    </row>
    <row r="265" spans="4:75" ht="17.25" customHeight="1" x14ac:dyDescent="0.35">
      <c r="D265" s="74"/>
      <c r="E265" s="74"/>
      <c r="F265" s="74"/>
      <c r="H265" s="79"/>
      <c r="AG265" s="79"/>
      <c r="AH265" s="80"/>
      <c r="BW265" s="79"/>
    </row>
    <row r="266" spans="4:75" ht="17.25" customHeight="1" x14ac:dyDescent="0.35">
      <c r="D266" s="74"/>
      <c r="E266" s="74"/>
      <c r="F266" s="74"/>
      <c r="H266" s="79"/>
      <c r="AG266" s="79"/>
      <c r="AH266" s="80"/>
      <c r="BW266" s="79"/>
    </row>
    <row r="267" spans="4:75" ht="17.25" customHeight="1" x14ac:dyDescent="0.35">
      <c r="D267" s="74"/>
      <c r="E267" s="74"/>
      <c r="F267" s="74"/>
      <c r="H267" s="79"/>
      <c r="AG267" s="79"/>
      <c r="AH267" s="80"/>
      <c r="BW267" s="79"/>
    </row>
    <row r="268" spans="4:75" ht="17.25" customHeight="1" x14ac:dyDescent="0.35">
      <c r="D268" s="74"/>
      <c r="E268" s="74"/>
      <c r="F268" s="74"/>
      <c r="H268" s="79"/>
      <c r="AG268" s="79"/>
      <c r="AH268" s="80"/>
      <c r="BW268" s="79"/>
    </row>
    <row r="269" spans="4:75" ht="17.25" customHeight="1" x14ac:dyDescent="0.35">
      <c r="D269" s="74"/>
      <c r="E269" s="74"/>
      <c r="F269" s="74"/>
      <c r="H269" s="79"/>
      <c r="AG269" s="79"/>
      <c r="AH269" s="80"/>
      <c r="BW269" s="79"/>
    </row>
    <row r="270" spans="4:75" ht="17.25" customHeight="1" x14ac:dyDescent="0.35">
      <c r="D270" s="74"/>
      <c r="E270" s="74"/>
      <c r="F270" s="74"/>
      <c r="H270" s="79"/>
      <c r="AG270" s="79"/>
      <c r="AH270" s="80"/>
      <c r="BW270" s="79"/>
    </row>
    <row r="271" spans="4:75" ht="17.25" customHeight="1" x14ac:dyDescent="0.35">
      <c r="D271" s="74"/>
      <c r="E271" s="74"/>
      <c r="F271" s="74"/>
      <c r="H271" s="79"/>
      <c r="AG271" s="79"/>
      <c r="AH271" s="80"/>
      <c r="BW271" s="79"/>
    </row>
    <row r="272" spans="4:75" ht="17.25" customHeight="1" x14ac:dyDescent="0.35">
      <c r="D272" s="74"/>
      <c r="E272" s="74"/>
      <c r="F272" s="74"/>
      <c r="H272" s="79"/>
      <c r="AG272" s="79"/>
      <c r="AH272" s="80"/>
      <c r="BW272" s="79"/>
    </row>
    <row r="273" spans="4:75" ht="17.25" customHeight="1" x14ac:dyDescent="0.35">
      <c r="D273" s="74"/>
      <c r="E273" s="74"/>
      <c r="F273" s="74"/>
      <c r="H273" s="79"/>
      <c r="AG273" s="79"/>
      <c r="AH273" s="80"/>
      <c r="BW273" s="79"/>
    </row>
    <row r="274" spans="4:75" ht="17.25" customHeight="1" x14ac:dyDescent="0.35">
      <c r="D274" s="74"/>
      <c r="E274" s="74"/>
      <c r="F274" s="74"/>
      <c r="H274" s="79"/>
      <c r="AG274" s="79"/>
      <c r="AH274" s="80"/>
      <c r="BW274" s="79"/>
    </row>
    <row r="275" spans="4:75" ht="17.25" customHeight="1" x14ac:dyDescent="0.35">
      <c r="D275" s="74"/>
      <c r="E275" s="74"/>
      <c r="F275" s="74"/>
      <c r="H275" s="79"/>
      <c r="AG275" s="79"/>
      <c r="AH275" s="80"/>
      <c r="BW275" s="79"/>
    </row>
    <row r="276" spans="4:75" ht="17.25" customHeight="1" x14ac:dyDescent="0.35">
      <c r="D276" s="74"/>
      <c r="E276" s="74"/>
      <c r="F276" s="74"/>
      <c r="H276" s="79"/>
      <c r="AG276" s="79"/>
      <c r="AH276" s="80"/>
      <c r="BW276" s="79"/>
    </row>
    <row r="277" spans="4:75" ht="17.25" customHeight="1" x14ac:dyDescent="0.35">
      <c r="D277" s="74"/>
      <c r="E277" s="74"/>
      <c r="F277" s="74"/>
      <c r="H277" s="79"/>
      <c r="AG277" s="79"/>
      <c r="AH277" s="80"/>
      <c r="BW277" s="79"/>
    </row>
    <row r="278" spans="4:75" ht="17.25" customHeight="1" x14ac:dyDescent="0.35">
      <c r="D278" s="74"/>
      <c r="E278" s="74"/>
      <c r="F278" s="74"/>
      <c r="H278" s="79"/>
      <c r="AG278" s="79"/>
      <c r="AH278" s="80"/>
      <c r="BW278" s="79"/>
    </row>
    <row r="279" spans="4:75" ht="17.25" customHeight="1" x14ac:dyDescent="0.35">
      <c r="D279" s="74"/>
      <c r="E279" s="74"/>
      <c r="F279" s="74"/>
      <c r="H279" s="79"/>
      <c r="AG279" s="79"/>
      <c r="AH279" s="80"/>
      <c r="BW279" s="79"/>
    </row>
    <row r="280" spans="4:75" ht="17.25" customHeight="1" x14ac:dyDescent="0.35">
      <c r="D280" s="74"/>
      <c r="E280" s="74"/>
      <c r="F280" s="74"/>
      <c r="H280" s="79"/>
      <c r="AG280" s="79"/>
      <c r="AH280" s="80"/>
      <c r="BW280" s="79"/>
    </row>
    <row r="281" spans="4:75" ht="17.25" customHeight="1" x14ac:dyDescent="0.35">
      <c r="D281" s="74"/>
      <c r="E281" s="74"/>
      <c r="F281" s="74"/>
      <c r="H281" s="79"/>
      <c r="AG281" s="79"/>
      <c r="AH281" s="80"/>
      <c r="BW281" s="79"/>
    </row>
    <row r="282" spans="4:75" ht="17.25" customHeight="1" x14ac:dyDescent="0.35">
      <c r="D282" s="74"/>
      <c r="E282" s="74"/>
      <c r="F282" s="74"/>
      <c r="H282" s="79"/>
      <c r="AG282" s="79"/>
      <c r="AH282" s="80"/>
      <c r="BW282" s="79"/>
    </row>
    <row r="283" spans="4:75" ht="17.25" customHeight="1" x14ac:dyDescent="0.35">
      <c r="D283" s="74"/>
      <c r="E283" s="74"/>
      <c r="F283" s="74"/>
      <c r="H283" s="79"/>
      <c r="AG283" s="79"/>
      <c r="AH283" s="80"/>
      <c r="BW283" s="79"/>
    </row>
    <row r="284" spans="4:75" ht="17.25" customHeight="1" x14ac:dyDescent="0.35">
      <c r="D284" s="74"/>
      <c r="E284" s="74"/>
      <c r="F284" s="74"/>
      <c r="H284" s="79"/>
      <c r="AG284" s="79"/>
      <c r="AH284" s="80"/>
      <c r="BW284" s="79"/>
    </row>
    <row r="285" spans="4:75" ht="17.25" customHeight="1" x14ac:dyDescent="0.35">
      <c r="D285" s="74"/>
      <c r="E285" s="74"/>
      <c r="F285" s="74"/>
      <c r="H285" s="79"/>
      <c r="AG285" s="79"/>
      <c r="AH285" s="80"/>
      <c r="BW285" s="79"/>
    </row>
    <row r="286" spans="4:75" ht="17.25" customHeight="1" x14ac:dyDescent="0.35">
      <c r="D286" s="74"/>
      <c r="E286" s="74"/>
      <c r="F286" s="74"/>
      <c r="H286" s="79"/>
      <c r="AG286" s="79"/>
      <c r="AH286" s="80"/>
      <c r="BW286" s="79"/>
    </row>
    <row r="287" spans="4:75" ht="17.25" customHeight="1" x14ac:dyDescent="0.35">
      <c r="D287" s="74"/>
      <c r="E287" s="74"/>
      <c r="F287" s="74"/>
      <c r="H287" s="79"/>
      <c r="AG287" s="79"/>
      <c r="AH287" s="80"/>
      <c r="BW287" s="79"/>
    </row>
    <row r="288" spans="4:75" ht="17.25" customHeight="1" x14ac:dyDescent="0.35">
      <c r="D288" s="74"/>
      <c r="E288" s="74"/>
      <c r="F288" s="74"/>
      <c r="H288" s="79"/>
      <c r="AG288" s="79"/>
      <c r="AH288" s="80"/>
      <c r="BW288" s="79"/>
    </row>
    <row r="289" spans="4:75" ht="17.25" customHeight="1" x14ac:dyDescent="0.35">
      <c r="D289" s="74"/>
      <c r="E289" s="74"/>
      <c r="F289" s="74"/>
      <c r="H289" s="79"/>
      <c r="AG289" s="79"/>
      <c r="AH289" s="80"/>
      <c r="BW289" s="79"/>
    </row>
    <row r="290" spans="4:75" ht="17.25" customHeight="1" x14ac:dyDescent="0.35">
      <c r="D290" s="74"/>
      <c r="E290" s="74"/>
      <c r="F290" s="74"/>
      <c r="H290" s="79"/>
      <c r="AG290" s="79"/>
      <c r="AH290" s="80"/>
      <c r="BW290" s="79"/>
    </row>
    <row r="291" spans="4:75" ht="17.25" customHeight="1" x14ac:dyDescent="0.35">
      <c r="D291" s="74"/>
      <c r="E291" s="74"/>
      <c r="F291" s="74"/>
      <c r="H291" s="79"/>
      <c r="AG291" s="79"/>
      <c r="AH291" s="80"/>
      <c r="BW291" s="79"/>
    </row>
    <row r="292" spans="4:75" ht="17.25" customHeight="1" x14ac:dyDescent="0.35">
      <c r="D292" s="74"/>
      <c r="E292" s="74"/>
      <c r="F292" s="74"/>
      <c r="H292" s="79"/>
      <c r="AG292" s="79"/>
      <c r="AH292" s="80"/>
      <c r="BW292" s="79"/>
    </row>
    <row r="293" spans="4:75" ht="17.25" customHeight="1" x14ac:dyDescent="0.35">
      <c r="D293" s="74"/>
      <c r="E293" s="74"/>
      <c r="F293" s="74"/>
      <c r="H293" s="79"/>
      <c r="AG293" s="79"/>
      <c r="AH293" s="80"/>
      <c r="BW293" s="79"/>
    </row>
    <row r="294" spans="4:75" ht="17.25" customHeight="1" x14ac:dyDescent="0.35">
      <c r="D294" s="74"/>
      <c r="E294" s="74"/>
      <c r="F294" s="74"/>
      <c r="H294" s="79"/>
      <c r="AG294" s="79"/>
      <c r="AH294" s="80"/>
      <c r="BW294" s="79"/>
    </row>
    <row r="295" spans="4:75" ht="17.25" customHeight="1" x14ac:dyDescent="0.35">
      <c r="D295" s="74"/>
      <c r="E295" s="74"/>
      <c r="F295" s="74"/>
      <c r="H295" s="79"/>
      <c r="AG295" s="79"/>
      <c r="AH295" s="80"/>
      <c r="BW295" s="79"/>
    </row>
    <row r="296" spans="4:75" ht="17.25" customHeight="1" x14ac:dyDescent="0.35">
      <c r="D296" s="74"/>
      <c r="E296" s="74"/>
      <c r="F296" s="74"/>
      <c r="H296" s="79"/>
      <c r="AG296" s="79"/>
      <c r="AH296" s="80"/>
      <c r="BW296" s="79"/>
    </row>
    <row r="297" spans="4:75" ht="17.25" customHeight="1" x14ac:dyDescent="0.35">
      <c r="D297" s="74"/>
      <c r="E297" s="74"/>
      <c r="F297" s="74"/>
      <c r="H297" s="79"/>
      <c r="AG297" s="79"/>
      <c r="AH297" s="80"/>
      <c r="BW297" s="79"/>
    </row>
    <row r="298" spans="4:75" ht="17.25" customHeight="1" x14ac:dyDescent="0.35">
      <c r="D298" s="74"/>
      <c r="E298" s="74"/>
      <c r="F298" s="74"/>
      <c r="H298" s="79"/>
      <c r="AG298" s="79"/>
      <c r="AH298" s="80"/>
      <c r="BW298" s="79"/>
    </row>
    <row r="299" spans="4:75" ht="17.25" customHeight="1" x14ac:dyDescent="0.35">
      <c r="D299" s="74"/>
      <c r="E299" s="74"/>
      <c r="F299" s="74"/>
      <c r="H299" s="79"/>
      <c r="AG299" s="79"/>
      <c r="AH299" s="80"/>
      <c r="BW299" s="79"/>
    </row>
    <row r="300" spans="4:75" ht="17.25" customHeight="1" x14ac:dyDescent="0.35">
      <c r="D300" s="74"/>
      <c r="E300" s="74"/>
      <c r="F300" s="74"/>
      <c r="H300" s="79"/>
      <c r="AG300" s="79"/>
      <c r="AH300" s="80"/>
      <c r="BW300" s="79"/>
    </row>
    <row r="301" spans="4:75" ht="17.25" customHeight="1" x14ac:dyDescent="0.35">
      <c r="D301" s="74"/>
      <c r="E301" s="74"/>
      <c r="F301" s="74"/>
      <c r="H301" s="79"/>
      <c r="AG301" s="79"/>
      <c r="AH301" s="80"/>
      <c r="BW301" s="79"/>
    </row>
    <row r="302" spans="4:75" ht="17.25" customHeight="1" x14ac:dyDescent="0.35">
      <c r="D302" s="74"/>
      <c r="E302" s="74"/>
      <c r="F302" s="74"/>
      <c r="H302" s="79"/>
      <c r="AG302" s="79"/>
      <c r="AH302" s="80"/>
      <c r="BW302" s="79"/>
    </row>
    <row r="303" spans="4:75" ht="17.25" customHeight="1" x14ac:dyDescent="0.35">
      <c r="D303" s="74"/>
      <c r="E303" s="74"/>
      <c r="F303" s="74"/>
      <c r="H303" s="79"/>
      <c r="AG303" s="79"/>
      <c r="AH303" s="80"/>
      <c r="BW303" s="79"/>
    </row>
    <row r="304" spans="4:75" ht="17.25" customHeight="1" x14ac:dyDescent="0.35">
      <c r="D304" s="74"/>
      <c r="E304" s="74"/>
      <c r="F304" s="74"/>
      <c r="H304" s="79"/>
      <c r="AG304" s="79"/>
      <c r="AH304" s="80"/>
      <c r="BW304" s="79"/>
    </row>
    <row r="305" spans="4:75" ht="17.25" customHeight="1" x14ac:dyDescent="0.35">
      <c r="D305" s="74"/>
      <c r="E305" s="74"/>
      <c r="F305" s="74"/>
      <c r="H305" s="79"/>
      <c r="AG305" s="79"/>
      <c r="AH305" s="80"/>
      <c r="BW305" s="79"/>
    </row>
    <row r="306" spans="4:75" ht="17.25" customHeight="1" x14ac:dyDescent="0.35">
      <c r="D306" s="74"/>
      <c r="E306" s="74"/>
      <c r="F306" s="74"/>
      <c r="H306" s="79"/>
      <c r="AG306" s="79"/>
      <c r="AH306" s="80"/>
      <c r="BW306" s="79"/>
    </row>
    <row r="307" spans="4:75" ht="17.25" customHeight="1" x14ac:dyDescent="0.35">
      <c r="D307" s="74"/>
      <c r="E307" s="74"/>
      <c r="F307" s="74"/>
      <c r="H307" s="79"/>
      <c r="AG307" s="79"/>
      <c r="AH307" s="80"/>
      <c r="BW307" s="79"/>
    </row>
    <row r="308" spans="4:75" ht="17.25" customHeight="1" x14ac:dyDescent="0.35">
      <c r="D308" s="74"/>
      <c r="E308" s="74"/>
      <c r="F308" s="74"/>
      <c r="H308" s="79"/>
      <c r="AG308" s="79"/>
      <c r="AH308" s="80"/>
      <c r="BW308" s="79"/>
    </row>
    <row r="309" spans="4:75" ht="17.25" customHeight="1" x14ac:dyDescent="0.35">
      <c r="D309" s="74"/>
      <c r="E309" s="74"/>
      <c r="F309" s="74"/>
      <c r="H309" s="79"/>
      <c r="AG309" s="79"/>
      <c r="AH309" s="80"/>
      <c r="BW309" s="79"/>
    </row>
    <row r="310" spans="4:75" ht="17.25" customHeight="1" x14ac:dyDescent="0.35">
      <c r="D310" s="74"/>
      <c r="E310" s="74"/>
      <c r="F310" s="74"/>
      <c r="H310" s="79"/>
      <c r="AG310" s="79"/>
      <c r="AH310" s="80"/>
      <c r="BW310" s="79"/>
    </row>
    <row r="311" spans="4:75" ht="17.25" customHeight="1" x14ac:dyDescent="0.35">
      <c r="D311" s="74"/>
      <c r="E311" s="74"/>
      <c r="F311" s="74"/>
      <c r="H311" s="79"/>
      <c r="AG311" s="79"/>
      <c r="AH311" s="80"/>
      <c r="BW311" s="79"/>
    </row>
    <row r="312" spans="4:75" ht="17.25" customHeight="1" x14ac:dyDescent="0.35">
      <c r="D312" s="74"/>
      <c r="E312" s="74"/>
      <c r="F312" s="74"/>
      <c r="H312" s="79"/>
      <c r="AG312" s="79"/>
      <c r="AH312" s="80"/>
      <c r="BW312" s="79"/>
    </row>
    <row r="313" spans="4:75" ht="17.25" customHeight="1" x14ac:dyDescent="0.35">
      <c r="D313" s="74"/>
      <c r="E313" s="74"/>
      <c r="F313" s="74"/>
      <c r="H313" s="79"/>
      <c r="AG313" s="79"/>
      <c r="AH313" s="80"/>
      <c r="BW313" s="79"/>
    </row>
    <row r="314" spans="4:75" ht="17.25" customHeight="1" x14ac:dyDescent="0.35">
      <c r="D314" s="74"/>
      <c r="E314" s="74"/>
      <c r="F314" s="74"/>
      <c r="H314" s="79"/>
      <c r="AG314" s="79"/>
      <c r="AH314" s="80"/>
      <c r="BW314" s="79"/>
    </row>
    <row r="315" spans="4:75" ht="17.25" customHeight="1" x14ac:dyDescent="0.35">
      <c r="D315" s="74"/>
      <c r="E315" s="74"/>
      <c r="F315" s="74"/>
      <c r="H315" s="79"/>
      <c r="AG315" s="79"/>
      <c r="AH315" s="80"/>
      <c r="BW315" s="79"/>
    </row>
    <row r="316" spans="4:75" ht="17.25" customHeight="1" x14ac:dyDescent="0.35">
      <c r="D316" s="74"/>
      <c r="E316" s="74"/>
      <c r="F316" s="74"/>
      <c r="H316" s="79"/>
      <c r="AG316" s="79"/>
      <c r="AH316" s="80"/>
      <c r="BW316" s="79"/>
    </row>
    <row r="317" spans="4:75" ht="17.25" customHeight="1" x14ac:dyDescent="0.35">
      <c r="D317" s="74"/>
      <c r="E317" s="74"/>
      <c r="F317" s="74"/>
      <c r="H317" s="79"/>
      <c r="AG317" s="79"/>
      <c r="AH317" s="80"/>
      <c r="BW317" s="79"/>
    </row>
    <row r="318" spans="4:75" ht="17.25" customHeight="1" x14ac:dyDescent="0.35">
      <c r="D318" s="74"/>
      <c r="E318" s="74"/>
      <c r="F318" s="74"/>
      <c r="H318" s="79"/>
      <c r="AG318" s="79"/>
      <c r="AH318" s="80"/>
      <c r="BW318" s="79"/>
    </row>
    <row r="319" spans="4:75" ht="17.25" customHeight="1" x14ac:dyDescent="0.35">
      <c r="D319" s="74"/>
      <c r="E319" s="74"/>
      <c r="F319" s="74"/>
      <c r="H319" s="79"/>
      <c r="AG319" s="79"/>
      <c r="AH319" s="80"/>
      <c r="BW319" s="79"/>
    </row>
    <row r="320" spans="4:75" ht="17.25" customHeight="1" x14ac:dyDescent="0.35">
      <c r="D320" s="74"/>
      <c r="E320" s="74"/>
      <c r="F320" s="74"/>
      <c r="H320" s="79"/>
      <c r="AG320" s="79"/>
      <c r="AH320" s="80"/>
      <c r="BW320" s="79"/>
    </row>
    <row r="321" spans="4:75" ht="17.25" customHeight="1" x14ac:dyDescent="0.35">
      <c r="D321" s="74"/>
      <c r="E321" s="74"/>
      <c r="F321" s="74"/>
      <c r="H321" s="79"/>
      <c r="AG321" s="79"/>
      <c r="AH321" s="80"/>
      <c r="BW321" s="79"/>
    </row>
    <row r="322" spans="4:75" ht="17.25" customHeight="1" x14ac:dyDescent="0.35">
      <c r="D322" s="74"/>
      <c r="E322" s="74"/>
      <c r="F322" s="74"/>
      <c r="H322" s="79"/>
      <c r="AG322" s="79"/>
      <c r="AH322" s="80"/>
      <c r="BW322" s="79"/>
    </row>
    <row r="323" spans="4:75" ht="17.25" customHeight="1" x14ac:dyDescent="0.35">
      <c r="D323" s="74"/>
      <c r="E323" s="74"/>
      <c r="F323" s="74"/>
      <c r="H323" s="79"/>
      <c r="AG323" s="79"/>
      <c r="AH323" s="80"/>
      <c r="BW323" s="79"/>
    </row>
    <row r="324" spans="4:75" ht="17.25" customHeight="1" x14ac:dyDescent="0.35">
      <c r="D324" s="74"/>
      <c r="E324" s="74"/>
      <c r="F324" s="74"/>
      <c r="H324" s="79"/>
      <c r="AG324" s="79"/>
      <c r="AH324" s="80"/>
      <c r="BW324" s="79"/>
    </row>
    <row r="325" spans="4:75" ht="17.25" customHeight="1" x14ac:dyDescent="0.35">
      <c r="D325" s="74"/>
      <c r="E325" s="74"/>
      <c r="F325" s="74"/>
      <c r="H325" s="79"/>
      <c r="AG325" s="79"/>
      <c r="AH325" s="80"/>
      <c r="BW325" s="79"/>
    </row>
    <row r="326" spans="4:75" ht="17.25" customHeight="1" x14ac:dyDescent="0.35">
      <c r="D326" s="74"/>
      <c r="E326" s="74"/>
      <c r="F326" s="74"/>
      <c r="H326" s="79"/>
      <c r="AG326" s="79"/>
      <c r="AH326" s="80"/>
      <c r="BW326" s="79"/>
    </row>
    <row r="327" spans="4:75" ht="17.25" customHeight="1" x14ac:dyDescent="0.35">
      <c r="D327" s="74"/>
      <c r="E327" s="74"/>
      <c r="F327" s="74"/>
      <c r="H327" s="79"/>
      <c r="AG327" s="79"/>
      <c r="AH327" s="80"/>
      <c r="BW327" s="79"/>
    </row>
    <row r="328" spans="4:75" ht="17.25" customHeight="1" x14ac:dyDescent="0.35">
      <c r="D328" s="74"/>
      <c r="E328" s="74"/>
      <c r="F328" s="74"/>
      <c r="H328" s="79"/>
      <c r="AG328" s="79"/>
      <c r="AH328" s="80"/>
      <c r="BW328" s="79"/>
    </row>
    <row r="329" spans="4:75" ht="17.25" customHeight="1" x14ac:dyDescent="0.35">
      <c r="D329" s="74"/>
      <c r="E329" s="74"/>
      <c r="F329" s="74"/>
      <c r="H329" s="79"/>
      <c r="AG329" s="79"/>
      <c r="AH329" s="80"/>
      <c r="BW329" s="79"/>
    </row>
    <row r="330" spans="4:75" ht="17.25" customHeight="1" x14ac:dyDescent="0.35">
      <c r="D330" s="74"/>
      <c r="E330" s="74"/>
      <c r="F330" s="74"/>
      <c r="H330" s="79"/>
      <c r="AG330" s="79"/>
      <c r="AH330" s="80"/>
      <c r="BW330" s="79"/>
    </row>
    <row r="331" spans="4:75" ht="17.25" customHeight="1" x14ac:dyDescent="0.35">
      <c r="D331" s="74"/>
      <c r="E331" s="74"/>
      <c r="F331" s="74"/>
      <c r="H331" s="79"/>
      <c r="AG331" s="79"/>
      <c r="AH331" s="80"/>
      <c r="BW331" s="79"/>
    </row>
    <row r="332" spans="4:75" ht="17.25" customHeight="1" x14ac:dyDescent="0.35">
      <c r="D332" s="74"/>
      <c r="E332" s="74"/>
      <c r="F332" s="74"/>
      <c r="H332" s="79"/>
      <c r="AG332" s="79"/>
      <c r="AH332" s="80"/>
      <c r="BW332" s="79"/>
    </row>
    <row r="333" spans="4:75" ht="17.25" customHeight="1" x14ac:dyDescent="0.35">
      <c r="D333" s="74"/>
      <c r="E333" s="74"/>
      <c r="F333" s="74"/>
      <c r="H333" s="79"/>
      <c r="AG333" s="79"/>
      <c r="AH333" s="80"/>
      <c r="BW333" s="79"/>
    </row>
    <row r="334" spans="4:75" ht="17.25" customHeight="1" x14ac:dyDescent="0.35">
      <c r="D334" s="74"/>
      <c r="E334" s="74"/>
      <c r="F334" s="74"/>
      <c r="H334" s="79"/>
      <c r="AG334" s="79"/>
      <c r="AH334" s="80"/>
      <c r="BW334" s="79"/>
    </row>
    <row r="335" spans="4:75" ht="17.25" customHeight="1" x14ac:dyDescent="0.35">
      <c r="D335" s="74"/>
      <c r="E335" s="74"/>
      <c r="F335" s="74"/>
      <c r="H335" s="79"/>
      <c r="AG335" s="79"/>
      <c r="AH335" s="80"/>
      <c r="BW335" s="79"/>
    </row>
    <row r="336" spans="4:75" ht="17.25" customHeight="1" x14ac:dyDescent="0.35">
      <c r="D336" s="74"/>
      <c r="E336" s="74"/>
      <c r="F336" s="74"/>
      <c r="H336" s="79"/>
      <c r="AG336" s="79"/>
      <c r="AH336" s="80"/>
      <c r="BW336" s="79"/>
    </row>
    <row r="337" spans="4:75" ht="17.25" customHeight="1" x14ac:dyDescent="0.35">
      <c r="D337" s="74"/>
      <c r="E337" s="74"/>
      <c r="F337" s="74"/>
      <c r="H337" s="79"/>
      <c r="AG337" s="79"/>
      <c r="AH337" s="80"/>
      <c r="BW337" s="79"/>
    </row>
    <row r="338" spans="4:75" ht="17.25" customHeight="1" x14ac:dyDescent="0.35">
      <c r="D338" s="74"/>
      <c r="E338" s="74"/>
      <c r="F338" s="74"/>
      <c r="H338" s="79"/>
      <c r="AG338" s="79"/>
      <c r="AH338" s="80"/>
      <c r="BW338" s="79"/>
    </row>
    <row r="339" spans="4:75" ht="17.25" customHeight="1" x14ac:dyDescent="0.35">
      <c r="D339" s="74"/>
      <c r="E339" s="74"/>
      <c r="F339" s="74"/>
      <c r="H339" s="79"/>
      <c r="AG339" s="79"/>
      <c r="AH339" s="80"/>
      <c r="BW339" s="79"/>
    </row>
    <row r="340" spans="4:75" ht="17.25" customHeight="1" x14ac:dyDescent="0.35">
      <c r="D340" s="74"/>
      <c r="E340" s="74"/>
      <c r="F340" s="74"/>
      <c r="H340" s="79"/>
      <c r="AG340" s="79"/>
      <c r="AH340" s="80"/>
      <c r="BW340" s="79"/>
    </row>
    <row r="341" spans="4:75" ht="17.25" customHeight="1" x14ac:dyDescent="0.35">
      <c r="D341" s="74"/>
      <c r="E341" s="74"/>
      <c r="F341" s="74"/>
      <c r="H341" s="79"/>
      <c r="AG341" s="79"/>
      <c r="AH341" s="80"/>
      <c r="BW341" s="79"/>
    </row>
    <row r="342" spans="4:75" ht="17.25" customHeight="1" x14ac:dyDescent="0.35">
      <c r="D342" s="74"/>
      <c r="E342" s="74"/>
      <c r="F342" s="74"/>
      <c r="H342" s="79"/>
      <c r="AG342" s="79"/>
      <c r="AH342" s="80"/>
      <c r="BW342" s="79"/>
    </row>
    <row r="343" spans="4:75" ht="17.25" customHeight="1" x14ac:dyDescent="0.35">
      <c r="D343" s="74"/>
      <c r="E343" s="74"/>
      <c r="F343" s="74"/>
      <c r="H343" s="79"/>
      <c r="AG343" s="79"/>
      <c r="AH343" s="80"/>
      <c r="BW343" s="79"/>
    </row>
    <row r="344" spans="4:75" ht="17.25" customHeight="1" x14ac:dyDescent="0.35">
      <c r="D344" s="74"/>
      <c r="E344" s="74"/>
      <c r="F344" s="74"/>
      <c r="H344" s="79"/>
      <c r="AG344" s="79"/>
      <c r="AH344" s="80"/>
      <c r="BW344" s="79"/>
    </row>
    <row r="345" spans="4:75" ht="17.25" customHeight="1" x14ac:dyDescent="0.35">
      <c r="D345" s="74"/>
      <c r="E345" s="74"/>
      <c r="F345" s="74"/>
      <c r="H345" s="79"/>
      <c r="AG345" s="79"/>
      <c r="AH345" s="80"/>
      <c r="BW345" s="79"/>
    </row>
    <row r="346" spans="4:75" ht="17.25" customHeight="1" x14ac:dyDescent="0.35">
      <c r="D346" s="74"/>
      <c r="E346" s="74"/>
      <c r="F346" s="74"/>
      <c r="H346" s="79"/>
      <c r="AG346" s="79"/>
      <c r="AH346" s="80"/>
      <c r="BW346" s="79"/>
    </row>
  </sheetData>
  <sheetProtection sheet="1" objects="1" scenarios="1"/>
  <pageMargins left="0.39370078740157483" right="0.74803149606299213" top="0.39370078740157483" bottom="0.39370078740157483" header="0.51181102362204722" footer="0.51181102362204722"/>
  <pageSetup paperSize="9" scale="16"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499984740745262"/>
    <pageSetUpPr fitToPage="1"/>
  </sheetPr>
  <dimension ref="A1:O26"/>
  <sheetViews>
    <sheetView showGridLines="0" showRowColHeaders="0" workbookViewId="0">
      <pane xSplit="14" ySplit="12" topLeftCell="O13" activePane="bottomRight" state="frozen"/>
      <selection activeCell="O17" sqref="O17"/>
      <selection pane="topRight" activeCell="O17" sqref="O17"/>
      <selection pane="bottomLeft" activeCell="O17" sqref="O17"/>
      <selection pane="bottomRight" activeCell="O13" sqref="O13"/>
    </sheetView>
  </sheetViews>
  <sheetFormatPr defaultColWidth="9.1328125" defaultRowHeight="13.15" x14ac:dyDescent="0.4"/>
  <cols>
    <col min="1" max="1" width="3.265625" style="1" customWidth="1"/>
    <col min="2" max="2" width="9.1328125" style="1" customWidth="1"/>
    <col min="3" max="6" width="9.1328125" style="1"/>
    <col min="7" max="8" width="9.86328125" style="1" customWidth="1"/>
    <col min="9" max="9" width="3" style="1" customWidth="1"/>
    <col min="10" max="11" width="9.86328125" style="1" customWidth="1"/>
    <col min="12" max="12" width="3.265625" style="1" customWidth="1"/>
    <col min="13" max="13" width="10.265625" style="1" customWidth="1"/>
    <col min="14" max="16384" width="9.1328125" style="1"/>
  </cols>
  <sheetData>
    <row r="1" spans="1:15" ht="10.5" customHeight="1" x14ac:dyDescent="0.4">
      <c r="N1" s="10">
        <f>Community!K11</f>
        <v>1</v>
      </c>
    </row>
    <row r="2" spans="1:15" ht="10.5" customHeight="1" x14ac:dyDescent="0.4"/>
    <row r="3" spans="1:15" ht="10.5" customHeight="1" x14ac:dyDescent="0.4"/>
    <row r="4" spans="1:15" ht="10.5" customHeight="1" x14ac:dyDescent="0.4">
      <c r="N4" s="8" t="s">
        <v>45</v>
      </c>
    </row>
    <row r="5" spans="1:15" ht="10.5" customHeight="1" x14ac:dyDescent="0.4">
      <c r="N5" s="8" t="s">
        <v>50</v>
      </c>
    </row>
    <row r="6" spans="1:15" ht="10.5" customHeight="1" x14ac:dyDescent="0.4">
      <c r="A6" s="2"/>
      <c r="L6" s="2"/>
    </row>
    <row r="7" spans="1:15" ht="21" customHeight="1" x14ac:dyDescent="0.4">
      <c r="A7" s="2"/>
      <c r="B7" s="101" t="s">
        <v>78</v>
      </c>
      <c r="C7" s="101"/>
      <c r="D7" s="101"/>
      <c r="E7" s="101"/>
      <c r="F7" s="101"/>
      <c r="G7" s="101"/>
      <c r="H7" s="101"/>
      <c r="I7" s="101"/>
      <c r="J7" s="101"/>
      <c r="K7" s="101"/>
      <c r="L7" s="2"/>
    </row>
    <row r="8" spans="1:15" x14ac:dyDescent="0.4">
      <c r="C8" s="3"/>
      <c r="G8" s="10"/>
      <c r="H8" s="10"/>
      <c r="I8" s="10"/>
      <c r="J8" s="10">
        <f>Community!K11</f>
        <v>1</v>
      </c>
      <c r="M8" s="102" t="str">
        <f>IF(Community!$K$11=1,CONCATENATE(G12,": per cent higher or lower than ",J12),"")</f>
        <v xml:space="preserve">Hume : per cent higher or lower than Nillumbik </v>
      </c>
      <c r="N8" s="102"/>
    </row>
    <row r="9" spans="1:15" ht="3" customHeight="1" x14ac:dyDescent="0.4">
      <c r="G9" s="10"/>
      <c r="H9" s="10"/>
      <c r="I9" s="10"/>
      <c r="J9" s="10"/>
      <c r="M9" s="102"/>
      <c r="N9" s="102"/>
    </row>
    <row r="10" spans="1:15" ht="13.5" customHeight="1" x14ac:dyDescent="0.45">
      <c r="F10" s="3"/>
      <c r="G10" s="111"/>
      <c r="H10" s="111"/>
      <c r="I10" s="111"/>
      <c r="J10" s="111"/>
      <c r="K10" s="111"/>
      <c r="M10" s="102"/>
      <c r="N10" s="102"/>
    </row>
    <row r="11" spans="1:15" ht="15" customHeight="1" x14ac:dyDescent="0.4">
      <c r="G11" s="12">
        <f>Community!H11</f>
        <v>33</v>
      </c>
      <c r="H11" s="10"/>
      <c r="I11" s="10"/>
      <c r="J11" s="12">
        <f>Community!J11</f>
        <v>57</v>
      </c>
      <c r="M11" s="102"/>
      <c r="N11" s="102"/>
    </row>
    <row r="12" spans="1:15" ht="16.5" customHeight="1" x14ac:dyDescent="0.4">
      <c r="B12" s="104" t="str">
        <f>IF(Community!K11=2,"A high standardized score represents a more favorable outcome","")</f>
        <v/>
      </c>
      <c r="C12" s="104"/>
      <c r="D12" s="104"/>
      <c r="E12" s="104"/>
      <c r="F12" s="104"/>
      <c r="G12" s="95" t="str">
        <f>INDEX('Data 3 Table'!B4:B84,G11)</f>
        <v xml:space="preserve">Hume </v>
      </c>
      <c r="H12" s="95"/>
      <c r="I12" s="4"/>
      <c r="J12" s="95" t="str">
        <f>INDEX('Data 3 Table'!B4:B84,J11)</f>
        <v xml:space="preserve">Nillumbik </v>
      </c>
      <c r="K12" s="95"/>
      <c r="M12" s="102"/>
      <c r="N12" s="102"/>
    </row>
    <row r="13" spans="1:15" ht="23.25" customHeight="1" x14ac:dyDescent="0.4">
      <c r="A13" s="15">
        <v>21</v>
      </c>
      <c r="B13" s="98" t="str">
        <f>'Data 3 Table'!W3</f>
        <v>Per cent of children who were presented for their 2-year key ages-and-stages visit, 2017</v>
      </c>
      <c r="C13" s="98"/>
      <c r="D13" s="98"/>
      <c r="E13" s="98"/>
      <c r="F13" s="98"/>
      <c r="G13" s="112">
        <f>VLOOKUP($G$11,'Data 3 Table'!$A$4:$CW$84,2+$A13)</f>
        <v>56.8</v>
      </c>
      <c r="H13" s="112"/>
      <c r="I13" s="17"/>
      <c r="J13" s="113">
        <f>VLOOKUP($J$11,'Data 3 Table'!$A$4:$CW$84,2+$A13)</f>
        <v>83.3</v>
      </c>
      <c r="K13" s="113"/>
      <c r="M13" s="22">
        <f t="shared" ref="M13:M18" si="0">(G13-J13)/J13*100</f>
        <v>-31.812725090036015</v>
      </c>
      <c r="N13" s="7"/>
      <c r="O13" s="7"/>
    </row>
    <row r="14" spans="1:15" ht="23.25" customHeight="1" x14ac:dyDescent="0.4">
      <c r="A14" s="15">
        <v>22</v>
      </c>
      <c r="B14" s="103" t="str">
        <f>'Data 3 Table'!X3</f>
        <v>Per cent of children fully breast feeding at 6 months, 2015/16</v>
      </c>
      <c r="C14" s="103"/>
      <c r="D14" s="103"/>
      <c r="E14" s="103"/>
      <c r="F14" s="103"/>
      <c r="G14" s="109">
        <f>VLOOKUP($G$11,'Data 3 Table'!$A$4:$CW$84,2+$A14)</f>
        <v>27.3</v>
      </c>
      <c r="H14" s="109"/>
      <c r="I14" s="17"/>
      <c r="J14" s="110">
        <f>VLOOKUP($J$11,'Data 3 Table'!$A$4:$CW$84,2+$A14)</f>
        <v>54.1</v>
      </c>
      <c r="K14" s="110"/>
      <c r="M14" s="21">
        <f t="shared" si="0"/>
        <v>-49.53789279112754</v>
      </c>
      <c r="N14" s="7"/>
      <c r="O14" s="7"/>
    </row>
    <row r="15" spans="1:15" ht="23.25" customHeight="1" x14ac:dyDescent="0.4">
      <c r="A15" s="15">
        <v>25</v>
      </c>
      <c r="B15" s="98" t="str">
        <f>'Data 3 Table'!AA3</f>
        <v xml:space="preserve"> Child protection investigations completed per 1,000 eligible pop., 2014</v>
      </c>
      <c r="C15" s="98"/>
      <c r="D15" s="98"/>
      <c r="E15" s="98"/>
      <c r="F15" s="98"/>
      <c r="G15" s="107">
        <f>VLOOKUP($G$11,'Data 3 Table'!$A$4:$CW$84,2+$A15)</f>
        <v>17.899999999999999</v>
      </c>
      <c r="H15" s="107"/>
      <c r="I15" s="17"/>
      <c r="J15" s="108">
        <f>VLOOKUP($J$11,'Data 3 Table'!$A$4:$CW$84,2+$A15)</f>
        <v>2.9</v>
      </c>
      <c r="K15" s="108"/>
      <c r="M15" s="22">
        <f t="shared" si="0"/>
        <v>517.24137931034477</v>
      </c>
      <c r="N15" s="7"/>
      <c r="O15" s="7"/>
    </row>
    <row r="16" spans="1:15" ht="23.25" customHeight="1" x14ac:dyDescent="0.4">
      <c r="A16" s="15">
        <v>24</v>
      </c>
      <c r="B16" s="103" t="str">
        <f>'Data 3 Table'!Z3</f>
        <v>Per cent prep pupils who had not attended pre-school before their first year at school: 2018</v>
      </c>
      <c r="C16" s="103"/>
      <c r="D16" s="103"/>
      <c r="E16" s="103"/>
      <c r="F16" s="103"/>
      <c r="G16" s="105">
        <f>VLOOKUP($G$11,'Data 3 Table'!$A$4:$CW$84,2+$A16)</f>
        <v>18.599999999999994</v>
      </c>
      <c r="H16" s="105"/>
      <c r="I16" s="17"/>
      <c r="J16" s="106">
        <f>VLOOKUP($J$11,'Data 3 Table'!$A$4:$CW$84,2+$A16)</f>
        <v>4</v>
      </c>
      <c r="K16" s="106"/>
      <c r="M16" s="21">
        <f t="shared" si="0"/>
        <v>364.99999999999989</v>
      </c>
      <c r="N16" s="7"/>
      <c r="O16" s="7"/>
    </row>
    <row r="17" spans="1:15" ht="23.25" customHeight="1" x14ac:dyDescent="0.4">
      <c r="A17" s="15">
        <v>23</v>
      </c>
      <c r="B17" s="98" t="str">
        <f>'Data 3 Table'!Y3</f>
        <v>Per cent of prep. pupils developmentally vulnerable in 1 or more domains, 2018</v>
      </c>
      <c r="C17" s="98"/>
      <c r="D17" s="98"/>
      <c r="E17" s="98"/>
      <c r="F17" s="98"/>
      <c r="G17" s="112">
        <f>VLOOKUP($G$11,'Data 3 Table'!$A$4:$CW$84,2+$A17)</f>
        <v>16.4107485604607</v>
      </c>
      <c r="H17" s="112"/>
      <c r="I17" s="17"/>
      <c r="J17" s="113">
        <f>VLOOKUP($J$11,'Data 3 Table'!$A$4:$CW$84,2+$A17)</f>
        <v>4.2674253200569003</v>
      </c>
      <c r="K17" s="113"/>
      <c r="M17" s="22">
        <f t="shared" si="0"/>
        <v>284.5585412667956</v>
      </c>
      <c r="N17" s="7"/>
      <c r="O17" s="7"/>
    </row>
    <row r="18" spans="1:15" ht="27.95" customHeight="1" x14ac:dyDescent="0.4">
      <c r="A18" s="15">
        <v>103</v>
      </c>
      <c r="B18" s="103" t="str">
        <f>'Data 3 Table'!DA3</f>
        <v>Smoking during pregnancy 2012-14</v>
      </c>
      <c r="C18" s="103"/>
      <c r="D18" s="103"/>
      <c r="E18" s="103"/>
      <c r="F18" s="103"/>
      <c r="G18" s="105">
        <f>VLOOKUP($G$11,'Data 3 Table'!$A$4:$DA$84,2+$A18)</f>
        <v>13.352607532031746</v>
      </c>
      <c r="H18" s="105"/>
      <c r="I18" s="17"/>
      <c r="J18" s="106">
        <f>VLOOKUP($J$11,'Data 3 Table'!$A$4:$DA$84,2+$A18)</f>
        <v>3.8031319910514538</v>
      </c>
      <c r="K18" s="106"/>
      <c r="M18" s="21">
        <f t="shared" si="0"/>
        <v>251.09503334224655</v>
      </c>
    </row>
    <row r="19" spans="1:15" ht="20.25" customHeight="1" x14ac:dyDescent="0.4"/>
    <row r="20" spans="1:15" ht="20.25" customHeight="1" x14ac:dyDescent="0.4"/>
    <row r="21" spans="1:15" ht="20.25" customHeight="1" x14ac:dyDescent="0.4"/>
    <row r="22" spans="1:15" ht="20.25" customHeight="1" x14ac:dyDescent="0.4"/>
    <row r="23" spans="1:15" ht="20.25" customHeight="1" x14ac:dyDescent="0.4"/>
    <row r="24" spans="1:15" ht="20.25" customHeight="1" x14ac:dyDescent="0.4"/>
    <row r="25" spans="1:15" ht="20.25" customHeight="1" x14ac:dyDescent="0.4"/>
    <row r="26" spans="1:15" ht="13.5" customHeight="1" x14ac:dyDescent="0.4"/>
  </sheetData>
  <sheetProtection sheet="1" objects="1" scenarios="1"/>
  <mergeCells count="24">
    <mergeCell ref="M8:N12"/>
    <mergeCell ref="B7:K7"/>
    <mergeCell ref="G12:H12"/>
    <mergeCell ref="J12:K12"/>
    <mergeCell ref="B13:F13"/>
    <mergeCell ref="G13:H13"/>
    <mergeCell ref="J13:K13"/>
    <mergeCell ref="G10:K10"/>
    <mergeCell ref="B12:F12"/>
    <mergeCell ref="B14:F14"/>
    <mergeCell ref="G14:H14"/>
    <mergeCell ref="J14:K14"/>
    <mergeCell ref="B15:F15"/>
    <mergeCell ref="G15:H15"/>
    <mergeCell ref="J15:K15"/>
    <mergeCell ref="B18:F18"/>
    <mergeCell ref="G18:H18"/>
    <mergeCell ref="J18:K18"/>
    <mergeCell ref="B16:F16"/>
    <mergeCell ref="G16:H16"/>
    <mergeCell ref="J16:K16"/>
    <mergeCell ref="B17:F17"/>
    <mergeCell ref="G17:H17"/>
    <mergeCell ref="J17:K17"/>
  </mergeCells>
  <conditionalFormatting sqref="B12:F12">
    <cfRule type="expression" dxfId="338" priority="27" stopIfTrue="1">
      <formula>J8=2</formula>
    </cfRule>
  </conditionalFormatting>
  <conditionalFormatting sqref="M13 M15 M17">
    <cfRule type="expression" dxfId="337" priority="26" stopIfTrue="1">
      <formula>$J$8=1</formula>
    </cfRule>
  </conditionalFormatting>
  <conditionalFormatting sqref="M14 M16">
    <cfRule type="expression" dxfId="336" priority="25" stopIfTrue="1">
      <formula>$J$8=1</formula>
    </cfRule>
  </conditionalFormatting>
  <conditionalFormatting sqref="M13 M15">
    <cfRule type="expression" dxfId="335" priority="24" stopIfTrue="1">
      <formula>$J$8=1</formula>
    </cfRule>
  </conditionalFormatting>
  <conditionalFormatting sqref="M14 M16">
    <cfRule type="expression" dxfId="334" priority="23" stopIfTrue="1">
      <formula>$J$8=1</formula>
    </cfRule>
  </conditionalFormatting>
  <conditionalFormatting sqref="M13 M15">
    <cfRule type="expression" dxfId="333" priority="22" stopIfTrue="1">
      <formula>$J$8=1</formula>
    </cfRule>
  </conditionalFormatting>
  <conditionalFormatting sqref="M14 M16">
    <cfRule type="expression" dxfId="332" priority="21" stopIfTrue="1">
      <formula>$J$8=1</formula>
    </cfRule>
  </conditionalFormatting>
  <conditionalFormatting sqref="M13 M15">
    <cfRule type="expression" dxfId="331" priority="20" stopIfTrue="1">
      <formula>$J$8=1</formula>
    </cfRule>
  </conditionalFormatting>
  <conditionalFormatting sqref="M14 M16">
    <cfRule type="expression" dxfId="330" priority="19" stopIfTrue="1">
      <formula>$J$8=1</formula>
    </cfRule>
  </conditionalFormatting>
  <conditionalFormatting sqref="M16 M13:M14">
    <cfRule type="expression" dxfId="329" priority="18" stopIfTrue="1">
      <formula>$J$8=1</formula>
    </cfRule>
  </conditionalFormatting>
  <conditionalFormatting sqref="M15">
    <cfRule type="expression" dxfId="328" priority="17" stopIfTrue="1">
      <formula>$J$8=1</formula>
    </cfRule>
  </conditionalFormatting>
  <conditionalFormatting sqref="M15">
    <cfRule type="expression" dxfId="327" priority="16" stopIfTrue="1">
      <formula>$J$8=1</formula>
    </cfRule>
  </conditionalFormatting>
  <conditionalFormatting sqref="M14 M16">
    <cfRule type="expression" dxfId="326" priority="15" stopIfTrue="1">
      <formula>$J$8=1</formula>
    </cfRule>
  </conditionalFormatting>
  <conditionalFormatting sqref="M13:M16">
    <cfRule type="expression" dxfId="325" priority="14" stopIfTrue="1">
      <formula>$N$1=2</formula>
    </cfRule>
  </conditionalFormatting>
  <conditionalFormatting sqref="M17">
    <cfRule type="expression" dxfId="324" priority="13" stopIfTrue="1">
      <formula>$J$8=1</formula>
    </cfRule>
  </conditionalFormatting>
  <conditionalFormatting sqref="M17">
    <cfRule type="expression" dxfId="323" priority="12" stopIfTrue="1">
      <formula>$J$8=1</formula>
    </cfRule>
  </conditionalFormatting>
  <conditionalFormatting sqref="M17">
    <cfRule type="expression" dxfId="322" priority="11" stopIfTrue="1">
      <formula>$J$8=1</formula>
    </cfRule>
  </conditionalFormatting>
  <conditionalFormatting sqref="M17">
    <cfRule type="expression" dxfId="321" priority="10" stopIfTrue="1">
      <formula>$J$8=1</formula>
    </cfRule>
  </conditionalFormatting>
  <conditionalFormatting sqref="M17">
    <cfRule type="expression" dxfId="320" priority="9" stopIfTrue="1">
      <formula>$J$8=1</formula>
    </cfRule>
  </conditionalFormatting>
  <conditionalFormatting sqref="M17">
    <cfRule type="expression" dxfId="319" priority="8" stopIfTrue="1">
      <formula>$N$1=2</formula>
    </cfRule>
  </conditionalFormatting>
  <conditionalFormatting sqref="M18">
    <cfRule type="expression" dxfId="318" priority="7" stopIfTrue="1">
      <formula>$J$8=1</formula>
    </cfRule>
  </conditionalFormatting>
  <conditionalFormatting sqref="M18">
    <cfRule type="expression" dxfId="317" priority="6" stopIfTrue="1">
      <formula>$J$8=1</formula>
    </cfRule>
  </conditionalFormatting>
  <conditionalFormatting sqref="M18">
    <cfRule type="expression" dxfId="316" priority="5" stopIfTrue="1">
      <formula>$J$8=1</formula>
    </cfRule>
  </conditionalFormatting>
  <conditionalFormatting sqref="M18">
    <cfRule type="expression" dxfId="315" priority="4" stopIfTrue="1">
      <formula>$J$8=1</formula>
    </cfRule>
  </conditionalFormatting>
  <conditionalFormatting sqref="M18">
    <cfRule type="expression" dxfId="314" priority="3" stopIfTrue="1">
      <formula>$J$8=1</formula>
    </cfRule>
  </conditionalFormatting>
  <conditionalFormatting sqref="M18">
    <cfRule type="expression" dxfId="313" priority="2" stopIfTrue="1">
      <formula>$J$8=1</formula>
    </cfRule>
  </conditionalFormatting>
  <conditionalFormatting sqref="M18">
    <cfRule type="expression" dxfId="312" priority="1" stopIfTrue="1">
      <formula>$N$1=2</formula>
    </cfRule>
  </conditionalFormatting>
  <hyperlinks>
    <hyperlink ref="B13:F13" r:id="rId1" display="http://www.greaterdandenong.com/document/18494/statistics-vic-maternal-and-child-health-indicators" xr:uid="{00000000-0004-0000-0900-000000000000}"/>
    <hyperlink ref="B14:F14" r:id="rId2" display="http://www.greaterdandenong.com/document/18494/statistics-vic-maternal-and-child-health-indicators" xr:uid="{00000000-0004-0000-0900-000001000000}"/>
    <hyperlink ref="B16:F16" r:id="rId3" display="http://www.greaterdandenong.com/document/24126/statistics-kindergarten-attendance" xr:uid="{00000000-0004-0000-0900-000002000000}"/>
    <hyperlink ref="B17:F17" r:id="rId4" display="http://www.greaterdandenong.com/document/18503/statistics-vic-australian-early-development-index-results" xr:uid="{00000000-0004-0000-0900-000003000000}"/>
    <hyperlink ref="B18:F18" r:id="rId5" display="http://www.greaterdandenong.com/document/24126/statistics-kindergarten-attendance" xr:uid="{8BA48856-880C-4CF5-AE13-16F21AFEC5CD}"/>
  </hyperlinks>
  <pageMargins left="0.39370078740157483" right="0.39370078740157483" top="0.39370078740157483" bottom="0.39370078740157483" header="0.39370078740157483" footer="0.31496062992125984"/>
  <pageSetup paperSize="9" orientation="landscape" verticalDpi="0" r:id="rId6"/>
  <drawing r:id="rId7"/>
  <legacyDrawing r:id="rId8"/>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499984740745262"/>
    <pageSetUpPr fitToPage="1"/>
  </sheetPr>
  <dimension ref="A1:O23"/>
  <sheetViews>
    <sheetView showGridLines="0" showRowColHeaders="0" workbookViewId="0">
      <pane xSplit="14" ySplit="12" topLeftCell="O13" activePane="bottomRight" state="frozen"/>
      <selection activeCell="O17" sqref="O17"/>
      <selection pane="topRight" activeCell="O17" sqref="O17"/>
      <selection pane="bottomLeft" activeCell="O17" sqref="O17"/>
      <selection pane="bottomRight" activeCell="Q10" sqref="Q10"/>
    </sheetView>
  </sheetViews>
  <sheetFormatPr defaultColWidth="9.1328125" defaultRowHeight="13.15" x14ac:dyDescent="0.4"/>
  <cols>
    <col min="1" max="1" width="3.265625" style="1" customWidth="1"/>
    <col min="2" max="2" width="9.1328125" style="1" customWidth="1"/>
    <col min="3" max="6" width="9.1328125" style="1"/>
    <col min="7" max="8" width="9.86328125" style="1" customWidth="1"/>
    <col min="9" max="9" width="3" style="1" customWidth="1"/>
    <col min="10" max="11" width="9.86328125" style="1" customWidth="1"/>
    <col min="12" max="12" width="3.265625" style="1" customWidth="1"/>
    <col min="13" max="13" width="10.265625" style="1" customWidth="1"/>
    <col min="14" max="16384" width="9.1328125" style="1"/>
  </cols>
  <sheetData>
    <row r="1" spans="1:15" ht="10.5" customHeight="1" x14ac:dyDescent="0.4">
      <c r="N1" s="10">
        <f>Community!K11</f>
        <v>1</v>
      </c>
    </row>
    <row r="2" spans="1:15" ht="10.5" customHeight="1" x14ac:dyDescent="0.4"/>
    <row r="3" spans="1:15" ht="10.5" customHeight="1" x14ac:dyDescent="0.4"/>
    <row r="4" spans="1:15" ht="10.5" customHeight="1" x14ac:dyDescent="0.4">
      <c r="N4" s="8" t="s">
        <v>45</v>
      </c>
    </row>
    <row r="5" spans="1:15" ht="10.5" customHeight="1" x14ac:dyDescent="0.4">
      <c r="N5" s="8" t="s">
        <v>50</v>
      </c>
    </row>
    <row r="6" spans="1:15" ht="10.5" customHeight="1" x14ac:dyDescent="0.4">
      <c r="A6" s="2"/>
      <c r="L6" s="2"/>
    </row>
    <row r="7" spans="1:15" ht="21" customHeight="1" x14ac:dyDescent="0.4">
      <c r="A7" s="2"/>
      <c r="B7" s="101" t="s">
        <v>82</v>
      </c>
      <c r="C7" s="101"/>
      <c r="D7" s="101"/>
      <c r="E7" s="101"/>
      <c r="F7" s="101"/>
      <c r="G7" s="101"/>
      <c r="H7" s="101"/>
      <c r="I7" s="101"/>
      <c r="J7" s="101"/>
      <c r="K7" s="101"/>
      <c r="L7" s="2"/>
    </row>
    <row r="8" spans="1:15" x14ac:dyDescent="0.4">
      <c r="C8" s="3"/>
      <c r="G8" s="10"/>
      <c r="H8" s="10"/>
      <c r="I8" s="10"/>
      <c r="J8" s="10">
        <f>Community!K11</f>
        <v>1</v>
      </c>
      <c r="M8" s="102" t="str">
        <f>IF(Community!$K$11=1,CONCATENATE(G12,": per cent higher or lower than ",J12),"")</f>
        <v xml:space="preserve">Hume : per cent higher or lower than Nillumbik </v>
      </c>
      <c r="N8" s="102"/>
    </row>
    <row r="9" spans="1:15" ht="3" customHeight="1" x14ac:dyDescent="0.4">
      <c r="G9" s="10"/>
      <c r="H9" s="10"/>
      <c r="I9" s="10"/>
      <c r="J9" s="10"/>
      <c r="M9" s="102"/>
      <c r="N9" s="102"/>
    </row>
    <row r="10" spans="1:15" ht="13.5" customHeight="1" x14ac:dyDescent="0.45">
      <c r="F10" s="3"/>
      <c r="G10" s="111"/>
      <c r="H10" s="111"/>
      <c r="I10" s="111"/>
      <c r="J10" s="111"/>
      <c r="K10" s="111"/>
      <c r="M10" s="102"/>
      <c r="N10" s="102"/>
    </row>
    <row r="11" spans="1:15" ht="15" customHeight="1" x14ac:dyDescent="0.4">
      <c r="G11" s="12">
        <f>Community!H11</f>
        <v>33</v>
      </c>
      <c r="H11" s="10"/>
      <c r="I11" s="10"/>
      <c r="J11" s="12">
        <f>Community!J11</f>
        <v>57</v>
      </c>
      <c r="M11" s="102"/>
      <c r="N11" s="102"/>
    </row>
    <row r="12" spans="1:15" ht="16.5" customHeight="1" x14ac:dyDescent="0.4">
      <c r="A12" s="9"/>
      <c r="B12" s="104" t="str">
        <f>IF(Community!K11=2,"A high standardized score represents a more favorable outcome","")</f>
        <v/>
      </c>
      <c r="C12" s="104"/>
      <c r="D12" s="104"/>
      <c r="E12" s="104"/>
      <c r="F12" s="104"/>
      <c r="G12" s="95" t="str">
        <f>INDEX('Data 3 Table'!B4:B84,G11)</f>
        <v xml:space="preserve">Hume </v>
      </c>
      <c r="H12" s="95"/>
      <c r="I12" s="4"/>
      <c r="J12" s="95" t="str">
        <f>INDEX('Data 3 Table'!B4:B84,J11)</f>
        <v xml:space="preserve">Nillumbik </v>
      </c>
      <c r="K12" s="95"/>
      <c r="M12" s="102"/>
      <c r="N12" s="102"/>
    </row>
    <row r="13" spans="1:15" ht="23.25" customHeight="1" x14ac:dyDescent="0.4">
      <c r="A13" s="15">
        <v>74</v>
      </c>
      <c r="B13" s="98" t="str">
        <f>'Data 3 Table'!BX3</f>
        <v>Birth rate per 1,000 women aged 20-24, 2019</v>
      </c>
      <c r="C13" s="98"/>
      <c r="D13" s="98"/>
      <c r="E13" s="98"/>
      <c r="F13" s="98"/>
      <c r="G13" s="112">
        <f>VLOOKUP($G$11,'Data 3 Table'!$A$4:$CW$84,2+$A13)</f>
        <v>46.66274936927978</v>
      </c>
      <c r="H13" s="112"/>
      <c r="I13" s="17"/>
      <c r="J13" s="113">
        <f>VLOOKUP($J$11,'Data 3 Table'!$A$4:$CW$84,2+$A13)</f>
        <v>6.6619058801233058</v>
      </c>
      <c r="K13" s="113"/>
      <c r="M13" s="21">
        <f t="shared" ref="M13:M19" si="0">IF(OR(G13="na",J13="na"),"",(G13-J13)/J13*100)</f>
        <v>600.44143836532396</v>
      </c>
      <c r="N13" s="7"/>
      <c r="O13" s="7"/>
    </row>
    <row r="14" spans="1:15" ht="23.25" customHeight="1" x14ac:dyDescent="0.4">
      <c r="A14" s="15">
        <v>81</v>
      </c>
      <c r="B14" s="103" t="str">
        <f>'Data 3 Table'!CE3</f>
        <v>Per cent of 20-24 year-olds who completed year 10 or less, 2016</v>
      </c>
      <c r="C14" s="103"/>
      <c r="D14" s="103"/>
      <c r="E14" s="103"/>
      <c r="F14" s="103"/>
      <c r="G14" s="109">
        <f>VLOOKUP($G$11,'Data 3 Table'!$A$4:$CW$84,2+$A14)</f>
        <v>13.890316423170104</v>
      </c>
      <c r="H14" s="109"/>
      <c r="I14" s="17"/>
      <c r="J14" s="110">
        <f>VLOOKUP($J$11,'Data 3 Table'!$A$4:$CW$84,2+$A14)</f>
        <v>6.6946705171961147</v>
      </c>
      <c r="K14" s="110"/>
      <c r="M14" s="22">
        <f t="shared" si="0"/>
        <v>107.48319708178403</v>
      </c>
      <c r="N14" s="7"/>
      <c r="O14" s="7"/>
    </row>
    <row r="15" spans="1:15" ht="23.25" customHeight="1" x14ac:dyDescent="0.4">
      <c r="A15" s="15">
        <v>73</v>
      </c>
      <c r="B15" s="98" t="str">
        <f>'Data 3 Table'!BW3</f>
        <v>Youth disengagement rate [per cent not in paid employment or enrolled in formal education], 20-24 year-olds, 2016</v>
      </c>
      <c r="C15" s="98"/>
      <c r="D15" s="98"/>
      <c r="E15" s="98"/>
      <c r="F15" s="98"/>
      <c r="G15" s="107">
        <f>VLOOKUP($G$11,'Data 3 Table'!$A$4:$CG$72,2+$A15)</f>
        <v>18.168368101790204</v>
      </c>
      <c r="H15" s="107"/>
      <c r="I15" s="5"/>
      <c r="J15" s="108">
        <f>VLOOKUP($J$11,'Data 3 Table'!$A$4:$CG$72,2+$A15)</f>
        <v>8.109531332280147</v>
      </c>
      <c r="K15" s="108"/>
      <c r="M15" s="21">
        <f t="shared" si="0"/>
        <v>124.03721444999741</v>
      </c>
      <c r="N15" s="7"/>
      <c r="O15" s="7"/>
    </row>
    <row r="16" spans="1:15" ht="23.25" customHeight="1" x14ac:dyDescent="0.4">
      <c r="A16" s="15">
        <v>77</v>
      </c>
      <c r="B16" s="103" t="str">
        <f>'Data 3 Table'!CA3</f>
        <v>Per cent of adolescents who do not have a trusted adult in life, 2009</v>
      </c>
      <c r="C16" s="103"/>
      <c r="D16" s="103"/>
      <c r="E16" s="103"/>
      <c r="F16" s="103"/>
      <c r="G16" s="109">
        <f>VLOOKUP($G$11,'Data 3 Table'!$A$4:$CG$72,2+$A16)</f>
        <v>32.299999999999997</v>
      </c>
      <c r="H16" s="109"/>
      <c r="I16" s="5"/>
      <c r="J16" s="110">
        <f>VLOOKUP($J$11,'Data 3 Table'!$A$4:$CG$72,2+$A16)</f>
        <v>29.2</v>
      </c>
      <c r="K16" s="110"/>
      <c r="M16" s="22">
        <f t="shared" si="0"/>
        <v>10.616438356164377</v>
      </c>
      <c r="N16" s="7"/>
      <c r="O16" s="7"/>
    </row>
    <row r="17" spans="1:15" ht="23.25" customHeight="1" x14ac:dyDescent="0.4">
      <c r="A17" s="15">
        <v>78</v>
      </c>
      <c r="B17" s="98" t="str">
        <f>'Data 3 Table'!CB3</f>
        <v>Per cent of adolescents who do not have someone to turn to for advice when they have problems, 2009</v>
      </c>
      <c r="C17" s="98"/>
      <c r="D17" s="98"/>
      <c r="E17" s="98"/>
      <c r="F17" s="98"/>
      <c r="G17" s="107">
        <f>VLOOKUP($G$11,'Data 3 Table'!$A$4:$CG$72,2+$A17)</f>
        <v>25.2</v>
      </c>
      <c r="H17" s="107"/>
      <c r="I17" s="5"/>
      <c r="J17" s="113">
        <f>VLOOKUP($J$11,'Data 3 Table'!$A$4:$CG$72,2+$A17)</f>
        <v>13.1</v>
      </c>
      <c r="K17" s="113"/>
      <c r="M17" s="21">
        <f t="shared" si="0"/>
        <v>92.36641221374046</v>
      </c>
      <c r="N17" s="7"/>
      <c r="O17" s="7"/>
    </row>
    <row r="18" spans="1:15" ht="23.25" customHeight="1" x14ac:dyDescent="0.4">
      <c r="A18" s="15">
        <v>79</v>
      </c>
      <c r="B18" s="103" t="str">
        <f>'Data 3 Table'!CC3</f>
        <v>Per cent of adolescents who are not are satisfied with the quality of life, 2009</v>
      </c>
      <c r="C18" s="103"/>
      <c r="D18" s="103"/>
      <c r="E18" s="103"/>
      <c r="F18" s="103"/>
      <c r="G18" s="109">
        <f>VLOOKUP($G$11,'Data 3 Table'!$A$4:$CG$72,2+$A18)</f>
        <v>1.2</v>
      </c>
      <c r="H18" s="109"/>
      <c r="I18" s="5"/>
      <c r="J18" s="110">
        <f>VLOOKUP($J$11,'Data 3 Table'!$A$4:$CG$72,2+$A18)</f>
        <v>21.1</v>
      </c>
      <c r="K18" s="110"/>
      <c r="M18" s="22">
        <f t="shared" si="0"/>
        <v>-94.312796208530813</v>
      </c>
      <c r="N18" s="7"/>
      <c r="O18" s="7"/>
    </row>
    <row r="19" spans="1:15" ht="23.25" customHeight="1" x14ac:dyDescent="0.4">
      <c r="A19" s="15">
        <v>80</v>
      </c>
      <c r="B19" s="98" t="str">
        <f>'Data 3 Table'!CD3</f>
        <v>Victims of crime against the person, per 1,000 adolescents, 2009/10</v>
      </c>
      <c r="C19" s="98"/>
      <c r="D19" s="98"/>
      <c r="E19" s="98"/>
      <c r="F19" s="98"/>
      <c r="G19" s="107">
        <f>VLOOKUP($G$11,'Data 3 Table'!$A$4:$CG$72,2+$A19)</f>
        <v>10.7</v>
      </c>
      <c r="H19" s="107"/>
      <c r="I19" s="5"/>
      <c r="J19" s="108">
        <f>VLOOKUP($J$11,'Data 3 Table'!$A$4:$CG$72,2+$A19)</f>
        <v>6.5</v>
      </c>
      <c r="K19" s="108"/>
      <c r="M19" s="21">
        <f t="shared" si="0"/>
        <v>64.615384615384613</v>
      </c>
      <c r="N19" s="7"/>
      <c r="O19" s="7"/>
    </row>
    <row r="20" spans="1:15" ht="27.95" customHeight="1" x14ac:dyDescent="0.4">
      <c r="A20" s="43"/>
      <c r="B20"/>
      <c r="C20"/>
      <c r="D20"/>
      <c r="E20"/>
      <c r="F20"/>
      <c r="G20"/>
      <c r="H20"/>
      <c r="I20"/>
      <c r="J20"/>
      <c r="K20"/>
      <c r="L20"/>
      <c r="M20"/>
    </row>
    <row r="21" spans="1:15" ht="24" customHeight="1" x14ac:dyDescent="0.4">
      <c r="A21" s="35"/>
      <c r="B21" s="35"/>
      <c r="C21" s="35"/>
      <c r="D21" s="35"/>
      <c r="E21" s="35"/>
      <c r="F21" s="35"/>
      <c r="G21" s="35"/>
      <c r="H21" s="35"/>
      <c r="I21" s="35"/>
      <c r="J21" s="35"/>
      <c r="K21" s="35"/>
    </row>
    <row r="22" spans="1:15" ht="20.25" customHeight="1" x14ac:dyDescent="0.4"/>
    <row r="23" spans="1:15" ht="13.5" customHeight="1" x14ac:dyDescent="0.4"/>
  </sheetData>
  <sheetProtection sheet="1" objects="1" scenarios="1"/>
  <mergeCells count="27">
    <mergeCell ref="B14:F14"/>
    <mergeCell ref="G14:H14"/>
    <mergeCell ref="J14:K14"/>
    <mergeCell ref="M8:N12"/>
    <mergeCell ref="B7:K7"/>
    <mergeCell ref="G12:H12"/>
    <mergeCell ref="J12:K12"/>
    <mergeCell ref="B13:F13"/>
    <mergeCell ref="G13:H13"/>
    <mergeCell ref="J13:K13"/>
    <mergeCell ref="G10:K10"/>
    <mergeCell ref="B12:F12"/>
    <mergeCell ref="B15:F15"/>
    <mergeCell ref="G15:H15"/>
    <mergeCell ref="J15:K15"/>
    <mergeCell ref="B16:F16"/>
    <mergeCell ref="G16:H16"/>
    <mergeCell ref="J16:K16"/>
    <mergeCell ref="B19:F19"/>
    <mergeCell ref="G19:H19"/>
    <mergeCell ref="J19:K19"/>
    <mergeCell ref="B17:F17"/>
    <mergeCell ref="G17:H17"/>
    <mergeCell ref="J17:K17"/>
    <mergeCell ref="B18:F18"/>
    <mergeCell ref="G18:H18"/>
    <mergeCell ref="J18:K18"/>
  </mergeCells>
  <conditionalFormatting sqref="B12:F12">
    <cfRule type="expression" dxfId="311" priority="142" stopIfTrue="1">
      <formula>J8=2</formula>
    </cfRule>
  </conditionalFormatting>
  <conditionalFormatting sqref="M13:M14 M16 M18">
    <cfRule type="expression" dxfId="310" priority="141" stopIfTrue="1">
      <formula>$J$8=1</formula>
    </cfRule>
  </conditionalFormatting>
  <conditionalFormatting sqref="M14">
    <cfRule type="expression" dxfId="309" priority="139" stopIfTrue="1">
      <formula>$J$8=1</formula>
    </cfRule>
  </conditionalFormatting>
  <conditionalFormatting sqref="M13">
    <cfRule type="expression" dxfId="308" priority="138" stopIfTrue="1">
      <formula>$J$8=1</formula>
    </cfRule>
  </conditionalFormatting>
  <conditionalFormatting sqref="M14">
    <cfRule type="expression" dxfId="307" priority="137" stopIfTrue="1">
      <formula>$J$8=1</formula>
    </cfRule>
  </conditionalFormatting>
  <conditionalFormatting sqref="M13">
    <cfRule type="expression" dxfId="306" priority="136" stopIfTrue="1">
      <formula>$J$8=1</formula>
    </cfRule>
  </conditionalFormatting>
  <conditionalFormatting sqref="M14">
    <cfRule type="expression" dxfId="305" priority="135" stopIfTrue="1">
      <formula>$J$8=1</formula>
    </cfRule>
  </conditionalFormatting>
  <conditionalFormatting sqref="M13">
    <cfRule type="expression" dxfId="304" priority="134" stopIfTrue="1">
      <formula>$J$8=1</formula>
    </cfRule>
  </conditionalFormatting>
  <conditionalFormatting sqref="M14">
    <cfRule type="expression" dxfId="303" priority="133" stopIfTrue="1">
      <formula>$J$8=1</formula>
    </cfRule>
  </conditionalFormatting>
  <conditionalFormatting sqref="M13">
    <cfRule type="expression" dxfId="302" priority="132" stopIfTrue="1">
      <formula>$J$8=1</formula>
    </cfRule>
  </conditionalFormatting>
  <conditionalFormatting sqref="M13">
    <cfRule type="expression" dxfId="301" priority="131" stopIfTrue="1">
      <formula>$J$8=1</formula>
    </cfRule>
  </conditionalFormatting>
  <conditionalFormatting sqref="M14">
    <cfRule type="expression" dxfId="300" priority="130" stopIfTrue="1">
      <formula>$J$8=1</formula>
    </cfRule>
  </conditionalFormatting>
  <conditionalFormatting sqref="M14">
    <cfRule type="expression" dxfId="299" priority="129" stopIfTrue="1">
      <formula>$J$8=1</formula>
    </cfRule>
  </conditionalFormatting>
  <conditionalFormatting sqref="M13">
    <cfRule type="expression" dxfId="298" priority="128" stopIfTrue="1">
      <formula>$J$8=1</formula>
    </cfRule>
  </conditionalFormatting>
  <conditionalFormatting sqref="M13:M14">
    <cfRule type="expression" dxfId="297" priority="127" stopIfTrue="1">
      <formula>$N$1=2</formula>
    </cfRule>
  </conditionalFormatting>
  <conditionalFormatting sqref="M16">
    <cfRule type="expression" dxfId="296" priority="126" stopIfTrue="1">
      <formula>$J$8=1</formula>
    </cfRule>
  </conditionalFormatting>
  <conditionalFormatting sqref="M16">
    <cfRule type="expression" dxfId="295" priority="124" stopIfTrue="1">
      <formula>$J$8=1</formula>
    </cfRule>
  </conditionalFormatting>
  <conditionalFormatting sqref="M16">
    <cfRule type="expression" dxfId="294" priority="122" stopIfTrue="1">
      <formula>$J$8=1</formula>
    </cfRule>
  </conditionalFormatting>
  <conditionalFormatting sqref="M16">
    <cfRule type="expression" dxfId="293" priority="120" stopIfTrue="1">
      <formula>$J$8=1</formula>
    </cfRule>
  </conditionalFormatting>
  <conditionalFormatting sqref="M16">
    <cfRule type="expression" dxfId="292" priority="117" stopIfTrue="1">
      <formula>$J$8=1</formula>
    </cfRule>
  </conditionalFormatting>
  <conditionalFormatting sqref="M16">
    <cfRule type="expression" dxfId="291" priority="116" stopIfTrue="1">
      <formula>$J$8=1</formula>
    </cfRule>
  </conditionalFormatting>
  <conditionalFormatting sqref="M16">
    <cfRule type="expression" dxfId="290" priority="114" stopIfTrue="1">
      <formula>$N$1=2</formula>
    </cfRule>
  </conditionalFormatting>
  <conditionalFormatting sqref="M18">
    <cfRule type="expression" dxfId="289" priority="113" stopIfTrue="1">
      <formula>$J$8=1</formula>
    </cfRule>
  </conditionalFormatting>
  <conditionalFormatting sqref="M18">
    <cfRule type="expression" dxfId="288" priority="111" stopIfTrue="1">
      <formula>$J$8=1</formula>
    </cfRule>
  </conditionalFormatting>
  <conditionalFormatting sqref="M18">
    <cfRule type="expression" dxfId="287" priority="109" stopIfTrue="1">
      <formula>$J$8=1</formula>
    </cfRule>
  </conditionalFormatting>
  <conditionalFormatting sqref="M18">
    <cfRule type="expression" dxfId="286" priority="107" stopIfTrue="1">
      <formula>$J$8=1</formula>
    </cfRule>
  </conditionalFormatting>
  <conditionalFormatting sqref="M18">
    <cfRule type="expression" dxfId="285" priority="104" stopIfTrue="1">
      <formula>$J$8=1</formula>
    </cfRule>
  </conditionalFormatting>
  <conditionalFormatting sqref="M18">
    <cfRule type="expression" dxfId="284" priority="103" stopIfTrue="1">
      <formula>$J$8=1</formula>
    </cfRule>
  </conditionalFormatting>
  <conditionalFormatting sqref="M18">
    <cfRule type="expression" dxfId="283" priority="101" stopIfTrue="1">
      <formula>$N$1=2</formula>
    </cfRule>
  </conditionalFormatting>
  <conditionalFormatting sqref="M19">
    <cfRule type="expression" dxfId="282" priority="77" stopIfTrue="1">
      <formula>$J$8=1</formula>
    </cfRule>
  </conditionalFormatting>
  <conditionalFormatting sqref="M19">
    <cfRule type="expression" dxfId="281" priority="76" stopIfTrue="1">
      <formula>$J$8=1</formula>
    </cfRule>
  </conditionalFormatting>
  <conditionalFormatting sqref="M19">
    <cfRule type="expression" dxfId="280" priority="75" stopIfTrue="1">
      <formula>$J$8=1</formula>
    </cfRule>
  </conditionalFormatting>
  <conditionalFormatting sqref="M19">
    <cfRule type="expression" dxfId="279" priority="74" stopIfTrue="1">
      <formula>$J$8=1</formula>
    </cfRule>
  </conditionalFormatting>
  <conditionalFormatting sqref="M19">
    <cfRule type="expression" dxfId="278" priority="73" stopIfTrue="1">
      <formula>$J$8=1</formula>
    </cfRule>
  </conditionalFormatting>
  <conditionalFormatting sqref="M19">
    <cfRule type="expression" dxfId="277" priority="72" stopIfTrue="1">
      <formula>$J$8=1</formula>
    </cfRule>
  </conditionalFormatting>
  <conditionalFormatting sqref="M19">
    <cfRule type="expression" dxfId="276" priority="71" stopIfTrue="1">
      <formula>$J$8=1</formula>
    </cfRule>
  </conditionalFormatting>
  <conditionalFormatting sqref="M19">
    <cfRule type="expression" dxfId="275" priority="70" stopIfTrue="1">
      <formula>$N$1=2</formula>
    </cfRule>
  </conditionalFormatting>
  <conditionalFormatting sqref="M17">
    <cfRule type="expression" dxfId="274" priority="69" stopIfTrue="1">
      <formula>$J$8=1</formula>
    </cfRule>
  </conditionalFormatting>
  <conditionalFormatting sqref="M17">
    <cfRule type="expression" dxfId="273" priority="68" stopIfTrue="1">
      <formula>$J$8=1</formula>
    </cfRule>
  </conditionalFormatting>
  <conditionalFormatting sqref="M17">
    <cfRule type="expression" dxfId="272" priority="67" stopIfTrue="1">
      <formula>$J$8=1</formula>
    </cfRule>
  </conditionalFormatting>
  <conditionalFormatting sqref="M17">
    <cfRule type="expression" dxfId="271" priority="66" stopIfTrue="1">
      <formula>$J$8=1</formula>
    </cfRule>
  </conditionalFormatting>
  <conditionalFormatting sqref="M17">
    <cfRule type="expression" dxfId="270" priority="65" stopIfTrue="1">
      <formula>$J$8=1</formula>
    </cfRule>
  </conditionalFormatting>
  <conditionalFormatting sqref="M17">
    <cfRule type="expression" dxfId="269" priority="64" stopIfTrue="1">
      <formula>$J$8=1</formula>
    </cfRule>
  </conditionalFormatting>
  <conditionalFormatting sqref="M17">
    <cfRule type="expression" dxfId="268" priority="63" stopIfTrue="1">
      <formula>$J$8=1</formula>
    </cfRule>
  </conditionalFormatting>
  <conditionalFormatting sqref="M17">
    <cfRule type="expression" dxfId="267" priority="62" stopIfTrue="1">
      <formula>$N$1=2</formula>
    </cfRule>
  </conditionalFormatting>
  <conditionalFormatting sqref="M15">
    <cfRule type="expression" dxfId="266" priority="61" stopIfTrue="1">
      <formula>$J$8=1</formula>
    </cfRule>
  </conditionalFormatting>
  <conditionalFormatting sqref="M15">
    <cfRule type="expression" dxfId="265" priority="60" stopIfTrue="1">
      <formula>$J$8=1</formula>
    </cfRule>
  </conditionalFormatting>
  <conditionalFormatting sqref="M15">
    <cfRule type="expression" dxfId="264" priority="59" stopIfTrue="1">
      <formula>$J$8=1</formula>
    </cfRule>
  </conditionalFormatting>
  <conditionalFormatting sqref="M15">
    <cfRule type="expression" dxfId="263" priority="58" stopIfTrue="1">
      <formula>$J$8=1</formula>
    </cfRule>
  </conditionalFormatting>
  <conditionalFormatting sqref="M15">
    <cfRule type="expression" dxfId="262" priority="57" stopIfTrue="1">
      <formula>$J$8=1</formula>
    </cfRule>
  </conditionalFormatting>
  <conditionalFormatting sqref="M15">
    <cfRule type="expression" dxfId="261" priority="56" stopIfTrue="1">
      <formula>$J$8=1</formula>
    </cfRule>
  </conditionalFormatting>
  <conditionalFormatting sqref="M15">
    <cfRule type="expression" dxfId="260" priority="55" stopIfTrue="1">
      <formula>$J$8=1</formula>
    </cfRule>
  </conditionalFormatting>
  <conditionalFormatting sqref="M15">
    <cfRule type="expression" dxfId="259" priority="54" stopIfTrue="1">
      <formula>$N$1=2</formula>
    </cfRule>
  </conditionalFormatting>
  <conditionalFormatting sqref="M14">
    <cfRule type="expression" dxfId="258" priority="53" stopIfTrue="1">
      <formula>$J$8=1</formula>
    </cfRule>
  </conditionalFormatting>
  <conditionalFormatting sqref="M14">
    <cfRule type="expression" dxfId="257" priority="52" stopIfTrue="1">
      <formula>$J$8=1</formula>
    </cfRule>
  </conditionalFormatting>
  <conditionalFormatting sqref="M14">
    <cfRule type="expression" dxfId="256" priority="51" stopIfTrue="1">
      <formula>$J$8=1</formula>
    </cfRule>
  </conditionalFormatting>
  <conditionalFormatting sqref="M14">
    <cfRule type="expression" dxfId="255" priority="50" stopIfTrue="1">
      <formula>$J$8=1</formula>
    </cfRule>
  </conditionalFormatting>
  <conditionalFormatting sqref="M14">
    <cfRule type="expression" dxfId="254" priority="49" stopIfTrue="1">
      <formula>$J$8=1</formula>
    </cfRule>
  </conditionalFormatting>
  <conditionalFormatting sqref="M14">
    <cfRule type="expression" dxfId="253" priority="48" stopIfTrue="1">
      <formula>$J$8=1</formula>
    </cfRule>
  </conditionalFormatting>
  <conditionalFormatting sqref="M14">
    <cfRule type="expression" dxfId="252" priority="47" stopIfTrue="1">
      <formula>$J$8=1</formula>
    </cfRule>
  </conditionalFormatting>
  <conditionalFormatting sqref="M14">
    <cfRule type="expression" dxfId="251" priority="46" stopIfTrue="1">
      <formula>$J$8=1</formula>
    </cfRule>
  </conditionalFormatting>
  <conditionalFormatting sqref="M14">
    <cfRule type="expression" dxfId="250" priority="45" stopIfTrue="1">
      <formula>$J$8=1</formula>
    </cfRule>
  </conditionalFormatting>
  <conditionalFormatting sqref="M14">
    <cfRule type="expression" dxfId="249" priority="44" stopIfTrue="1">
      <formula>$J$8=1</formula>
    </cfRule>
  </conditionalFormatting>
  <conditionalFormatting sqref="M14">
    <cfRule type="expression" dxfId="248" priority="43" stopIfTrue="1">
      <formula>$J$8=1</formula>
    </cfRule>
  </conditionalFormatting>
  <conditionalFormatting sqref="M14">
    <cfRule type="expression" dxfId="247" priority="42" stopIfTrue="1">
      <formula>$J$8=1</formula>
    </cfRule>
  </conditionalFormatting>
  <conditionalFormatting sqref="M14">
    <cfRule type="expression" dxfId="246" priority="41" stopIfTrue="1">
      <formula>$N$1=2</formula>
    </cfRule>
  </conditionalFormatting>
  <conditionalFormatting sqref="M16">
    <cfRule type="expression" dxfId="245" priority="40" stopIfTrue="1">
      <formula>$J$8=1</formula>
    </cfRule>
  </conditionalFormatting>
  <conditionalFormatting sqref="M16">
    <cfRule type="expression" dxfId="244" priority="39" stopIfTrue="1">
      <formula>$J$8=1</formula>
    </cfRule>
  </conditionalFormatting>
  <conditionalFormatting sqref="M16">
    <cfRule type="expression" dxfId="243" priority="38" stopIfTrue="1">
      <formula>$J$8=1</formula>
    </cfRule>
  </conditionalFormatting>
  <conditionalFormatting sqref="M16">
    <cfRule type="expression" dxfId="242" priority="37" stopIfTrue="1">
      <formula>$J$8=1</formula>
    </cfRule>
  </conditionalFormatting>
  <conditionalFormatting sqref="M16">
    <cfRule type="expression" dxfId="241" priority="36" stopIfTrue="1">
      <formula>$J$8=1</formula>
    </cfRule>
  </conditionalFormatting>
  <conditionalFormatting sqref="M16">
    <cfRule type="expression" dxfId="240" priority="35" stopIfTrue="1">
      <formula>$J$8=1</formula>
    </cfRule>
  </conditionalFormatting>
  <conditionalFormatting sqref="M16">
    <cfRule type="expression" dxfId="239" priority="34" stopIfTrue="1">
      <formula>$N$1=2</formula>
    </cfRule>
  </conditionalFormatting>
  <conditionalFormatting sqref="M16">
    <cfRule type="expression" dxfId="238" priority="33" stopIfTrue="1">
      <formula>$J$8=1</formula>
    </cfRule>
  </conditionalFormatting>
  <conditionalFormatting sqref="M16">
    <cfRule type="expression" dxfId="237" priority="32" stopIfTrue="1">
      <formula>$J$8=1</formula>
    </cfRule>
  </conditionalFormatting>
  <conditionalFormatting sqref="M16">
    <cfRule type="expression" dxfId="236" priority="31" stopIfTrue="1">
      <formula>$J$8=1</formula>
    </cfRule>
  </conditionalFormatting>
  <conditionalFormatting sqref="M16">
    <cfRule type="expression" dxfId="235" priority="30" stopIfTrue="1">
      <formula>$J$8=1</formula>
    </cfRule>
  </conditionalFormatting>
  <conditionalFormatting sqref="M16">
    <cfRule type="expression" dxfId="234" priority="29" stopIfTrue="1">
      <formula>$J$8=1</formula>
    </cfRule>
  </conditionalFormatting>
  <conditionalFormatting sqref="M16">
    <cfRule type="expression" dxfId="233" priority="28" stopIfTrue="1">
      <formula>$J$8=1</formula>
    </cfRule>
  </conditionalFormatting>
  <conditionalFormatting sqref="M16">
    <cfRule type="expression" dxfId="232" priority="27" stopIfTrue="1">
      <formula>$J$8=1</formula>
    </cfRule>
  </conditionalFormatting>
  <conditionalFormatting sqref="M16">
    <cfRule type="expression" dxfId="231" priority="26" stopIfTrue="1">
      <formula>$J$8=1</formula>
    </cfRule>
  </conditionalFormatting>
  <conditionalFormatting sqref="M16">
    <cfRule type="expression" dxfId="230" priority="25" stopIfTrue="1">
      <formula>$J$8=1</formula>
    </cfRule>
  </conditionalFormatting>
  <conditionalFormatting sqref="M16">
    <cfRule type="expression" dxfId="229" priority="24" stopIfTrue="1">
      <formula>$J$8=1</formula>
    </cfRule>
  </conditionalFormatting>
  <conditionalFormatting sqref="M16">
    <cfRule type="expression" dxfId="228" priority="23" stopIfTrue="1">
      <formula>$J$8=1</formula>
    </cfRule>
  </conditionalFormatting>
  <conditionalFormatting sqref="M16">
    <cfRule type="expression" dxfId="227" priority="22" stopIfTrue="1">
      <formula>$J$8=1</formula>
    </cfRule>
  </conditionalFormatting>
  <conditionalFormatting sqref="M16">
    <cfRule type="expression" dxfId="226" priority="21" stopIfTrue="1">
      <formula>$N$1=2</formula>
    </cfRule>
  </conditionalFormatting>
  <conditionalFormatting sqref="M18">
    <cfRule type="expression" dxfId="225" priority="20" stopIfTrue="1">
      <formula>$J$8=1</formula>
    </cfRule>
  </conditionalFormatting>
  <conditionalFormatting sqref="M18">
    <cfRule type="expression" dxfId="224" priority="19" stopIfTrue="1">
      <formula>$J$8=1</formula>
    </cfRule>
  </conditionalFormatting>
  <conditionalFormatting sqref="M18">
    <cfRule type="expression" dxfId="223" priority="18" stopIfTrue="1">
      <formula>$J$8=1</formula>
    </cfRule>
  </conditionalFormatting>
  <conditionalFormatting sqref="M18">
    <cfRule type="expression" dxfId="222" priority="17" stopIfTrue="1">
      <formula>$J$8=1</formula>
    </cfRule>
  </conditionalFormatting>
  <conditionalFormatting sqref="M18">
    <cfRule type="expression" dxfId="221" priority="16" stopIfTrue="1">
      <formula>$J$8=1</formula>
    </cfRule>
  </conditionalFormatting>
  <conditionalFormatting sqref="M18">
    <cfRule type="expression" dxfId="220" priority="15" stopIfTrue="1">
      <formula>$J$8=1</formula>
    </cfRule>
  </conditionalFormatting>
  <conditionalFormatting sqref="M18">
    <cfRule type="expression" dxfId="219" priority="14" stopIfTrue="1">
      <formula>$N$1=2</formula>
    </cfRule>
  </conditionalFormatting>
  <conditionalFormatting sqref="M18">
    <cfRule type="expression" dxfId="218" priority="13" stopIfTrue="1">
      <formula>$J$8=1</formula>
    </cfRule>
  </conditionalFormatting>
  <conditionalFormatting sqref="M18">
    <cfRule type="expression" dxfId="217" priority="12" stopIfTrue="1">
      <formula>$J$8=1</formula>
    </cfRule>
  </conditionalFormatting>
  <conditionalFormatting sqref="M18">
    <cfRule type="expression" dxfId="216" priority="11" stopIfTrue="1">
      <formula>$J$8=1</formula>
    </cfRule>
  </conditionalFormatting>
  <conditionalFormatting sqref="M18">
    <cfRule type="expression" dxfId="215" priority="10" stopIfTrue="1">
      <formula>$J$8=1</formula>
    </cfRule>
  </conditionalFormatting>
  <conditionalFormatting sqref="M18">
    <cfRule type="expression" dxfId="214" priority="9" stopIfTrue="1">
      <formula>$J$8=1</formula>
    </cfRule>
  </conditionalFormatting>
  <conditionalFormatting sqref="M18">
    <cfRule type="expression" dxfId="213" priority="8" stopIfTrue="1">
      <formula>$J$8=1</formula>
    </cfRule>
  </conditionalFormatting>
  <conditionalFormatting sqref="M18">
    <cfRule type="expression" dxfId="212" priority="7" stopIfTrue="1">
      <formula>$J$8=1</formula>
    </cfRule>
  </conditionalFormatting>
  <conditionalFormatting sqref="M18">
    <cfRule type="expression" dxfId="211" priority="6" stopIfTrue="1">
      <formula>$J$8=1</formula>
    </cfRule>
  </conditionalFormatting>
  <conditionalFormatting sqref="M18">
    <cfRule type="expression" dxfId="210" priority="5" stopIfTrue="1">
      <formula>$J$8=1</formula>
    </cfRule>
  </conditionalFormatting>
  <conditionalFormatting sqref="M18">
    <cfRule type="expression" dxfId="209" priority="4" stopIfTrue="1">
      <formula>$J$8=1</formula>
    </cfRule>
  </conditionalFormatting>
  <conditionalFormatting sqref="M18">
    <cfRule type="expression" dxfId="208" priority="3" stopIfTrue="1">
      <formula>$J$8=1</formula>
    </cfRule>
  </conditionalFormatting>
  <conditionalFormatting sqref="M18">
    <cfRule type="expression" dxfId="207" priority="2" stopIfTrue="1">
      <formula>$J$8=1</formula>
    </cfRule>
  </conditionalFormatting>
  <conditionalFormatting sqref="M18">
    <cfRule type="expression" dxfId="206" priority="1" stopIfTrue="1">
      <formula>$N$1=2</formula>
    </cfRule>
  </conditionalFormatting>
  <hyperlinks>
    <hyperlink ref="B13:F13" r:id="rId1" display="http://www.greaterdandenong.com/document/18493/statistics-vic-births-and-birth-rates" xr:uid="{00000000-0004-0000-0A00-000000000000}"/>
    <hyperlink ref="B14:F14" r:id="rId2" display="http://www.greaterdandenong.com/document/24409/statistics-early-schoool-leaving-by-age-and-sex" xr:uid="{00000000-0004-0000-0A00-000001000000}"/>
    <hyperlink ref="B15:F15" r:id="rId3" display="http://www.greaterdandenong.com/document/18529/statistics-vic-youth-disengagement-young-people-not-in-work-or-education" xr:uid="{00000000-0004-0000-0A00-000002000000}"/>
    <hyperlink ref="B16:F16" r:id="rId4" display="http://www.greaterdandenong.com/document/20281/statistics-vic-measures-of-youth-health-and-wellbeing" xr:uid="{00000000-0004-0000-0A00-000003000000}"/>
  </hyperlinks>
  <pageMargins left="0.39370078740157483" right="0.39370078740157483" top="0.39370078740157483" bottom="0.39370078740157483" header="0.39370078740157483" footer="0.31496062992125984"/>
  <pageSetup paperSize="9" scale="84" orientation="portrait" horizontalDpi="0" verticalDpi="0" r:id="rId5"/>
  <drawing r:id="rId6"/>
  <legacyDrawing r:id="rId7"/>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499984740745262"/>
    <pageSetUpPr fitToPage="1"/>
  </sheetPr>
  <dimension ref="A1:O26"/>
  <sheetViews>
    <sheetView showGridLines="0" showRowColHeaders="0" workbookViewId="0">
      <pane xSplit="14" ySplit="12" topLeftCell="O13" activePane="bottomRight" state="frozen"/>
      <selection activeCell="O17" sqref="O17"/>
      <selection pane="topRight" activeCell="O17" sqref="O17"/>
      <selection pane="bottomLeft" activeCell="O17" sqref="O17"/>
      <selection pane="bottomRight" activeCell="B13" sqref="B13:F13"/>
    </sheetView>
  </sheetViews>
  <sheetFormatPr defaultColWidth="9.1328125" defaultRowHeight="13.15" x14ac:dyDescent="0.4"/>
  <cols>
    <col min="1" max="1" width="3.265625" style="1" customWidth="1"/>
    <col min="2" max="2" width="9.1328125" style="1" customWidth="1"/>
    <col min="3" max="6" width="9.1328125" style="1"/>
    <col min="7" max="8" width="9.86328125" style="1" customWidth="1"/>
    <col min="9" max="9" width="3" style="1" customWidth="1"/>
    <col min="10" max="11" width="9.86328125" style="1" customWidth="1"/>
    <col min="12" max="12" width="3.265625" style="1" customWidth="1"/>
    <col min="13" max="13" width="10.265625" style="1" customWidth="1"/>
    <col min="14" max="16384" width="9.1328125" style="1"/>
  </cols>
  <sheetData>
    <row r="1" spans="1:15" ht="10.5" customHeight="1" x14ac:dyDescent="0.4">
      <c r="N1" s="10">
        <f>Community!K11</f>
        <v>1</v>
      </c>
    </row>
    <row r="2" spans="1:15" ht="10.5" customHeight="1" x14ac:dyDescent="0.4"/>
    <row r="3" spans="1:15" ht="10.5" customHeight="1" x14ac:dyDescent="0.4"/>
    <row r="4" spans="1:15" ht="10.5" customHeight="1" x14ac:dyDescent="0.4">
      <c r="N4" s="8" t="s">
        <v>45</v>
      </c>
    </row>
    <row r="5" spans="1:15" ht="10.5" customHeight="1" x14ac:dyDescent="0.4">
      <c r="N5" s="8" t="s">
        <v>50</v>
      </c>
    </row>
    <row r="6" spans="1:15" ht="10.5" customHeight="1" x14ac:dyDescent="0.4">
      <c r="A6" s="2"/>
      <c r="L6" s="2"/>
    </row>
    <row r="7" spans="1:15" ht="21" customHeight="1" x14ac:dyDescent="0.4">
      <c r="A7" s="2"/>
      <c r="B7" s="101" t="s">
        <v>83</v>
      </c>
      <c r="C7" s="101"/>
      <c r="D7" s="101"/>
      <c r="E7" s="101"/>
      <c r="F7" s="101"/>
      <c r="G7" s="101"/>
      <c r="H7" s="101"/>
      <c r="I7" s="101"/>
      <c r="J7" s="101"/>
      <c r="K7" s="101"/>
      <c r="L7" s="2"/>
    </row>
    <row r="8" spans="1:15" x14ac:dyDescent="0.4">
      <c r="C8" s="3"/>
      <c r="G8" s="10"/>
      <c r="H8" s="10"/>
      <c r="I8" s="10"/>
      <c r="J8" s="10">
        <f>Community!K11</f>
        <v>1</v>
      </c>
      <c r="M8" s="102" t="str">
        <f>IF(Community!$K$11=1,CONCATENATE(G12,": per cent higher or lower than ",J12),"")</f>
        <v xml:space="preserve">Hume : per cent higher or lower than Nillumbik </v>
      </c>
      <c r="N8" s="102"/>
    </row>
    <row r="9" spans="1:15" ht="3" customHeight="1" x14ac:dyDescent="0.4">
      <c r="G9" s="10"/>
      <c r="H9" s="10"/>
      <c r="I9" s="10"/>
      <c r="J9" s="10"/>
      <c r="M9" s="102"/>
      <c r="N9" s="102"/>
    </row>
    <row r="10" spans="1:15" ht="13.5" customHeight="1" x14ac:dyDescent="0.45">
      <c r="F10" s="3"/>
      <c r="G10" s="111"/>
      <c r="H10" s="111"/>
      <c r="I10" s="111"/>
      <c r="J10" s="111"/>
      <c r="K10" s="111"/>
      <c r="M10" s="102"/>
      <c r="N10" s="102"/>
    </row>
    <row r="11" spans="1:15" ht="15" customHeight="1" x14ac:dyDescent="0.4">
      <c r="G11" s="12">
        <f>Community!H11</f>
        <v>33</v>
      </c>
      <c r="H11" s="10"/>
      <c r="I11" s="10"/>
      <c r="J11" s="12">
        <f>Community!J11</f>
        <v>57</v>
      </c>
      <c r="M11" s="102"/>
      <c r="N11" s="102"/>
    </row>
    <row r="12" spans="1:15" ht="16.5" customHeight="1" x14ac:dyDescent="0.4">
      <c r="B12" s="104" t="str">
        <f>IF(Community!K11=2,"A high standardized score represents a more favorable outcome","")</f>
        <v/>
      </c>
      <c r="C12" s="104"/>
      <c r="D12" s="104"/>
      <c r="E12" s="104"/>
      <c r="F12" s="104"/>
      <c r="G12" s="95" t="str">
        <f>INDEX('Data 3 Table'!B4:B84,G11)</f>
        <v xml:space="preserve">Hume </v>
      </c>
      <c r="H12" s="95"/>
      <c r="I12" s="4"/>
      <c r="J12" s="95" t="str">
        <f>INDEX('Data 3 Table'!B4:B84,J11)</f>
        <v xml:space="preserve">Nillumbik </v>
      </c>
      <c r="K12" s="95"/>
      <c r="M12" s="102"/>
      <c r="N12" s="102"/>
    </row>
    <row r="13" spans="1:15" ht="23.25" customHeight="1" x14ac:dyDescent="0.4">
      <c r="A13" s="15">
        <v>26</v>
      </c>
      <c r="B13" s="98" t="str">
        <f>'Data 3 Table'!AB3</f>
        <v>Birth rate per 1,000 women aged 20-24, 2019</v>
      </c>
      <c r="C13" s="98"/>
      <c r="D13" s="98"/>
      <c r="E13" s="98"/>
      <c r="F13" s="98"/>
      <c r="G13" s="112">
        <f>VLOOKUP($G$11,'Data 3 Table'!$A$4:$CW$84,2+$A13)</f>
        <v>46.66274936927978</v>
      </c>
      <c r="H13" s="112"/>
      <c r="I13" s="17"/>
      <c r="J13" s="113">
        <f>VLOOKUP($J$11,'Data 3 Table'!$A$4:$CW$84,2+$A13)</f>
        <v>6.6619058801233058</v>
      </c>
      <c r="K13" s="113"/>
      <c r="M13" s="22">
        <f>(G13-J13)/J13*100</f>
        <v>600.44143836532396</v>
      </c>
      <c r="N13" s="7"/>
      <c r="O13" s="7"/>
    </row>
    <row r="14" spans="1:15" ht="23.25" customHeight="1" x14ac:dyDescent="0.4">
      <c r="A14" s="15">
        <v>30</v>
      </c>
      <c r="B14" s="103" t="str">
        <f>'Data 3 Table'!AF3</f>
        <v>Rate of Police callouts to family incidents, 2020/21 [per 100,000 residents]</v>
      </c>
      <c r="C14" s="103"/>
      <c r="D14" s="103"/>
      <c r="E14" s="103"/>
      <c r="F14" s="103"/>
      <c r="G14" s="109">
        <f>VLOOKUP($G$11,'Data 3 Table'!$A$4:$CW$84,2+$A14)</f>
        <v>1735.1609532812579</v>
      </c>
      <c r="H14" s="109"/>
      <c r="I14" s="17"/>
      <c r="J14" s="110">
        <f>VLOOKUP($J$11,'Data 3 Table'!$A$4:$CW$84,2+$A14)</f>
        <v>775.84752909428232</v>
      </c>
      <c r="K14" s="110"/>
      <c r="M14" s="21">
        <f>(G14-J14)/J14*100</f>
        <v>123.64715852183865</v>
      </c>
      <c r="N14" s="7"/>
      <c r="O14" s="7"/>
    </row>
    <row r="15" spans="1:15" ht="23.25" customHeight="1" x14ac:dyDescent="0.4">
      <c r="A15" s="15">
        <v>28</v>
      </c>
      <c r="B15" s="98" t="str">
        <f>'Data 3 Table'!AD3</f>
        <v>Median weekly household gross income: two-parent families, 2016</v>
      </c>
      <c r="C15" s="98"/>
      <c r="D15" s="98"/>
      <c r="E15" s="98"/>
      <c r="F15" s="98"/>
      <c r="G15" s="118">
        <f>VLOOKUP($G$11,'Data 3 Table'!$A$4:$CW$84,2+$A15)</f>
        <v>1775.4360465116279</v>
      </c>
      <c r="H15" s="118"/>
      <c r="I15" s="17"/>
      <c r="J15" s="119">
        <f>VLOOKUP($J$11,'Data 3 Table'!$A$4:$CW$84,2+$A15)</f>
        <v>2818.132086731649</v>
      </c>
      <c r="K15" s="119"/>
      <c r="M15" s="22">
        <f>(G15-J15)/J15*100</f>
        <v>-36.999544667521107</v>
      </c>
      <c r="N15" s="7"/>
      <c r="O15" s="7"/>
    </row>
    <row r="16" spans="1:15" ht="23.25" customHeight="1" x14ac:dyDescent="0.4">
      <c r="A16" s="15">
        <v>29</v>
      </c>
      <c r="B16" s="103" t="str">
        <f>'Data 3 Table'!AE3</f>
        <v>Median weekly household gross income: one-parent families, 2016</v>
      </c>
      <c r="C16" s="103"/>
      <c r="D16" s="103"/>
      <c r="E16" s="103"/>
      <c r="F16" s="103"/>
      <c r="G16" s="116">
        <f>VLOOKUP($G$11,'Data 3 Table'!$A$4:$CW$84,2+$A16)</f>
        <v>956.15245009074408</v>
      </c>
      <c r="H16" s="116"/>
      <c r="I16" s="17"/>
      <c r="J16" s="117">
        <f>VLOOKUP($J$11,'Data 3 Table'!$A$4:$CW$84,2+$A16)</f>
        <v>1339.84375</v>
      </c>
      <c r="K16" s="117"/>
      <c r="M16" s="21">
        <f>(G16-J16)/J16*100</f>
        <v>-28.637018302265165</v>
      </c>
      <c r="N16" s="7"/>
      <c r="O16" s="7"/>
    </row>
    <row r="17" spans="1:15" ht="23.25" customHeight="1" x14ac:dyDescent="0.4">
      <c r="A17" s="15">
        <v>27</v>
      </c>
      <c r="B17" s="98" t="str">
        <f>'Data 3 Table'!AC3</f>
        <v>Per cent of two-parent families with no parent in paid work, 2016</v>
      </c>
      <c r="C17" s="98"/>
      <c r="D17" s="98"/>
      <c r="E17" s="98"/>
      <c r="F17" s="98"/>
      <c r="G17" s="112">
        <f>VLOOKUP($G$11,'Data 3 Table'!$A$4:$CW$84,2+$A17)</f>
        <v>26.411818554878625</v>
      </c>
      <c r="H17" s="112"/>
      <c r="I17" s="17"/>
      <c r="J17" s="113">
        <f>VLOOKUP($J$11,'Data 3 Table'!$A$4:$CW$84,2+$A17)</f>
        <v>8.3731241473397002</v>
      </c>
      <c r="K17" s="113"/>
      <c r="M17" s="22">
        <f>(G17-J17)/J17*100</f>
        <v>215.43564970633048</v>
      </c>
      <c r="N17" s="7"/>
      <c r="O17" s="7"/>
    </row>
    <row r="18" spans="1:15" ht="27.95" customHeight="1" x14ac:dyDescent="0.4">
      <c r="B18"/>
      <c r="C18"/>
      <c r="D18"/>
      <c r="E18"/>
      <c r="F18"/>
      <c r="G18"/>
      <c r="H18"/>
      <c r="I18"/>
      <c r="J18"/>
      <c r="K18"/>
      <c r="L18"/>
      <c r="M18"/>
    </row>
    <row r="19" spans="1:15" ht="20.25" customHeight="1" x14ac:dyDescent="0.4"/>
    <row r="20" spans="1:15" ht="20.25" customHeight="1" x14ac:dyDescent="0.4"/>
    <row r="21" spans="1:15" ht="20.25" customHeight="1" x14ac:dyDescent="0.4"/>
    <row r="22" spans="1:15" ht="20.25" customHeight="1" x14ac:dyDescent="0.4"/>
    <row r="23" spans="1:15" ht="20.25" customHeight="1" x14ac:dyDescent="0.4"/>
    <row r="24" spans="1:15" ht="20.25" customHeight="1" x14ac:dyDescent="0.4"/>
    <row r="25" spans="1:15" ht="20.25" customHeight="1" x14ac:dyDescent="0.4"/>
    <row r="26" spans="1:15" ht="13.5" customHeight="1" x14ac:dyDescent="0.4"/>
  </sheetData>
  <sheetProtection sheet="1" objects="1" scenarios="1"/>
  <mergeCells count="21">
    <mergeCell ref="M8:N12"/>
    <mergeCell ref="B7:K7"/>
    <mergeCell ref="G12:H12"/>
    <mergeCell ref="J12:K12"/>
    <mergeCell ref="B13:F13"/>
    <mergeCell ref="G13:H13"/>
    <mergeCell ref="J13:K13"/>
    <mergeCell ref="G10:K10"/>
    <mergeCell ref="B12:F12"/>
    <mergeCell ref="B14:F14"/>
    <mergeCell ref="G14:H14"/>
    <mergeCell ref="J14:K14"/>
    <mergeCell ref="B15:F15"/>
    <mergeCell ref="G15:H15"/>
    <mergeCell ref="J15:K15"/>
    <mergeCell ref="B16:F16"/>
    <mergeCell ref="G16:H16"/>
    <mergeCell ref="J16:K16"/>
    <mergeCell ref="B17:F17"/>
    <mergeCell ref="G17:H17"/>
    <mergeCell ref="J17:K17"/>
  </mergeCells>
  <conditionalFormatting sqref="B12:F12">
    <cfRule type="expression" dxfId="205" priority="26" stopIfTrue="1">
      <formula>J8=2</formula>
    </cfRule>
  </conditionalFormatting>
  <conditionalFormatting sqref="M13 M15 M17">
    <cfRule type="expression" dxfId="204" priority="25" stopIfTrue="1">
      <formula>$J$8=1</formula>
    </cfRule>
  </conditionalFormatting>
  <conditionalFormatting sqref="M14 M16">
    <cfRule type="expression" dxfId="203" priority="24" stopIfTrue="1">
      <formula>$J$8=1</formula>
    </cfRule>
  </conditionalFormatting>
  <conditionalFormatting sqref="M13">
    <cfRule type="expression" dxfId="202" priority="23" stopIfTrue="1">
      <formula>$J$8=1</formula>
    </cfRule>
  </conditionalFormatting>
  <conditionalFormatting sqref="M14">
    <cfRule type="expression" dxfId="201" priority="22" stopIfTrue="1">
      <formula>$J$8=1</formula>
    </cfRule>
  </conditionalFormatting>
  <conditionalFormatting sqref="M13">
    <cfRule type="expression" dxfId="200" priority="21" stopIfTrue="1">
      <formula>$J$8=1</formula>
    </cfRule>
  </conditionalFormatting>
  <conditionalFormatting sqref="M14">
    <cfRule type="expression" dxfId="199" priority="20" stopIfTrue="1">
      <formula>$J$8=1</formula>
    </cfRule>
  </conditionalFormatting>
  <conditionalFormatting sqref="M13">
    <cfRule type="expression" dxfId="198" priority="19" stopIfTrue="1">
      <formula>$J$8=1</formula>
    </cfRule>
  </conditionalFormatting>
  <conditionalFormatting sqref="M14">
    <cfRule type="expression" dxfId="197" priority="18" stopIfTrue="1">
      <formula>$J$8=1</formula>
    </cfRule>
  </conditionalFormatting>
  <conditionalFormatting sqref="M13:M14">
    <cfRule type="expression" dxfId="196" priority="17" stopIfTrue="1">
      <formula>$J$8=1</formula>
    </cfRule>
  </conditionalFormatting>
  <conditionalFormatting sqref="M14">
    <cfRule type="expression" dxfId="195" priority="16" stopIfTrue="1">
      <formula>$J$8=1</formula>
    </cfRule>
  </conditionalFormatting>
  <conditionalFormatting sqref="M13:M14">
    <cfRule type="expression" dxfId="194" priority="15" stopIfTrue="1">
      <formula>$N$1=2</formula>
    </cfRule>
  </conditionalFormatting>
  <conditionalFormatting sqref="M15">
    <cfRule type="expression" dxfId="193" priority="14" stopIfTrue="1">
      <formula>$J$8=1</formula>
    </cfRule>
  </conditionalFormatting>
  <conditionalFormatting sqref="M16">
    <cfRule type="expression" dxfId="192" priority="13" stopIfTrue="1">
      <formula>$J$8=1</formula>
    </cfRule>
  </conditionalFormatting>
  <conditionalFormatting sqref="M15">
    <cfRule type="expression" dxfId="191" priority="12" stopIfTrue="1">
      <formula>$J$8=1</formula>
    </cfRule>
  </conditionalFormatting>
  <conditionalFormatting sqref="M16">
    <cfRule type="expression" dxfId="190" priority="11" stopIfTrue="1">
      <formula>$J$8=1</formula>
    </cfRule>
  </conditionalFormatting>
  <conditionalFormatting sqref="M15">
    <cfRule type="expression" dxfId="189" priority="10" stopIfTrue="1">
      <formula>$J$8=1</formula>
    </cfRule>
  </conditionalFormatting>
  <conditionalFormatting sqref="M16">
    <cfRule type="expression" dxfId="188" priority="9" stopIfTrue="1">
      <formula>$J$8=1</formula>
    </cfRule>
  </conditionalFormatting>
  <conditionalFormatting sqref="M15:M16">
    <cfRule type="expression" dxfId="187" priority="8" stopIfTrue="1">
      <formula>$J$8=1</formula>
    </cfRule>
  </conditionalFormatting>
  <conditionalFormatting sqref="M16">
    <cfRule type="expression" dxfId="186" priority="7" stopIfTrue="1">
      <formula>$J$8=1</formula>
    </cfRule>
  </conditionalFormatting>
  <conditionalFormatting sqref="M15:M16">
    <cfRule type="expression" dxfId="185" priority="6" stopIfTrue="1">
      <formula>$N$1=2</formula>
    </cfRule>
  </conditionalFormatting>
  <conditionalFormatting sqref="M17">
    <cfRule type="expression" dxfId="184" priority="5" stopIfTrue="1">
      <formula>$J$8=1</formula>
    </cfRule>
  </conditionalFormatting>
  <conditionalFormatting sqref="M17">
    <cfRule type="expression" dxfId="183" priority="4" stopIfTrue="1">
      <formula>$J$8=1</formula>
    </cfRule>
  </conditionalFormatting>
  <conditionalFormatting sqref="M17">
    <cfRule type="expression" dxfId="182" priority="3" stopIfTrue="1">
      <formula>$J$8=1</formula>
    </cfRule>
  </conditionalFormatting>
  <conditionalFormatting sqref="M17">
    <cfRule type="expression" dxfId="181" priority="2" stopIfTrue="1">
      <formula>$J$8=1</formula>
    </cfRule>
  </conditionalFormatting>
  <conditionalFormatting sqref="M17">
    <cfRule type="expression" dxfId="180" priority="1" stopIfTrue="1">
      <formula>$N$1=2</formula>
    </cfRule>
  </conditionalFormatting>
  <hyperlinks>
    <hyperlink ref="B13:F13" r:id="rId1" display="http://www.greaterdandenong.com/document/18493/statistics-vic-births-and-birth-rates" xr:uid="{00000000-0004-0000-0B00-000000000000}"/>
    <hyperlink ref="B14:F14" r:id="rId2" display="http://www.greaterdandenong.com/document/18523/statistics-vic-family-violence-incidents" xr:uid="{00000000-0004-0000-0B00-000001000000}"/>
    <hyperlink ref="B15:F15" r:id="rId3" display="http://www.greaterdandenong.com/document/26505/statistics-equivalized-income-by-household-type" xr:uid="{00000000-0004-0000-0B00-000002000000}"/>
    <hyperlink ref="B16:F16" r:id="rId4" display="http://www.greaterdandenong.com/document/26505/statistics-equivalized-income-by-household-type" xr:uid="{00000000-0004-0000-0B00-000003000000}"/>
    <hyperlink ref="B17:F17" r:id="rId5" display="http://www.greaterdandenong.com/document/26848/statistics-families-with-no-parent-in-paid-employment" xr:uid="{00000000-0004-0000-0B00-000004000000}"/>
  </hyperlinks>
  <pageMargins left="0.39370078740157483" right="0.39370078740157483" top="0.39370078740157483" bottom="0.39370078740157483" header="0.39370078740157483" footer="0.31496062992125984"/>
  <pageSetup paperSize="9" orientation="landscape" horizontalDpi="0" verticalDpi="0" r:id="rId6"/>
  <drawing r:id="rId7"/>
  <legacyDrawing r:id="rId8"/>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499984740745262"/>
    <pageSetUpPr fitToPage="1"/>
  </sheetPr>
  <dimension ref="A1:O26"/>
  <sheetViews>
    <sheetView showGridLines="0" showRowColHeaders="0" workbookViewId="0">
      <pane xSplit="14" ySplit="12" topLeftCell="O13" activePane="bottomRight" state="frozen"/>
      <selection activeCell="O17" sqref="O17"/>
      <selection pane="topRight" activeCell="O17" sqref="O17"/>
      <selection pane="bottomLeft" activeCell="O17" sqref="O17"/>
      <selection pane="bottomRight" activeCell="Q8" sqref="Q8"/>
    </sheetView>
  </sheetViews>
  <sheetFormatPr defaultColWidth="9.1328125" defaultRowHeight="13.15" x14ac:dyDescent="0.4"/>
  <cols>
    <col min="1" max="1" width="3.265625" style="1" customWidth="1"/>
    <col min="2" max="2" width="9.1328125" style="1" customWidth="1"/>
    <col min="3" max="6" width="9.1328125" style="1"/>
    <col min="7" max="8" width="9.86328125" style="1" customWidth="1"/>
    <col min="9" max="9" width="3" style="1" customWidth="1"/>
    <col min="10" max="11" width="9.86328125" style="1" customWidth="1"/>
    <col min="12" max="12" width="3.265625" style="1" customWidth="1"/>
    <col min="13" max="13" width="10.265625" style="1" customWidth="1"/>
    <col min="14" max="16384" width="9.1328125" style="1"/>
  </cols>
  <sheetData>
    <row r="1" spans="1:15" ht="10.5" customHeight="1" x14ac:dyDescent="0.4">
      <c r="N1" s="10">
        <f>Community!K11</f>
        <v>1</v>
      </c>
    </row>
    <row r="2" spans="1:15" ht="10.5" customHeight="1" x14ac:dyDescent="0.4"/>
    <row r="3" spans="1:15" ht="10.5" customHeight="1" x14ac:dyDescent="0.4"/>
    <row r="4" spans="1:15" ht="10.5" customHeight="1" x14ac:dyDescent="0.4">
      <c r="N4" s="8" t="s">
        <v>45</v>
      </c>
    </row>
    <row r="5" spans="1:15" ht="10.5" customHeight="1" x14ac:dyDescent="0.4">
      <c r="N5" s="8" t="s">
        <v>50</v>
      </c>
    </row>
    <row r="6" spans="1:15" ht="10.5" customHeight="1" x14ac:dyDescent="0.4">
      <c r="A6" s="2"/>
      <c r="L6" s="2"/>
    </row>
    <row r="7" spans="1:15" ht="21" customHeight="1" x14ac:dyDescent="0.4">
      <c r="A7" s="2"/>
      <c r="B7" s="101" t="s">
        <v>84</v>
      </c>
      <c r="C7" s="101"/>
      <c r="D7" s="101"/>
      <c r="E7" s="101"/>
      <c r="F7" s="101"/>
      <c r="G7" s="101"/>
      <c r="H7" s="101"/>
      <c r="I7" s="101"/>
      <c r="J7" s="101"/>
      <c r="K7" s="101"/>
      <c r="L7" s="2"/>
    </row>
    <row r="8" spans="1:15" x14ac:dyDescent="0.4">
      <c r="C8" s="3"/>
      <c r="G8" s="10"/>
      <c r="H8" s="10"/>
      <c r="I8" s="10"/>
      <c r="J8" s="10">
        <f>Community!K11</f>
        <v>1</v>
      </c>
      <c r="M8" s="102" t="str">
        <f>IF(Community!$K$11=1,CONCATENATE(G12,": per cent higher or lower than ",J12),"")</f>
        <v xml:space="preserve">Hume : per cent higher or lower than Nillumbik </v>
      </c>
      <c r="N8" s="102"/>
    </row>
    <row r="9" spans="1:15" ht="3" customHeight="1" x14ac:dyDescent="0.4">
      <c r="G9" s="10"/>
      <c r="H9" s="10"/>
      <c r="I9" s="10"/>
      <c r="J9" s="10"/>
      <c r="M9" s="102"/>
      <c r="N9" s="102"/>
    </row>
    <row r="10" spans="1:15" ht="13.5" customHeight="1" x14ac:dyDescent="0.45">
      <c r="F10" s="3"/>
      <c r="G10" s="111"/>
      <c r="H10" s="111"/>
      <c r="I10" s="111"/>
      <c r="J10" s="111"/>
      <c r="K10" s="111"/>
      <c r="M10" s="102"/>
      <c r="N10" s="102"/>
    </row>
    <row r="11" spans="1:15" ht="15" customHeight="1" x14ac:dyDescent="0.4">
      <c r="G11" s="12">
        <f>Community!H11</f>
        <v>33</v>
      </c>
      <c r="H11" s="10"/>
      <c r="I11" s="10"/>
      <c r="J11" s="12">
        <f>Community!J11</f>
        <v>57</v>
      </c>
      <c r="M11" s="102"/>
      <c r="N11" s="102"/>
    </row>
    <row r="12" spans="1:15" ht="16.5" customHeight="1" x14ac:dyDescent="0.4">
      <c r="B12" s="104" t="str">
        <f>IF(Community!K11=2,"A high standardized score represents a more favorable outcome","")</f>
        <v/>
      </c>
      <c r="C12" s="104"/>
      <c r="D12" s="104"/>
      <c r="E12" s="104"/>
      <c r="F12" s="104"/>
      <c r="G12" s="95" t="str">
        <f>INDEX('Data 3 Table'!B4:B84,G11)</f>
        <v xml:space="preserve">Hume </v>
      </c>
      <c r="H12" s="95"/>
      <c r="I12" s="4"/>
      <c r="J12" s="95" t="str">
        <f>INDEX('Data 3 Table'!B4:B84,J11)</f>
        <v xml:space="preserve">Nillumbik </v>
      </c>
      <c r="K12" s="95"/>
      <c r="M12" s="102"/>
      <c r="N12" s="102"/>
    </row>
    <row r="13" spans="1:15" ht="23.25" customHeight="1" x14ac:dyDescent="0.4">
      <c r="A13" s="15">
        <v>63</v>
      </c>
      <c r="B13" s="98" t="str">
        <f>'Data 3 Table'!BM3</f>
        <v>Self-reported dental health: Fair/poor 2017</v>
      </c>
      <c r="C13" s="98"/>
      <c r="D13" s="98"/>
      <c r="E13" s="98"/>
      <c r="F13" s="98"/>
      <c r="G13" s="112">
        <f>VLOOKUP($G$11,'Data 3 Table'!$A$4:$CW$84,2+$A13)</f>
        <v>26.29</v>
      </c>
      <c r="H13" s="112"/>
      <c r="I13" s="17"/>
      <c r="J13" s="113">
        <f>VLOOKUP($J$11,'Data 3 Table'!$A$4:$CW$84,2+$A13)</f>
        <v>18.63</v>
      </c>
      <c r="K13" s="113"/>
      <c r="M13" s="22">
        <f>(G13-J13)/J13*100</f>
        <v>41.116478797638223</v>
      </c>
      <c r="N13" s="7"/>
      <c r="O13" s="7"/>
    </row>
    <row r="14" spans="1:15" ht="23.25" customHeight="1" x14ac:dyDescent="0.4">
      <c r="A14" s="15">
        <v>65</v>
      </c>
      <c r="B14" s="103" t="str">
        <f>'Data 3 Table'!BO3</f>
        <v>Per cent of 55-59 year olds in paid employment, 2016</v>
      </c>
      <c r="C14" s="103"/>
      <c r="D14" s="103"/>
      <c r="E14" s="103"/>
      <c r="F14" s="103"/>
      <c r="G14" s="109">
        <f>VLOOKUP($G$11,'Data 3 Table'!$A$4:$CW$84,2+$A14)</f>
        <v>59.901831225221827</v>
      </c>
      <c r="H14" s="109"/>
      <c r="I14" s="17"/>
      <c r="J14" s="110">
        <f>VLOOKUP($J$11,'Data 3 Table'!$A$4:$CW$84,2+$A14)</f>
        <v>79.290187891440496</v>
      </c>
      <c r="K14" s="110"/>
      <c r="M14" s="21">
        <f>(G14-J14)/J14*100</f>
        <v>-24.452403483724968</v>
      </c>
      <c r="N14" s="7"/>
      <c r="O14" s="7"/>
    </row>
    <row r="15" spans="1:15" ht="23.25" customHeight="1" x14ac:dyDescent="0.4">
      <c r="A15" s="15">
        <v>66</v>
      </c>
      <c r="B15" s="98" t="str">
        <f>'Data 3 Table'!BP3</f>
        <v>Median weekly individual gross income, 55-59 year-olds, 2016</v>
      </c>
      <c r="C15" s="98"/>
      <c r="D15" s="98"/>
      <c r="E15" s="98"/>
      <c r="F15" s="98"/>
      <c r="G15" s="118">
        <f>VLOOKUP($G$11,'Data 3 Table'!$A$4:$CW$84,2+$A15)</f>
        <v>723.82755251587685</v>
      </c>
      <c r="H15" s="118"/>
      <c r="I15" s="17"/>
      <c r="J15" s="119">
        <f>VLOOKUP($J$11,'Data 3 Table'!$A$4:$CW$84,2+$A15)</f>
        <v>1131.1180422264874</v>
      </c>
      <c r="K15" s="119"/>
      <c r="M15" s="22">
        <f>(G15-J15)/J15*100</f>
        <v>-36.007779427592006</v>
      </c>
      <c r="N15" s="7"/>
      <c r="O15" s="7"/>
    </row>
    <row r="16" spans="1:15" ht="25.5" customHeight="1" x14ac:dyDescent="0.4">
      <c r="A16" s="15">
        <v>64</v>
      </c>
      <c r="B16" s="103" t="str">
        <f>'Data 3 Table'!BN3</f>
        <v>Per cent of persons aged 70+, with a disability, 2016</v>
      </c>
      <c r="C16" s="103"/>
      <c r="D16" s="103"/>
      <c r="E16" s="103"/>
      <c r="F16" s="103"/>
      <c r="G16" s="109">
        <f>VLOOKUP($G$11,'Data 3 Table'!$A$4:$CW$84,2+$A16)</f>
        <v>66.196013289036543</v>
      </c>
      <c r="H16" s="109"/>
      <c r="I16" s="17"/>
      <c r="J16" s="110">
        <f>VLOOKUP($J$11,'Data 3 Table'!$A$4:$CW$84,2+$A16)</f>
        <v>81.365479945921578</v>
      </c>
      <c r="K16" s="110"/>
      <c r="M16" s="21">
        <f>(G16-J16)/J16*100</f>
        <v>-18.643614794587592</v>
      </c>
      <c r="N16" s="7"/>
      <c r="O16" s="7"/>
    </row>
    <row r="17" spans="1:13" ht="27.95" customHeight="1" x14ac:dyDescent="0.4">
      <c r="A17" s="15">
        <v>102</v>
      </c>
      <c r="B17" s="98" t="str">
        <f>'Data 3 Table'!CZ3</f>
        <v>Aged pension recipients as a percentage of persons aged 65 or more, June 2020</v>
      </c>
      <c r="C17" s="98"/>
      <c r="D17" s="98"/>
      <c r="E17" s="98"/>
      <c r="F17" s="98"/>
      <c r="G17" s="107">
        <f>VLOOKUP($G$11,'Data 3 Table'!$A$4:$CZ$84,2+$A17)</f>
        <v>65.75926839124979</v>
      </c>
      <c r="H17" s="107"/>
      <c r="I17" s="17"/>
      <c r="J17" s="108">
        <f>VLOOKUP($J$11,'Data 3 Table'!$A$4:$CZ$84,2+$A17)</f>
        <v>41.701682033253135</v>
      </c>
      <c r="K17" s="108"/>
      <c r="M17" s="22">
        <f>(G17-J17)/J17*100</f>
        <v>57.689726612976933</v>
      </c>
    </row>
    <row r="18" spans="1:13" ht="20.25" customHeight="1" x14ac:dyDescent="0.4"/>
    <row r="19" spans="1:13" ht="20.25" customHeight="1" x14ac:dyDescent="0.4"/>
    <row r="20" spans="1:13" ht="20.25" customHeight="1" x14ac:dyDescent="0.4"/>
    <row r="21" spans="1:13" ht="20.25" customHeight="1" x14ac:dyDescent="0.4"/>
    <row r="22" spans="1:13" ht="20.25" customHeight="1" x14ac:dyDescent="0.4"/>
    <row r="23" spans="1:13" ht="20.25" customHeight="1" x14ac:dyDescent="0.4"/>
    <row r="24" spans="1:13" ht="20.25" customHeight="1" x14ac:dyDescent="0.4"/>
    <row r="25" spans="1:13" ht="20.25" customHeight="1" x14ac:dyDescent="0.4"/>
    <row r="26" spans="1:13" ht="13.5" customHeight="1" x14ac:dyDescent="0.4"/>
  </sheetData>
  <sheetProtection sheet="1" objects="1" scenarios="1"/>
  <mergeCells count="21">
    <mergeCell ref="B17:F17"/>
    <mergeCell ref="G17:H17"/>
    <mergeCell ref="J17:K17"/>
    <mergeCell ref="B7:K7"/>
    <mergeCell ref="G12:H12"/>
    <mergeCell ref="J12:K12"/>
    <mergeCell ref="B13:F13"/>
    <mergeCell ref="G13:H13"/>
    <mergeCell ref="J13:K13"/>
    <mergeCell ref="G10:K10"/>
    <mergeCell ref="B12:F12"/>
    <mergeCell ref="B16:F16"/>
    <mergeCell ref="G16:H16"/>
    <mergeCell ref="J16:K16"/>
    <mergeCell ref="M8:N12"/>
    <mergeCell ref="J15:K15"/>
    <mergeCell ref="B14:F14"/>
    <mergeCell ref="G14:H14"/>
    <mergeCell ref="J14:K14"/>
    <mergeCell ref="B15:F15"/>
    <mergeCell ref="G15:H15"/>
  </mergeCells>
  <conditionalFormatting sqref="B12:F12">
    <cfRule type="expression" dxfId="179" priority="37" stopIfTrue="1">
      <formula>J8=2</formula>
    </cfRule>
  </conditionalFormatting>
  <conditionalFormatting sqref="M13 M15">
    <cfRule type="expression" dxfId="178" priority="36" stopIfTrue="1">
      <formula>$J$8=1</formula>
    </cfRule>
  </conditionalFormatting>
  <conditionalFormatting sqref="M14 M16">
    <cfRule type="expression" dxfId="177" priority="35" stopIfTrue="1">
      <formula>$J$8=1</formula>
    </cfRule>
  </conditionalFormatting>
  <conditionalFormatting sqref="M13 M15">
    <cfRule type="expression" dxfId="176" priority="34" stopIfTrue="1">
      <formula>$J$8=1</formula>
    </cfRule>
  </conditionalFormatting>
  <conditionalFormatting sqref="M14 M16">
    <cfRule type="expression" dxfId="175" priority="33" stopIfTrue="1">
      <formula>$J$8=1</formula>
    </cfRule>
  </conditionalFormatting>
  <conditionalFormatting sqref="M13">
    <cfRule type="expression" dxfId="174" priority="32" stopIfTrue="1">
      <formula>$J$8=1</formula>
    </cfRule>
  </conditionalFormatting>
  <conditionalFormatting sqref="M14">
    <cfRule type="expression" dxfId="173" priority="31" stopIfTrue="1">
      <formula>$J$8=1</formula>
    </cfRule>
  </conditionalFormatting>
  <conditionalFormatting sqref="M13">
    <cfRule type="expression" dxfId="172" priority="30" stopIfTrue="1">
      <formula>$J$8=1</formula>
    </cfRule>
  </conditionalFormatting>
  <conditionalFormatting sqref="M14">
    <cfRule type="expression" dxfId="171" priority="29" stopIfTrue="1">
      <formula>$J$8=1</formula>
    </cfRule>
  </conditionalFormatting>
  <conditionalFormatting sqref="M13">
    <cfRule type="expression" dxfId="170" priority="28" stopIfTrue="1">
      <formula>$J$8=1</formula>
    </cfRule>
  </conditionalFormatting>
  <conditionalFormatting sqref="M14">
    <cfRule type="expression" dxfId="169" priority="27" stopIfTrue="1">
      <formula>$J$8=1</formula>
    </cfRule>
  </conditionalFormatting>
  <conditionalFormatting sqref="M13:M14">
    <cfRule type="expression" dxfId="168" priority="26" stopIfTrue="1">
      <formula>$J$8=1</formula>
    </cfRule>
  </conditionalFormatting>
  <conditionalFormatting sqref="M14">
    <cfRule type="expression" dxfId="167" priority="25" stopIfTrue="1">
      <formula>$J$8=1</formula>
    </cfRule>
  </conditionalFormatting>
  <conditionalFormatting sqref="M13:M14">
    <cfRule type="expression" dxfId="166" priority="24" stopIfTrue="1">
      <formula>$N$1=2</formula>
    </cfRule>
  </conditionalFormatting>
  <conditionalFormatting sqref="M15">
    <cfRule type="expression" dxfId="165" priority="23" stopIfTrue="1">
      <formula>$J$8=1</formula>
    </cfRule>
  </conditionalFormatting>
  <conditionalFormatting sqref="M16">
    <cfRule type="expression" dxfId="164" priority="22" stopIfTrue="1">
      <formula>$J$8=1</formula>
    </cfRule>
  </conditionalFormatting>
  <conditionalFormatting sqref="M15">
    <cfRule type="expression" dxfId="163" priority="21" stopIfTrue="1">
      <formula>$J$8=1</formula>
    </cfRule>
  </conditionalFormatting>
  <conditionalFormatting sqref="M16">
    <cfRule type="expression" dxfId="162" priority="20" stopIfTrue="1">
      <formula>$J$8=1</formula>
    </cfRule>
  </conditionalFormatting>
  <conditionalFormatting sqref="M15">
    <cfRule type="expression" dxfId="161" priority="19" stopIfTrue="1">
      <formula>$J$8=1</formula>
    </cfRule>
  </conditionalFormatting>
  <conditionalFormatting sqref="M16">
    <cfRule type="expression" dxfId="160" priority="18" stopIfTrue="1">
      <formula>$J$8=1</formula>
    </cfRule>
  </conditionalFormatting>
  <conditionalFormatting sqref="M15:M16">
    <cfRule type="expression" dxfId="159" priority="17" stopIfTrue="1">
      <formula>$J$8=1</formula>
    </cfRule>
  </conditionalFormatting>
  <conditionalFormatting sqref="M16">
    <cfRule type="expression" dxfId="158" priority="16" stopIfTrue="1">
      <formula>$J$8=1</formula>
    </cfRule>
  </conditionalFormatting>
  <conditionalFormatting sqref="M15:M16">
    <cfRule type="expression" dxfId="157" priority="15" stopIfTrue="1">
      <formula>$N$1=2</formula>
    </cfRule>
  </conditionalFormatting>
  <conditionalFormatting sqref="M17">
    <cfRule type="expression" dxfId="156" priority="14" stopIfTrue="1">
      <formula>$J$8=1</formula>
    </cfRule>
  </conditionalFormatting>
  <conditionalFormatting sqref="M17">
    <cfRule type="expression" dxfId="155" priority="13" stopIfTrue="1">
      <formula>$J$8=1</formula>
    </cfRule>
  </conditionalFormatting>
  <conditionalFormatting sqref="M17">
    <cfRule type="expression" dxfId="154" priority="12" stopIfTrue="1">
      <formula>$J$8=1</formula>
    </cfRule>
  </conditionalFormatting>
  <conditionalFormatting sqref="M17">
    <cfRule type="expression" dxfId="153" priority="11" stopIfTrue="1">
      <formula>$J$8=1</formula>
    </cfRule>
  </conditionalFormatting>
  <conditionalFormatting sqref="M17">
    <cfRule type="expression" dxfId="152" priority="10" stopIfTrue="1">
      <formula>$J$8=1</formula>
    </cfRule>
  </conditionalFormatting>
  <conditionalFormatting sqref="M17">
    <cfRule type="expression" dxfId="151" priority="9" stopIfTrue="1">
      <formula>$J$8=1</formula>
    </cfRule>
  </conditionalFormatting>
  <conditionalFormatting sqref="M17">
    <cfRule type="expression" dxfId="150" priority="8" stopIfTrue="1">
      <formula>$N$1=2</formula>
    </cfRule>
  </conditionalFormatting>
  <conditionalFormatting sqref="M17">
    <cfRule type="expression" dxfId="149" priority="7" stopIfTrue="1">
      <formula>$J$8=1</formula>
    </cfRule>
  </conditionalFormatting>
  <conditionalFormatting sqref="M17">
    <cfRule type="expression" dxfId="148" priority="6" stopIfTrue="1">
      <formula>$J$8=1</formula>
    </cfRule>
  </conditionalFormatting>
  <conditionalFormatting sqref="M17">
    <cfRule type="expression" dxfId="147" priority="5" stopIfTrue="1">
      <formula>$J$8=1</formula>
    </cfRule>
  </conditionalFormatting>
  <conditionalFormatting sqref="M17">
    <cfRule type="expression" dxfId="146" priority="4" stopIfTrue="1">
      <formula>$J$8=1</formula>
    </cfRule>
  </conditionalFormatting>
  <conditionalFormatting sqref="M17">
    <cfRule type="expression" dxfId="145" priority="3" stopIfTrue="1">
      <formula>$J$8=1</formula>
    </cfRule>
  </conditionalFormatting>
  <conditionalFormatting sqref="M17">
    <cfRule type="expression" dxfId="144" priority="2" stopIfTrue="1">
      <formula>$J$8=1</formula>
    </cfRule>
  </conditionalFormatting>
  <conditionalFormatting sqref="M17">
    <cfRule type="expression" dxfId="143" priority="1" stopIfTrue="1">
      <formula>$N$1=2</formula>
    </cfRule>
  </conditionalFormatting>
  <hyperlinks>
    <hyperlink ref="B13:F13" r:id="rId1" display="http://www.greaterdandenong.com/document/2968/statistics-disability-by-age-sex" xr:uid="{00000000-0004-0000-0C00-000000000000}"/>
    <hyperlink ref="B14:F14" r:id="rId2" display="http://www.greaterdandenong.com/document/24239/statistics-labour-force-status-by-age-and-sex" xr:uid="{00000000-0004-0000-0C00-000001000000}"/>
    <hyperlink ref="B15:F15" r:id="rId3" display="http://www.greaterdandenong.com/document/24410/statistics-incomes-by-age-and-sex" xr:uid="{00000000-0004-0000-0C00-000002000000}"/>
    <hyperlink ref="B16:F16" r:id="rId4" display="http://www.greaterdandenong.com/document/18515/statistics-vic-rent-related-financial-stress" xr:uid="{00000000-0004-0000-0C00-000003000000}"/>
    <hyperlink ref="B17:F17" r:id="rId5" display="http://www.greaterdandenong.com/document/27556/statistics-centrelink-payments" xr:uid="{00000000-0004-0000-0C00-000004000000}"/>
  </hyperlinks>
  <pageMargins left="0.39370078740157483" right="0.39370078740157483" top="0.39370078740157483" bottom="0.39370078740157483" header="0.39370078740157483" footer="0.31496062992125984"/>
  <pageSetup paperSize="9" orientation="landscape" verticalDpi="0" r:id="rId6"/>
  <drawing r:id="rId7"/>
  <legacyDrawing r:id="rId8"/>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499984740745262"/>
    <pageSetUpPr fitToPage="1"/>
  </sheetPr>
  <dimension ref="A1:P41"/>
  <sheetViews>
    <sheetView showGridLines="0" showRowColHeaders="0" workbookViewId="0">
      <pane xSplit="14" ySplit="12" topLeftCell="O13" activePane="bottomRight" state="frozen"/>
      <selection activeCell="O17" sqref="O17"/>
      <selection pane="topRight" activeCell="O17" sqref="O17"/>
      <selection pane="bottomLeft" activeCell="O17" sqref="O17"/>
      <selection pane="bottomRight"/>
    </sheetView>
  </sheetViews>
  <sheetFormatPr defaultColWidth="9.1328125" defaultRowHeight="13.15" x14ac:dyDescent="0.4"/>
  <cols>
    <col min="1" max="1" width="3.265625" style="1" customWidth="1"/>
    <col min="2" max="2" width="9.1328125" style="1" customWidth="1"/>
    <col min="3" max="6" width="9.1328125" style="1"/>
    <col min="7" max="8" width="9.86328125" style="1" customWidth="1"/>
    <col min="9" max="9" width="3" style="1" customWidth="1"/>
    <col min="10" max="11" width="9.86328125" style="1" customWidth="1"/>
    <col min="12" max="12" width="3.265625" style="1" customWidth="1"/>
    <col min="13" max="13" width="10.265625" style="1" customWidth="1"/>
    <col min="14" max="16384" width="9.1328125" style="1"/>
  </cols>
  <sheetData>
    <row r="1" spans="1:16" ht="10.5" customHeight="1" x14ac:dyDescent="0.4">
      <c r="N1" s="10">
        <f>Community!K11</f>
        <v>1</v>
      </c>
    </row>
    <row r="2" spans="1:16" ht="10.5" customHeight="1" x14ac:dyDescent="0.4"/>
    <row r="3" spans="1:16" ht="10.5" customHeight="1" x14ac:dyDescent="0.4"/>
    <row r="4" spans="1:16" ht="10.5" customHeight="1" x14ac:dyDescent="0.4">
      <c r="N4" s="8" t="s">
        <v>45</v>
      </c>
    </row>
    <row r="5" spans="1:16" ht="10.5" customHeight="1" x14ac:dyDescent="0.4">
      <c r="N5" s="8" t="s">
        <v>50</v>
      </c>
    </row>
    <row r="6" spans="1:16" ht="10.5" customHeight="1" x14ac:dyDescent="0.4">
      <c r="A6" s="2"/>
      <c r="L6" s="2"/>
    </row>
    <row r="7" spans="1:16" ht="21" customHeight="1" x14ac:dyDescent="0.4">
      <c r="A7" s="2"/>
      <c r="B7" s="101" t="s">
        <v>85</v>
      </c>
      <c r="C7" s="101"/>
      <c r="D7" s="101"/>
      <c r="E7" s="101"/>
      <c r="F7" s="101"/>
      <c r="G7" s="101"/>
      <c r="H7" s="101"/>
      <c r="I7" s="101"/>
      <c r="J7" s="101"/>
      <c r="K7" s="101"/>
      <c r="L7" s="2"/>
    </row>
    <row r="8" spans="1:16" x14ac:dyDescent="0.4">
      <c r="C8" s="3"/>
      <c r="G8" s="10"/>
      <c r="H8" s="10"/>
      <c r="I8" s="10"/>
      <c r="J8" s="10">
        <f>Community!K11</f>
        <v>1</v>
      </c>
      <c r="M8" s="102" t="str">
        <f>IF(Community!$K$11=1,CONCATENATE(G12,": per cent higher or lower than ",J12),"")</f>
        <v xml:space="preserve">Hume : per cent higher or lower than Nillumbik </v>
      </c>
      <c r="N8" s="102"/>
    </row>
    <row r="9" spans="1:16" ht="3" customHeight="1" x14ac:dyDescent="0.4">
      <c r="G9" s="10"/>
      <c r="H9" s="10"/>
      <c r="I9" s="10"/>
      <c r="J9" s="10"/>
      <c r="M9" s="102"/>
      <c r="N9" s="102"/>
    </row>
    <row r="10" spans="1:16" ht="13.5" customHeight="1" x14ac:dyDescent="0.45">
      <c r="F10" s="3"/>
      <c r="G10" s="111"/>
      <c r="H10" s="111"/>
      <c r="I10" s="111"/>
      <c r="J10" s="111"/>
      <c r="K10" s="111"/>
      <c r="M10" s="102"/>
      <c r="N10" s="102"/>
    </row>
    <row r="11" spans="1:16" ht="15" customHeight="1" x14ac:dyDescent="0.4">
      <c r="G11" s="12">
        <f>Community!H11</f>
        <v>33</v>
      </c>
      <c r="H11" s="10"/>
      <c r="I11" s="10"/>
      <c r="J11" s="12">
        <f>Community!J11</f>
        <v>57</v>
      </c>
      <c r="M11" s="102"/>
      <c r="N11" s="102"/>
    </row>
    <row r="12" spans="1:16" ht="16.5" customHeight="1" x14ac:dyDescent="0.4">
      <c r="B12" s="104" t="str">
        <f>IF(Community!K11=2,"A high standardized score represents a more favorable outcome","")</f>
        <v/>
      </c>
      <c r="C12" s="104"/>
      <c r="D12" s="104"/>
      <c r="E12" s="104"/>
      <c r="F12" s="104"/>
      <c r="G12" s="95" t="str">
        <f>INDEX('Data 3 Table'!B4:B84,G11)</f>
        <v xml:space="preserve">Hume </v>
      </c>
      <c r="H12" s="95"/>
      <c r="I12" s="4"/>
      <c r="J12" s="95" t="str">
        <f>INDEX('Data 3 Table'!B4:B84,J11)</f>
        <v xml:space="preserve">Nillumbik </v>
      </c>
      <c r="K12" s="95"/>
      <c r="M12" s="102"/>
      <c r="N12" s="102"/>
    </row>
    <row r="13" spans="1:16" ht="23.25" customHeight="1" x14ac:dyDescent="0.4">
      <c r="A13" s="15">
        <v>43</v>
      </c>
      <c r="B13" s="98" t="str">
        <f>'Data 3 Table'!AS3</f>
        <v>Female / Male (%): Per cent of 30-39 year olds who had left school before completing year 11, 2016</v>
      </c>
      <c r="C13" s="98"/>
      <c r="D13" s="98"/>
      <c r="E13" s="98"/>
      <c r="F13" s="98"/>
      <c r="G13" s="112">
        <f>VLOOKUP($G$11,'Data 3 Table'!$A$4:$CW$84,2+$A13)</f>
        <v>71.76005600975401</v>
      </c>
      <c r="H13" s="112"/>
      <c r="I13" s="17"/>
      <c r="J13" s="113">
        <f>VLOOKUP($J$11,'Data 3 Table'!$A$4:$CW$84,2+$A13)</f>
        <v>35.948251173562781</v>
      </c>
      <c r="K13" s="113"/>
      <c r="M13" s="22">
        <f t="shared" ref="M13:M19" si="0">(G13-J13)/J13*100</f>
        <v>99.620436786444017</v>
      </c>
      <c r="N13" s="7"/>
      <c r="O13" s="7"/>
      <c r="P13" s="10"/>
    </row>
    <row r="14" spans="1:16" ht="23.25" customHeight="1" x14ac:dyDescent="0.4">
      <c r="A14" s="15">
        <v>44</v>
      </c>
      <c r="B14" s="103" t="str">
        <f>'Data 3 Table'!AT3</f>
        <v>Average number of children born per 1000 women aged 20-24, 2016</v>
      </c>
      <c r="C14" s="103"/>
      <c r="D14" s="103"/>
      <c r="E14" s="103"/>
      <c r="F14" s="103"/>
      <c r="G14" s="109">
        <f>VLOOKUP($G$11,'Data 3 Table'!$A$4:$CW$84,2+$A14)</f>
        <v>50.425443781516442</v>
      </c>
      <c r="H14" s="109"/>
      <c r="I14" s="17"/>
      <c r="J14" s="110">
        <f>VLOOKUP($J$11,'Data 3 Table'!$A$4:$CW$84,2+$A14)</f>
        <v>6.1287013721046995</v>
      </c>
      <c r="K14" s="110"/>
      <c r="M14" s="21">
        <f t="shared" si="0"/>
        <v>722.77534374626407</v>
      </c>
      <c r="N14" s="7"/>
      <c r="O14" s="7"/>
      <c r="P14" s="10"/>
    </row>
    <row r="15" spans="1:16" ht="23.25" customHeight="1" x14ac:dyDescent="0.4">
      <c r="A15" s="15">
        <v>45</v>
      </c>
      <c r="B15" s="98" t="str">
        <f>'Data 3 Table'!AU3</f>
        <v>Female / Male (%): Hours worked at home by persons in full-time employment and aged 30-39 years, 2016</v>
      </c>
      <c r="C15" s="98"/>
      <c r="D15" s="98"/>
      <c r="E15" s="98"/>
      <c r="F15" s="98"/>
      <c r="G15" s="112">
        <f>VLOOKUP($G$11,'Data 3 Table'!$A$4:$CW$84,2+$A15)</f>
        <v>178.22180415765601</v>
      </c>
      <c r="H15" s="112"/>
      <c r="I15" s="17"/>
      <c r="J15" s="113">
        <f>VLOOKUP($J$11,'Data 3 Table'!$A$4:$CW$84,2+$A15)</f>
        <v>142.12479828610375</v>
      </c>
      <c r="K15" s="113"/>
      <c r="M15" s="22">
        <f t="shared" si="0"/>
        <v>25.398105261607707</v>
      </c>
      <c r="N15" s="7"/>
      <c r="O15" s="7"/>
      <c r="P15" s="10"/>
    </row>
    <row r="16" spans="1:16" ht="23.25" customHeight="1" x14ac:dyDescent="0.4">
      <c r="A16" s="15">
        <v>46</v>
      </c>
      <c r="B16" s="103" t="str">
        <f>'Data 3 Table'!AV3</f>
        <v>Male incomes: per cent higher than female incomes - persons 15-64 in full-time employment, 2016</v>
      </c>
      <c r="C16" s="103"/>
      <c r="D16" s="103"/>
      <c r="E16" s="103"/>
      <c r="F16" s="103"/>
      <c r="G16" s="109">
        <f>VLOOKUP($G$11,'Data 3 Table'!$A$4:$CW$84,2+$A16)</f>
        <v>12.81125656492598</v>
      </c>
      <c r="H16" s="109"/>
      <c r="I16" s="17"/>
      <c r="J16" s="110">
        <f>VLOOKUP($J$11,'Data 3 Table'!$A$4:$CW$84,2+$A16)</f>
        <v>27.247040723277898</v>
      </c>
      <c r="K16" s="110"/>
      <c r="M16" s="21">
        <f t="shared" si="0"/>
        <v>-52.981108315440025</v>
      </c>
      <c r="N16" s="7"/>
      <c r="O16" s="7"/>
      <c r="P16" s="10"/>
    </row>
    <row r="17" spans="1:16" ht="23.25" customHeight="1" x14ac:dyDescent="0.4">
      <c r="A17" s="15">
        <v>47</v>
      </c>
      <c r="B17" s="98" t="str">
        <f>'Data 3 Table'!AW3</f>
        <v>Male / Female (%):  Proportion of persons in paid work who hold managerial or professional jobs, 2016</v>
      </c>
      <c r="C17" s="98"/>
      <c r="D17" s="98"/>
      <c r="E17" s="98"/>
      <c r="F17" s="98"/>
      <c r="G17" s="112">
        <f>VLOOKUP($G$11,'Data 3 Table'!$A$4:$CW$84,2+$A17)</f>
        <v>89.460932842409377</v>
      </c>
      <c r="H17" s="112"/>
      <c r="I17" s="17"/>
      <c r="J17" s="113">
        <f>VLOOKUP($J$11,'Data 3 Table'!$A$4:$CW$84,2+$A17)</f>
        <v>107.49919509917463</v>
      </c>
      <c r="K17" s="113"/>
      <c r="M17" s="22">
        <f t="shared" si="0"/>
        <v>-16.779904482190627</v>
      </c>
      <c r="N17" s="7"/>
      <c r="O17" s="7"/>
      <c r="P17" s="10"/>
    </row>
    <row r="18" spans="1:16" ht="23.25" customHeight="1" x14ac:dyDescent="0.4">
      <c r="A18" s="15">
        <v>48</v>
      </c>
      <c r="B18" s="103" t="str">
        <f>'Data 3 Table'!AX3</f>
        <v>Rate of Police callouts to family incidents, 2020/21 [per 100,000 residents]</v>
      </c>
      <c r="C18" s="103"/>
      <c r="D18" s="103"/>
      <c r="E18" s="103"/>
      <c r="F18" s="103"/>
      <c r="G18" s="109">
        <f>VLOOKUP($G$11,'Data 3 Table'!$A$4:$CW$84,2+$A18)</f>
        <v>1735.1609532812579</v>
      </c>
      <c r="H18" s="109"/>
      <c r="I18" s="17"/>
      <c r="J18" s="110">
        <f>VLOOKUP($J$11,'Data 3 Table'!$A$4:$CW$84,2+$A18)</f>
        <v>775.84752909428232</v>
      </c>
      <c r="K18" s="110"/>
      <c r="M18" s="21">
        <f t="shared" si="0"/>
        <v>123.64715852183865</v>
      </c>
      <c r="N18" s="7"/>
      <c r="O18" s="7"/>
      <c r="P18" s="10"/>
    </row>
    <row r="19" spans="1:16" ht="23.25" customHeight="1" x14ac:dyDescent="0.4">
      <c r="A19" s="15">
        <v>49</v>
      </c>
      <c r="B19" s="98" t="str">
        <f>'Data 3 Table'!AY3</f>
        <v>Male / Female (%): Median hours in paid employment per week, persons 15-64 years 2016</v>
      </c>
      <c r="C19" s="98"/>
      <c r="D19" s="98"/>
      <c r="E19" s="98"/>
      <c r="F19" s="98"/>
      <c r="G19" s="112">
        <f>VLOOKUP($G$11,'Data 3 Table'!$A$4:$CW$84,2+$A19)</f>
        <v>126.2104232927723</v>
      </c>
      <c r="H19" s="112"/>
      <c r="I19" s="17"/>
      <c r="J19" s="113">
        <f>VLOOKUP($J$11,'Data 3 Table'!$A$4:$CW$84,2+$A19)</f>
        <v>140.55628656028048</v>
      </c>
      <c r="K19" s="113"/>
      <c r="M19" s="22">
        <f t="shared" si="0"/>
        <v>-10.206489954012591</v>
      </c>
      <c r="N19" s="7"/>
      <c r="O19" s="7"/>
      <c r="P19" s="10"/>
    </row>
    <row r="20" spans="1:16" ht="27.95" customHeight="1" x14ac:dyDescent="0.4">
      <c r="A20" s="15">
        <v>50</v>
      </c>
      <c r="B20" s="103" t="str">
        <f>'Data 3 Table'!AZ3</f>
        <v>Low Gender Equity Score, 2015</v>
      </c>
      <c r="C20" s="103"/>
      <c r="D20" s="103"/>
      <c r="E20" s="103"/>
      <c r="F20" s="103"/>
      <c r="G20" s="109">
        <f>VLOOKUP($G$11,'Data 3 Table'!$A$4:$CW$84,2+$A20)</f>
        <v>40.4</v>
      </c>
      <c r="H20" s="109"/>
      <c r="I20" s="17"/>
      <c r="J20" s="110">
        <f>VLOOKUP($J$11,'Data 3 Table'!$A$4:$CW$84,2+$A20)</f>
        <v>29.9</v>
      </c>
      <c r="K20" s="110"/>
      <c r="M20" s="21">
        <f t="shared" ref="M20" si="1">(G20-J20)/J20*100</f>
        <v>35.117056856187297</v>
      </c>
      <c r="N20" s="7"/>
      <c r="O20" s="7"/>
      <c r="P20" s="10"/>
    </row>
    <row r="21" spans="1:16" ht="27.95" customHeight="1" x14ac:dyDescent="0.4">
      <c r="A21" s="35"/>
      <c r="M21" s="35"/>
      <c r="N21" s="36"/>
      <c r="O21" s="36"/>
      <c r="P21" s="10"/>
    </row>
    <row r="22" spans="1:16" ht="24" customHeight="1" x14ac:dyDescent="0.4">
      <c r="A22" s="35"/>
      <c r="B22" s="35"/>
      <c r="C22" s="35"/>
      <c r="D22" s="35"/>
      <c r="E22" s="35"/>
      <c r="F22" s="35"/>
      <c r="G22" s="35"/>
      <c r="H22" s="35"/>
      <c r="I22" s="35"/>
      <c r="J22" s="35"/>
      <c r="K22" s="35"/>
      <c r="N22" s="9"/>
      <c r="O22" s="9"/>
    </row>
    <row r="23" spans="1:16" ht="24" customHeight="1" x14ac:dyDescent="0.4">
      <c r="A23" s="35"/>
      <c r="B23" s="35"/>
      <c r="C23" s="35"/>
      <c r="D23" s="35"/>
      <c r="E23" s="35"/>
      <c r="F23" s="35"/>
      <c r="G23" s="35"/>
      <c r="H23" s="35"/>
      <c r="I23" s="35"/>
      <c r="J23" s="35"/>
      <c r="K23" s="35"/>
      <c r="N23" s="9"/>
      <c r="O23" s="9"/>
    </row>
    <row r="24" spans="1:16" ht="24" customHeight="1" x14ac:dyDescent="0.4">
      <c r="A24" s="35"/>
      <c r="B24" s="35"/>
      <c r="C24" s="35"/>
      <c r="D24" s="35"/>
      <c r="E24" s="35"/>
      <c r="F24" s="35"/>
      <c r="G24" s="35"/>
      <c r="H24" s="35"/>
      <c r="I24" s="35"/>
      <c r="J24" s="35"/>
      <c r="K24" s="35"/>
      <c r="N24" s="9"/>
      <c r="O24" s="9"/>
    </row>
    <row r="25" spans="1:16" ht="20.25" customHeight="1" x14ac:dyDescent="0.4">
      <c r="N25" s="9"/>
      <c r="O25" s="9"/>
    </row>
    <row r="26" spans="1:16" ht="13.5" customHeight="1" x14ac:dyDescent="0.4">
      <c r="N26" s="9"/>
      <c r="O26" s="9"/>
    </row>
    <row r="27" spans="1:16" x14ac:dyDescent="0.4">
      <c r="N27" s="9"/>
      <c r="O27" s="9"/>
    </row>
    <row r="28" spans="1:16" x14ac:dyDescent="0.4">
      <c r="N28" s="9"/>
      <c r="O28" s="9"/>
    </row>
    <row r="29" spans="1:16" x14ac:dyDescent="0.4">
      <c r="N29" s="9"/>
      <c r="O29" s="9"/>
    </row>
    <row r="30" spans="1:16" x14ac:dyDescent="0.4">
      <c r="N30" s="9"/>
      <c r="O30" s="9"/>
    </row>
    <row r="31" spans="1:16" x14ac:dyDescent="0.4">
      <c r="N31" s="9"/>
      <c r="O31" s="9"/>
    </row>
    <row r="32" spans="1:16" x14ac:dyDescent="0.4">
      <c r="N32" s="9"/>
      <c r="O32" s="9"/>
    </row>
    <row r="33" spans="14:15" x14ac:dyDescent="0.4">
      <c r="N33" s="9"/>
      <c r="O33" s="9"/>
    </row>
    <row r="34" spans="14:15" x14ac:dyDescent="0.4">
      <c r="N34" s="9"/>
      <c r="O34" s="9"/>
    </row>
    <row r="35" spans="14:15" x14ac:dyDescent="0.4">
      <c r="N35" s="9"/>
      <c r="O35" s="9"/>
    </row>
    <row r="36" spans="14:15" x14ac:dyDescent="0.4">
      <c r="N36" s="9"/>
      <c r="O36" s="9"/>
    </row>
    <row r="37" spans="14:15" x14ac:dyDescent="0.4">
      <c r="N37" s="9"/>
      <c r="O37" s="9"/>
    </row>
    <row r="38" spans="14:15" x14ac:dyDescent="0.4">
      <c r="N38" s="9"/>
      <c r="O38" s="9"/>
    </row>
    <row r="39" spans="14:15" x14ac:dyDescent="0.4">
      <c r="N39" s="9"/>
      <c r="O39" s="9"/>
    </row>
    <row r="40" spans="14:15" x14ac:dyDescent="0.4">
      <c r="N40" s="9"/>
      <c r="O40" s="9"/>
    </row>
    <row r="41" spans="14:15" x14ac:dyDescent="0.4">
      <c r="N41" s="9"/>
      <c r="O41" s="9"/>
    </row>
  </sheetData>
  <sheetProtection sheet="1" objects="1" scenarios="1"/>
  <mergeCells count="30">
    <mergeCell ref="B20:F20"/>
    <mergeCell ref="G20:H20"/>
    <mergeCell ref="J20:K20"/>
    <mergeCell ref="M8:N12"/>
    <mergeCell ref="B7:K7"/>
    <mergeCell ref="G12:H12"/>
    <mergeCell ref="J12:K12"/>
    <mergeCell ref="B13:F13"/>
    <mergeCell ref="G13:H13"/>
    <mergeCell ref="J13:K13"/>
    <mergeCell ref="G10:K10"/>
    <mergeCell ref="B12:F12"/>
    <mergeCell ref="B14:F14"/>
    <mergeCell ref="G14:H14"/>
    <mergeCell ref="J14:K14"/>
    <mergeCell ref="B15:F15"/>
    <mergeCell ref="G15:H15"/>
    <mergeCell ref="J15:K15"/>
    <mergeCell ref="B16:F16"/>
    <mergeCell ref="G16:H16"/>
    <mergeCell ref="J16:K16"/>
    <mergeCell ref="B19:F19"/>
    <mergeCell ref="G19:H19"/>
    <mergeCell ref="J19:K19"/>
    <mergeCell ref="B17:F17"/>
    <mergeCell ref="G17:H17"/>
    <mergeCell ref="J17:K17"/>
    <mergeCell ref="B18:F18"/>
    <mergeCell ref="G18:H18"/>
    <mergeCell ref="J18:K18"/>
  </mergeCells>
  <conditionalFormatting sqref="B12:F12">
    <cfRule type="expression" dxfId="142" priority="54" stopIfTrue="1">
      <formula>J8=2</formula>
    </cfRule>
  </conditionalFormatting>
  <conditionalFormatting sqref="M13 M15 M17 M19:M20">
    <cfRule type="expression" dxfId="141" priority="53" stopIfTrue="1">
      <formula>$J$8=1</formula>
    </cfRule>
  </conditionalFormatting>
  <conditionalFormatting sqref="M14 M16 M18">
    <cfRule type="expression" dxfId="140" priority="52" stopIfTrue="1">
      <formula>$J$8=1</formula>
    </cfRule>
  </conditionalFormatting>
  <conditionalFormatting sqref="M13 M15">
    <cfRule type="expression" dxfId="139" priority="51" stopIfTrue="1">
      <formula>$J$8=1</formula>
    </cfRule>
  </conditionalFormatting>
  <conditionalFormatting sqref="M14 M16">
    <cfRule type="expression" dxfId="138" priority="50" stopIfTrue="1">
      <formula>$J$8=1</formula>
    </cfRule>
  </conditionalFormatting>
  <conditionalFormatting sqref="M13 M15">
    <cfRule type="expression" dxfId="137" priority="49" stopIfTrue="1">
      <formula>$J$8=1</formula>
    </cfRule>
  </conditionalFormatting>
  <conditionalFormatting sqref="M14 M16">
    <cfRule type="expression" dxfId="136" priority="48" stopIfTrue="1">
      <formula>$J$8=1</formula>
    </cfRule>
  </conditionalFormatting>
  <conditionalFormatting sqref="M13">
    <cfRule type="expression" dxfId="135" priority="47" stopIfTrue="1">
      <formula>$J$8=1</formula>
    </cfRule>
  </conditionalFormatting>
  <conditionalFormatting sqref="M14">
    <cfRule type="expression" dxfId="134" priority="46" stopIfTrue="1">
      <formula>$J$8=1</formula>
    </cfRule>
  </conditionalFormatting>
  <conditionalFormatting sqref="M13">
    <cfRule type="expression" dxfId="133" priority="45" stopIfTrue="1">
      <formula>$J$8=1</formula>
    </cfRule>
  </conditionalFormatting>
  <conditionalFormatting sqref="M14">
    <cfRule type="expression" dxfId="132" priority="44" stopIfTrue="1">
      <formula>$J$8=1</formula>
    </cfRule>
  </conditionalFormatting>
  <conditionalFormatting sqref="M13">
    <cfRule type="expression" dxfId="131" priority="43" stopIfTrue="1">
      <formula>$J$8=1</formula>
    </cfRule>
  </conditionalFormatting>
  <conditionalFormatting sqref="M14">
    <cfRule type="expression" dxfId="130" priority="42" stopIfTrue="1">
      <formula>$J$8=1</formula>
    </cfRule>
  </conditionalFormatting>
  <conditionalFormatting sqref="M13:M14">
    <cfRule type="expression" dxfId="129" priority="41" stopIfTrue="1">
      <formula>$J$8=1</formula>
    </cfRule>
  </conditionalFormatting>
  <conditionalFormatting sqref="M14">
    <cfRule type="expression" dxfId="128" priority="40" stopIfTrue="1">
      <formula>$J$8=1</formula>
    </cfRule>
  </conditionalFormatting>
  <conditionalFormatting sqref="M13:M14">
    <cfRule type="expression" dxfId="127" priority="39" stopIfTrue="1">
      <formula>$N$1=2</formula>
    </cfRule>
  </conditionalFormatting>
  <conditionalFormatting sqref="M15">
    <cfRule type="expression" dxfId="126" priority="38" stopIfTrue="1">
      <formula>$J$8=1</formula>
    </cfRule>
  </conditionalFormatting>
  <conditionalFormatting sqref="M16">
    <cfRule type="expression" dxfId="125" priority="37" stopIfTrue="1">
      <formula>$J$8=1</formula>
    </cfRule>
  </conditionalFormatting>
  <conditionalFormatting sqref="M15">
    <cfRule type="expression" dxfId="124" priority="36" stopIfTrue="1">
      <formula>$J$8=1</formula>
    </cfRule>
  </conditionalFormatting>
  <conditionalFormatting sqref="M16">
    <cfRule type="expression" dxfId="123" priority="35" stopIfTrue="1">
      <formula>$J$8=1</formula>
    </cfRule>
  </conditionalFormatting>
  <conditionalFormatting sqref="M15">
    <cfRule type="expression" dxfId="122" priority="34" stopIfTrue="1">
      <formula>$J$8=1</formula>
    </cfRule>
  </conditionalFormatting>
  <conditionalFormatting sqref="M16">
    <cfRule type="expression" dxfId="121" priority="33" stopIfTrue="1">
      <formula>$J$8=1</formula>
    </cfRule>
  </conditionalFormatting>
  <conditionalFormatting sqref="M15:M16">
    <cfRule type="expression" dxfId="120" priority="32" stopIfTrue="1">
      <formula>$J$8=1</formula>
    </cfRule>
  </conditionalFormatting>
  <conditionalFormatting sqref="M16">
    <cfRule type="expression" dxfId="119" priority="31" stopIfTrue="1">
      <formula>$J$8=1</formula>
    </cfRule>
  </conditionalFormatting>
  <conditionalFormatting sqref="M15:M16">
    <cfRule type="expression" dxfId="118" priority="30" stopIfTrue="1">
      <formula>$N$1=2</formula>
    </cfRule>
  </conditionalFormatting>
  <conditionalFormatting sqref="M17">
    <cfRule type="expression" dxfId="117" priority="29" stopIfTrue="1">
      <formula>$J$8=1</formula>
    </cfRule>
  </conditionalFormatting>
  <conditionalFormatting sqref="M18">
    <cfRule type="expression" dxfId="116" priority="28" stopIfTrue="1">
      <formula>$J$8=1</formula>
    </cfRule>
  </conditionalFormatting>
  <conditionalFormatting sqref="M17">
    <cfRule type="expression" dxfId="115" priority="27" stopIfTrue="1">
      <formula>$J$8=1</formula>
    </cfRule>
  </conditionalFormatting>
  <conditionalFormatting sqref="M18">
    <cfRule type="expression" dxfId="114" priority="26" stopIfTrue="1">
      <formula>$J$8=1</formula>
    </cfRule>
  </conditionalFormatting>
  <conditionalFormatting sqref="M17">
    <cfRule type="expression" dxfId="113" priority="25" stopIfTrue="1">
      <formula>$J$8=1</formula>
    </cfRule>
  </conditionalFormatting>
  <conditionalFormatting sqref="M18">
    <cfRule type="expression" dxfId="112" priority="24" stopIfTrue="1">
      <formula>$J$8=1</formula>
    </cfRule>
  </conditionalFormatting>
  <conditionalFormatting sqref="M17">
    <cfRule type="expression" dxfId="111" priority="23" stopIfTrue="1">
      <formula>$J$8=1</formula>
    </cfRule>
  </conditionalFormatting>
  <conditionalFormatting sqref="M18">
    <cfRule type="expression" dxfId="110" priority="22" stopIfTrue="1">
      <formula>$J$8=1</formula>
    </cfRule>
  </conditionalFormatting>
  <conditionalFormatting sqref="M17">
    <cfRule type="expression" dxfId="109" priority="21" stopIfTrue="1">
      <formula>$J$8=1</formula>
    </cfRule>
  </conditionalFormatting>
  <conditionalFormatting sqref="M18">
    <cfRule type="expression" dxfId="108" priority="20" stopIfTrue="1">
      <formula>$J$8=1</formula>
    </cfRule>
  </conditionalFormatting>
  <conditionalFormatting sqref="M17:M18">
    <cfRule type="expression" dxfId="107" priority="19" stopIfTrue="1">
      <formula>$J$8=1</formula>
    </cfRule>
  </conditionalFormatting>
  <conditionalFormatting sqref="M18">
    <cfRule type="expression" dxfId="106" priority="18" stopIfTrue="1">
      <formula>$J$8=1</formula>
    </cfRule>
  </conditionalFormatting>
  <conditionalFormatting sqref="M17:M18">
    <cfRule type="expression" dxfId="105" priority="17" stopIfTrue="1">
      <formula>$N$1=2</formula>
    </cfRule>
  </conditionalFormatting>
  <conditionalFormatting sqref="M19:M20">
    <cfRule type="expression" dxfId="104" priority="16" stopIfTrue="1">
      <formula>$J$8=1</formula>
    </cfRule>
  </conditionalFormatting>
  <conditionalFormatting sqref="M19:M20">
    <cfRule type="expression" dxfId="103" priority="15" stopIfTrue="1">
      <formula>$J$8=1</formula>
    </cfRule>
  </conditionalFormatting>
  <conditionalFormatting sqref="M19:M20">
    <cfRule type="expression" dxfId="102" priority="14" stopIfTrue="1">
      <formula>$J$8=1</formula>
    </cfRule>
  </conditionalFormatting>
  <conditionalFormatting sqref="M19:M20">
    <cfRule type="expression" dxfId="101" priority="13" stopIfTrue="1">
      <formula>$J$8=1</formula>
    </cfRule>
  </conditionalFormatting>
  <conditionalFormatting sqref="M19:M20">
    <cfRule type="expression" dxfId="100" priority="12" stopIfTrue="1">
      <formula>$J$8=1</formula>
    </cfRule>
  </conditionalFormatting>
  <conditionalFormatting sqref="M19:M20">
    <cfRule type="expression" dxfId="99" priority="11" stopIfTrue="1">
      <formula>$J$8=1</formula>
    </cfRule>
  </conditionalFormatting>
  <conditionalFormatting sqref="M19:M20">
    <cfRule type="expression" dxfId="98" priority="10" stopIfTrue="1">
      <formula>$N$1=2</formula>
    </cfRule>
  </conditionalFormatting>
  <conditionalFormatting sqref="M20">
    <cfRule type="expression" dxfId="97" priority="9" stopIfTrue="1">
      <formula>$J$8=1</formula>
    </cfRule>
  </conditionalFormatting>
  <conditionalFormatting sqref="M20">
    <cfRule type="expression" dxfId="96" priority="8" stopIfTrue="1">
      <formula>$J$8=1</formula>
    </cfRule>
  </conditionalFormatting>
  <conditionalFormatting sqref="M20">
    <cfRule type="expression" dxfId="95" priority="7" stopIfTrue="1">
      <formula>$J$8=1</formula>
    </cfRule>
  </conditionalFormatting>
  <conditionalFormatting sqref="M20">
    <cfRule type="expression" dxfId="94" priority="6" stopIfTrue="1">
      <formula>$J$8=1</formula>
    </cfRule>
  </conditionalFormatting>
  <conditionalFormatting sqref="M20">
    <cfRule type="expression" dxfId="93" priority="5" stopIfTrue="1">
      <formula>$J$8=1</formula>
    </cfRule>
  </conditionalFormatting>
  <conditionalFormatting sqref="M20">
    <cfRule type="expression" dxfId="92" priority="4" stopIfTrue="1">
      <formula>$J$8=1</formula>
    </cfRule>
  </conditionalFormatting>
  <conditionalFormatting sqref="M20">
    <cfRule type="expression" dxfId="91" priority="3" stopIfTrue="1">
      <formula>$J$8=1</formula>
    </cfRule>
  </conditionalFormatting>
  <conditionalFormatting sqref="M20">
    <cfRule type="expression" dxfId="90" priority="2" stopIfTrue="1">
      <formula>$J$8=1</formula>
    </cfRule>
  </conditionalFormatting>
  <conditionalFormatting sqref="M20">
    <cfRule type="expression" dxfId="89" priority="1" stopIfTrue="1">
      <formula>$N$1=2</formula>
    </cfRule>
  </conditionalFormatting>
  <hyperlinks>
    <hyperlink ref="B13:F13" r:id="rId1" display="http://www.greaterdandenong.com/document/29821/gender-equity-social-statistics" xr:uid="{00000000-0004-0000-0D00-000000000000}"/>
    <hyperlink ref="B14:F14" r:id="rId2" display="http://www.greaterdandenong.com/document/29821/gender-equity-social-statistics" xr:uid="{00000000-0004-0000-0D00-000001000000}"/>
    <hyperlink ref="B15:F15" r:id="rId3" display="http://www.greaterdandenong.com/document/29821/gender-equity-social-statistics" xr:uid="{00000000-0004-0000-0D00-000002000000}"/>
    <hyperlink ref="B16:F16" r:id="rId4" display="http://www.greaterdandenong.com/document/29821/gender-equity-social-statistics" xr:uid="{00000000-0004-0000-0D00-000003000000}"/>
    <hyperlink ref="B17:F17" r:id="rId5" display="http://www.greaterdandenong.com/document/29821/gender-equity-social-statistics" xr:uid="{00000000-0004-0000-0D00-000004000000}"/>
    <hyperlink ref="B18:F18" r:id="rId6" display="http://www.greaterdandenong.com/document/29821/gender-equity-social-statistics" xr:uid="{00000000-0004-0000-0D00-000005000000}"/>
    <hyperlink ref="B19:F19" r:id="rId7" display="http://www.greaterdandenong.com/document/29821/gender-equity-social-statistics" xr:uid="{00000000-0004-0000-0D00-000006000000}"/>
    <hyperlink ref="B20:F20" r:id="rId8" display="http://www.greaterdandenong.com/document/29821/gender-equity-social-statistics" xr:uid="{00000000-0004-0000-0D00-000007000000}"/>
  </hyperlinks>
  <pageMargins left="0.39370078740157483" right="0.39370078740157483" top="0.39370078740157483" bottom="0.39370078740157483" header="0.31496062992125984" footer="0.31496062992125984"/>
  <pageSetup paperSize="9" scale="84" orientation="landscape" horizontalDpi="0" verticalDpi="0" r:id="rId9"/>
  <drawing r:id="rId10"/>
  <legacyDrawing r:id="rId1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59999389629810485"/>
    <pageSetUpPr fitToPage="1"/>
  </sheetPr>
  <dimension ref="A1:P42"/>
  <sheetViews>
    <sheetView showGridLines="0" showRowColHeaders="0" workbookViewId="0">
      <pane xSplit="14" ySplit="12" topLeftCell="O13" activePane="bottomRight" state="frozen"/>
      <selection activeCell="O17" sqref="O17"/>
      <selection pane="topRight" activeCell="O17" sqref="O17"/>
      <selection pane="bottomLeft" activeCell="O17" sqref="O17"/>
      <selection pane="bottomRight" activeCell="Q10" sqref="Q10"/>
    </sheetView>
  </sheetViews>
  <sheetFormatPr defaultColWidth="9.1328125" defaultRowHeight="13.15" x14ac:dyDescent="0.4"/>
  <cols>
    <col min="1" max="1" width="3.265625" style="1" customWidth="1"/>
    <col min="2" max="2" width="9.1328125" style="1" customWidth="1"/>
    <col min="3" max="6" width="9.1328125" style="1"/>
    <col min="7" max="8" width="9.86328125" style="1" customWidth="1"/>
    <col min="9" max="9" width="3" style="1" customWidth="1"/>
    <col min="10" max="11" width="9.86328125" style="1" customWidth="1"/>
    <col min="12" max="12" width="3.265625" style="1" customWidth="1"/>
    <col min="13" max="13" width="10.265625" style="1" customWidth="1"/>
    <col min="14" max="16384" width="9.1328125" style="1"/>
  </cols>
  <sheetData>
    <row r="1" spans="1:16" ht="10.5" customHeight="1" x14ac:dyDescent="0.4">
      <c r="N1" s="10">
        <f>Community!K11</f>
        <v>1</v>
      </c>
    </row>
    <row r="2" spans="1:16" ht="10.5" customHeight="1" x14ac:dyDescent="0.4"/>
    <row r="3" spans="1:16" ht="10.5" customHeight="1" x14ac:dyDescent="0.4"/>
    <row r="4" spans="1:16" ht="10.5" customHeight="1" x14ac:dyDescent="0.4">
      <c r="N4" s="8" t="s">
        <v>45</v>
      </c>
    </row>
    <row r="5" spans="1:16" ht="10.5" customHeight="1" x14ac:dyDescent="0.4">
      <c r="N5" s="8" t="s">
        <v>50</v>
      </c>
    </row>
    <row r="6" spans="1:16" ht="10.5" customHeight="1" x14ac:dyDescent="0.4">
      <c r="A6" s="2"/>
      <c r="L6" s="2"/>
    </row>
    <row r="7" spans="1:16" ht="21" customHeight="1" x14ac:dyDescent="0.4">
      <c r="A7" s="2"/>
      <c r="B7" s="101" t="s">
        <v>86</v>
      </c>
      <c r="C7" s="101"/>
      <c r="D7" s="101"/>
      <c r="E7" s="101"/>
      <c r="F7" s="101"/>
      <c r="G7" s="101"/>
      <c r="H7" s="101"/>
      <c r="I7" s="101"/>
      <c r="J7" s="101"/>
      <c r="K7" s="101"/>
      <c r="L7" s="2"/>
    </row>
    <row r="8" spans="1:16" x14ac:dyDescent="0.4">
      <c r="C8" s="3"/>
      <c r="G8" s="10"/>
      <c r="H8" s="10"/>
      <c r="I8" s="10"/>
      <c r="J8" s="10">
        <f>Community!K11</f>
        <v>1</v>
      </c>
      <c r="M8" s="102" t="str">
        <f>IF(Community!$K$11=1,CONCATENATE(G12,": per cent higher or lower than ",J12),"")</f>
        <v xml:space="preserve">Hume : per cent higher or lower than Nillumbik </v>
      </c>
      <c r="N8" s="102"/>
    </row>
    <row r="9" spans="1:16" ht="3" customHeight="1" x14ac:dyDescent="0.4">
      <c r="G9" s="10"/>
      <c r="H9" s="10"/>
      <c r="I9" s="10"/>
      <c r="J9" s="10"/>
      <c r="M9" s="102"/>
      <c r="N9" s="102"/>
    </row>
    <row r="10" spans="1:16" ht="13.5" customHeight="1" x14ac:dyDescent="0.45">
      <c r="F10" s="3"/>
      <c r="G10" s="111"/>
      <c r="H10" s="111"/>
      <c r="I10" s="111"/>
      <c r="J10" s="111"/>
      <c r="K10" s="111"/>
      <c r="M10" s="102"/>
      <c r="N10" s="102"/>
    </row>
    <row r="11" spans="1:16" ht="15" customHeight="1" x14ac:dyDescent="0.4">
      <c r="A11" s="9"/>
      <c r="G11" s="12">
        <f>Community!H11</f>
        <v>33</v>
      </c>
      <c r="H11" s="10"/>
      <c r="I11" s="10"/>
      <c r="J11" s="12">
        <f>Community!J11</f>
        <v>57</v>
      </c>
      <c r="M11" s="102"/>
      <c r="N11" s="102"/>
    </row>
    <row r="12" spans="1:16" ht="16.5" customHeight="1" x14ac:dyDescent="0.4">
      <c r="A12" s="9"/>
      <c r="B12" s="104" t="str">
        <f>IF(Community!K11=2,"A high standardized score represents a more favorable outcome","")</f>
        <v/>
      </c>
      <c r="C12" s="104"/>
      <c r="D12" s="104"/>
      <c r="E12" s="104"/>
      <c r="F12" s="104"/>
      <c r="G12" s="95" t="str">
        <f>INDEX('Data 3 Table'!B4:B84,G11)</f>
        <v xml:space="preserve">Hume </v>
      </c>
      <c r="H12" s="95"/>
      <c r="I12" s="4"/>
      <c r="J12" s="95" t="str">
        <f>INDEX('Data 3 Table'!B4:B84,J11)</f>
        <v xml:space="preserve">Nillumbik </v>
      </c>
      <c r="K12" s="95"/>
      <c r="M12" s="102"/>
      <c r="N12" s="102"/>
    </row>
    <row r="13" spans="1:16" ht="23.25" customHeight="1" x14ac:dyDescent="0.4">
      <c r="A13" s="15">
        <v>37</v>
      </c>
      <c r="B13" s="98" t="str">
        <f>'Data 3 Table'!AM3</f>
        <v>Per cent of 2-parent families with children aged less than 15, which possess fewer than 2 cars, 2016</v>
      </c>
      <c r="C13" s="98"/>
      <c r="D13" s="98"/>
      <c r="E13" s="98"/>
      <c r="F13" s="98"/>
      <c r="G13" s="112">
        <f>VLOOKUP($G$11,'Data 3 Table'!$A$4:$CW$84,2+$A13)</f>
        <v>17.730642504118617</v>
      </c>
      <c r="H13" s="112"/>
      <c r="I13" s="17"/>
      <c r="J13" s="113">
        <f>VLOOKUP($J$11,'Data 3 Table'!$A$4:$CW$84,2+$A13)</f>
        <v>7.8238142165474107</v>
      </c>
      <c r="K13" s="113"/>
      <c r="M13" s="22">
        <f t="shared" ref="M13:M18" si="0">(G13-J13)/J13*100</f>
        <v>126.62402267449306</v>
      </c>
      <c r="N13" s="7"/>
      <c r="O13" s="7"/>
      <c r="P13" s="9"/>
    </row>
    <row r="14" spans="1:16" ht="23.25" customHeight="1" x14ac:dyDescent="0.4">
      <c r="A14" s="15">
        <v>83</v>
      </c>
      <c r="B14" s="103" t="str">
        <f>'Data 3 Table'!CG3</f>
        <v>Per cent adults who walked for Transport, for trips longer than 10 mins, on four or more days during the past week: 2014</v>
      </c>
      <c r="C14" s="103"/>
      <c r="D14" s="103"/>
      <c r="E14" s="103"/>
      <c r="F14" s="103"/>
      <c r="G14" s="109">
        <f>VLOOKUP($G$11,'Data 3 Table'!$A$4:$CW$84,2+$A14)</f>
        <v>11.6</v>
      </c>
      <c r="H14" s="109"/>
      <c r="I14" s="17"/>
      <c r="J14" s="110">
        <f>VLOOKUP($J$11,'Data 3 Table'!$A$4:$CW$84,2+$A14)</f>
        <v>12.1</v>
      </c>
      <c r="K14" s="110"/>
      <c r="M14" s="21">
        <f t="shared" si="0"/>
        <v>-4.1322314049586781</v>
      </c>
      <c r="N14" s="7"/>
      <c r="O14" s="7"/>
      <c r="P14" s="9"/>
    </row>
    <row r="15" spans="1:16" ht="23.25" customHeight="1" x14ac:dyDescent="0.4">
      <c r="A15" s="15">
        <v>84</v>
      </c>
      <c r="B15" s="98" t="str">
        <f>'Data 3 Table'!CH3</f>
        <v>Proportion of Highly Walkable Primary Schools  - index score - 2012</v>
      </c>
      <c r="C15" s="98"/>
      <c r="D15" s="98"/>
      <c r="E15" s="98"/>
      <c r="F15" s="98"/>
      <c r="G15" s="107">
        <f>VLOOKUP($G$11,'Data 3 Table'!$A$4:$CW$84,2+$A15)</f>
        <v>1</v>
      </c>
      <c r="H15" s="107"/>
      <c r="I15" s="17"/>
      <c r="J15" s="108">
        <f>VLOOKUP($J$11,'Data 3 Table'!$A$4:$CW$84,2+$A15)</f>
        <v>0.9</v>
      </c>
      <c r="K15" s="108"/>
      <c r="M15" s="22">
        <f t="shared" si="0"/>
        <v>11.111111111111107</v>
      </c>
      <c r="N15" s="7"/>
      <c r="O15" s="7"/>
      <c r="P15" s="9"/>
    </row>
    <row r="16" spans="1:16" ht="23.25" customHeight="1" x14ac:dyDescent="0.4">
      <c r="A16" s="15">
        <v>85</v>
      </c>
      <c r="B16" s="103" t="str">
        <f>'Data 3 Table'!CI3</f>
        <v>Per cent of adults who cycled for transport for trips longer than 10 minutes last week, 2014</v>
      </c>
      <c r="C16" s="103"/>
      <c r="D16" s="103"/>
      <c r="E16" s="103"/>
      <c r="F16" s="103"/>
      <c r="G16" s="105">
        <f>VLOOKUP($G$11,'Data 3 Table'!$A$4:$CW$84,2+$A16)</f>
        <v>4.5</v>
      </c>
      <c r="H16" s="105"/>
      <c r="I16" s="17"/>
      <c r="J16" s="106">
        <f>VLOOKUP($J$11,'Data 3 Table'!$A$4:$CW$84,2+$A16)</f>
        <v>4.2000000000000028</v>
      </c>
      <c r="K16" s="106"/>
      <c r="M16" s="21">
        <f t="shared" si="0"/>
        <v>7.1428571428570704</v>
      </c>
      <c r="N16" s="7"/>
      <c r="O16" s="7"/>
      <c r="P16" s="9"/>
    </row>
    <row r="17" spans="1:16" ht="23.25" customHeight="1" x14ac:dyDescent="0.4">
      <c r="A17" s="15">
        <v>86</v>
      </c>
      <c r="B17" s="98" t="str">
        <f>'Data 3 Table'!CJ3</f>
        <v>Per cent of persons travelling to work, who travel 2 or more hours per day, 2012</v>
      </c>
      <c r="C17" s="98"/>
      <c r="D17" s="98"/>
      <c r="E17" s="98"/>
      <c r="F17" s="98"/>
      <c r="G17" s="107">
        <f>VLOOKUP($G$11,'Data 3 Table'!$A$4:$CW$84,2+$A17)</f>
        <v>8.4</v>
      </c>
      <c r="H17" s="107"/>
      <c r="I17" s="17"/>
      <c r="J17" s="108">
        <f>VLOOKUP($J$11,'Data 3 Table'!$A$4:$CW$84,2+$A17)</f>
        <v>16.5</v>
      </c>
      <c r="K17" s="108"/>
      <c r="M17" s="22">
        <f t="shared" si="0"/>
        <v>-49.090909090909093</v>
      </c>
      <c r="N17" s="7"/>
      <c r="O17" s="7"/>
      <c r="P17" s="9"/>
    </row>
    <row r="18" spans="1:16" ht="23.25" customHeight="1" x14ac:dyDescent="0.4">
      <c r="A18" s="15">
        <v>87</v>
      </c>
      <c r="B18" s="123" t="str">
        <f>'Data 3 Table'!CK3</f>
        <v>Per cent of those residents who travelled to work who did so by public transport, walking or cycling, 2016</v>
      </c>
      <c r="C18" s="103"/>
      <c r="D18" s="103"/>
      <c r="E18" s="103"/>
      <c r="F18" s="103"/>
      <c r="G18" s="105">
        <f>VLOOKUP($G$11,'Data 3 Table'!$A$4:$CW$84,2+$A18)</f>
        <v>9.8807495741056215</v>
      </c>
      <c r="H18" s="105"/>
      <c r="I18" s="17"/>
      <c r="J18" s="106">
        <f>VLOOKUP($J$11,'Data 3 Table'!$A$4:$CW$84,2+$A18)</f>
        <v>9.9996311460292873</v>
      </c>
      <c r="K18" s="106"/>
      <c r="M18" s="21">
        <f t="shared" si="0"/>
        <v>-1.1888595707939884</v>
      </c>
      <c r="N18" s="7"/>
      <c r="O18" s="7"/>
      <c r="P18" s="9"/>
    </row>
    <row r="19" spans="1:16" ht="26.25" customHeight="1" x14ac:dyDescent="0.4">
      <c r="A19" s="15">
        <v>88</v>
      </c>
      <c r="B19"/>
      <c r="C19"/>
      <c r="D19"/>
      <c r="E19"/>
      <c r="F19"/>
      <c r="G19"/>
      <c r="H19"/>
      <c r="I19"/>
      <c r="J19"/>
      <c r="K19"/>
      <c r="L19"/>
      <c r="M19"/>
      <c r="N19"/>
      <c r="O19" s="7"/>
      <c r="P19" s="9"/>
    </row>
    <row r="20" spans="1:16" ht="23.25" customHeight="1" x14ac:dyDescent="0.4">
      <c r="A20" s="15">
        <v>89</v>
      </c>
      <c r="B20"/>
      <c r="C20"/>
      <c r="D20"/>
      <c r="E20"/>
      <c r="F20"/>
      <c r="G20"/>
      <c r="H20"/>
      <c r="I20"/>
      <c r="J20"/>
      <c r="K20"/>
      <c r="L20"/>
      <c r="M20"/>
      <c r="N20"/>
      <c r="O20" s="7"/>
      <c r="P20" s="55"/>
    </row>
    <row r="21" spans="1:16" ht="27.95" customHeight="1" x14ac:dyDescent="0.4">
      <c r="A21" s="48"/>
      <c r="B21"/>
      <c r="C21"/>
      <c r="D21"/>
      <c r="E21"/>
      <c r="F21"/>
      <c r="G21"/>
      <c r="H21"/>
      <c r="I21"/>
      <c r="J21"/>
      <c r="K21"/>
      <c r="L21"/>
      <c r="M21"/>
      <c r="N21"/>
      <c r="O21" s="55"/>
      <c r="P21" s="55"/>
    </row>
    <row r="22" spans="1:16" ht="27.95" customHeight="1" x14ac:dyDescent="0.4">
      <c r="A22" s="43"/>
      <c r="M22" s="35"/>
      <c r="N22" s="43"/>
      <c r="O22" s="43"/>
      <c r="P22" s="9"/>
    </row>
    <row r="23" spans="1:16" ht="24" customHeight="1" x14ac:dyDescent="0.4">
      <c r="A23" s="35"/>
      <c r="B23" s="35"/>
      <c r="C23" s="35"/>
      <c r="D23" s="35"/>
      <c r="E23" s="35"/>
      <c r="F23" s="35"/>
      <c r="G23" s="35"/>
      <c r="H23" s="35"/>
      <c r="I23" s="35"/>
      <c r="J23" s="35"/>
      <c r="K23" s="35"/>
      <c r="N23" s="9"/>
      <c r="O23" s="9"/>
    </row>
    <row r="24" spans="1:16" ht="24" customHeight="1" x14ac:dyDescent="0.4">
      <c r="A24" s="35"/>
      <c r="B24" s="35"/>
      <c r="C24" s="35"/>
      <c r="D24" s="35"/>
      <c r="E24" s="35"/>
      <c r="F24" s="35"/>
      <c r="G24" s="35"/>
      <c r="H24" s="35"/>
      <c r="I24" s="35"/>
      <c r="J24" s="35"/>
      <c r="K24" s="35"/>
      <c r="N24" s="9"/>
      <c r="O24" s="9"/>
    </row>
    <row r="25" spans="1:16" ht="24" customHeight="1" x14ac:dyDescent="0.4">
      <c r="A25" s="35"/>
      <c r="B25" s="35"/>
      <c r="C25" s="35"/>
      <c r="D25" s="35"/>
      <c r="E25" s="35"/>
      <c r="F25" s="35"/>
      <c r="G25" s="35"/>
      <c r="H25" s="35"/>
      <c r="I25" s="35"/>
      <c r="J25" s="35"/>
      <c r="K25" s="35"/>
      <c r="N25" s="9"/>
      <c r="O25" s="9"/>
    </row>
    <row r="26" spans="1:16" ht="20.25" customHeight="1" x14ac:dyDescent="0.4">
      <c r="N26" s="9"/>
      <c r="O26" s="9"/>
    </row>
    <row r="27" spans="1:16" ht="13.5" customHeight="1" x14ac:dyDescent="0.4">
      <c r="N27" s="9"/>
      <c r="O27" s="9"/>
    </row>
    <row r="28" spans="1:16" x14ac:dyDescent="0.4">
      <c r="N28" s="9"/>
      <c r="O28" s="9"/>
    </row>
    <row r="29" spans="1:16" x14ac:dyDescent="0.4">
      <c r="N29" s="9"/>
      <c r="O29" s="9"/>
    </row>
    <row r="30" spans="1:16" x14ac:dyDescent="0.4">
      <c r="N30" s="9"/>
      <c r="O30" s="9"/>
    </row>
    <row r="31" spans="1:16" x14ac:dyDescent="0.4">
      <c r="N31" s="9"/>
      <c r="O31" s="9"/>
    </row>
    <row r="32" spans="1:16" x14ac:dyDescent="0.4">
      <c r="N32" s="9"/>
      <c r="O32" s="9"/>
    </row>
    <row r="33" spans="14:15" x14ac:dyDescent="0.4">
      <c r="N33" s="9"/>
      <c r="O33" s="9"/>
    </row>
    <row r="34" spans="14:15" x14ac:dyDescent="0.4">
      <c r="N34" s="9"/>
      <c r="O34" s="9"/>
    </row>
    <row r="35" spans="14:15" x14ac:dyDescent="0.4">
      <c r="N35" s="9"/>
      <c r="O35" s="9"/>
    </row>
    <row r="36" spans="14:15" x14ac:dyDescent="0.4">
      <c r="N36" s="9"/>
      <c r="O36" s="9"/>
    </row>
    <row r="37" spans="14:15" x14ac:dyDescent="0.4">
      <c r="N37" s="9"/>
      <c r="O37" s="9"/>
    </row>
    <row r="38" spans="14:15" x14ac:dyDescent="0.4">
      <c r="N38" s="9"/>
      <c r="O38" s="9"/>
    </row>
    <row r="39" spans="14:15" x14ac:dyDescent="0.4">
      <c r="N39" s="9"/>
      <c r="O39" s="9"/>
    </row>
    <row r="40" spans="14:15" x14ac:dyDescent="0.4">
      <c r="N40" s="9"/>
      <c r="O40" s="9"/>
    </row>
    <row r="41" spans="14:15" x14ac:dyDescent="0.4">
      <c r="N41" s="9"/>
      <c r="O41" s="9"/>
    </row>
    <row r="42" spans="14:15" x14ac:dyDescent="0.4">
      <c r="N42" s="9"/>
      <c r="O42" s="9"/>
    </row>
  </sheetData>
  <sheetProtection sheet="1" objects="1" scenarios="1"/>
  <mergeCells count="24">
    <mergeCell ref="G15:H15"/>
    <mergeCell ref="J15:K15"/>
    <mergeCell ref="B7:K7"/>
    <mergeCell ref="M8:N12"/>
    <mergeCell ref="G10:K10"/>
    <mergeCell ref="B12:F12"/>
    <mergeCell ref="G12:H12"/>
    <mergeCell ref="J12:K12"/>
    <mergeCell ref="B13:F13"/>
    <mergeCell ref="G13:H13"/>
    <mergeCell ref="J13:K13"/>
    <mergeCell ref="B14:F14"/>
    <mergeCell ref="G14:H14"/>
    <mergeCell ref="J14:K14"/>
    <mergeCell ref="B15:F15"/>
    <mergeCell ref="B18:F18"/>
    <mergeCell ref="G18:H18"/>
    <mergeCell ref="J18:K18"/>
    <mergeCell ref="B16:F16"/>
    <mergeCell ref="G16:H16"/>
    <mergeCell ref="J16:K16"/>
    <mergeCell ref="B17:F17"/>
    <mergeCell ref="G17:H17"/>
    <mergeCell ref="J17:K17"/>
  </mergeCells>
  <conditionalFormatting sqref="B12:F13">
    <cfRule type="expression" dxfId="88" priority="89" stopIfTrue="1">
      <formula>J8=2</formula>
    </cfRule>
  </conditionalFormatting>
  <conditionalFormatting sqref="M16 M18 M13:M14">
    <cfRule type="expression" dxfId="87" priority="88" stopIfTrue="1">
      <formula>$J$8=1</formula>
    </cfRule>
  </conditionalFormatting>
  <conditionalFormatting sqref="M15 M17">
    <cfRule type="expression" dxfId="86" priority="87" stopIfTrue="1">
      <formula>$J$8=1</formula>
    </cfRule>
  </conditionalFormatting>
  <conditionalFormatting sqref="M13">
    <cfRule type="expression" dxfId="85" priority="84" stopIfTrue="1">
      <formula>$J$8=1</formula>
    </cfRule>
  </conditionalFormatting>
  <conditionalFormatting sqref="M14">
    <cfRule type="expression" dxfId="84" priority="83" stopIfTrue="1">
      <formula>$J$8=1</formula>
    </cfRule>
  </conditionalFormatting>
  <conditionalFormatting sqref="M15">
    <cfRule type="expression" dxfId="83" priority="82" stopIfTrue="1">
      <formula>$J$8=1</formula>
    </cfRule>
  </conditionalFormatting>
  <conditionalFormatting sqref="M16">
    <cfRule type="expression" dxfId="82" priority="81" stopIfTrue="1">
      <formula>$J$8=1</formula>
    </cfRule>
  </conditionalFormatting>
  <conditionalFormatting sqref="M17">
    <cfRule type="expression" dxfId="81" priority="80" stopIfTrue="1">
      <formula>$J$8=1</formula>
    </cfRule>
  </conditionalFormatting>
  <conditionalFormatting sqref="M18">
    <cfRule type="expression" dxfId="80" priority="79" stopIfTrue="1">
      <formula>$J$8=1</formula>
    </cfRule>
  </conditionalFormatting>
  <conditionalFormatting sqref="M13 M15 M17">
    <cfRule type="expression" dxfId="79" priority="75" stopIfTrue="1">
      <formula>$J$8=1</formula>
    </cfRule>
  </conditionalFormatting>
  <conditionalFormatting sqref="M14 M16 M18">
    <cfRule type="expression" dxfId="78" priority="74" stopIfTrue="1">
      <formula>$J$8=1</formula>
    </cfRule>
  </conditionalFormatting>
  <conditionalFormatting sqref="M13 M15 M17">
    <cfRule type="expression" dxfId="77" priority="73" stopIfTrue="1">
      <formula>$J$8=1</formula>
    </cfRule>
  </conditionalFormatting>
  <conditionalFormatting sqref="M14 M16 M18">
    <cfRule type="expression" dxfId="76" priority="72" stopIfTrue="1">
      <formula>$J$8=1</formula>
    </cfRule>
  </conditionalFormatting>
  <conditionalFormatting sqref="M13 M15 M17">
    <cfRule type="expression" dxfId="75" priority="71" stopIfTrue="1">
      <formula>$J$8=1</formula>
    </cfRule>
  </conditionalFormatting>
  <conditionalFormatting sqref="M14 M16 M18">
    <cfRule type="expression" dxfId="74" priority="70" stopIfTrue="1">
      <formula>$J$8=1</formula>
    </cfRule>
  </conditionalFormatting>
  <conditionalFormatting sqref="M13 M15 M17">
    <cfRule type="expression" dxfId="73" priority="69" stopIfTrue="1">
      <formula>$J$8=1</formula>
    </cfRule>
  </conditionalFormatting>
  <conditionalFormatting sqref="M14 M16 M18">
    <cfRule type="expression" dxfId="72" priority="68" stopIfTrue="1">
      <formula>$J$8=1</formula>
    </cfRule>
  </conditionalFormatting>
  <conditionalFormatting sqref="M13 M15 M17">
    <cfRule type="expression" dxfId="71" priority="67" stopIfTrue="1">
      <formula>$J$8=1</formula>
    </cfRule>
  </conditionalFormatting>
  <conditionalFormatting sqref="M14 M16 M18">
    <cfRule type="expression" dxfId="70" priority="66" stopIfTrue="1">
      <formula>$J$8=1</formula>
    </cfRule>
  </conditionalFormatting>
  <conditionalFormatting sqref="M13 M15 M17">
    <cfRule type="expression" dxfId="69" priority="65" stopIfTrue="1">
      <formula>$J$8=1</formula>
    </cfRule>
  </conditionalFormatting>
  <conditionalFormatting sqref="M14 M16 M18">
    <cfRule type="expression" dxfId="68" priority="64" stopIfTrue="1">
      <formula>$J$8=1</formula>
    </cfRule>
  </conditionalFormatting>
  <conditionalFormatting sqref="M13:M18">
    <cfRule type="expression" dxfId="67" priority="63" stopIfTrue="1">
      <formula>$J$8=1</formula>
    </cfRule>
  </conditionalFormatting>
  <conditionalFormatting sqref="M14 M16 M18">
    <cfRule type="expression" dxfId="66" priority="62" stopIfTrue="1">
      <formula>$J$8=1</formula>
    </cfRule>
  </conditionalFormatting>
  <conditionalFormatting sqref="M13:M18">
    <cfRule type="expression" dxfId="65" priority="61" stopIfTrue="1">
      <formula>$N$1=2</formula>
    </cfRule>
  </conditionalFormatting>
  <conditionalFormatting sqref="M13 M15 M17">
    <cfRule type="expression" dxfId="64" priority="60" stopIfTrue="1">
      <formula>$J$8=1</formula>
    </cfRule>
  </conditionalFormatting>
  <conditionalFormatting sqref="M14 M16 M18">
    <cfRule type="expression" dxfId="63" priority="59" stopIfTrue="1">
      <formula>$J$8=1</formula>
    </cfRule>
  </conditionalFormatting>
  <conditionalFormatting sqref="M13 M15 M17">
    <cfRule type="expression" dxfId="62" priority="58" stopIfTrue="1">
      <formula>$J$8=1</formula>
    </cfRule>
  </conditionalFormatting>
  <conditionalFormatting sqref="M14 M16 M18">
    <cfRule type="expression" dxfId="61" priority="57" stopIfTrue="1">
      <formula>$J$8=1</formula>
    </cfRule>
  </conditionalFormatting>
  <conditionalFormatting sqref="M13 M15 M17">
    <cfRule type="expression" dxfId="60" priority="56" stopIfTrue="1">
      <formula>$J$8=1</formula>
    </cfRule>
  </conditionalFormatting>
  <conditionalFormatting sqref="M14 M16 M18">
    <cfRule type="expression" dxfId="59" priority="55" stopIfTrue="1">
      <formula>$J$8=1</formula>
    </cfRule>
  </conditionalFormatting>
  <conditionalFormatting sqref="M13 M15 M17">
    <cfRule type="expression" dxfId="58" priority="54" stopIfTrue="1">
      <formula>$J$8=1</formula>
    </cfRule>
  </conditionalFormatting>
  <conditionalFormatting sqref="M14 M16 M18">
    <cfRule type="expression" dxfId="57" priority="53" stopIfTrue="1">
      <formula>$J$8=1</formula>
    </cfRule>
  </conditionalFormatting>
  <conditionalFormatting sqref="M13 M15 M17">
    <cfRule type="expression" dxfId="56" priority="52" stopIfTrue="1">
      <formula>$J$8=1</formula>
    </cfRule>
  </conditionalFormatting>
  <conditionalFormatting sqref="M14 M16 M18">
    <cfRule type="expression" dxfId="55" priority="51" stopIfTrue="1">
      <formula>$J$8=1</formula>
    </cfRule>
  </conditionalFormatting>
  <conditionalFormatting sqref="M13 M15 M17">
    <cfRule type="expression" dxfId="54" priority="50" stopIfTrue="1">
      <formula>$J$8=1</formula>
    </cfRule>
  </conditionalFormatting>
  <conditionalFormatting sqref="M14 M16 M18">
    <cfRule type="expression" dxfId="53" priority="49" stopIfTrue="1">
      <formula>$J$8=1</formula>
    </cfRule>
  </conditionalFormatting>
  <conditionalFormatting sqref="M13:M18">
    <cfRule type="expression" dxfId="52" priority="48" stopIfTrue="1">
      <formula>$J$8=1</formula>
    </cfRule>
  </conditionalFormatting>
  <conditionalFormatting sqref="M14 M16 M18">
    <cfRule type="expression" dxfId="51" priority="47" stopIfTrue="1">
      <formula>$J$8=1</formula>
    </cfRule>
  </conditionalFormatting>
  <conditionalFormatting sqref="M13:M18">
    <cfRule type="expression" dxfId="50" priority="46" stopIfTrue="1">
      <formula>$N$1=2</formula>
    </cfRule>
  </conditionalFormatting>
  <conditionalFormatting sqref="M13">
    <cfRule type="expression" dxfId="49" priority="45" stopIfTrue="1">
      <formula>$J$8=1</formula>
    </cfRule>
  </conditionalFormatting>
  <conditionalFormatting sqref="M14">
    <cfRule type="expression" dxfId="48" priority="44" stopIfTrue="1">
      <formula>$J$8=1</formula>
    </cfRule>
  </conditionalFormatting>
  <conditionalFormatting sqref="M13">
    <cfRule type="expression" dxfId="47" priority="43" stopIfTrue="1">
      <formula>$J$8=1</formula>
    </cfRule>
  </conditionalFormatting>
  <conditionalFormatting sqref="M14">
    <cfRule type="expression" dxfId="46" priority="42" stopIfTrue="1">
      <formula>$J$8=1</formula>
    </cfRule>
  </conditionalFormatting>
  <conditionalFormatting sqref="M13">
    <cfRule type="expression" dxfId="45" priority="41" stopIfTrue="1">
      <formula>$J$8=1</formula>
    </cfRule>
  </conditionalFormatting>
  <conditionalFormatting sqref="M14">
    <cfRule type="expression" dxfId="44" priority="40" stopIfTrue="1">
      <formula>$J$8=1</formula>
    </cfRule>
  </conditionalFormatting>
  <conditionalFormatting sqref="M13">
    <cfRule type="expression" dxfId="43" priority="39" stopIfTrue="1">
      <formula>$J$8=1</formula>
    </cfRule>
  </conditionalFormatting>
  <conditionalFormatting sqref="M14">
    <cfRule type="expression" dxfId="42" priority="38" stopIfTrue="1">
      <formula>$J$8=1</formula>
    </cfRule>
  </conditionalFormatting>
  <conditionalFormatting sqref="M13">
    <cfRule type="expression" dxfId="41" priority="37" stopIfTrue="1">
      <formula>$J$8=1</formula>
    </cfRule>
  </conditionalFormatting>
  <conditionalFormatting sqref="M14">
    <cfRule type="expression" dxfId="40" priority="36" stopIfTrue="1">
      <formula>$J$8=1</formula>
    </cfRule>
  </conditionalFormatting>
  <conditionalFormatting sqref="M13">
    <cfRule type="expression" dxfId="39" priority="35" stopIfTrue="1">
      <formula>$J$8=1</formula>
    </cfRule>
  </conditionalFormatting>
  <conditionalFormatting sqref="M14">
    <cfRule type="expression" dxfId="38" priority="34" stopIfTrue="1">
      <formula>$J$8=1</formula>
    </cfRule>
  </conditionalFormatting>
  <conditionalFormatting sqref="M13:M14">
    <cfRule type="expression" dxfId="37" priority="33" stopIfTrue="1">
      <formula>$J$8=1</formula>
    </cfRule>
  </conditionalFormatting>
  <conditionalFormatting sqref="M14">
    <cfRule type="expression" dxfId="36" priority="32" stopIfTrue="1">
      <formula>$J$8=1</formula>
    </cfRule>
  </conditionalFormatting>
  <conditionalFormatting sqref="M13:M14">
    <cfRule type="expression" dxfId="35" priority="31" stopIfTrue="1">
      <formula>$N$1=2</formula>
    </cfRule>
  </conditionalFormatting>
  <conditionalFormatting sqref="M15">
    <cfRule type="expression" dxfId="34" priority="30" stopIfTrue="1">
      <formula>$J$8=1</formula>
    </cfRule>
  </conditionalFormatting>
  <conditionalFormatting sqref="M16">
    <cfRule type="expression" dxfId="33" priority="29" stopIfTrue="1">
      <formula>$J$8=1</formula>
    </cfRule>
  </conditionalFormatting>
  <conditionalFormatting sqref="M15">
    <cfRule type="expression" dxfId="32" priority="28" stopIfTrue="1">
      <formula>$J$8=1</formula>
    </cfRule>
  </conditionalFormatting>
  <conditionalFormatting sqref="M16">
    <cfRule type="expression" dxfId="31" priority="27" stopIfTrue="1">
      <formula>$J$8=1</formula>
    </cfRule>
  </conditionalFormatting>
  <conditionalFormatting sqref="M15">
    <cfRule type="expression" dxfId="30" priority="26" stopIfTrue="1">
      <formula>$J$8=1</formula>
    </cfRule>
  </conditionalFormatting>
  <conditionalFormatting sqref="M16">
    <cfRule type="expression" dxfId="29" priority="25" stopIfTrue="1">
      <formula>$J$8=1</formula>
    </cfRule>
  </conditionalFormatting>
  <conditionalFormatting sqref="M15">
    <cfRule type="expression" dxfId="28" priority="24" stopIfTrue="1">
      <formula>$J$8=1</formula>
    </cfRule>
  </conditionalFormatting>
  <conditionalFormatting sqref="M16">
    <cfRule type="expression" dxfId="27" priority="23" stopIfTrue="1">
      <formula>$J$8=1</formula>
    </cfRule>
  </conditionalFormatting>
  <conditionalFormatting sqref="M15">
    <cfRule type="expression" dxfId="26" priority="22" stopIfTrue="1">
      <formula>$J$8=1</formula>
    </cfRule>
  </conditionalFormatting>
  <conditionalFormatting sqref="M16">
    <cfRule type="expression" dxfId="25" priority="21" stopIfTrue="1">
      <formula>$J$8=1</formula>
    </cfRule>
  </conditionalFormatting>
  <conditionalFormatting sqref="M15">
    <cfRule type="expression" dxfId="24" priority="20" stopIfTrue="1">
      <formula>$J$8=1</formula>
    </cfRule>
  </conditionalFormatting>
  <conditionalFormatting sqref="M16">
    <cfRule type="expression" dxfId="23" priority="19" stopIfTrue="1">
      <formula>$J$8=1</formula>
    </cfRule>
  </conditionalFormatting>
  <conditionalFormatting sqref="M15:M16">
    <cfRule type="expression" dxfId="22" priority="18" stopIfTrue="1">
      <formula>$J$8=1</formula>
    </cfRule>
  </conditionalFormatting>
  <conditionalFormatting sqref="M16">
    <cfRule type="expression" dxfId="21" priority="17" stopIfTrue="1">
      <formula>$J$8=1</formula>
    </cfRule>
  </conditionalFormatting>
  <conditionalFormatting sqref="M15:M16">
    <cfRule type="expression" dxfId="20" priority="16" stopIfTrue="1">
      <formula>$N$1=2</formula>
    </cfRule>
  </conditionalFormatting>
  <conditionalFormatting sqref="M17">
    <cfRule type="expression" dxfId="19" priority="15" stopIfTrue="1">
      <formula>$J$8=1</formula>
    </cfRule>
  </conditionalFormatting>
  <conditionalFormatting sqref="M18">
    <cfRule type="expression" dxfId="18" priority="14" stopIfTrue="1">
      <formula>$J$8=1</formula>
    </cfRule>
  </conditionalFormatting>
  <conditionalFormatting sqref="M17">
    <cfRule type="expression" dxfId="17" priority="13" stopIfTrue="1">
      <formula>$J$8=1</formula>
    </cfRule>
  </conditionalFormatting>
  <conditionalFormatting sqref="M18">
    <cfRule type="expression" dxfId="16" priority="12" stopIfTrue="1">
      <formula>$J$8=1</formula>
    </cfRule>
  </conditionalFormatting>
  <conditionalFormatting sqref="M17">
    <cfRule type="expression" dxfId="15" priority="11" stopIfTrue="1">
      <formula>$J$8=1</formula>
    </cfRule>
  </conditionalFormatting>
  <conditionalFormatting sqref="M18">
    <cfRule type="expression" dxfId="14" priority="10" stopIfTrue="1">
      <formula>$J$8=1</formula>
    </cfRule>
  </conditionalFormatting>
  <conditionalFormatting sqref="M17">
    <cfRule type="expression" dxfId="13" priority="9" stopIfTrue="1">
      <formula>$J$8=1</formula>
    </cfRule>
  </conditionalFormatting>
  <conditionalFormatting sqref="M18">
    <cfRule type="expression" dxfId="12" priority="8" stopIfTrue="1">
      <formula>$J$8=1</formula>
    </cfRule>
  </conditionalFormatting>
  <conditionalFormatting sqref="M17">
    <cfRule type="expression" dxfId="11" priority="7" stopIfTrue="1">
      <formula>$J$8=1</formula>
    </cfRule>
  </conditionalFormatting>
  <conditionalFormatting sqref="M18">
    <cfRule type="expression" dxfId="10" priority="6" stopIfTrue="1">
      <formula>$J$8=1</formula>
    </cfRule>
  </conditionalFormatting>
  <conditionalFormatting sqref="M17">
    <cfRule type="expression" dxfId="9" priority="5" stopIfTrue="1">
      <formula>$J$8=1</formula>
    </cfRule>
  </conditionalFormatting>
  <conditionalFormatting sqref="M18">
    <cfRule type="expression" dxfId="8" priority="4" stopIfTrue="1">
      <formula>$J$8=1</formula>
    </cfRule>
  </conditionalFormatting>
  <conditionalFormatting sqref="M17:M18">
    <cfRule type="expression" dxfId="7" priority="3" stopIfTrue="1">
      <formula>$J$8=1</formula>
    </cfRule>
  </conditionalFormatting>
  <conditionalFormatting sqref="M18">
    <cfRule type="expression" dxfId="6" priority="2" stopIfTrue="1">
      <formula>$J$8=1</formula>
    </cfRule>
  </conditionalFormatting>
  <conditionalFormatting sqref="M17:M18">
    <cfRule type="expression" dxfId="5" priority="1" stopIfTrue="1">
      <formula>$N$1=2</formula>
    </cfRule>
  </conditionalFormatting>
  <pageMargins left="0.39370078740157483" right="0.39370078740157483" top="0.39370078740157483" bottom="0.39370078740157483" header="0.31496062992125984" footer="0.31496062992125984"/>
  <pageSetup paperSize="9" scale="85" orientation="landscape" verticalDpi="0"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249977111117893"/>
    <pageSetUpPr fitToPage="1"/>
  </sheetPr>
  <dimension ref="A1:Q41"/>
  <sheetViews>
    <sheetView showGridLines="0" showRowColHeaders="0" workbookViewId="0">
      <pane xSplit="14" ySplit="12" topLeftCell="O13" activePane="bottomRight" state="frozen"/>
      <selection activeCell="O17" sqref="O17"/>
      <selection pane="topRight" activeCell="O17" sqref="O17"/>
      <selection pane="bottomLeft" activeCell="O17" sqref="O17"/>
      <selection pane="bottomRight" activeCell="Q7" sqref="Q7"/>
    </sheetView>
  </sheetViews>
  <sheetFormatPr defaultColWidth="9.1328125" defaultRowHeight="13.15" x14ac:dyDescent="0.4"/>
  <cols>
    <col min="1" max="1" width="3.265625" style="1" customWidth="1"/>
    <col min="2" max="2" width="9.1328125" style="1" customWidth="1"/>
    <col min="3" max="6" width="9.1328125" style="1"/>
    <col min="7" max="8" width="9.86328125" style="1" customWidth="1"/>
    <col min="9" max="9" width="3" style="1" customWidth="1"/>
    <col min="10" max="11" width="9.86328125" style="1" customWidth="1"/>
    <col min="12" max="12" width="3.265625" style="1" customWidth="1"/>
    <col min="13" max="13" width="10.265625" style="1" customWidth="1"/>
    <col min="14" max="16384" width="9.1328125" style="1"/>
  </cols>
  <sheetData>
    <row r="1" spans="1:17" ht="10.5" customHeight="1" x14ac:dyDescent="0.4">
      <c r="N1" s="10">
        <f>Community!K11</f>
        <v>1</v>
      </c>
    </row>
    <row r="2" spans="1:17" ht="10.5" customHeight="1" x14ac:dyDescent="0.4"/>
    <row r="3" spans="1:17" ht="10.5" customHeight="1" x14ac:dyDescent="0.4"/>
    <row r="4" spans="1:17" ht="10.5" customHeight="1" x14ac:dyDescent="0.4">
      <c r="N4" s="8" t="s">
        <v>45</v>
      </c>
    </row>
    <row r="5" spans="1:17" ht="10.5" customHeight="1" x14ac:dyDescent="0.4">
      <c r="N5" s="8" t="s">
        <v>50</v>
      </c>
    </row>
    <row r="6" spans="1:17" ht="10.5" customHeight="1" x14ac:dyDescent="0.4">
      <c r="A6" s="2"/>
      <c r="L6" s="2"/>
    </row>
    <row r="7" spans="1:17" ht="21" customHeight="1" x14ac:dyDescent="0.4">
      <c r="A7" s="2"/>
      <c r="B7" s="101" t="s">
        <v>87</v>
      </c>
      <c r="C7" s="101"/>
      <c r="D7" s="101"/>
      <c r="E7" s="101"/>
      <c r="F7" s="101"/>
      <c r="G7" s="101"/>
      <c r="H7" s="101"/>
      <c r="I7" s="101"/>
      <c r="J7" s="101"/>
      <c r="K7" s="101"/>
      <c r="L7" s="2"/>
    </row>
    <row r="8" spans="1:17" x14ac:dyDescent="0.4">
      <c r="C8" s="3"/>
      <c r="G8" s="10"/>
      <c r="H8" s="10"/>
      <c r="I8" s="10"/>
      <c r="J8" s="10">
        <f>Community!K11</f>
        <v>1</v>
      </c>
      <c r="M8" s="102" t="str">
        <f>IF(Community!$K$11=1,CONCATENATE(G12,": per cent higher or lower than ",J12),"")</f>
        <v xml:space="preserve">Hume : per cent higher or lower than Nillumbik </v>
      </c>
      <c r="N8" s="102"/>
    </row>
    <row r="9" spans="1:17" ht="3" customHeight="1" x14ac:dyDescent="0.4">
      <c r="G9" s="10"/>
      <c r="H9" s="10"/>
      <c r="I9" s="10"/>
      <c r="J9" s="10"/>
      <c r="M9" s="102"/>
      <c r="N9" s="102"/>
    </row>
    <row r="10" spans="1:17" ht="13.5" customHeight="1" x14ac:dyDescent="0.45">
      <c r="F10" s="3"/>
      <c r="G10" s="111"/>
      <c r="H10" s="111"/>
      <c r="I10" s="111"/>
      <c r="J10" s="111"/>
      <c r="K10" s="111"/>
      <c r="M10" s="102"/>
      <c r="N10" s="102"/>
    </row>
    <row r="11" spans="1:17" ht="15" customHeight="1" x14ac:dyDescent="0.4">
      <c r="G11" s="12">
        <f>Community!H11</f>
        <v>33</v>
      </c>
      <c r="H11" s="10"/>
      <c r="I11" s="10"/>
      <c r="J11" s="12">
        <f>Community!J11</f>
        <v>57</v>
      </c>
      <c r="M11" s="102"/>
      <c r="N11" s="102"/>
    </row>
    <row r="12" spans="1:17" ht="16.5" customHeight="1" x14ac:dyDescent="0.4">
      <c r="B12" s="104" t="str">
        <f>IF(Community!K11=2,"A high standardized score represents a more favorable outcome","")</f>
        <v/>
      </c>
      <c r="C12" s="104"/>
      <c r="D12" s="104"/>
      <c r="E12" s="104"/>
      <c r="F12" s="104"/>
      <c r="G12" s="95" t="str">
        <f>INDEX('Data 3 Table'!B4:B84,G11)</f>
        <v xml:space="preserve">Hume </v>
      </c>
      <c r="H12" s="95"/>
      <c r="I12" s="4"/>
      <c r="J12" s="95" t="str">
        <f>INDEX('Data 3 Table'!B4:B84,J11)</f>
        <v xml:space="preserve">Nillumbik </v>
      </c>
      <c r="K12" s="95"/>
      <c r="M12" s="102"/>
      <c r="N12" s="102"/>
    </row>
    <row r="13" spans="1:17" ht="23.25" customHeight="1" x14ac:dyDescent="0.4">
      <c r="A13" s="15">
        <v>90</v>
      </c>
      <c r="B13" s="98" t="str">
        <f>'Data 3 Table'!CN3</f>
        <v>Proportion of LGA which is green (% total area of LGA) -  % total area LGA - 2013</v>
      </c>
      <c r="C13" s="98"/>
      <c r="D13" s="98"/>
      <c r="E13" s="98"/>
      <c r="F13" s="98"/>
      <c r="G13" s="112">
        <f>VLOOKUP($G$11,'Data 3 Table'!$A$4:$CW$84,2+$A13)</f>
        <v>53</v>
      </c>
      <c r="H13" s="112"/>
      <c r="I13" s="17"/>
      <c r="J13" s="113">
        <f>VLOOKUP($J$11,'Data 3 Table'!$A$4:$CW$84,2+$A13)</f>
        <v>56.3</v>
      </c>
      <c r="K13" s="113"/>
      <c r="M13" s="44">
        <f>IF(Community!$K$11=1,(G13-J13)/J13*100,"")</f>
        <v>-5.8614564831261058</v>
      </c>
      <c r="N13" s="7"/>
      <c r="O13" s="7"/>
      <c r="P13" s="9"/>
      <c r="Q13" s="9"/>
    </row>
    <row r="14" spans="1:17" ht="23.25" customHeight="1" x14ac:dyDescent="0.4">
      <c r="A14" s="15">
        <v>91</v>
      </c>
      <c r="B14" s="103" t="str">
        <f>'Data 3 Table'!CO3</f>
        <v>Per cent of urban area covered by tree canopy, 2014</v>
      </c>
      <c r="C14" s="103"/>
      <c r="D14" s="103"/>
      <c r="E14" s="103"/>
      <c r="F14" s="103"/>
      <c r="G14" s="105">
        <f>VLOOKUP($G$11,'Data 3 Table'!$A$4:$CW$84,2+$A14)</f>
        <v>7.9</v>
      </c>
      <c r="H14" s="105"/>
      <c r="I14" s="17"/>
      <c r="J14" s="106">
        <f>VLOOKUP($J$11,'Data 3 Table'!$A$4:$CW$84,2+$A14)</f>
        <v>49.1</v>
      </c>
      <c r="K14" s="106"/>
      <c r="M14" s="45">
        <f>IF(Community!$K$11=1,(G14-J14)/J14*100,"")</f>
        <v>-83.910386965376787</v>
      </c>
      <c r="N14" s="7"/>
      <c r="O14" s="7"/>
      <c r="P14" s="9"/>
      <c r="Q14" s="9"/>
    </row>
    <row r="15" spans="1:17" ht="23.25" customHeight="1" x14ac:dyDescent="0.4">
      <c r="A15" s="15">
        <v>96</v>
      </c>
      <c r="B15" s="98" t="str">
        <f>'Data 3 Table'!CT3</f>
        <v>Per cent of Residents who do not agree that their locality is a pleasant environment, with well-planned, open spaces, 2008</v>
      </c>
      <c r="C15" s="98"/>
      <c r="D15" s="98"/>
      <c r="E15" s="98"/>
      <c r="F15" s="98"/>
      <c r="G15" s="112">
        <f>VLOOKUP($G$11,'Data 3 Table'!$A$4:$CW$84,2+$A15)</f>
        <v>31.799999999999997</v>
      </c>
      <c r="H15" s="112"/>
      <c r="I15" s="17"/>
      <c r="J15" s="113">
        <f>VLOOKUP($J$11,'Data 3 Table'!$A$4:$CW$84,2+$A15)</f>
        <v>5.5999999999999943</v>
      </c>
      <c r="K15" s="113"/>
      <c r="M15" s="44"/>
      <c r="N15" s="7"/>
      <c r="O15" s="7"/>
      <c r="P15" s="9"/>
      <c r="Q15" s="9"/>
    </row>
    <row r="16" spans="1:17" ht="23.25" customHeight="1" x14ac:dyDescent="0.4">
      <c r="A16" s="15">
        <v>92</v>
      </c>
      <c r="B16" s="103" t="str">
        <f>'Data 3 Table'!CP3</f>
        <v xml:space="preserve">Tonnes of CO2 emitted, per occupied private dwelling, 2007 </v>
      </c>
      <c r="C16" s="103"/>
      <c r="D16" s="103"/>
      <c r="E16" s="103"/>
      <c r="F16" s="103"/>
      <c r="G16" s="105">
        <f>VLOOKUP($G$11,'Data 3 Table'!$A$4:$CW$84,2+$A16)</f>
        <v>10.199999999999999</v>
      </c>
      <c r="H16" s="105"/>
      <c r="I16" s="17"/>
      <c r="J16" s="106">
        <f>VLOOKUP($J$11,'Data 3 Table'!$A$4:$CW$84,2+$A16)</f>
        <v>13.3</v>
      </c>
      <c r="K16" s="106"/>
      <c r="M16" s="45">
        <f>IF(Community!$K$11=1,(G16-J16)/J16*100,"")</f>
        <v>-23.308270676691738</v>
      </c>
      <c r="N16" s="7"/>
      <c r="O16" s="7"/>
      <c r="P16" s="9"/>
      <c r="Q16" s="9"/>
    </row>
    <row r="17" spans="1:17" ht="23.25" customHeight="1" x14ac:dyDescent="0.4">
      <c r="A17" s="15">
        <v>93</v>
      </c>
      <c r="B17" s="98" t="str">
        <f>'Data 3 Table'!CQ3</f>
        <v xml:space="preserve">Megawatts an hour of electricity used per occupied private dwelling, 2007 </v>
      </c>
      <c r="C17" s="98"/>
      <c r="D17" s="98"/>
      <c r="E17" s="98"/>
      <c r="F17" s="98"/>
      <c r="G17" s="107">
        <f>VLOOKUP($G$11,'Data 3 Table'!$A$4:$CW$84,2+$A17)</f>
        <v>5.0999999999999996</v>
      </c>
      <c r="H17" s="107"/>
      <c r="I17" s="17"/>
      <c r="J17" s="108">
        <f>VLOOKUP($J$11,'Data 3 Table'!$A$4:$CW$84,2+$A17)</f>
        <v>7.8</v>
      </c>
      <c r="K17" s="108"/>
      <c r="M17" s="44">
        <f>IF(Community!$K$11=1,(G17-J17)/J17*100,"")</f>
        <v>-34.61538461538462</v>
      </c>
      <c r="N17" s="7"/>
      <c r="O17" s="7"/>
      <c r="P17" s="9"/>
      <c r="Q17" s="9"/>
    </row>
    <row r="18" spans="1:17" ht="23.25" customHeight="1" x14ac:dyDescent="0.4">
      <c r="A18" s="15">
        <v>94</v>
      </c>
      <c r="B18" s="103" t="str">
        <f>'Data 3 Table'!CR3</f>
        <v>Per cent of adults who live in houses that collect waste water, 2011</v>
      </c>
      <c r="C18" s="103"/>
      <c r="D18" s="103"/>
      <c r="E18" s="103"/>
      <c r="F18" s="103"/>
      <c r="G18" s="109">
        <f>VLOOKUP($G$11,'Data 3 Table'!$A$4:$CW$84,2+$A18)</f>
        <v>48.6</v>
      </c>
      <c r="H18" s="109"/>
      <c r="I18" s="17"/>
      <c r="J18" s="110">
        <f>VLOOKUP($J$11,'Data 3 Table'!$A$4:$CW$84,2+$A18)</f>
        <v>46</v>
      </c>
      <c r="K18" s="110"/>
      <c r="M18" s="45">
        <f>IF(Community!$K$11=1,(G18-J18)/J18*100,"")</f>
        <v>5.6521739130434812</v>
      </c>
      <c r="N18" s="7"/>
      <c r="O18" s="7"/>
      <c r="P18" s="9"/>
      <c r="Q18" s="9"/>
    </row>
    <row r="19" spans="1:17" ht="26.25" customHeight="1" x14ac:dyDescent="0.4">
      <c r="A19" s="15">
        <v>95</v>
      </c>
      <c r="B19" s="98" t="str">
        <f>'Data 3 Table'!CS3</f>
        <v>Kg of garbage generated per household, 2012/13</v>
      </c>
      <c r="C19" s="98"/>
      <c r="D19" s="98"/>
      <c r="E19" s="98"/>
      <c r="F19" s="98"/>
      <c r="G19" s="112">
        <f>VLOOKUP($G$11,'Data 3 Table'!$A$4:$CW$84,2+$A19)</f>
        <v>628</v>
      </c>
      <c r="H19" s="112"/>
      <c r="I19" s="17"/>
      <c r="J19" s="113">
        <f>VLOOKUP($J$11,'Data 3 Table'!$A$4:$CW$84,2+$A19)</f>
        <v>294</v>
      </c>
      <c r="K19" s="113"/>
      <c r="M19" s="44">
        <f>IF(Community!$K$11=1,(G19-J19)/J19*100,"")</f>
        <v>113.60544217687074</v>
      </c>
      <c r="N19" s="7"/>
      <c r="O19" s="7"/>
      <c r="P19" s="9"/>
      <c r="Q19" s="9"/>
    </row>
    <row r="20" spans="1:17" ht="27.95" customHeight="1" x14ac:dyDescent="0.4">
      <c r="A20" s="48"/>
      <c r="B20"/>
      <c r="C20"/>
      <c r="D20"/>
      <c r="E20"/>
      <c r="F20"/>
      <c r="G20"/>
      <c r="H20"/>
      <c r="I20"/>
      <c r="J20"/>
      <c r="K20"/>
      <c r="L20"/>
      <c r="M20"/>
      <c r="N20" s="47"/>
      <c r="O20" s="47"/>
      <c r="P20" s="9"/>
      <c r="Q20" s="9"/>
    </row>
    <row r="21" spans="1:17" ht="27.95" customHeight="1" x14ac:dyDescent="0.4">
      <c r="A21" s="43"/>
      <c r="M21" s="35"/>
      <c r="N21" s="43"/>
      <c r="O21" s="43"/>
      <c r="P21" s="9"/>
      <c r="Q21" s="9"/>
    </row>
    <row r="22" spans="1:17" ht="24" customHeight="1" x14ac:dyDescent="0.4">
      <c r="A22" s="35"/>
      <c r="B22" s="35"/>
      <c r="C22" s="35"/>
      <c r="D22" s="35"/>
      <c r="E22" s="35"/>
      <c r="F22" s="35"/>
      <c r="G22" s="35"/>
      <c r="H22" s="35"/>
      <c r="I22" s="35"/>
      <c r="J22" s="35"/>
      <c r="K22" s="35"/>
      <c r="N22" s="9"/>
      <c r="O22" s="9"/>
      <c r="P22" s="9"/>
      <c r="Q22" s="9"/>
    </row>
    <row r="23" spans="1:17" ht="24" customHeight="1" x14ac:dyDescent="0.4">
      <c r="A23" s="35"/>
      <c r="B23" s="35"/>
      <c r="C23" s="35"/>
      <c r="D23" s="35"/>
      <c r="E23" s="35"/>
      <c r="F23" s="35"/>
      <c r="G23" s="35"/>
      <c r="H23" s="35"/>
      <c r="I23" s="35"/>
      <c r="J23" s="35"/>
      <c r="K23" s="35"/>
      <c r="N23" s="9"/>
      <c r="O23" s="9"/>
    </row>
    <row r="24" spans="1:17" ht="24" customHeight="1" x14ac:dyDescent="0.4">
      <c r="A24" s="35"/>
      <c r="B24" s="35"/>
      <c r="C24" s="35"/>
      <c r="D24" s="35"/>
      <c r="E24" s="35"/>
      <c r="F24" s="35"/>
      <c r="G24" s="35"/>
      <c r="H24" s="35"/>
      <c r="I24" s="35"/>
      <c r="J24" s="35"/>
      <c r="K24" s="35"/>
      <c r="N24" s="9"/>
      <c r="O24" s="9"/>
    </row>
    <row r="25" spans="1:17" ht="20.25" customHeight="1" x14ac:dyDescent="0.4">
      <c r="N25" s="9"/>
      <c r="O25" s="9"/>
    </row>
    <row r="26" spans="1:17" ht="13.5" customHeight="1" x14ac:dyDescent="0.4">
      <c r="N26" s="9"/>
      <c r="O26" s="9"/>
    </row>
    <row r="27" spans="1:17" x14ac:dyDescent="0.4">
      <c r="N27" s="9"/>
      <c r="O27" s="9"/>
    </row>
    <row r="28" spans="1:17" x14ac:dyDescent="0.4">
      <c r="N28" s="9"/>
      <c r="O28" s="9"/>
    </row>
    <row r="29" spans="1:17" x14ac:dyDescent="0.4">
      <c r="N29" s="9"/>
      <c r="O29" s="9"/>
    </row>
    <row r="30" spans="1:17" x14ac:dyDescent="0.4">
      <c r="N30" s="9"/>
      <c r="O30" s="9"/>
    </row>
    <row r="31" spans="1:17" x14ac:dyDescent="0.4">
      <c r="N31" s="9"/>
      <c r="O31" s="9"/>
    </row>
    <row r="32" spans="1:17" x14ac:dyDescent="0.4">
      <c r="N32" s="9"/>
      <c r="O32" s="9"/>
    </row>
    <row r="33" spans="14:15" x14ac:dyDescent="0.4">
      <c r="N33" s="9"/>
      <c r="O33" s="9"/>
    </row>
    <row r="34" spans="14:15" x14ac:dyDescent="0.4">
      <c r="N34" s="9"/>
      <c r="O34" s="9"/>
    </row>
    <row r="35" spans="14:15" x14ac:dyDescent="0.4">
      <c r="N35" s="9"/>
      <c r="O35" s="9"/>
    </row>
    <row r="36" spans="14:15" x14ac:dyDescent="0.4">
      <c r="N36" s="9"/>
      <c r="O36" s="9"/>
    </row>
    <row r="37" spans="14:15" x14ac:dyDescent="0.4">
      <c r="N37" s="9"/>
      <c r="O37" s="9"/>
    </row>
    <row r="38" spans="14:15" x14ac:dyDescent="0.4">
      <c r="N38" s="9"/>
      <c r="O38" s="9"/>
    </row>
    <row r="39" spans="14:15" x14ac:dyDescent="0.4">
      <c r="N39" s="9"/>
      <c r="O39" s="9"/>
    </row>
    <row r="40" spans="14:15" x14ac:dyDescent="0.4">
      <c r="N40" s="9"/>
      <c r="O40" s="9"/>
    </row>
    <row r="41" spans="14:15" x14ac:dyDescent="0.4">
      <c r="N41" s="9"/>
      <c r="O41" s="9"/>
    </row>
  </sheetData>
  <sheetProtection sheet="1" objects="1" scenarios="1"/>
  <mergeCells count="27">
    <mergeCell ref="B7:K7"/>
    <mergeCell ref="B13:F13"/>
    <mergeCell ref="G13:H13"/>
    <mergeCell ref="J13:K13"/>
    <mergeCell ref="B14:F14"/>
    <mergeCell ref="G14:H14"/>
    <mergeCell ref="J14:K14"/>
    <mergeCell ref="M8:N12"/>
    <mergeCell ref="G10:K10"/>
    <mergeCell ref="B12:F12"/>
    <mergeCell ref="G12:H12"/>
    <mergeCell ref="J12:K12"/>
    <mergeCell ref="J15:K15"/>
    <mergeCell ref="J19:K19"/>
    <mergeCell ref="J18:K18"/>
    <mergeCell ref="J17:K17"/>
    <mergeCell ref="B16:F16"/>
    <mergeCell ref="G16:H16"/>
    <mergeCell ref="J16:K16"/>
    <mergeCell ref="B19:F19"/>
    <mergeCell ref="G19:H19"/>
    <mergeCell ref="G15:H15"/>
    <mergeCell ref="B18:F18"/>
    <mergeCell ref="B17:F17"/>
    <mergeCell ref="B15:F15"/>
    <mergeCell ref="G17:H17"/>
    <mergeCell ref="G18:H18"/>
  </mergeCells>
  <conditionalFormatting sqref="B12:F12">
    <cfRule type="expression" dxfId="4" priority="5" stopIfTrue="1">
      <formula>J8=2</formula>
    </cfRule>
  </conditionalFormatting>
  <conditionalFormatting sqref="M18 M16 M13">
    <cfRule type="expression" dxfId="3" priority="4" stopIfTrue="1">
      <formula>$J$8=1</formula>
    </cfRule>
  </conditionalFormatting>
  <conditionalFormatting sqref="M19 M17 M14">
    <cfRule type="expression" dxfId="2" priority="3" stopIfTrue="1">
      <formula>$J$8=1</formula>
    </cfRule>
  </conditionalFormatting>
  <conditionalFormatting sqref="M15 M17 M19">
    <cfRule type="expression" dxfId="1" priority="2" stopIfTrue="1">
      <formula>$J$8=1</formula>
    </cfRule>
  </conditionalFormatting>
  <conditionalFormatting sqref="M16 M18">
    <cfRule type="expression" dxfId="0" priority="1" stopIfTrue="1">
      <formula>$J$8=1</formula>
    </cfRule>
  </conditionalFormatting>
  <pageMargins left="0.39370078740157483" right="0.39370078740157483" top="0.39370078740157483" bottom="0.39370078740157483" header="0.31496062992125984" footer="0.31496062992125984"/>
  <pageSetup paperSize="9" scale="89" orientation="landscape" horizontalDpi="0" verticalDpi="0"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499984740745262"/>
    <pageSetUpPr fitToPage="1"/>
  </sheetPr>
  <dimension ref="A1:Q120"/>
  <sheetViews>
    <sheetView showGridLines="0" showRowColHeaders="0" workbookViewId="0">
      <pane xSplit="12" ySplit="7" topLeftCell="M8" activePane="bottomRight" state="frozen"/>
      <selection activeCell="O17" sqref="O17"/>
      <selection pane="topRight" activeCell="O17" sqref="O17"/>
      <selection pane="bottomLeft" activeCell="O17" sqref="O17"/>
      <selection pane="bottomRight" activeCell="Q19" sqref="Q19"/>
    </sheetView>
  </sheetViews>
  <sheetFormatPr defaultColWidth="9.1328125" defaultRowHeight="13.15" x14ac:dyDescent="0.4"/>
  <cols>
    <col min="1" max="1" width="3.265625" style="9" customWidth="1"/>
    <col min="2" max="2" width="9.1328125" style="9" customWidth="1"/>
    <col min="3" max="6" width="9.1328125" style="9"/>
    <col min="7" max="8" width="9.86328125" style="9" customWidth="1"/>
    <col min="9" max="9" width="3" style="9" customWidth="1"/>
    <col min="10" max="11" width="9.86328125" style="9" customWidth="1"/>
    <col min="12" max="12" width="3.265625" style="9" customWidth="1"/>
    <col min="13" max="13" width="10.265625" style="9" customWidth="1"/>
    <col min="14" max="16384" width="9.1328125" style="9"/>
  </cols>
  <sheetData>
    <row r="1" spans="1:17" ht="10.5" customHeight="1" x14ac:dyDescent="0.4"/>
    <row r="2" spans="1:17" ht="10.5" customHeight="1" x14ac:dyDescent="0.4">
      <c r="P2" s="10"/>
      <c r="Q2" s="10"/>
    </row>
    <row r="3" spans="1:17" ht="10.5" customHeight="1" x14ac:dyDescent="0.4">
      <c r="P3" s="10"/>
      <c r="Q3" s="10"/>
    </row>
    <row r="4" spans="1:17" ht="10.5" customHeight="1" x14ac:dyDescent="0.4">
      <c r="N4" s="8" t="s">
        <v>45</v>
      </c>
      <c r="P4" s="10"/>
      <c r="Q4" s="10"/>
    </row>
    <row r="5" spans="1:17" ht="10.5" customHeight="1" x14ac:dyDescent="0.4">
      <c r="N5" s="8" t="s">
        <v>50</v>
      </c>
      <c r="P5" s="10"/>
      <c r="Q5" s="10"/>
    </row>
    <row r="6" spans="1:17" ht="10.5" customHeight="1" x14ac:dyDescent="0.4">
      <c r="A6" s="50"/>
      <c r="L6" s="50"/>
      <c r="N6" s="10"/>
      <c r="P6" s="10"/>
      <c r="Q6" s="10"/>
    </row>
    <row r="7" spans="1:17" ht="21" customHeight="1" x14ac:dyDescent="0.4">
      <c r="A7" s="50"/>
      <c r="B7" s="101" t="s">
        <v>88</v>
      </c>
      <c r="C7" s="101"/>
      <c r="D7" s="101"/>
      <c r="E7" s="101"/>
      <c r="F7" s="101"/>
      <c r="G7" s="101"/>
      <c r="H7" s="101"/>
      <c r="I7" s="101"/>
      <c r="J7" s="101"/>
      <c r="K7" s="101"/>
      <c r="L7" s="50"/>
      <c r="P7" s="10"/>
      <c r="Q7" s="10"/>
    </row>
    <row r="8" spans="1:17" x14ac:dyDescent="0.4">
      <c r="A8" s="43"/>
      <c r="B8" s="124" t="s">
        <v>54</v>
      </c>
      <c r="C8" s="124"/>
      <c r="D8" s="124"/>
      <c r="E8" s="124"/>
      <c r="F8" s="124"/>
      <c r="G8" s="124"/>
      <c r="H8" s="124"/>
      <c r="I8" s="124"/>
      <c r="J8" s="124"/>
      <c r="K8" s="124"/>
      <c r="L8" s="43"/>
      <c r="M8" s="43"/>
      <c r="N8" s="43"/>
      <c r="O8" s="43"/>
      <c r="P8" s="10"/>
      <c r="Q8" s="10"/>
    </row>
    <row r="9" spans="1:17" ht="10.5" customHeight="1" x14ac:dyDescent="0.4">
      <c r="A9" s="43"/>
      <c r="B9" s="124"/>
      <c r="C9" s="124"/>
      <c r="D9" s="124"/>
      <c r="E9" s="124"/>
      <c r="F9" s="124"/>
      <c r="G9" s="124"/>
      <c r="H9" s="124"/>
      <c r="I9" s="124"/>
      <c r="J9" s="124"/>
      <c r="K9" s="124"/>
      <c r="L9" s="43"/>
      <c r="M9" s="43"/>
      <c r="N9" s="43"/>
      <c r="O9" s="37" t="str">
        <f>'Data 3 Table'!C3</f>
        <v>Per cent of residents with limited English proficiency, 2016</v>
      </c>
      <c r="P9" s="10"/>
      <c r="Q9" s="10"/>
    </row>
    <row r="10" spans="1:17" ht="18.75" customHeight="1" x14ac:dyDescent="0.4">
      <c r="A10" s="43"/>
      <c r="B10" s="124"/>
      <c r="C10" s="124"/>
      <c r="D10" s="124"/>
      <c r="E10" s="124"/>
      <c r="F10" s="124"/>
      <c r="G10" s="124"/>
      <c r="H10" s="124"/>
      <c r="I10" s="124"/>
      <c r="J10" s="124"/>
      <c r="K10" s="124"/>
      <c r="L10" s="43"/>
      <c r="M10" s="43"/>
      <c r="N10" s="43"/>
      <c r="O10" s="37" t="str">
        <f>'Data 3 Table'!D3</f>
        <v>Perceptions of neighbourhood – this is a close-knit neighbourhood: 2015</v>
      </c>
      <c r="P10" s="10"/>
      <c r="Q10" s="10"/>
    </row>
    <row r="11" spans="1:17" ht="3" customHeight="1" x14ac:dyDescent="0.4">
      <c r="A11" s="43"/>
      <c r="B11" s="43"/>
      <c r="C11" s="43"/>
      <c r="D11" s="43"/>
      <c r="E11" s="43"/>
      <c r="F11" s="43"/>
      <c r="G11" s="43"/>
      <c r="H11" s="43"/>
      <c r="I11" s="43"/>
      <c r="J11" s="43"/>
      <c r="K11" s="43"/>
      <c r="L11" s="43"/>
      <c r="M11" s="43"/>
      <c r="N11" s="43"/>
      <c r="O11" s="37" t="str">
        <f>'Data 3 Table'!E3</f>
        <v>Per cent of residents who engage in voluntary work, 2016</v>
      </c>
      <c r="P11" s="10"/>
      <c r="Q11" s="10"/>
    </row>
    <row r="12" spans="1:17" ht="5.25" customHeight="1" x14ac:dyDescent="0.4">
      <c r="A12" s="36"/>
      <c r="B12" s="36"/>
      <c r="C12" s="38">
        <v>11</v>
      </c>
      <c r="D12" s="36"/>
      <c r="E12" s="36"/>
      <c r="F12" s="36"/>
      <c r="G12" s="36"/>
      <c r="H12" s="36"/>
      <c r="I12" s="36"/>
      <c r="J12" s="36"/>
      <c r="K12" s="36"/>
      <c r="L12" s="43"/>
      <c r="M12" s="43"/>
      <c r="N12" s="43"/>
      <c r="O12" s="37" t="str">
        <f>'Data 3 Table'!F3</f>
        <v>Per cent of adults involved in citizen engagement in the past year, 2012</v>
      </c>
      <c r="P12" s="10"/>
      <c r="Q12" s="10"/>
    </row>
    <row r="13" spans="1:17" ht="34.5" customHeight="1" x14ac:dyDescent="0.4">
      <c r="A13" s="125" t="str">
        <f>INDEX(O9:O119,C12)</f>
        <v>Per cent of 25-44 year-olds who hold a degree, 2016</v>
      </c>
      <c r="B13" s="125"/>
      <c r="C13" s="125"/>
      <c r="D13" s="125"/>
      <c r="E13" s="125"/>
      <c r="F13" s="125"/>
      <c r="G13" s="125"/>
      <c r="H13" s="125"/>
      <c r="I13" s="125"/>
      <c r="J13" s="125"/>
      <c r="K13" s="125"/>
      <c r="L13" s="43"/>
      <c r="M13" s="43"/>
      <c r="N13" s="43"/>
      <c r="O13" s="37" t="str">
        <f>'Data 3 Table'!G3</f>
        <v>EGM Losses per adult 2019/20</v>
      </c>
      <c r="P13" s="10"/>
      <c r="Q13" s="10"/>
    </row>
    <row r="14" spans="1:17" ht="23.25" customHeight="1" x14ac:dyDescent="0.4">
      <c r="A14" s="36"/>
      <c r="B14" s="42"/>
      <c r="C14" s="14"/>
      <c r="D14" s="52" t="s">
        <v>51</v>
      </c>
      <c r="E14" s="52" t="s">
        <v>52</v>
      </c>
      <c r="F14" s="52" t="s">
        <v>53</v>
      </c>
      <c r="G14" s="52"/>
      <c r="H14" s="42"/>
      <c r="I14" s="42"/>
      <c r="J14" s="42"/>
      <c r="K14" s="42"/>
      <c r="L14" s="43"/>
      <c r="M14" s="43"/>
      <c r="N14" s="43"/>
      <c r="O14" s="37" t="str">
        <f>'Data 3 Table'!H3</f>
        <v>Percentage of Pupils that did not meet National Literacy Benchmarks: 2019</v>
      </c>
      <c r="P14" s="10"/>
      <c r="Q14" s="10"/>
    </row>
    <row r="15" spans="1:17" ht="11.25" customHeight="1" x14ac:dyDescent="0.4">
      <c r="A15" s="36"/>
      <c r="B15" s="39">
        <v>1</v>
      </c>
      <c r="C15" s="70" t="s">
        <v>107</v>
      </c>
      <c r="D15" s="53">
        <f>VLOOKUP(B15,'Data 3 Table'!$A$4:$DJ$84,$C$12+2)</f>
        <v>28.74074074074074</v>
      </c>
      <c r="E15" s="53">
        <f>D15+0.00001*B15</f>
        <v>28.74075074074074</v>
      </c>
      <c r="F15" s="54">
        <f>RANK(E15,E$15:E$93)</f>
        <v>35</v>
      </c>
      <c r="G15" s="40" t="str">
        <f>VLOOKUP(MATCH(B15,F$15:F$93,0),$B$15:$D$93,2)</f>
        <v xml:space="preserve">Melbourne </v>
      </c>
      <c r="H15" s="53">
        <f>VLOOKUP(MATCH(B15,F$15:F$93,0),$B$15:$D$93,3)</f>
        <v>70.663832254324092</v>
      </c>
      <c r="I15" s="42"/>
      <c r="J15" s="42"/>
      <c r="K15" s="42"/>
      <c r="L15" s="43"/>
      <c r="M15" s="43"/>
      <c r="N15" s="43"/>
      <c r="O15" s="37" t="str">
        <f>'Data 3 Table'!I3</f>
        <v>Percentage of Pupils that did not meet National Numeracy Benchmarks: 2019</v>
      </c>
      <c r="P15" s="10"/>
      <c r="Q15" s="10"/>
    </row>
    <row r="16" spans="1:17" ht="11.25" customHeight="1" x14ac:dyDescent="0.4">
      <c r="A16" s="36"/>
      <c r="B16" s="39">
        <v>2</v>
      </c>
      <c r="C16" s="70" t="s">
        <v>109</v>
      </c>
      <c r="D16" s="53">
        <f>VLOOKUP(B16,'Data 3 Table'!$A$4:$DJ$84,$C$12+2)</f>
        <v>20.178197064989519</v>
      </c>
      <c r="E16" s="53">
        <f t="shared" ref="E16:E79" si="0">D16+0.00001*B16</f>
        <v>20.178217064989518</v>
      </c>
      <c r="F16" s="54">
        <f t="shared" ref="F16:F79" si="1">RANK(E16,E$15:E$93)</f>
        <v>67</v>
      </c>
      <c r="G16" s="40" t="str">
        <f t="shared" ref="G16:G79" si="2">VLOOKUP(MATCH(B16,F$15:F$93,0),$B$15:$D$93,2)</f>
        <v xml:space="preserve">Boroondara </v>
      </c>
      <c r="H16" s="53">
        <f t="shared" ref="H16:H79" si="3">VLOOKUP(MATCH(B16,F$15:F$93,0),$B$15:$D$93,3)</f>
        <v>70.472154660113844</v>
      </c>
      <c r="I16" s="42"/>
      <c r="J16" s="42"/>
      <c r="K16" s="42"/>
      <c r="L16" s="43"/>
      <c r="M16" s="43"/>
      <c r="N16" s="43"/>
      <c r="O16" s="37" t="str">
        <f>'Data 3 Table'!J3</f>
        <v>Per cent of males who left school before finishing yr. 11, 2016</v>
      </c>
      <c r="P16" s="10"/>
      <c r="Q16" s="10"/>
    </row>
    <row r="17" spans="1:17" ht="11.25" customHeight="1" x14ac:dyDescent="0.4">
      <c r="A17" s="36"/>
      <c r="B17" s="39">
        <v>3</v>
      </c>
      <c r="C17" s="70" t="s">
        <v>110</v>
      </c>
      <c r="D17" s="53">
        <f>VLOOKUP(B17,'Data 3 Table'!$A$4:$DJ$84,$C$12+2)</f>
        <v>32.694314032342206</v>
      </c>
      <c r="E17" s="53">
        <f t="shared" si="0"/>
        <v>32.694344032342208</v>
      </c>
      <c r="F17" s="54">
        <f t="shared" si="1"/>
        <v>29</v>
      </c>
      <c r="G17" s="40" t="str">
        <f t="shared" si="2"/>
        <v xml:space="preserve">Stonnington </v>
      </c>
      <c r="H17" s="53">
        <f t="shared" si="3"/>
        <v>68.589187626481646</v>
      </c>
      <c r="I17" s="42"/>
      <c r="J17" s="42"/>
      <c r="K17" s="42"/>
      <c r="L17" s="43"/>
      <c r="M17" s="43"/>
      <c r="N17" s="43"/>
      <c r="O17" s="37" t="str">
        <f>'Data 3 Table'!K3</f>
        <v>Per cent of females who left school before finishing yr. 11, 2016</v>
      </c>
      <c r="P17" s="10"/>
      <c r="Q17" s="10"/>
    </row>
    <row r="18" spans="1:17" ht="11.25" customHeight="1" x14ac:dyDescent="0.4">
      <c r="A18" s="36"/>
      <c r="B18" s="39">
        <v>4</v>
      </c>
      <c r="C18" s="70" t="s">
        <v>111</v>
      </c>
      <c r="D18" s="53">
        <f>VLOOKUP(B18,'Data 3 Table'!$A$4:$DJ$84,$C$12+2)</f>
        <v>52.896676580887103</v>
      </c>
      <c r="E18" s="53">
        <f t="shared" si="0"/>
        <v>52.896716580887102</v>
      </c>
      <c r="F18" s="54">
        <f t="shared" si="1"/>
        <v>16</v>
      </c>
      <c r="G18" s="40" t="str">
        <f t="shared" si="2"/>
        <v xml:space="preserve">Yarra </v>
      </c>
      <c r="H18" s="53">
        <f t="shared" si="3"/>
        <v>67.05406911928651</v>
      </c>
      <c r="I18" s="42"/>
      <c r="J18" s="42"/>
      <c r="K18" s="42"/>
      <c r="L18" s="43"/>
      <c r="M18" s="43"/>
      <c r="N18" s="43"/>
      <c r="O18" s="37" t="str">
        <f>'Data 3 Table'!L3</f>
        <v>Per cent of persons who left school before finishing yr. 11, 2016</v>
      </c>
      <c r="P18" s="10"/>
      <c r="Q18" s="10"/>
    </row>
    <row r="19" spans="1:17" ht="11.25" customHeight="1" x14ac:dyDescent="0.4">
      <c r="A19" s="36"/>
      <c r="B19" s="39">
        <v>5</v>
      </c>
      <c r="C19" s="70" t="s">
        <v>112</v>
      </c>
      <c r="D19" s="53">
        <f>VLOOKUP(B19,'Data 3 Table'!$A$4:$DJ$84,$C$12+2)</f>
        <v>22.965276501929083</v>
      </c>
      <c r="E19" s="53">
        <f t="shared" si="0"/>
        <v>22.965326501929084</v>
      </c>
      <c r="F19" s="54">
        <f t="shared" si="1"/>
        <v>53</v>
      </c>
      <c r="G19" s="40" t="str">
        <f t="shared" si="2"/>
        <v xml:space="preserve">Glen Eira </v>
      </c>
      <c r="H19" s="53">
        <f t="shared" si="3"/>
        <v>63.964778185198575</v>
      </c>
      <c r="I19" s="42"/>
      <c r="J19" s="42"/>
      <c r="K19" s="42"/>
      <c r="L19" s="43"/>
      <c r="M19" s="43"/>
      <c r="N19" s="43"/>
      <c r="O19" s="37" t="str">
        <f>'Data 3 Table'!M3</f>
        <v>Per cent of 25-44 year-olds who hold a degree, 2016</v>
      </c>
      <c r="P19" s="10"/>
      <c r="Q19" s="10"/>
    </row>
    <row r="20" spans="1:17" ht="11.25" customHeight="1" x14ac:dyDescent="0.4">
      <c r="A20" s="36"/>
      <c r="B20" s="39">
        <v>6</v>
      </c>
      <c r="C20" s="70" t="s">
        <v>113</v>
      </c>
      <c r="D20" s="53">
        <f>VLOOKUP(B20,'Data 3 Table'!$A$4:$DJ$84,$C$12+2)</f>
        <v>23.157453936348411</v>
      </c>
      <c r="E20" s="53">
        <f t="shared" si="0"/>
        <v>23.157513936348412</v>
      </c>
      <c r="F20" s="54">
        <f t="shared" si="1"/>
        <v>52</v>
      </c>
      <c r="G20" s="40" t="str">
        <f t="shared" si="2"/>
        <v xml:space="preserve">Port Phillip </v>
      </c>
      <c r="H20" s="53">
        <f t="shared" si="3"/>
        <v>62.342986968897705</v>
      </c>
      <c r="I20" s="42"/>
      <c r="J20" s="42"/>
      <c r="K20" s="42"/>
      <c r="L20" s="43"/>
      <c r="M20" s="43"/>
      <c r="N20" s="43"/>
      <c r="O20" s="37" t="str">
        <f>'Data 3 Table'!N3</f>
        <v>Per cent of 20-24 year-olds attending university or other tertiary institution, 2016</v>
      </c>
      <c r="P20" s="10"/>
      <c r="Q20" s="10"/>
    </row>
    <row r="21" spans="1:17" ht="11.25" customHeight="1" x14ac:dyDescent="0.4">
      <c r="A21" s="36"/>
      <c r="B21" s="39">
        <v>7</v>
      </c>
      <c r="C21" s="70" t="s">
        <v>114</v>
      </c>
      <c r="D21" s="53">
        <f>VLOOKUP(B21,'Data 3 Table'!$A$4:$DJ$84,$C$12+2)</f>
        <v>61.434327155519739</v>
      </c>
      <c r="E21" s="53">
        <f t="shared" si="0"/>
        <v>61.43439715551974</v>
      </c>
      <c r="F21" s="54">
        <f t="shared" si="1"/>
        <v>9</v>
      </c>
      <c r="G21" s="40" t="str">
        <f t="shared" si="2"/>
        <v xml:space="preserve">Monash </v>
      </c>
      <c r="H21" s="53">
        <f t="shared" si="3"/>
        <v>61.67847177505903</v>
      </c>
      <c r="I21" s="42"/>
      <c r="J21" s="42"/>
      <c r="K21" s="42"/>
      <c r="L21" s="43"/>
      <c r="M21" s="43"/>
      <c r="N21" s="43"/>
      <c r="O21" s="37" t="str">
        <f>'Data 3 Table'!O3</f>
        <v>Per cent students in Year 9  who did not meet or exceed the benchmarks for reading, 2014</v>
      </c>
      <c r="P21" s="10"/>
      <c r="Q21" s="10"/>
    </row>
    <row r="22" spans="1:17" ht="11.25" customHeight="1" x14ac:dyDescent="0.4">
      <c r="A22" s="36"/>
      <c r="B22" s="39">
        <v>8</v>
      </c>
      <c r="C22" s="70" t="s">
        <v>115</v>
      </c>
      <c r="D22" s="53">
        <f>VLOOKUP(B22,'Data 3 Table'!$A$4:$DJ$84,$C$12+2)</f>
        <v>20.970695970695971</v>
      </c>
      <c r="E22" s="53">
        <f t="shared" si="0"/>
        <v>20.970775970695971</v>
      </c>
      <c r="F22" s="54">
        <f t="shared" si="1"/>
        <v>60</v>
      </c>
      <c r="G22" s="40" t="str">
        <f t="shared" si="2"/>
        <v xml:space="preserve">Whitehorse </v>
      </c>
      <c r="H22" s="53">
        <f t="shared" si="3"/>
        <v>61.516112631043754</v>
      </c>
      <c r="I22" s="42"/>
      <c r="J22" s="42"/>
      <c r="K22" s="42"/>
      <c r="L22" s="43"/>
      <c r="M22" s="43"/>
      <c r="N22" s="43"/>
      <c r="O22" s="37" t="str">
        <f>'Data 3 Table'!P3</f>
        <v>Youth disengagement rate [per cent not in paid employment or enrolled in formal education], 20-24 year-olds, 2016</v>
      </c>
      <c r="P22" s="10"/>
      <c r="Q22" s="10"/>
    </row>
    <row r="23" spans="1:17" ht="11.25" customHeight="1" x14ac:dyDescent="0.4">
      <c r="A23" s="36"/>
      <c r="B23" s="39">
        <v>9</v>
      </c>
      <c r="C23" s="70" t="s">
        <v>116</v>
      </c>
      <c r="D23" s="53">
        <f>VLOOKUP(B23,'Data 3 Table'!$A$4:$DJ$84,$C$12+2)</f>
        <v>70.472154660113844</v>
      </c>
      <c r="E23" s="53">
        <f t="shared" si="0"/>
        <v>70.472244660113844</v>
      </c>
      <c r="F23" s="54">
        <f t="shared" si="1"/>
        <v>2</v>
      </c>
      <c r="G23" s="40" t="str">
        <f t="shared" si="2"/>
        <v xml:space="preserve">Bayside </v>
      </c>
      <c r="H23" s="53">
        <f t="shared" si="3"/>
        <v>61.434327155519739</v>
      </c>
      <c r="I23" s="42"/>
      <c r="J23" s="42"/>
      <c r="K23" s="42"/>
      <c r="L23" s="43"/>
      <c r="M23" s="43"/>
      <c r="N23" s="43"/>
      <c r="O23" s="37" t="str">
        <f>'Data 3 Table'!Q3</f>
        <v>Per cent of  20-24 year olds who left school before completing year 11, 2016</v>
      </c>
      <c r="P23" s="10"/>
      <c r="Q23" s="10"/>
    </row>
    <row r="24" spans="1:17" ht="11.25" customHeight="1" x14ac:dyDescent="0.4">
      <c r="A24" s="36"/>
      <c r="B24" s="39">
        <v>10</v>
      </c>
      <c r="C24" s="70" t="s">
        <v>117</v>
      </c>
      <c r="D24" s="53">
        <f>VLOOKUP(B24,'Data 3 Table'!$A$4:$DJ$84,$C$12+2)</f>
        <v>31.509550461091084</v>
      </c>
      <c r="E24" s="53">
        <f t="shared" si="0"/>
        <v>31.509650461091084</v>
      </c>
      <c r="F24" s="54">
        <f t="shared" si="1"/>
        <v>30</v>
      </c>
      <c r="G24" s="40" t="str">
        <f t="shared" si="2"/>
        <v xml:space="preserve">Manningham </v>
      </c>
      <c r="H24" s="53">
        <f t="shared" si="3"/>
        <v>58.487536627463577</v>
      </c>
      <c r="I24" s="42"/>
      <c r="J24" s="42"/>
      <c r="K24" s="42"/>
      <c r="L24" s="43"/>
      <c r="M24" s="43"/>
      <c r="N24" s="43"/>
      <c r="O24" s="37" t="str">
        <f>'Data 3 Table'!R3</f>
        <v>Per cent of prep. pupils developmentally vulnerable in 1 or more domains, 2018</v>
      </c>
      <c r="P24" s="10"/>
      <c r="Q24" s="10"/>
    </row>
    <row r="25" spans="1:17" ht="11.25" customHeight="1" x14ac:dyDescent="0.4">
      <c r="A25" s="36"/>
      <c r="B25" s="39">
        <v>11</v>
      </c>
      <c r="C25" s="70" t="s">
        <v>118</v>
      </c>
      <c r="D25" s="53">
        <f>VLOOKUP(B25,'Data 3 Table'!$A$4:$DJ$84,$C$12+2)</f>
        <v>24.256292906178491</v>
      </c>
      <c r="E25" s="53">
        <f t="shared" si="0"/>
        <v>24.25640290617849</v>
      </c>
      <c r="F25" s="54">
        <f t="shared" si="1"/>
        <v>48</v>
      </c>
      <c r="G25" s="40" t="str">
        <f t="shared" si="2"/>
        <v xml:space="preserve">Moreland </v>
      </c>
      <c r="H25" s="53">
        <f t="shared" si="3"/>
        <v>56.076105488446323</v>
      </c>
      <c r="I25" s="42"/>
      <c r="J25" s="42"/>
      <c r="K25" s="42"/>
      <c r="L25" s="43"/>
      <c r="M25" s="43"/>
      <c r="N25" s="43"/>
      <c r="O25" s="37" t="str">
        <f>'Data 3 Table'!S3</f>
        <v>Per cent prep pupils who had not attended pre-school before their first year at school: 2018</v>
      </c>
      <c r="P25" s="10"/>
      <c r="Q25" s="10"/>
    </row>
    <row r="26" spans="1:17" ht="11.25" customHeight="1" x14ac:dyDescent="0.4">
      <c r="A26" s="36"/>
      <c r="B26" s="39">
        <v>12</v>
      </c>
      <c r="C26" s="70" t="s">
        <v>119</v>
      </c>
      <c r="D26" s="53">
        <f>VLOOKUP(B26,'Data 3 Table'!$A$4:$DJ$84,$C$12+2)</f>
        <v>21.440613026819925</v>
      </c>
      <c r="E26" s="53">
        <f t="shared" si="0"/>
        <v>21.440733026819924</v>
      </c>
      <c r="F26" s="54">
        <f t="shared" si="1"/>
        <v>58</v>
      </c>
      <c r="G26" s="40" t="str">
        <f t="shared" si="2"/>
        <v xml:space="preserve">Darebin </v>
      </c>
      <c r="H26" s="53">
        <f t="shared" si="3"/>
        <v>55.758775172893735</v>
      </c>
      <c r="I26" s="42"/>
      <c r="J26" s="42"/>
      <c r="K26" s="42"/>
      <c r="L26" s="43"/>
      <c r="M26" s="43"/>
      <c r="N26" s="43"/>
      <c r="O26" s="37" t="str">
        <f>'Data 3 Table'!T3</f>
        <v>Managers and professionals as a percentage of employed residents, 2016</v>
      </c>
      <c r="P26" s="10"/>
      <c r="Q26" s="10"/>
    </row>
    <row r="27" spans="1:17" ht="11.25" customHeight="1" x14ac:dyDescent="0.4">
      <c r="A27" s="36"/>
      <c r="B27" s="39">
        <v>13</v>
      </c>
      <c r="C27" s="70" t="s">
        <v>120</v>
      </c>
      <c r="D27" s="53">
        <f>VLOOKUP(B27,'Data 3 Table'!$A$4:$DJ$84,$C$12+2)</f>
        <v>22.769914417379855</v>
      </c>
      <c r="E27" s="53">
        <f t="shared" si="0"/>
        <v>22.770044417379854</v>
      </c>
      <c r="F27" s="54">
        <f t="shared" si="1"/>
        <v>56</v>
      </c>
      <c r="G27" s="40" t="str">
        <f t="shared" si="2"/>
        <v xml:space="preserve">Maribyrnong </v>
      </c>
      <c r="H27" s="53">
        <f t="shared" si="3"/>
        <v>55.696159587460983</v>
      </c>
      <c r="I27" s="42"/>
      <c r="J27" s="42"/>
      <c r="K27" s="42"/>
      <c r="L27" s="43"/>
      <c r="M27" s="43"/>
      <c r="N27" s="43"/>
      <c r="O27" s="37" t="str">
        <f>'Data 3 Table'!U3</f>
        <v>Unemployment rate, persons 15+, June 2020</v>
      </c>
      <c r="P27" s="10"/>
      <c r="Q27" s="10"/>
    </row>
    <row r="28" spans="1:17" ht="11.25" customHeight="1" x14ac:dyDescent="0.4">
      <c r="A28" s="36"/>
      <c r="B28" s="39">
        <v>14</v>
      </c>
      <c r="C28" s="70" t="s">
        <v>121</v>
      </c>
      <c r="D28" s="53">
        <f>VLOOKUP(B28,'Data 3 Table'!$A$4:$DJ$84,$C$12+2)</f>
        <v>29.787207331617598</v>
      </c>
      <c r="E28" s="53">
        <f t="shared" si="0"/>
        <v>29.787347331617596</v>
      </c>
      <c r="F28" s="54">
        <f t="shared" si="1"/>
        <v>32</v>
      </c>
      <c r="G28" s="40" t="str">
        <f t="shared" si="2"/>
        <v xml:space="preserve">Queenscliffe </v>
      </c>
      <c r="H28" s="53">
        <f t="shared" si="3"/>
        <v>54.78547854785478</v>
      </c>
      <c r="I28" s="42"/>
      <c r="J28" s="42"/>
      <c r="K28" s="42"/>
      <c r="L28" s="43"/>
      <c r="M28" s="43"/>
      <c r="N28" s="43"/>
      <c r="O28" s="37" t="str">
        <f>'Data 3 Table'!V3</f>
        <v>Youth disengagement rate [per cent not in paid employment or enrolled in formal education] among 20-24 year-olds, 2016</v>
      </c>
      <c r="P28" s="10"/>
      <c r="Q28" s="10"/>
    </row>
    <row r="29" spans="1:17" ht="11.25" customHeight="1" x14ac:dyDescent="0.4">
      <c r="A29" s="36"/>
      <c r="B29" s="39">
        <v>15</v>
      </c>
      <c r="C29" s="70" t="s">
        <v>122</v>
      </c>
      <c r="D29" s="53">
        <f>VLOOKUP(B29,'Data 3 Table'!$A$4:$DJ$84,$C$12+2)</f>
        <v>14.093264248704662</v>
      </c>
      <c r="E29" s="53">
        <f t="shared" si="0"/>
        <v>14.093414248704661</v>
      </c>
      <c r="F29" s="54">
        <f t="shared" si="1"/>
        <v>79</v>
      </c>
      <c r="G29" s="40" t="str">
        <f t="shared" si="2"/>
        <v xml:space="preserve">Moonee Valley </v>
      </c>
      <c r="H29" s="53">
        <f t="shared" si="3"/>
        <v>53.747755127760797</v>
      </c>
      <c r="I29" s="42"/>
      <c r="J29" s="42"/>
      <c r="K29" s="42"/>
      <c r="L29" s="43"/>
      <c r="M29" s="43"/>
      <c r="N29" s="43"/>
      <c r="O29" s="37" t="str">
        <f>'Data 3 Table'!W3</f>
        <v>Per cent of children who were presented for their 2-year key ages-and-stages visit, 2017</v>
      </c>
      <c r="P29" s="10"/>
      <c r="Q29" s="10"/>
    </row>
    <row r="30" spans="1:17" ht="11.25" customHeight="1" x14ac:dyDescent="0.4">
      <c r="A30" s="36"/>
      <c r="B30" s="39">
        <v>16</v>
      </c>
      <c r="C30" s="70" t="s">
        <v>123</v>
      </c>
      <c r="D30" s="53">
        <f>VLOOKUP(B30,'Data 3 Table'!$A$4:$DJ$84,$C$12+2)</f>
        <v>18.878073770491806</v>
      </c>
      <c r="E30" s="53">
        <f t="shared" si="0"/>
        <v>18.878233770491807</v>
      </c>
      <c r="F30" s="54">
        <f t="shared" si="1"/>
        <v>72</v>
      </c>
      <c r="G30" s="40" t="str">
        <f t="shared" si="2"/>
        <v xml:space="preserve">Banyule </v>
      </c>
      <c r="H30" s="53">
        <f t="shared" si="3"/>
        <v>52.896676580887103</v>
      </c>
      <c r="I30" s="42"/>
      <c r="J30" s="42"/>
      <c r="K30" s="42"/>
      <c r="L30" s="43"/>
      <c r="M30" s="43"/>
      <c r="N30" s="43"/>
      <c r="O30" s="37" t="str">
        <f>'Data 3 Table'!X3</f>
        <v>Per cent of children fully breast feeding at 6 months, 2015/16</v>
      </c>
      <c r="P30" s="10"/>
      <c r="Q30" s="10"/>
    </row>
    <row r="31" spans="1:17" ht="11.25" customHeight="1" x14ac:dyDescent="0.4">
      <c r="A31" s="36"/>
      <c r="B31" s="39">
        <v>17</v>
      </c>
      <c r="C31" s="70" t="s">
        <v>124</v>
      </c>
      <c r="D31" s="53">
        <f>VLOOKUP(B31,'Data 3 Table'!$A$4:$DJ$84,$C$12+2)</f>
        <v>21.406959152798791</v>
      </c>
      <c r="E31" s="53">
        <f t="shared" si="0"/>
        <v>21.407129152798792</v>
      </c>
      <c r="F31" s="54">
        <f t="shared" si="1"/>
        <v>59</v>
      </c>
      <c r="G31" s="40" t="str">
        <f t="shared" si="2"/>
        <v xml:space="preserve">Hobsons Bay </v>
      </c>
      <c r="H31" s="53">
        <f t="shared" si="3"/>
        <v>46.059896269031285</v>
      </c>
      <c r="I31" s="42"/>
      <c r="J31" s="42"/>
      <c r="K31" s="42"/>
      <c r="L31" s="43"/>
      <c r="M31" s="43"/>
      <c r="N31" s="43"/>
      <c r="O31" s="37" t="str">
        <f>'Data 3 Table'!Y3</f>
        <v>Per cent of prep. pupils developmentally vulnerable in 1 or more domains, 2018</v>
      </c>
      <c r="P31" s="10"/>
      <c r="Q31" s="10"/>
    </row>
    <row r="32" spans="1:17" ht="11.25" customHeight="1" x14ac:dyDescent="0.4">
      <c r="A32" s="36"/>
      <c r="B32" s="39">
        <v>18</v>
      </c>
      <c r="C32" s="70" t="s">
        <v>125</v>
      </c>
      <c r="D32" s="53">
        <f>VLOOKUP(B32,'Data 3 Table'!$A$4:$DJ$84,$C$12+2)</f>
        <v>55.758775172893735</v>
      </c>
      <c r="E32" s="53">
        <f t="shared" si="0"/>
        <v>55.758955172893735</v>
      </c>
      <c r="F32" s="54">
        <f t="shared" si="1"/>
        <v>12</v>
      </c>
      <c r="G32" s="40" t="str">
        <f t="shared" si="2"/>
        <v xml:space="preserve">Kingston </v>
      </c>
      <c r="H32" s="53">
        <f t="shared" si="3"/>
        <v>45.640479222433015</v>
      </c>
      <c r="I32" s="42"/>
      <c r="J32" s="42"/>
      <c r="K32" s="42"/>
      <c r="L32" s="43"/>
      <c r="M32" s="43"/>
      <c r="N32" s="43"/>
      <c r="O32" s="37" t="str">
        <f>'Data 3 Table'!Z3</f>
        <v>Per cent prep pupils who had not attended pre-school before their first year at school: 2018</v>
      </c>
      <c r="P32" s="10"/>
      <c r="Q32" s="10"/>
    </row>
    <row r="33" spans="1:17" ht="11.25" customHeight="1" x14ac:dyDescent="0.4">
      <c r="A33" s="36"/>
      <c r="B33" s="39">
        <v>19</v>
      </c>
      <c r="C33" s="70" t="s">
        <v>126</v>
      </c>
      <c r="D33" s="53">
        <f>VLOOKUP(B33,'Data 3 Table'!$A$4:$DJ$84,$C$12+2)</f>
        <v>19.160557711657322</v>
      </c>
      <c r="E33" s="53">
        <f t="shared" si="0"/>
        <v>19.160747711657322</v>
      </c>
      <c r="F33" s="54">
        <f t="shared" si="1"/>
        <v>71</v>
      </c>
      <c r="G33" s="40" t="str">
        <f t="shared" si="2"/>
        <v xml:space="preserve">Nillumbik </v>
      </c>
      <c r="H33" s="53">
        <f t="shared" si="3"/>
        <v>45.034368333728366</v>
      </c>
      <c r="I33" s="42"/>
      <c r="J33" s="42"/>
      <c r="K33" s="42"/>
      <c r="L33" s="43"/>
      <c r="M33" s="43"/>
      <c r="N33" s="43"/>
      <c r="O33" s="37" t="str">
        <f>'Data 3 Table'!AA3</f>
        <v xml:space="preserve"> Child protection investigations completed per 1,000 eligible pop., 2014</v>
      </c>
      <c r="P33" s="10"/>
      <c r="Q33" s="10"/>
    </row>
    <row r="34" spans="1:17" ht="11.25" customHeight="1" x14ac:dyDescent="0.4">
      <c r="A34" s="36"/>
      <c r="B34" s="39">
        <v>20</v>
      </c>
      <c r="C34" s="70" t="s">
        <v>127</v>
      </c>
      <c r="D34" s="53">
        <f>VLOOKUP(B34,'Data 3 Table'!$A$4:$DJ$84,$C$12+2)</f>
        <v>25.228663153431462</v>
      </c>
      <c r="E34" s="53">
        <f t="shared" si="0"/>
        <v>25.228863153431462</v>
      </c>
      <c r="F34" s="54">
        <f t="shared" si="1"/>
        <v>45</v>
      </c>
      <c r="G34" s="40" t="str">
        <f t="shared" si="2"/>
        <v xml:space="preserve">Surf Coast </v>
      </c>
      <c r="H34" s="53">
        <f t="shared" si="3"/>
        <v>43.557225614529514</v>
      </c>
      <c r="I34" s="42"/>
      <c r="J34" s="42"/>
      <c r="K34" s="42"/>
      <c r="L34" s="43"/>
      <c r="M34" s="43"/>
      <c r="N34" s="43"/>
      <c r="O34" s="37" t="str">
        <f>'Data 3 Table'!AB3</f>
        <v>Birth rate per 1,000 women aged 20-24, 2019</v>
      </c>
      <c r="P34" s="10"/>
      <c r="Q34" s="10"/>
    </row>
    <row r="35" spans="1:17" ht="11.25" customHeight="1" x14ac:dyDescent="0.4">
      <c r="A35" s="36"/>
      <c r="B35" s="39">
        <v>21</v>
      </c>
      <c r="C35" s="70" t="s">
        <v>128</v>
      </c>
      <c r="D35" s="53">
        <f>VLOOKUP(B35,'Data 3 Table'!$A$4:$DJ$84,$C$12+2)</f>
        <v>18.536887786732795</v>
      </c>
      <c r="E35" s="53">
        <f t="shared" si="0"/>
        <v>18.537097786732794</v>
      </c>
      <c r="F35" s="54">
        <f t="shared" si="1"/>
        <v>74</v>
      </c>
      <c r="G35" s="40" t="str">
        <f t="shared" si="2"/>
        <v xml:space="preserve">Wyndham </v>
      </c>
      <c r="H35" s="53">
        <f t="shared" si="3"/>
        <v>41.941966544739543</v>
      </c>
      <c r="I35" s="42"/>
      <c r="J35" s="42"/>
      <c r="K35" s="42"/>
      <c r="L35" s="43"/>
      <c r="M35" s="43"/>
      <c r="N35" s="43"/>
      <c r="O35" s="37" t="str">
        <f>'Data 3 Table'!AC3</f>
        <v>Per cent of two-parent families with no parent in paid work, 2016</v>
      </c>
      <c r="P35" s="10"/>
      <c r="Q35" s="10"/>
    </row>
    <row r="36" spans="1:17" ht="11.25" customHeight="1" x14ac:dyDescent="0.4">
      <c r="A36" s="36"/>
      <c r="B36" s="39">
        <v>22</v>
      </c>
      <c r="C36" s="70" t="s">
        <v>129</v>
      </c>
      <c r="D36" s="53">
        <f>VLOOKUP(B36,'Data 3 Table'!$A$4:$DJ$84,$C$12+2)</f>
        <v>63.964778185198575</v>
      </c>
      <c r="E36" s="53">
        <f t="shared" si="0"/>
        <v>63.964998185198574</v>
      </c>
      <c r="F36" s="54">
        <f t="shared" si="1"/>
        <v>5</v>
      </c>
      <c r="G36" s="40" t="str">
        <f t="shared" si="2"/>
        <v xml:space="preserve">Maroondah </v>
      </c>
      <c r="H36" s="53">
        <f t="shared" si="3"/>
        <v>41.876583169152831</v>
      </c>
      <c r="I36" s="42"/>
      <c r="J36" s="42"/>
      <c r="K36" s="42"/>
      <c r="L36" s="43"/>
      <c r="M36" s="43"/>
      <c r="N36" s="43"/>
      <c r="O36" s="37" t="str">
        <f>'Data 3 Table'!AD3</f>
        <v>Median weekly household gross income: two-parent families, 2016</v>
      </c>
      <c r="P36" s="10"/>
      <c r="Q36" s="10"/>
    </row>
    <row r="37" spans="1:17" ht="11.25" customHeight="1" x14ac:dyDescent="0.4">
      <c r="A37" s="36"/>
      <c r="B37" s="39">
        <v>23</v>
      </c>
      <c r="C37" s="70" t="s">
        <v>130</v>
      </c>
      <c r="D37" s="53">
        <f>VLOOKUP(B37,'Data 3 Table'!$A$4:$DJ$84,$C$12+2)</f>
        <v>18.096392846317066</v>
      </c>
      <c r="E37" s="53">
        <f t="shared" si="0"/>
        <v>18.096622846317064</v>
      </c>
      <c r="F37" s="54">
        <f t="shared" si="1"/>
        <v>78</v>
      </c>
      <c r="G37" s="40" t="str">
        <f t="shared" si="2"/>
        <v xml:space="preserve">Knox </v>
      </c>
      <c r="H37" s="53">
        <f t="shared" si="3"/>
        <v>40.46979512297888</v>
      </c>
      <c r="I37" s="42"/>
      <c r="J37" s="42"/>
      <c r="K37" s="42"/>
      <c r="L37" s="43"/>
      <c r="M37" s="43"/>
      <c r="N37" s="43"/>
      <c r="O37" s="37" t="str">
        <f>'Data 3 Table'!AE3</f>
        <v>Median weekly household gross income: one-parent families, 2016</v>
      </c>
      <c r="P37" s="10"/>
      <c r="Q37" s="10"/>
    </row>
    <row r="38" spans="1:17" ht="11.25" customHeight="1" x14ac:dyDescent="0.4">
      <c r="A38" s="36"/>
      <c r="B38" s="39">
        <v>24</v>
      </c>
      <c r="C38" s="70" t="s">
        <v>131</v>
      </c>
      <c r="D38" s="53">
        <f>VLOOKUP(B38,'Data 3 Table'!$A$4:$DJ$84,$C$12+2)</f>
        <v>22.948038176033933</v>
      </c>
      <c r="E38" s="53">
        <f t="shared" si="0"/>
        <v>22.948278176033934</v>
      </c>
      <c r="F38" s="54">
        <f t="shared" si="1"/>
        <v>54</v>
      </c>
      <c r="G38" s="40" t="str">
        <f t="shared" si="2"/>
        <v xml:space="preserve">Mount Alexander </v>
      </c>
      <c r="H38" s="53">
        <f t="shared" si="3"/>
        <v>36.557262569832403</v>
      </c>
      <c r="I38" s="42"/>
      <c r="J38" s="42"/>
      <c r="K38" s="42"/>
      <c r="L38" s="43"/>
      <c r="M38" s="43"/>
      <c r="N38" s="43"/>
      <c r="O38" s="37" t="str">
        <f>'Data 3 Table'!AF3</f>
        <v>Rate of Police callouts to family incidents, 2020/21 [per 100,000 residents]</v>
      </c>
      <c r="P38" s="10"/>
      <c r="Q38" s="10"/>
    </row>
    <row r="39" spans="1:17" ht="11.25" customHeight="1" x14ac:dyDescent="0.4">
      <c r="A39" s="36"/>
      <c r="B39" s="39">
        <v>25</v>
      </c>
      <c r="C39" s="70" t="s">
        <v>132</v>
      </c>
      <c r="D39" s="53">
        <f>VLOOKUP(B39,'Data 3 Table'!$A$4:$DJ$84,$C$12+2)</f>
        <v>29.519210581566242</v>
      </c>
      <c r="E39" s="53">
        <f t="shared" si="0"/>
        <v>29.519460581566243</v>
      </c>
      <c r="F39" s="54">
        <f t="shared" si="1"/>
        <v>33</v>
      </c>
      <c r="G39" s="40" t="str">
        <f t="shared" si="2"/>
        <v xml:space="preserve">Macedon Ranges </v>
      </c>
      <c r="H39" s="53">
        <f t="shared" si="3"/>
        <v>35.700197238658774</v>
      </c>
      <c r="I39" s="42"/>
      <c r="J39" s="42"/>
      <c r="K39" s="42"/>
      <c r="L39" s="43"/>
      <c r="M39" s="43"/>
      <c r="N39" s="43"/>
      <c r="O39" s="37" t="str">
        <f>'Data 3 Table'!AG3</f>
        <v>Median weekly gross individual income, persons aged 15 years or more, 2016</v>
      </c>
      <c r="P39" s="10"/>
      <c r="Q39" s="10"/>
    </row>
    <row r="40" spans="1:17" ht="11.25" customHeight="1" x14ac:dyDescent="0.4">
      <c r="A40" s="36"/>
      <c r="B40" s="39">
        <v>26</v>
      </c>
      <c r="C40" s="70" t="s">
        <v>133</v>
      </c>
      <c r="D40" s="53">
        <f>VLOOKUP(B40,'Data 3 Table'!$A$4:$DJ$84,$C$12+2)</f>
        <v>33.142550963248006</v>
      </c>
      <c r="E40" s="53">
        <f t="shared" si="0"/>
        <v>33.142810963248003</v>
      </c>
      <c r="F40" s="54">
        <f t="shared" si="1"/>
        <v>27</v>
      </c>
      <c r="G40" s="40" t="str">
        <f t="shared" si="2"/>
        <v xml:space="preserve">Greater Geelong </v>
      </c>
      <c r="H40" s="53">
        <f t="shared" si="3"/>
        <v>33.772580338467392</v>
      </c>
      <c r="I40" s="42"/>
      <c r="J40" s="42"/>
      <c r="K40" s="42"/>
      <c r="L40" s="43"/>
      <c r="M40" s="43"/>
      <c r="N40" s="43"/>
      <c r="O40" s="37" t="str">
        <f>'Data 3 Table'!AH3</f>
        <v>Per cent of weekly individual incomes below $200 among persons aged 35-44 years, 2016</v>
      </c>
      <c r="P40" s="10"/>
      <c r="Q40" s="10"/>
    </row>
    <row r="41" spans="1:17" ht="11.25" customHeight="1" x14ac:dyDescent="0.4">
      <c r="A41" s="36"/>
      <c r="B41" s="39">
        <v>27</v>
      </c>
      <c r="C41" s="70" t="s">
        <v>134</v>
      </c>
      <c r="D41" s="53">
        <f>VLOOKUP(B41,'Data 3 Table'!$A$4:$DJ$84,$C$12+2)</f>
        <v>33.772580338467392</v>
      </c>
      <c r="E41" s="53">
        <f t="shared" si="0"/>
        <v>33.772850338467393</v>
      </c>
      <c r="F41" s="54">
        <f t="shared" si="1"/>
        <v>26</v>
      </c>
      <c r="G41" s="40" t="str">
        <f t="shared" si="2"/>
        <v xml:space="preserve">Greater Dandenong </v>
      </c>
      <c r="H41" s="53">
        <f t="shared" si="3"/>
        <v>33.142550963248006</v>
      </c>
      <c r="I41" s="42"/>
      <c r="J41" s="42"/>
      <c r="K41" s="42"/>
      <c r="L41" s="43"/>
      <c r="M41" s="43"/>
      <c r="N41" s="43"/>
      <c r="O41" s="37" t="str">
        <f>'Data 3 Table'!AI3</f>
        <v>SEIFA Index of Relative Socio-economic Disadvantage, 2016</v>
      </c>
      <c r="P41" s="10"/>
      <c r="Q41" s="10"/>
    </row>
    <row r="42" spans="1:17" ht="11.25" customHeight="1" x14ac:dyDescent="0.4">
      <c r="A42" s="36"/>
      <c r="B42" s="39">
        <v>28</v>
      </c>
      <c r="C42" s="70" t="s">
        <v>135</v>
      </c>
      <c r="D42" s="53">
        <f>VLOOKUP(B42,'Data 3 Table'!$A$4:$DJ$84,$C$12+2)</f>
        <v>23.888846823654124</v>
      </c>
      <c r="E42" s="53">
        <f t="shared" si="0"/>
        <v>23.889126823654124</v>
      </c>
      <c r="F42" s="54">
        <f t="shared" si="1"/>
        <v>50</v>
      </c>
      <c r="G42" s="40" t="str">
        <f t="shared" si="2"/>
        <v xml:space="preserve">Whittlesea </v>
      </c>
      <c r="H42" s="53">
        <f t="shared" si="3"/>
        <v>33.080955154338966</v>
      </c>
      <c r="I42" s="42"/>
      <c r="J42" s="42"/>
      <c r="K42" s="42"/>
      <c r="L42" s="43"/>
      <c r="M42" s="43"/>
      <c r="N42" s="43"/>
      <c r="O42" s="37" t="str">
        <f>'Data 3 Table'!AJ3</f>
        <v>Female median individual weekly gross income, 2016</v>
      </c>
      <c r="P42" s="10"/>
      <c r="Q42" s="10"/>
    </row>
    <row r="43" spans="1:17" ht="11.25" customHeight="1" x14ac:dyDescent="0.4">
      <c r="A43" s="36"/>
      <c r="B43" s="39">
        <v>29</v>
      </c>
      <c r="C43" s="70" t="s">
        <v>136</v>
      </c>
      <c r="D43" s="53">
        <f>VLOOKUP(B43,'Data 3 Table'!$A$4:$DJ$84,$C$12+2)</f>
        <v>30.064051240992796</v>
      </c>
      <c r="E43" s="53">
        <f t="shared" si="0"/>
        <v>30.064341240992796</v>
      </c>
      <c r="F43" s="54">
        <f t="shared" si="1"/>
        <v>31</v>
      </c>
      <c r="G43" s="40" t="str">
        <f t="shared" si="2"/>
        <v xml:space="preserve">Ballarat </v>
      </c>
      <c r="H43" s="53">
        <f t="shared" si="3"/>
        <v>32.694314032342206</v>
      </c>
      <c r="I43" s="42"/>
      <c r="J43" s="42"/>
      <c r="K43" s="42"/>
      <c r="L43" s="43"/>
      <c r="M43" s="43"/>
      <c r="N43" s="43"/>
      <c r="O43" s="37" t="str">
        <f>'Data 3 Table'!AK3</f>
        <v>Male median individual weekly gross income, 2016</v>
      </c>
      <c r="P43" s="10"/>
      <c r="Q43" s="10"/>
    </row>
    <row r="44" spans="1:17" ht="11.25" customHeight="1" x14ac:dyDescent="0.4">
      <c r="A44" s="36"/>
      <c r="B44" s="39">
        <v>30</v>
      </c>
      <c r="C44" s="70" t="s">
        <v>137</v>
      </c>
      <c r="D44" s="53">
        <f>VLOOKUP(B44,'Data 3 Table'!$A$4:$DJ$84,$C$12+2)</f>
        <v>20.739910313901344</v>
      </c>
      <c r="E44" s="53">
        <f t="shared" si="0"/>
        <v>20.740210313901343</v>
      </c>
      <c r="F44" s="54">
        <f t="shared" si="1"/>
        <v>62</v>
      </c>
      <c r="G44" s="40" t="str">
        <f t="shared" si="2"/>
        <v xml:space="preserve">Brimbank </v>
      </c>
      <c r="H44" s="53">
        <f t="shared" si="3"/>
        <v>31.509550461091084</v>
      </c>
      <c r="I44" s="42"/>
      <c r="J44" s="42"/>
      <c r="K44" s="42"/>
      <c r="L44" s="43"/>
      <c r="M44" s="43"/>
      <c r="N44" s="43"/>
      <c r="O44" s="37" t="str">
        <f>'Data 3 Table'!AL3</f>
        <v>Persons median individual weekly gross income, 2016</v>
      </c>
      <c r="P44" s="10"/>
      <c r="Q44" s="10"/>
    </row>
    <row r="45" spans="1:17" ht="11.25" customHeight="1" x14ac:dyDescent="0.4">
      <c r="A45" s="36"/>
      <c r="B45" s="39">
        <v>31</v>
      </c>
      <c r="C45" s="70" t="s">
        <v>138</v>
      </c>
      <c r="D45" s="53">
        <f>VLOOKUP(B45,'Data 3 Table'!$A$4:$DJ$84,$C$12+2)</f>
        <v>46.059896269031285</v>
      </c>
      <c r="E45" s="53">
        <f t="shared" si="0"/>
        <v>46.060206269031283</v>
      </c>
      <c r="F45" s="54">
        <f t="shared" si="1"/>
        <v>17</v>
      </c>
      <c r="G45" s="40" t="str">
        <f t="shared" si="2"/>
        <v xml:space="preserve">Hepburn </v>
      </c>
      <c r="H45" s="53">
        <f t="shared" si="3"/>
        <v>30.064051240992796</v>
      </c>
      <c r="I45" s="42"/>
      <c r="J45" s="42"/>
      <c r="K45" s="42"/>
      <c r="L45" s="43"/>
      <c r="M45" s="43"/>
      <c r="N45" s="43"/>
      <c r="O45" s="37" t="str">
        <f>'Data 3 Table'!AM3</f>
        <v>Per cent of 2-parent families with children aged less than 15, which possess fewer than 2 cars, 2016</v>
      </c>
      <c r="P45" s="10"/>
      <c r="Q45" s="10"/>
    </row>
    <row r="46" spans="1:17" ht="11.25" customHeight="1" x14ac:dyDescent="0.4">
      <c r="A46" s="36"/>
      <c r="B46" s="39">
        <v>32</v>
      </c>
      <c r="C46" s="70" t="s">
        <v>139</v>
      </c>
      <c r="D46" s="53">
        <f>VLOOKUP(B46,'Data 3 Table'!$A$4:$DJ$84,$C$12+2)</f>
        <v>24.385398559721878</v>
      </c>
      <c r="E46" s="53">
        <f t="shared" si="0"/>
        <v>24.385718559721877</v>
      </c>
      <c r="F46" s="54">
        <f t="shared" si="1"/>
        <v>46</v>
      </c>
      <c r="G46" s="40" t="str">
        <f t="shared" si="2"/>
        <v xml:space="preserve">Casey </v>
      </c>
      <c r="H46" s="53">
        <f t="shared" si="3"/>
        <v>29.787207331617598</v>
      </c>
      <c r="I46" s="42"/>
      <c r="J46" s="42"/>
      <c r="K46" s="42"/>
      <c r="L46" s="43"/>
      <c r="M46" s="43"/>
      <c r="N46" s="43"/>
      <c r="O46" s="37" t="str">
        <f>'Data 3 Table'!AN3</f>
        <v>Gini Coefficient: 30-34 year olds, 2011 (a measure of income distribution - 1 = complete inequality; 0 = complete equality), 2016</v>
      </c>
      <c r="P46" s="10"/>
      <c r="Q46" s="10"/>
    </row>
    <row r="47" spans="1:17" x14ac:dyDescent="0.4">
      <c r="A47" s="36"/>
      <c r="B47" s="39">
        <v>33</v>
      </c>
      <c r="C47" s="70" t="s">
        <v>140</v>
      </c>
      <c r="D47" s="53">
        <f>VLOOKUP(B47,'Data 3 Table'!$A$4:$DJ$84,$C$12+2)</f>
        <v>27.423580786026204</v>
      </c>
      <c r="E47" s="53">
        <f t="shared" si="0"/>
        <v>27.423910786026205</v>
      </c>
      <c r="F47" s="54">
        <f t="shared" si="1"/>
        <v>39</v>
      </c>
      <c r="G47" s="40" t="str">
        <f t="shared" si="2"/>
        <v xml:space="preserve">Greater Bendigo </v>
      </c>
      <c r="H47" s="53">
        <f t="shared" si="3"/>
        <v>29.519210581566242</v>
      </c>
      <c r="I47" s="42"/>
      <c r="J47" s="42"/>
      <c r="K47" s="42"/>
      <c r="L47" s="43"/>
      <c r="M47" s="43"/>
      <c r="N47" s="43"/>
      <c r="O47" s="37" t="str">
        <f>'Data 3 Table'!AO3</f>
        <v>Per cent of renting households, which are living below the poverty line, 2016</v>
      </c>
      <c r="P47" s="10"/>
      <c r="Q47" s="10"/>
    </row>
    <row r="48" spans="1:17" x14ac:dyDescent="0.4">
      <c r="A48" s="36"/>
      <c r="B48" s="39">
        <v>34</v>
      </c>
      <c r="C48" s="70" t="s">
        <v>141</v>
      </c>
      <c r="D48" s="53">
        <f>VLOOKUP(B48,'Data 3 Table'!$A$4:$DJ$84,$C$12+2)</f>
        <v>28.913912095895387</v>
      </c>
      <c r="E48" s="53">
        <f t="shared" si="0"/>
        <v>28.914252095895389</v>
      </c>
      <c r="F48" s="54">
        <f t="shared" si="1"/>
        <v>34</v>
      </c>
      <c r="G48" s="40" t="str">
        <f t="shared" si="2"/>
        <v xml:space="preserve">Indigo </v>
      </c>
      <c r="H48" s="53">
        <f t="shared" si="3"/>
        <v>28.913912095895387</v>
      </c>
      <c r="I48" s="42"/>
      <c r="J48" s="42"/>
      <c r="K48" s="42"/>
      <c r="L48" s="43"/>
      <c r="M48" s="43"/>
      <c r="N48" s="43"/>
      <c r="O48" s="37" t="str">
        <f>'Data 3 Table'!AP3</f>
        <v>Per cent of dwellings which are owned or being purchased by their occupants, 2016</v>
      </c>
      <c r="P48" s="10"/>
      <c r="Q48" s="10"/>
    </row>
    <row r="49" spans="1:17" x14ac:dyDescent="0.4">
      <c r="A49" s="36"/>
      <c r="B49" s="39">
        <v>35</v>
      </c>
      <c r="C49" s="70" t="s">
        <v>142</v>
      </c>
      <c r="D49" s="53">
        <f>VLOOKUP(B49,'Data 3 Table'!$A$4:$DJ$84,$C$12+2)</f>
        <v>45.640479222433015</v>
      </c>
      <c r="E49" s="53">
        <f t="shared" si="0"/>
        <v>45.640829222433013</v>
      </c>
      <c r="F49" s="54">
        <f t="shared" si="1"/>
        <v>18</v>
      </c>
      <c r="G49" s="40" t="str">
        <f t="shared" si="2"/>
        <v xml:space="preserve">Alpine </v>
      </c>
      <c r="H49" s="53">
        <f t="shared" si="3"/>
        <v>28.74074074074074</v>
      </c>
      <c r="I49" s="42"/>
      <c r="J49" s="42"/>
      <c r="K49" s="42"/>
      <c r="L49" s="43"/>
      <c r="M49" s="43"/>
      <c r="N49" s="43"/>
      <c r="O49" s="37" t="str">
        <f>'Data 3 Table'!AQ3</f>
        <v>Per cent of dwellings which are rented from the government, co-operatives or the church, 2016</v>
      </c>
      <c r="P49" s="10"/>
      <c r="Q49" s="10"/>
    </row>
    <row r="50" spans="1:17" x14ac:dyDescent="0.4">
      <c r="A50" s="36"/>
      <c r="B50" s="39">
        <v>36</v>
      </c>
      <c r="C50" s="70" t="s">
        <v>143</v>
      </c>
      <c r="D50" s="53">
        <f>VLOOKUP(B50,'Data 3 Table'!$A$4:$DJ$84,$C$12+2)</f>
        <v>40.46979512297888</v>
      </c>
      <c r="E50" s="53">
        <f t="shared" si="0"/>
        <v>40.470155122978881</v>
      </c>
      <c r="F50" s="54">
        <f t="shared" si="1"/>
        <v>23</v>
      </c>
      <c r="G50" s="40" t="str">
        <f t="shared" si="2"/>
        <v xml:space="preserve">Warrnambool </v>
      </c>
      <c r="H50" s="53">
        <f t="shared" si="3"/>
        <v>28.259337561663145</v>
      </c>
      <c r="I50" s="42"/>
      <c r="J50" s="42"/>
      <c r="K50" s="42"/>
      <c r="L50" s="43"/>
      <c r="M50" s="43"/>
      <c r="N50" s="43"/>
      <c r="O50" s="37" t="str">
        <f>'Data 3 Table'!AR3</f>
        <v>Per cent of private dwellings which are overcrowded, 2016</v>
      </c>
      <c r="P50" s="10"/>
      <c r="Q50" s="10"/>
    </row>
    <row r="51" spans="1:17" x14ac:dyDescent="0.4">
      <c r="A51" s="36"/>
      <c r="B51" s="39">
        <v>37</v>
      </c>
      <c r="C51" s="70" t="s">
        <v>144</v>
      </c>
      <c r="D51" s="53">
        <f>VLOOKUP(B51,'Data 3 Table'!$A$4:$DJ$84,$C$12+2)</f>
        <v>19.58028113244902</v>
      </c>
      <c r="E51" s="53">
        <f t="shared" si="0"/>
        <v>19.58065113244902</v>
      </c>
      <c r="F51" s="54">
        <f t="shared" si="1"/>
        <v>70</v>
      </c>
      <c r="G51" s="40" t="str">
        <f t="shared" si="2"/>
        <v xml:space="preserve">Melton </v>
      </c>
      <c r="H51" s="53">
        <f t="shared" si="3"/>
        <v>28.229527856714547</v>
      </c>
      <c r="I51" s="42"/>
      <c r="J51" s="42"/>
      <c r="K51" s="42"/>
      <c r="L51" s="43"/>
      <c r="M51" s="43"/>
      <c r="N51" s="43"/>
      <c r="O51" s="37" t="str">
        <f>'Data 3 Table'!AS3</f>
        <v>Female / Male (%): Per cent of 30-39 year olds who had left school before completing year 11, 2016</v>
      </c>
      <c r="P51" s="10"/>
      <c r="Q51" s="10"/>
    </row>
    <row r="52" spans="1:17" ht="21" x14ac:dyDescent="0.4">
      <c r="A52" s="36"/>
      <c r="B52" s="39">
        <v>38</v>
      </c>
      <c r="C52" s="70" t="s">
        <v>145</v>
      </c>
      <c r="D52" s="53">
        <f>VLOOKUP(B52,'Data 3 Table'!$A$4:$DJ$84,$C$12+2)</f>
        <v>20.234604105571847</v>
      </c>
      <c r="E52" s="53">
        <f t="shared" si="0"/>
        <v>20.234984105571847</v>
      </c>
      <c r="F52" s="54">
        <f t="shared" si="1"/>
        <v>66</v>
      </c>
      <c r="G52" s="40" t="str">
        <f t="shared" si="2"/>
        <v xml:space="preserve">Mornington Peninsula </v>
      </c>
      <c r="H52" s="53">
        <f t="shared" si="3"/>
        <v>27.660327915294452</v>
      </c>
      <c r="I52" s="42"/>
      <c r="J52" s="42"/>
      <c r="K52" s="42"/>
      <c r="L52" s="43"/>
      <c r="M52" s="43"/>
      <c r="N52" s="43"/>
      <c r="O52" s="37" t="str">
        <f>'Data 3 Table'!AT3</f>
        <v>Average number of children born per 1000 women aged 20-24, 2016</v>
      </c>
      <c r="P52" s="10"/>
      <c r="Q52" s="10"/>
    </row>
    <row r="53" spans="1:17" ht="20.25" x14ac:dyDescent="0.4">
      <c r="A53" s="36"/>
      <c r="B53" s="39">
        <v>39</v>
      </c>
      <c r="C53" s="70" t="s">
        <v>146</v>
      </c>
      <c r="D53" s="53">
        <f>VLOOKUP(B53,'Data 3 Table'!$A$4:$DJ$84,$C$12+2)</f>
        <v>35.700197238658774</v>
      </c>
      <c r="E53" s="53">
        <f t="shared" si="0"/>
        <v>35.700587238658777</v>
      </c>
      <c r="F53" s="54">
        <f t="shared" si="1"/>
        <v>25</v>
      </c>
      <c r="G53" s="40" t="str">
        <f t="shared" si="2"/>
        <v xml:space="preserve">Hume </v>
      </c>
      <c r="H53" s="53">
        <f t="shared" si="3"/>
        <v>27.423580786026204</v>
      </c>
      <c r="I53" s="42"/>
      <c r="J53" s="42"/>
      <c r="K53" s="42"/>
      <c r="L53" s="43"/>
      <c r="M53" s="43"/>
      <c r="N53" s="43"/>
      <c r="O53" s="37" t="str">
        <f>'Data 3 Table'!AU3</f>
        <v>Female / Male (%): Hours worked at home by persons in full-time employment and aged 30-39 years, 2016</v>
      </c>
      <c r="P53" s="10"/>
      <c r="Q53" s="10"/>
    </row>
    <row r="54" spans="1:17" x14ac:dyDescent="0.4">
      <c r="A54" s="36"/>
      <c r="B54" s="39">
        <v>40</v>
      </c>
      <c r="C54" s="70" t="s">
        <v>147</v>
      </c>
      <c r="D54" s="53">
        <f>VLOOKUP(B54,'Data 3 Table'!$A$4:$DJ$84,$C$12+2)</f>
        <v>58.487536627463577</v>
      </c>
      <c r="E54" s="53">
        <f t="shared" si="0"/>
        <v>58.487936627463576</v>
      </c>
      <c r="F54" s="54">
        <f t="shared" si="1"/>
        <v>10</v>
      </c>
      <c r="G54" s="40" t="str">
        <f t="shared" si="2"/>
        <v xml:space="preserve">Yarra Ranges </v>
      </c>
      <c r="H54" s="53">
        <f t="shared" si="3"/>
        <v>27.373699093373759</v>
      </c>
      <c r="I54" s="42"/>
      <c r="J54" s="42"/>
      <c r="K54" s="42"/>
      <c r="L54" s="43"/>
      <c r="M54" s="43"/>
      <c r="N54" s="43"/>
      <c r="O54" s="37" t="str">
        <f>'Data 3 Table'!AV3</f>
        <v>Male incomes: per cent higher than female incomes - persons 15-64 in full-time employment, 2016</v>
      </c>
      <c r="P54" s="10"/>
      <c r="Q54" s="10"/>
    </row>
    <row r="55" spans="1:17" x14ac:dyDescent="0.4">
      <c r="A55" s="36"/>
      <c r="B55" s="39">
        <v>41</v>
      </c>
      <c r="C55" s="70" t="s">
        <v>148</v>
      </c>
      <c r="D55" s="53">
        <f>VLOOKUP(B55,'Data 3 Table'!$A$4:$DJ$84,$C$12+2)</f>
        <v>27.233115468409586</v>
      </c>
      <c r="E55" s="53">
        <f t="shared" si="0"/>
        <v>27.233525468409585</v>
      </c>
      <c r="F55" s="54">
        <f t="shared" si="1"/>
        <v>41</v>
      </c>
      <c r="G55" s="40" t="str">
        <f t="shared" si="2"/>
        <v xml:space="preserve">Mansfield </v>
      </c>
      <c r="H55" s="53">
        <f t="shared" si="3"/>
        <v>27.233115468409586</v>
      </c>
      <c r="I55" s="42"/>
      <c r="J55" s="42"/>
      <c r="K55" s="42"/>
      <c r="L55" s="43"/>
      <c r="M55" s="43"/>
      <c r="N55" s="43"/>
      <c r="O55" s="37" t="str">
        <f>'Data 3 Table'!AW3</f>
        <v>Male / Female (%):  Proportion of persons in paid work who hold managerial or professional jobs, 2016</v>
      </c>
      <c r="P55" s="10"/>
      <c r="Q55" s="10"/>
    </row>
    <row r="56" spans="1:17" x14ac:dyDescent="0.4">
      <c r="A56" s="36"/>
      <c r="B56" s="39">
        <v>42</v>
      </c>
      <c r="C56" s="70" t="s">
        <v>149</v>
      </c>
      <c r="D56" s="53">
        <f>VLOOKUP(B56,'Data 3 Table'!$A$4:$DJ$84,$C$12+2)</f>
        <v>55.696159587460983</v>
      </c>
      <c r="E56" s="53">
        <f t="shared" si="0"/>
        <v>55.696579587460981</v>
      </c>
      <c r="F56" s="54">
        <f t="shared" si="1"/>
        <v>13</v>
      </c>
      <c r="G56" s="40" t="str">
        <f t="shared" si="2"/>
        <v xml:space="preserve">Moyne </v>
      </c>
      <c r="H56" s="53">
        <f t="shared" si="3"/>
        <v>25.952227243382826</v>
      </c>
      <c r="I56" s="42"/>
      <c r="J56" s="42"/>
      <c r="K56" s="42"/>
      <c r="L56" s="43"/>
      <c r="M56" s="43"/>
      <c r="N56" s="43"/>
      <c r="O56" s="37" t="str">
        <f>'Data 3 Table'!AX3</f>
        <v>Rate of Police callouts to family incidents, 2020/21 [per 100,000 residents]</v>
      </c>
      <c r="P56" s="10"/>
      <c r="Q56" s="10"/>
    </row>
    <row r="57" spans="1:17" ht="21" x14ac:dyDescent="0.4">
      <c r="A57" s="36"/>
      <c r="B57" s="39">
        <v>43</v>
      </c>
      <c r="C57" s="70" t="s">
        <v>150</v>
      </c>
      <c r="D57" s="53">
        <f>VLOOKUP(B57,'Data 3 Table'!$A$4:$DJ$84,$C$12+2)</f>
        <v>41.876583169152831</v>
      </c>
      <c r="E57" s="53">
        <f t="shared" si="0"/>
        <v>41.877013169152832</v>
      </c>
      <c r="F57" s="54">
        <f t="shared" si="1"/>
        <v>22</v>
      </c>
      <c r="G57" s="40" t="str">
        <f t="shared" si="2"/>
        <v xml:space="preserve">Southern Grampians </v>
      </c>
      <c r="H57" s="53">
        <f t="shared" si="3"/>
        <v>25.758116303960044</v>
      </c>
      <c r="I57" s="42"/>
      <c r="J57" s="42"/>
      <c r="K57" s="42"/>
      <c r="L57" s="43"/>
      <c r="M57" s="43"/>
      <c r="N57" s="43"/>
      <c r="O57" s="37" t="str">
        <f>'Data 3 Table'!AY3</f>
        <v>Male / Female (%): Median hours in paid employment per week, persons 15-64 years 2016</v>
      </c>
      <c r="P57" s="10"/>
      <c r="Q57" s="10"/>
    </row>
    <row r="58" spans="1:17" x14ac:dyDescent="0.4">
      <c r="A58" s="36"/>
      <c r="B58" s="39">
        <v>44</v>
      </c>
      <c r="C58" s="70" t="s">
        <v>151</v>
      </c>
      <c r="D58" s="53">
        <f>VLOOKUP(B58,'Data 3 Table'!$A$4:$DJ$84,$C$12+2)</f>
        <v>70.663832254324092</v>
      </c>
      <c r="E58" s="53">
        <f t="shared" si="0"/>
        <v>70.664272254324089</v>
      </c>
      <c r="F58" s="54">
        <f t="shared" si="1"/>
        <v>1</v>
      </c>
      <c r="G58" s="40" t="str">
        <f t="shared" si="2"/>
        <v xml:space="preserve">Wangaratta </v>
      </c>
      <c r="H58" s="53">
        <f t="shared" si="3"/>
        <v>25.655146221040638</v>
      </c>
      <c r="I58" s="42"/>
      <c r="J58" s="42"/>
      <c r="K58" s="42"/>
      <c r="L58" s="43"/>
      <c r="M58" s="43"/>
      <c r="N58" s="43"/>
      <c r="O58" s="37" t="str">
        <f>'Data 3 Table'!AZ3</f>
        <v>Low Gender Equity Score, 2015</v>
      </c>
      <c r="P58" s="10"/>
      <c r="Q58" s="10"/>
    </row>
    <row r="59" spans="1:17" x14ac:dyDescent="0.4">
      <c r="A59" s="36"/>
      <c r="B59" s="39">
        <v>45</v>
      </c>
      <c r="C59" s="70" t="s">
        <v>152</v>
      </c>
      <c r="D59" s="53">
        <f>VLOOKUP(B59,'Data 3 Table'!$A$4:$DJ$84,$C$12+2)</f>
        <v>28.229527856714547</v>
      </c>
      <c r="E59" s="53">
        <f t="shared" si="0"/>
        <v>28.229977856714548</v>
      </c>
      <c r="F59" s="54">
        <f t="shared" si="1"/>
        <v>37</v>
      </c>
      <c r="G59" s="40" t="str">
        <f t="shared" si="2"/>
        <v xml:space="preserve">Frankston </v>
      </c>
      <c r="H59" s="53">
        <f t="shared" si="3"/>
        <v>25.228663153431462</v>
      </c>
      <c r="I59" s="42"/>
      <c r="J59" s="42"/>
      <c r="K59" s="42"/>
      <c r="L59" s="43"/>
      <c r="M59" s="43"/>
      <c r="N59" s="43"/>
      <c r="O59" s="37">
        <f>'Data 3 Table'!BA3</f>
        <v>0</v>
      </c>
      <c r="P59" s="10"/>
      <c r="Q59" s="10"/>
    </row>
    <row r="60" spans="1:17" x14ac:dyDescent="0.4">
      <c r="A60" s="36"/>
      <c r="B60" s="39">
        <v>46</v>
      </c>
      <c r="C60" s="70" t="s">
        <v>153</v>
      </c>
      <c r="D60" s="53">
        <f>VLOOKUP(B60,'Data 3 Table'!$A$4:$DJ$84,$C$12+2)</f>
        <v>20.555861309851402</v>
      </c>
      <c r="E60" s="53">
        <f t="shared" si="0"/>
        <v>20.556321309851402</v>
      </c>
      <c r="F60" s="54">
        <f t="shared" si="1"/>
        <v>65</v>
      </c>
      <c r="G60" s="40" t="str">
        <f t="shared" si="2"/>
        <v xml:space="preserve">Horsham </v>
      </c>
      <c r="H60" s="53">
        <f t="shared" si="3"/>
        <v>24.385398559721878</v>
      </c>
      <c r="I60" s="42"/>
      <c r="J60" s="42"/>
      <c r="K60" s="42"/>
      <c r="L60" s="43"/>
      <c r="M60" s="43"/>
      <c r="N60" s="43"/>
      <c r="O60" s="37" t="str">
        <f>'Data 3 Table'!BB3</f>
        <v>% persons obese, 2017</v>
      </c>
      <c r="P60" s="10"/>
      <c r="Q60" s="10"/>
    </row>
    <row r="61" spans="1:17" x14ac:dyDescent="0.4">
      <c r="A61" s="36"/>
      <c r="B61" s="39">
        <v>47</v>
      </c>
      <c r="C61" s="70" t="s">
        <v>154</v>
      </c>
      <c r="D61" s="53">
        <f>VLOOKUP(B61,'Data 3 Table'!$A$4:$DJ$84,$C$12+2)</f>
        <v>18.325766803233307</v>
      </c>
      <c r="E61" s="53">
        <f t="shared" si="0"/>
        <v>18.326236803233307</v>
      </c>
      <c r="F61" s="54">
        <f t="shared" si="1"/>
        <v>77</v>
      </c>
      <c r="G61" s="40" t="str">
        <f t="shared" si="2"/>
        <v xml:space="preserve">West Wimmera </v>
      </c>
      <c r="H61" s="53">
        <f t="shared" si="3"/>
        <v>24.336973478939157</v>
      </c>
      <c r="I61" s="42"/>
      <c r="J61" s="42"/>
      <c r="K61" s="42"/>
      <c r="L61" s="43"/>
      <c r="M61" s="43"/>
      <c r="N61" s="43"/>
      <c r="O61" s="37" t="str">
        <f>'Data 3 Table'!BC3</f>
        <v>Self-reported health status - Fair/poor, 2017</v>
      </c>
      <c r="P61" s="10"/>
      <c r="Q61" s="10"/>
    </row>
    <row r="62" spans="1:17" x14ac:dyDescent="0.4">
      <c r="A62" s="36"/>
      <c r="B62" s="39">
        <v>48</v>
      </c>
      <c r="C62" s="70" t="s">
        <v>155</v>
      </c>
      <c r="D62" s="53">
        <f>VLOOKUP(B62,'Data 3 Table'!$A$4:$DJ$84,$C$12+2)</f>
        <v>18.390333811181652</v>
      </c>
      <c r="E62" s="53">
        <f t="shared" si="0"/>
        <v>18.390813811181651</v>
      </c>
      <c r="F62" s="54">
        <f t="shared" si="1"/>
        <v>75</v>
      </c>
      <c r="G62" s="40" t="str">
        <f t="shared" si="2"/>
        <v xml:space="preserve">Buloke </v>
      </c>
      <c r="H62" s="53">
        <f t="shared" si="3"/>
        <v>24.256292906178491</v>
      </c>
      <c r="I62" s="42"/>
      <c r="J62" s="42"/>
      <c r="K62" s="42"/>
      <c r="L62" s="43"/>
      <c r="M62" s="43"/>
      <c r="N62" s="43"/>
      <c r="O62" s="37" t="str">
        <f>'Data 3 Table'!BD3</f>
        <v>Sedentary level of activity, 2017</v>
      </c>
      <c r="P62" s="10"/>
      <c r="Q62" s="10"/>
    </row>
    <row r="63" spans="1:17" x14ac:dyDescent="0.4">
      <c r="A63" s="36"/>
      <c r="B63" s="39">
        <v>49</v>
      </c>
      <c r="C63" s="70" t="s">
        <v>156</v>
      </c>
      <c r="D63" s="53">
        <f>VLOOKUP(B63,'Data 3 Table'!$A$4:$DJ$84,$C$12+2)</f>
        <v>61.67847177505903</v>
      </c>
      <c r="E63" s="53">
        <f t="shared" si="0"/>
        <v>61.67896177505903</v>
      </c>
      <c r="F63" s="54">
        <f t="shared" si="1"/>
        <v>7</v>
      </c>
      <c r="G63" s="40" t="str">
        <f t="shared" si="2"/>
        <v xml:space="preserve">Moorabool </v>
      </c>
      <c r="H63" s="53">
        <f t="shared" si="3"/>
        <v>23.994211287988424</v>
      </c>
      <c r="I63" s="42"/>
      <c r="J63" s="42"/>
      <c r="K63" s="42"/>
      <c r="L63" s="43"/>
      <c r="M63" s="43"/>
      <c r="N63" s="43"/>
      <c r="O63" s="37" t="str">
        <f>'Data 3 Table'!BE3</f>
        <v>Met fruit consumption guidelines, 2017</v>
      </c>
      <c r="P63" s="10"/>
      <c r="Q63" s="10"/>
    </row>
    <row r="64" spans="1:17" ht="21" x14ac:dyDescent="0.4">
      <c r="A64" s="36"/>
      <c r="B64" s="39">
        <v>50</v>
      </c>
      <c r="C64" s="70" t="s">
        <v>157</v>
      </c>
      <c r="D64" s="53">
        <f>VLOOKUP(B64,'Data 3 Table'!$A$4:$DJ$84,$C$12+2)</f>
        <v>53.747755127760797</v>
      </c>
      <c r="E64" s="53">
        <f t="shared" si="0"/>
        <v>53.7482551277608</v>
      </c>
      <c r="F64" s="54">
        <f t="shared" si="1"/>
        <v>15</v>
      </c>
      <c r="G64" s="40" t="str">
        <f t="shared" si="2"/>
        <v xml:space="preserve">Greater Shepparton </v>
      </c>
      <c r="H64" s="53">
        <f t="shared" si="3"/>
        <v>23.888846823654124</v>
      </c>
      <c r="I64" s="42"/>
      <c r="J64" s="42"/>
      <c r="K64" s="42"/>
      <c r="L64" s="43"/>
      <c r="M64" s="43"/>
      <c r="N64" s="43"/>
      <c r="O64" s="37" t="str">
        <f>'Data 3 Table'!BF3</f>
        <v>Met vegetable consumption guidelines , 2017</v>
      </c>
      <c r="P64" s="10"/>
      <c r="Q64" s="10"/>
    </row>
    <row r="65" spans="1:17" x14ac:dyDescent="0.4">
      <c r="A65" s="36"/>
      <c r="B65" s="39">
        <v>51</v>
      </c>
      <c r="C65" s="70" t="s">
        <v>158</v>
      </c>
      <c r="D65" s="53">
        <f>VLOOKUP(B65,'Data 3 Table'!$A$4:$DJ$84,$C$12+2)</f>
        <v>23.994211287988424</v>
      </c>
      <c r="E65" s="53">
        <f t="shared" si="0"/>
        <v>23.994721287988423</v>
      </c>
      <c r="F65" s="54">
        <f t="shared" si="1"/>
        <v>49</v>
      </c>
      <c r="G65" s="40" t="str">
        <f t="shared" si="2"/>
        <v xml:space="preserve">Wodonga </v>
      </c>
      <c r="H65" s="53">
        <f t="shared" si="3"/>
        <v>23.184908971265628</v>
      </c>
      <c r="I65" s="42"/>
      <c r="J65" s="42"/>
      <c r="K65" s="42"/>
      <c r="L65" s="43"/>
      <c r="M65" s="43"/>
      <c r="N65" s="43"/>
      <c r="O65" s="37" t="str">
        <f>'Data 3 Table'!BG3</f>
        <v>Consume take-away meals, or snacks, more than once a week, 2017</v>
      </c>
      <c r="P65" s="10"/>
      <c r="Q65" s="10"/>
    </row>
    <row r="66" spans="1:17" x14ac:dyDescent="0.4">
      <c r="A66" s="36"/>
      <c r="B66" s="39">
        <v>52</v>
      </c>
      <c r="C66" s="70" t="s">
        <v>159</v>
      </c>
      <c r="D66" s="53">
        <f>VLOOKUP(B66,'Data 3 Table'!$A$4:$DJ$84,$C$12+2)</f>
        <v>56.076105488446323</v>
      </c>
      <c r="E66" s="53">
        <f t="shared" si="0"/>
        <v>56.076625488446325</v>
      </c>
      <c r="F66" s="54">
        <f t="shared" si="1"/>
        <v>11</v>
      </c>
      <c r="G66" s="40" t="str">
        <f t="shared" si="2"/>
        <v xml:space="preserve">Baw Baw </v>
      </c>
      <c r="H66" s="53">
        <f t="shared" si="3"/>
        <v>23.157453936348411</v>
      </c>
      <c r="I66" s="42"/>
      <c r="J66" s="42"/>
      <c r="K66" s="42"/>
      <c r="L66" s="43"/>
      <c r="M66" s="43"/>
      <c r="N66" s="43"/>
      <c r="O66" s="37" t="str">
        <f>'Data 3 Table'!BH3</f>
        <v>Consume sugar-sweetened soft drinks daily, 2017</v>
      </c>
      <c r="P66" s="10"/>
      <c r="Q66" s="10"/>
    </row>
    <row r="67" spans="1:17" ht="20.25" x14ac:dyDescent="0.4">
      <c r="A67" s="36"/>
      <c r="B67" s="39">
        <v>53</v>
      </c>
      <c r="C67" s="70" t="s">
        <v>160</v>
      </c>
      <c r="D67" s="53">
        <f>VLOOKUP(B67,'Data 3 Table'!$A$4:$DJ$84,$C$12+2)</f>
        <v>27.660327915294452</v>
      </c>
      <c r="E67" s="53">
        <f t="shared" si="0"/>
        <v>27.660857915294454</v>
      </c>
      <c r="F67" s="54">
        <f t="shared" si="1"/>
        <v>38</v>
      </c>
      <c r="G67" s="40" t="str">
        <f t="shared" si="2"/>
        <v xml:space="preserve">Bass Coast </v>
      </c>
      <c r="H67" s="53">
        <f t="shared" si="3"/>
        <v>22.965276501929083</v>
      </c>
      <c r="I67" s="42"/>
      <c r="J67" s="42"/>
      <c r="K67" s="42"/>
      <c r="L67" s="43"/>
      <c r="M67" s="43"/>
      <c r="N67" s="43"/>
      <c r="O67" s="37" t="str">
        <f>'Data 3 Table'!BI3</f>
        <v>Increased lifetime risk of alcohol-related harm, 2017</v>
      </c>
      <c r="P67" s="10"/>
      <c r="Q67" s="10"/>
    </row>
    <row r="68" spans="1:17" ht="20.25" x14ac:dyDescent="0.4">
      <c r="A68" s="36"/>
      <c r="B68" s="39">
        <v>54</v>
      </c>
      <c r="C68" s="70" t="s">
        <v>161</v>
      </c>
      <c r="D68" s="53">
        <f>VLOOKUP(B68,'Data 3 Table'!$A$4:$DJ$84,$C$12+2)</f>
        <v>36.557262569832403</v>
      </c>
      <c r="E68" s="53">
        <f t="shared" si="0"/>
        <v>36.557802569832404</v>
      </c>
      <c r="F68" s="54">
        <f t="shared" si="1"/>
        <v>24</v>
      </c>
      <c r="G68" s="40" t="str">
        <f t="shared" si="2"/>
        <v xml:space="preserve">Golden Plains </v>
      </c>
      <c r="H68" s="53">
        <f t="shared" si="3"/>
        <v>22.948038176033933</v>
      </c>
      <c r="I68" s="42"/>
      <c r="J68" s="42"/>
      <c r="K68" s="42"/>
      <c r="L68" s="43"/>
      <c r="M68" s="43"/>
      <c r="N68" s="43"/>
      <c r="O68" s="37" t="str">
        <f>'Data 3 Table'!BJ3</f>
        <v>Current smokers, 2017</v>
      </c>
      <c r="P68" s="10"/>
      <c r="Q68" s="10"/>
    </row>
    <row r="69" spans="1:17" x14ac:dyDescent="0.4">
      <c r="A69" s="36"/>
      <c r="B69" s="39">
        <v>55</v>
      </c>
      <c r="C69" s="70" t="s">
        <v>162</v>
      </c>
      <c r="D69" s="53">
        <f>VLOOKUP(B69,'Data 3 Table'!$A$4:$DJ$84,$C$12+2)</f>
        <v>25.952227243382826</v>
      </c>
      <c r="E69" s="53">
        <f t="shared" si="0"/>
        <v>25.952777243382826</v>
      </c>
      <c r="F69" s="54">
        <f t="shared" si="1"/>
        <v>42</v>
      </c>
      <c r="G69" s="40" t="str">
        <f t="shared" si="2"/>
        <v xml:space="preserve">Wellington </v>
      </c>
      <c r="H69" s="53">
        <f t="shared" si="3"/>
        <v>22.85891089108911</v>
      </c>
      <c r="I69" s="42"/>
      <c r="J69" s="42"/>
      <c r="K69" s="42"/>
      <c r="L69" s="43"/>
      <c r="M69" s="43"/>
      <c r="N69" s="43"/>
      <c r="O69" s="37" t="str">
        <f>'Data 3 Table'!BK3</f>
        <v>Satisfaction with life - Low or medium (0-6), 2017</v>
      </c>
      <c r="P69" s="10"/>
      <c r="Q69" s="10"/>
    </row>
    <row r="70" spans="1:17" x14ac:dyDescent="0.4">
      <c r="A70" s="36"/>
      <c r="B70" s="39">
        <v>56</v>
      </c>
      <c r="C70" s="70" t="s">
        <v>163</v>
      </c>
      <c r="D70" s="53">
        <f>VLOOKUP(B70,'Data 3 Table'!$A$4:$DJ$84,$C$12+2)</f>
        <v>22.014449638759032</v>
      </c>
      <c r="E70" s="53">
        <f t="shared" si="0"/>
        <v>22.015009638759032</v>
      </c>
      <c r="F70" s="54">
        <f t="shared" si="1"/>
        <v>57</v>
      </c>
      <c r="G70" s="40" t="str">
        <f t="shared" si="2"/>
        <v xml:space="preserve">Cardinia </v>
      </c>
      <c r="H70" s="53">
        <f t="shared" si="3"/>
        <v>22.769914417379855</v>
      </c>
      <c r="I70" s="42"/>
      <c r="J70" s="42"/>
      <c r="K70" s="42"/>
      <c r="L70" s="43"/>
      <c r="M70" s="43"/>
      <c r="N70" s="43"/>
      <c r="O70" s="37" t="str">
        <f>'Data 3 Table'!BL3</f>
        <v>High/very high levels of psychological distress, 2017</v>
      </c>
      <c r="P70" s="10"/>
      <c r="Q70" s="10"/>
    </row>
    <row r="71" spans="1:17" x14ac:dyDescent="0.4">
      <c r="A71" s="36"/>
      <c r="B71" s="39">
        <v>57</v>
      </c>
      <c r="C71" s="70" t="s">
        <v>164</v>
      </c>
      <c r="D71" s="53">
        <f>VLOOKUP(B71,'Data 3 Table'!$A$4:$DJ$84,$C$12+2)</f>
        <v>45.034368333728366</v>
      </c>
      <c r="E71" s="53">
        <f t="shared" si="0"/>
        <v>45.03493833372837</v>
      </c>
      <c r="F71" s="54">
        <f t="shared" si="1"/>
        <v>19</v>
      </c>
      <c r="G71" s="40" t="str">
        <f t="shared" si="2"/>
        <v xml:space="preserve">Murrindindi </v>
      </c>
      <c r="H71" s="53">
        <f t="shared" si="3"/>
        <v>22.014449638759032</v>
      </c>
      <c r="I71" s="42"/>
      <c r="J71" s="42"/>
      <c r="K71" s="42"/>
      <c r="L71" s="43"/>
      <c r="M71" s="43"/>
      <c r="N71" s="43"/>
      <c r="O71" s="37" t="str">
        <f>'Data 3 Table'!BM3</f>
        <v>Self-reported dental health: Fair/poor 2017</v>
      </c>
      <c r="P71" s="10"/>
      <c r="Q71" s="10"/>
    </row>
    <row r="72" spans="1:17" ht="20.25" x14ac:dyDescent="0.4">
      <c r="A72" s="36"/>
      <c r="B72" s="39">
        <v>58</v>
      </c>
      <c r="C72" s="70" t="s">
        <v>165</v>
      </c>
      <c r="D72" s="53">
        <f>VLOOKUP(B72,'Data 3 Table'!$A$4:$DJ$84,$C$12+2)</f>
        <v>19.763252702007208</v>
      </c>
      <c r="E72" s="53">
        <f t="shared" si="0"/>
        <v>19.763832702007207</v>
      </c>
      <c r="F72" s="54">
        <f t="shared" si="1"/>
        <v>68</v>
      </c>
      <c r="G72" s="40" t="str">
        <f t="shared" si="2"/>
        <v xml:space="preserve">Campaspe </v>
      </c>
      <c r="H72" s="53">
        <f t="shared" si="3"/>
        <v>21.440613026819925</v>
      </c>
      <c r="I72" s="42"/>
      <c r="J72" s="42"/>
      <c r="K72" s="42"/>
      <c r="L72" s="43"/>
      <c r="M72" s="43"/>
      <c r="N72" s="43"/>
      <c r="O72" s="37" t="str">
        <f>'Data 3 Table'!BN3</f>
        <v>Per cent of persons aged 70+, with a disability, 2016</v>
      </c>
      <c r="P72" s="10"/>
      <c r="Q72" s="10"/>
    </row>
    <row r="73" spans="1:17" x14ac:dyDescent="0.4">
      <c r="A73" s="36"/>
      <c r="B73" s="39">
        <v>59</v>
      </c>
      <c r="C73" s="70" t="s">
        <v>166</v>
      </c>
      <c r="D73" s="53">
        <f>VLOOKUP(B73,'Data 3 Table'!$A$4:$DJ$84,$C$12+2)</f>
        <v>62.342986968897705</v>
      </c>
      <c r="E73" s="53">
        <f t="shared" si="0"/>
        <v>62.343576968897708</v>
      </c>
      <c r="F73" s="54">
        <f t="shared" si="1"/>
        <v>6</v>
      </c>
      <c r="G73" s="40" t="str">
        <f t="shared" si="2"/>
        <v xml:space="preserve">Corangamite </v>
      </c>
      <c r="H73" s="53">
        <f t="shared" si="3"/>
        <v>21.406959152798791</v>
      </c>
      <c r="I73" s="42"/>
      <c r="J73" s="42"/>
      <c r="K73" s="42"/>
      <c r="L73" s="43"/>
      <c r="M73" s="43"/>
      <c r="N73" s="43"/>
      <c r="O73" s="37" t="str">
        <f>'Data 3 Table'!BO3</f>
        <v>Per cent of 55-59 year olds in paid employment, 2016</v>
      </c>
      <c r="P73" s="10"/>
      <c r="Q73" s="10"/>
    </row>
    <row r="74" spans="1:17" x14ac:dyDescent="0.4">
      <c r="A74" s="36"/>
      <c r="B74" s="39">
        <v>60</v>
      </c>
      <c r="C74" s="70" t="s">
        <v>167</v>
      </c>
      <c r="D74" s="53">
        <f>VLOOKUP(B74,'Data 3 Table'!$A$4:$DJ$84,$C$12+2)</f>
        <v>18.661639962299716</v>
      </c>
      <c r="E74" s="53">
        <f t="shared" si="0"/>
        <v>18.662239962299715</v>
      </c>
      <c r="F74" s="54">
        <f t="shared" si="1"/>
        <v>73</v>
      </c>
      <c r="G74" s="40" t="str">
        <f t="shared" si="2"/>
        <v xml:space="preserve">Benalla </v>
      </c>
      <c r="H74" s="53">
        <f t="shared" si="3"/>
        <v>20.970695970695971</v>
      </c>
      <c r="I74" s="42"/>
      <c r="J74" s="42"/>
      <c r="K74" s="42"/>
      <c r="L74" s="43"/>
      <c r="M74" s="43"/>
      <c r="N74" s="43"/>
      <c r="O74" s="37" t="str">
        <f>'Data 3 Table'!BP3</f>
        <v>Median weekly individual gross income, 55-59 year-olds, 2016</v>
      </c>
      <c r="P74" s="10"/>
      <c r="Q74" s="10"/>
    </row>
    <row r="75" spans="1:17" x14ac:dyDescent="0.4">
      <c r="A75" s="10"/>
      <c r="B75" s="39">
        <v>61</v>
      </c>
      <c r="C75" s="70" t="s">
        <v>168</v>
      </c>
      <c r="D75" s="53">
        <f>VLOOKUP(B75,'Data 3 Table'!$A$4:$DJ$84,$C$12+2)</f>
        <v>54.78547854785478</v>
      </c>
      <c r="E75" s="53">
        <f t="shared" si="0"/>
        <v>54.786088547854781</v>
      </c>
      <c r="F75" s="54">
        <f t="shared" si="1"/>
        <v>14</v>
      </c>
      <c r="G75" s="40" t="str">
        <f t="shared" si="2"/>
        <v xml:space="preserve">Strathbogie </v>
      </c>
      <c r="H75" s="53">
        <f t="shared" si="3"/>
        <v>20.815047021943574</v>
      </c>
      <c r="I75" s="14"/>
      <c r="J75" s="14"/>
      <c r="K75" s="14"/>
      <c r="O75" s="37" t="str">
        <f>'Data 3 Table'!BQ3</f>
        <v>Violent offence rate, per 100,000 pop., 2018/19</v>
      </c>
      <c r="P75" s="10"/>
      <c r="Q75" s="10"/>
    </row>
    <row r="76" spans="1:17" ht="20.25" x14ac:dyDescent="0.4">
      <c r="A76" s="10"/>
      <c r="B76" s="39">
        <v>62</v>
      </c>
      <c r="C76" s="70" t="s">
        <v>169</v>
      </c>
      <c r="D76" s="53">
        <f>VLOOKUP(B76,'Data 3 Table'!$A$4:$DJ$84,$C$12+2)</f>
        <v>20.734474932948217</v>
      </c>
      <c r="E76" s="53">
        <f t="shared" si="0"/>
        <v>20.735094932948218</v>
      </c>
      <c r="F76" s="54">
        <f t="shared" si="1"/>
        <v>63</v>
      </c>
      <c r="G76" s="40" t="str">
        <f t="shared" si="2"/>
        <v xml:space="preserve">Hindmarsh </v>
      </c>
      <c r="H76" s="53">
        <f t="shared" si="3"/>
        <v>20.739910313901344</v>
      </c>
      <c r="I76" s="14"/>
      <c r="J76" s="14"/>
      <c r="K76" s="14"/>
      <c r="O76" s="37" t="str">
        <f>'Data 3 Table'!BR3</f>
        <v>Injuries and fatalities per 10,000 population, 2017</v>
      </c>
      <c r="P76" s="10"/>
      <c r="Q76" s="10"/>
    </row>
    <row r="77" spans="1:17" ht="21" x14ac:dyDescent="0.4">
      <c r="A77" s="10"/>
      <c r="B77" s="39">
        <v>63</v>
      </c>
      <c r="C77" s="70" t="s">
        <v>170</v>
      </c>
      <c r="D77" s="53">
        <f>VLOOKUP(B77,'Data 3 Table'!$A$4:$DJ$84,$C$12+2)</f>
        <v>25.758116303960044</v>
      </c>
      <c r="E77" s="53">
        <f t="shared" si="0"/>
        <v>25.758746303960045</v>
      </c>
      <c r="F77" s="54">
        <f t="shared" si="1"/>
        <v>43</v>
      </c>
      <c r="G77" s="40" t="str">
        <f t="shared" si="2"/>
        <v xml:space="preserve">South Gippsland </v>
      </c>
      <c r="H77" s="53">
        <f t="shared" si="3"/>
        <v>20.734474932948217</v>
      </c>
      <c r="I77" s="14"/>
      <c r="J77" s="14"/>
      <c r="K77" s="14"/>
      <c r="O77" s="37" t="str">
        <f>'Data 3 Table'!BS3</f>
        <v>Per cent of people who do not feel safe alone in their area at night, 2015</v>
      </c>
      <c r="P77" s="10"/>
      <c r="Q77" s="10"/>
    </row>
    <row r="78" spans="1:17" x14ac:dyDescent="0.4">
      <c r="A78" s="10"/>
      <c r="B78" s="39">
        <v>64</v>
      </c>
      <c r="C78" s="70" t="s">
        <v>171</v>
      </c>
      <c r="D78" s="53">
        <f>VLOOKUP(B78,'Data 3 Table'!$A$4:$DJ$84,$C$12+2)</f>
        <v>68.589187626481646</v>
      </c>
      <c r="E78" s="53">
        <f t="shared" si="0"/>
        <v>68.58982762648165</v>
      </c>
      <c r="F78" s="54">
        <f t="shared" si="1"/>
        <v>3</v>
      </c>
      <c r="G78" s="40" t="str">
        <f t="shared" si="2"/>
        <v xml:space="preserve">Towong </v>
      </c>
      <c r="H78" s="53">
        <f t="shared" si="3"/>
        <v>20.564971751412429</v>
      </c>
      <c r="I78" s="14"/>
      <c r="J78" s="14"/>
      <c r="K78" s="14"/>
      <c r="O78" s="37" t="str">
        <f>'Data 3 Table'!BT3</f>
        <v>Violent offenders per 10,000 population, 2008/9</v>
      </c>
      <c r="P78" s="10"/>
      <c r="Q78" s="10"/>
    </row>
    <row r="79" spans="1:17" x14ac:dyDescent="0.4">
      <c r="A79" s="10"/>
      <c r="B79" s="39">
        <v>65</v>
      </c>
      <c r="C79" s="70" t="s">
        <v>172</v>
      </c>
      <c r="D79" s="53">
        <f>VLOOKUP(B79,'Data 3 Table'!$A$4:$DJ$84,$C$12+2)</f>
        <v>20.815047021943574</v>
      </c>
      <c r="E79" s="53">
        <f t="shared" si="0"/>
        <v>20.815697021943574</v>
      </c>
      <c r="F79" s="54">
        <f t="shared" si="1"/>
        <v>61</v>
      </c>
      <c r="G79" s="40" t="str">
        <f t="shared" si="2"/>
        <v xml:space="preserve">Mildura </v>
      </c>
      <c r="H79" s="53">
        <f t="shared" si="3"/>
        <v>20.555861309851402</v>
      </c>
      <c r="I79" s="14"/>
      <c r="J79" s="14"/>
      <c r="K79" s="14"/>
      <c r="O79" s="37" t="str">
        <f>'Data 3 Table'!BU3</f>
        <v>Child protection substantiations per 1,000 eligible pop</v>
      </c>
      <c r="P79" s="10"/>
      <c r="Q79" s="10"/>
    </row>
    <row r="80" spans="1:17" x14ac:dyDescent="0.4">
      <c r="A80" s="10"/>
      <c r="B80" s="39">
        <v>66</v>
      </c>
      <c r="C80" s="70" t="s">
        <v>173</v>
      </c>
      <c r="D80" s="53">
        <f>VLOOKUP(B80,'Data 3 Table'!$A$4:$DJ$84,$C$12+2)</f>
        <v>43.557225614529514</v>
      </c>
      <c r="E80" s="53">
        <f t="shared" ref="E80:E93" si="4">D80+0.00001*B80</f>
        <v>43.557885614529518</v>
      </c>
      <c r="F80" s="54">
        <f t="shared" ref="F80:F93" si="5">RANK(E80,E$15:E$93)</f>
        <v>20</v>
      </c>
      <c r="G80" s="40" t="str">
        <f t="shared" ref="G80:G93" si="6">VLOOKUP(MATCH(B80,F$15:F$93,0),$B$15:$D$93,2)</f>
        <v xml:space="preserve">Loddon </v>
      </c>
      <c r="H80" s="53">
        <f t="shared" ref="H80:H93" si="7">VLOOKUP(MATCH(B80,F$15:F$93,0),$B$15:$D$93,3)</f>
        <v>20.234604105571847</v>
      </c>
      <c r="I80" s="14"/>
      <c r="J80" s="14"/>
      <c r="K80" s="14"/>
      <c r="O80" s="37" t="str">
        <f>'Data 3 Table'!BV3</f>
        <v>Rate of Police callouts to family incidents, 2020/21 [per 100,000 residents]</v>
      </c>
      <c r="P80" s="10"/>
      <c r="Q80" s="10"/>
    </row>
    <row r="81" spans="1:17" x14ac:dyDescent="0.4">
      <c r="A81" s="10"/>
      <c r="B81" s="39">
        <v>67</v>
      </c>
      <c r="C81" s="70" t="s">
        <v>174</v>
      </c>
      <c r="D81" s="53">
        <f>VLOOKUP(B81,'Data 3 Table'!$A$4:$DJ$84,$C$12+2)</f>
        <v>19.713993871297241</v>
      </c>
      <c r="E81" s="53">
        <f t="shared" si="4"/>
        <v>19.71466387129724</v>
      </c>
      <c r="F81" s="54">
        <f t="shared" si="5"/>
        <v>69</v>
      </c>
      <c r="G81" s="40" t="str">
        <f t="shared" si="6"/>
        <v xml:space="preserve">Ararat </v>
      </c>
      <c r="H81" s="53">
        <f t="shared" si="7"/>
        <v>20.178197064989519</v>
      </c>
      <c r="I81" s="14"/>
      <c r="J81" s="14"/>
      <c r="K81" s="14"/>
      <c r="O81" s="37" t="str">
        <f>'Data 3 Table'!BW3</f>
        <v>Youth disengagement rate [per cent not in paid employment or enrolled in formal education], 20-24 year-olds, 2016</v>
      </c>
      <c r="P81" s="10"/>
      <c r="Q81" s="10"/>
    </row>
    <row r="82" spans="1:17" ht="21" x14ac:dyDescent="0.4">
      <c r="A82" s="10"/>
      <c r="B82" s="39">
        <v>68</v>
      </c>
      <c r="C82" s="70" t="s">
        <v>175</v>
      </c>
      <c r="D82" s="53">
        <f>VLOOKUP(B82,'Data 3 Table'!$A$4:$DJ$84,$C$12+2)</f>
        <v>20.564971751412429</v>
      </c>
      <c r="E82" s="53">
        <f t="shared" si="4"/>
        <v>20.565651751412428</v>
      </c>
      <c r="F82" s="54">
        <f t="shared" si="5"/>
        <v>64</v>
      </c>
      <c r="G82" s="40" t="str">
        <f t="shared" si="6"/>
        <v xml:space="preserve">Northern Grampians </v>
      </c>
      <c r="H82" s="53">
        <f t="shared" si="7"/>
        <v>19.763252702007208</v>
      </c>
      <c r="I82" s="14"/>
      <c r="J82" s="14"/>
      <c r="K82" s="14"/>
      <c r="O82" s="37" t="str">
        <f>'Data 3 Table'!BX3</f>
        <v>Birth rate per 1,000 women aged 20-24, 2019</v>
      </c>
      <c r="P82" s="10"/>
      <c r="Q82" s="10"/>
    </row>
    <row r="83" spans="1:17" x14ac:dyDescent="0.4">
      <c r="A83" s="10"/>
      <c r="B83" s="39">
        <v>69</v>
      </c>
      <c r="C83" s="70" t="s">
        <v>176</v>
      </c>
      <c r="D83" s="53">
        <f>VLOOKUP(B83,'Data 3 Table'!$A$4:$DJ$84,$C$12+2)</f>
        <v>25.655146221040638</v>
      </c>
      <c r="E83" s="53">
        <f t="shared" si="4"/>
        <v>25.655836221040637</v>
      </c>
      <c r="F83" s="54">
        <f t="shared" si="5"/>
        <v>44</v>
      </c>
      <c r="G83" s="40" t="str">
        <f t="shared" si="6"/>
        <v xml:space="preserve">Swan Hill </v>
      </c>
      <c r="H83" s="53">
        <f t="shared" si="7"/>
        <v>19.713993871297241</v>
      </c>
      <c r="I83" s="14"/>
      <c r="J83" s="14"/>
      <c r="K83" s="14"/>
      <c r="O83" s="37" t="str">
        <f>'Data 3 Table'!BY3</f>
        <v>Per cent of adolescents with highest level of psychological distress, 2009</v>
      </c>
      <c r="P83" s="10"/>
      <c r="Q83" s="10"/>
    </row>
    <row r="84" spans="1:17" x14ac:dyDescent="0.4">
      <c r="A84" s="10"/>
      <c r="B84" s="39">
        <v>70</v>
      </c>
      <c r="C84" s="70" t="s">
        <v>177</v>
      </c>
      <c r="D84" s="53">
        <f>VLOOKUP(B84,'Data 3 Table'!$A$4:$DJ$84,$C$12+2)</f>
        <v>28.259337561663145</v>
      </c>
      <c r="E84" s="53">
        <f t="shared" si="4"/>
        <v>28.260037561663143</v>
      </c>
      <c r="F84" s="54">
        <f t="shared" si="5"/>
        <v>36</v>
      </c>
      <c r="G84" s="40" t="str">
        <f t="shared" si="6"/>
        <v xml:space="preserve">Latrobe </v>
      </c>
      <c r="H84" s="53">
        <f t="shared" si="7"/>
        <v>19.58028113244902</v>
      </c>
      <c r="I84" s="14"/>
      <c r="J84" s="14"/>
      <c r="K84" s="14"/>
      <c r="O84" s="37" t="str">
        <f>'Data 3 Table'!BZ3</f>
        <v>Per cent of adolescents without positive psychological development, 2009</v>
      </c>
      <c r="P84" s="10"/>
      <c r="Q84" s="10"/>
    </row>
    <row r="85" spans="1:17" x14ac:dyDescent="0.4">
      <c r="A85" s="10"/>
      <c r="B85" s="39">
        <v>71</v>
      </c>
      <c r="C85" s="70" t="s">
        <v>178</v>
      </c>
      <c r="D85" s="53">
        <f>VLOOKUP(B85,'Data 3 Table'!$A$4:$DJ$84,$C$12+2)</f>
        <v>22.85891089108911</v>
      </c>
      <c r="E85" s="53">
        <f t="shared" si="4"/>
        <v>22.859620891089111</v>
      </c>
      <c r="F85" s="54">
        <f t="shared" si="5"/>
        <v>55</v>
      </c>
      <c r="G85" s="40" t="str">
        <f t="shared" si="6"/>
        <v xml:space="preserve">East Gippsland </v>
      </c>
      <c r="H85" s="53">
        <f t="shared" si="7"/>
        <v>19.160557711657322</v>
      </c>
      <c r="I85" s="14"/>
      <c r="J85" s="14"/>
      <c r="K85" s="14"/>
      <c r="O85" s="37" t="str">
        <f>'Data 3 Table'!CA3</f>
        <v>Per cent of adolescents who do not have a trusted adult in life, 2009</v>
      </c>
      <c r="P85" s="10"/>
      <c r="Q85" s="10"/>
    </row>
    <row r="86" spans="1:17" ht="20.25" x14ac:dyDescent="0.4">
      <c r="A86" s="10"/>
      <c r="B86" s="39">
        <v>72</v>
      </c>
      <c r="C86" s="70" t="s">
        <v>179</v>
      </c>
      <c r="D86" s="53">
        <f>VLOOKUP(B86,'Data 3 Table'!$A$4:$DJ$84,$C$12+2)</f>
        <v>24.336973478939157</v>
      </c>
      <c r="E86" s="53">
        <f t="shared" si="4"/>
        <v>24.337693478939158</v>
      </c>
      <c r="F86" s="54">
        <f t="shared" si="5"/>
        <v>47</v>
      </c>
      <c r="G86" s="40" t="str">
        <f t="shared" si="6"/>
        <v xml:space="preserve">Colac-Otway </v>
      </c>
      <c r="H86" s="53">
        <f t="shared" si="7"/>
        <v>18.878073770491806</v>
      </c>
      <c r="I86" s="14"/>
      <c r="J86" s="14"/>
      <c r="K86" s="14"/>
      <c r="O86" s="37" t="str">
        <f>'Data 3 Table'!CB3</f>
        <v>Per cent of adolescents who do not have someone to turn to for advice when they have problems, 2009</v>
      </c>
      <c r="P86" s="10"/>
      <c r="Q86" s="10"/>
    </row>
    <row r="87" spans="1:17" x14ac:dyDescent="0.4">
      <c r="A87" s="10"/>
      <c r="B87" s="39">
        <v>73</v>
      </c>
      <c r="C87" s="70" t="s">
        <v>180</v>
      </c>
      <c r="D87" s="53">
        <f>VLOOKUP(B87,'Data 3 Table'!$A$4:$DJ$84,$C$12+2)</f>
        <v>61.516112631043754</v>
      </c>
      <c r="E87" s="53">
        <f t="shared" si="4"/>
        <v>61.516842631043751</v>
      </c>
      <c r="F87" s="54">
        <f t="shared" si="5"/>
        <v>8</v>
      </c>
      <c r="G87" s="40" t="str">
        <f t="shared" si="6"/>
        <v xml:space="preserve">Pyrenees </v>
      </c>
      <c r="H87" s="53">
        <f t="shared" si="7"/>
        <v>18.661639962299716</v>
      </c>
      <c r="I87" s="14"/>
      <c r="J87" s="14"/>
      <c r="K87" s="14"/>
      <c r="O87" s="37" t="str">
        <f>'Data 3 Table'!CC3</f>
        <v>Per cent of adolescents who are not are satisfied with the quality of life, 2009</v>
      </c>
      <c r="P87" s="10"/>
      <c r="Q87" s="10"/>
    </row>
    <row r="88" spans="1:17" x14ac:dyDescent="0.4">
      <c r="A88" s="10"/>
      <c r="B88" s="39">
        <v>74</v>
      </c>
      <c r="C88" s="70" t="s">
        <v>181</v>
      </c>
      <c r="D88" s="53">
        <f>VLOOKUP(B88,'Data 3 Table'!$A$4:$DJ$84,$C$12+2)</f>
        <v>33.080955154338966</v>
      </c>
      <c r="E88" s="53">
        <f t="shared" si="4"/>
        <v>33.081695154338966</v>
      </c>
      <c r="F88" s="54">
        <f t="shared" si="5"/>
        <v>28</v>
      </c>
      <c r="G88" s="40" t="str">
        <f t="shared" si="6"/>
        <v xml:space="preserve">Gannawarra </v>
      </c>
      <c r="H88" s="53">
        <f t="shared" si="7"/>
        <v>18.536887786732795</v>
      </c>
      <c r="I88" s="14"/>
      <c r="J88" s="14"/>
      <c r="K88" s="14"/>
      <c r="O88" s="37" t="str">
        <f>'Data 3 Table'!CD3</f>
        <v>Victims of crime against the person, per 1,000 adolescents, 2009/10</v>
      </c>
      <c r="P88" s="10"/>
      <c r="Q88" s="10"/>
    </row>
    <row r="89" spans="1:17" x14ac:dyDescent="0.4">
      <c r="A89" s="10"/>
      <c r="B89" s="39">
        <v>75</v>
      </c>
      <c r="C89" s="70" t="s">
        <v>182</v>
      </c>
      <c r="D89" s="53">
        <f>VLOOKUP(B89,'Data 3 Table'!$A$4:$DJ$84,$C$12+2)</f>
        <v>23.184908971265628</v>
      </c>
      <c r="E89" s="53">
        <f t="shared" si="4"/>
        <v>23.185658971265628</v>
      </c>
      <c r="F89" s="54">
        <f t="shared" si="5"/>
        <v>51</v>
      </c>
      <c r="G89" s="40" t="str">
        <f t="shared" si="6"/>
        <v xml:space="preserve">Moira </v>
      </c>
      <c r="H89" s="53">
        <f t="shared" si="7"/>
        <v>18.390333811181652</v>
      </c>
      <c r="I89" s="14"/>
      <c r="J89" s="14"/>
      <c r="K89" s="14"/>
      <c r="O89" s="37" t="str">
        <f>'Data 3 Table'!CE3</f>
        <v>Per cent of 20-24 year-olds who completed year 10 or less, 2016</v>
      </c>
      <c r="P89" s="10"/>
      <c r="Q89" s="10"/>
    </row>
    <row r="90" spans="1:17" x14ac:dyDescent="0.4">
      <c r="A90" s="10"/>
      <c r="B90" s="39">
        <v>76</v>
      </c>
      <c r="C90" s="70" t="s">
        <v>183</v>
      </c>
      <c r="D90" s="53">
        <f>VLOOKUP(B90,'Data 3 Table'!$A$4:$DJ$84,$C$12+2)</f>
        <v>41.941966544739543</v>
      </c>
      <c r="E90" s="53">
        <f t="shared" si="4"/>
        <v>41.942726544739543</v>
      </c>
      <c r="F90" s="54">
        <f t="shared" si="5"/>
        <v>21</v>
      </c>
      <c r="G90" s="40" t="str">
        <f t="shared" si="6"/>
        <v xml:space="preserve">Yarriambiack </v>
      </c>
      <c r="H90" s="53">
        <f t="shared" si="7"/>
        <v>18.331616889804327</v>
      </c>
      <c r="I90" s="14"/>
      <c r="J90" s="14"/>
      <c r="K90" s="14"/>
      <c r="O90" s="37" t="str">
        <f>'Data 3 Table'!CF3</f>
        <v>Child protection substantiations per 1,000 eligible pop</v>
      </c>
      <c r="P90" s="10"/>
      <c r="Q90" s="10"/>
    </row>
    <row r="91" spans="1:17" x14ac:dyDescent="0.4">
      <c r="A91" s="10"/>
      <c r="B91" s="39">
        <v>77</v>
      </c>
      <c r="C91" s="70" t="s">
        <v>184</v>
      </c>
      <c r="D91" s="53">
        <f>VLOOKUP(B91,'Data 3 Table'!$A$4:$DJ$84,$C$12+2)</f>
        <v>67.05406911928651</v>
      </c>
      <c r="E91" s="53">
        <f t="shared" si="4"/>
        <v>67.054839119286513</v>
      </c>
      <c r="F91" s="54">
        <f t="shared" si="5"/>
        <v>4</v>
      </c>
      <c r="G91" s="40" t="str">
        <f t="shared" si="6"/>
        <v xml:space="preserve">Mitchell </v>
      </c>
      <c r="H91" s="53">
        <f t="shared" si="7"/>
        <v>18.325766803233307</v>
      </c>
      <c r="I91" s="14"/>
      <c r="J91" s="14"/>
      <c r="K91" s="14"/>
      <c r="O91" s="37" t="str">
        <f>'Data 3 Table'!CG3</f>
        <v>Per cent adults who walked for Transport, for trips longer than 10 mins, on four or more days during the past week: 2014</v>
      </c>
      <c r="P91" s="10"/>
      <c r="Q91" s="10"/>
    </row>
    <row r="92" spans="1:17" x14ac:dyDescent="0.4">
      <c r="A92" s="10"/>
      <c r="B92" s="39">
        <v>78</v>
      </c>
      <c r="C92" s="70" t="s">
        <v>185</v>
      </c>
      <c r="D92" s="53">
        <f>VLOOKUP(B92,'Data 3 Table'!$A$4:$DJ$84,$C$12+2)</f>
        <v>27.373699093373759</v>
      </c>
      <c r="E92" s="53">
        <f t="shared" si="4"/>
        <v>27.374479093373758</v>
      </c>
      <c r="F92" s="54">
        <f t="shared" si="5"/>
        <v>40</v>
      </c>
      <c r="G92" s="40" t="str">
        <f t="shared" si="6"/>
        <v xml:space="preserve">Glenelg </v>
      </c>
      <c r="H92" s="53">
        <f t="shared" si="7"/>
        <v>18.096392846317066</v>
      </c>
      <c r="I92" s="14"/>
      <c r="J92" s="14"/>
      <c r="K92" s="14"/>
      <c r="O92" s="37" t="str">
        <f>'Data 3 Table'!CH3</f>
        <v>Proportion of Highly Walkable Primary Schools  - index score - 2012</v>
      </c>
      <c r="P92" s="10"/>
      <c r="Q92" s="10"/>
    </row>
    <row r="93" spans="1:17" ht="21" x14ac:dyDescent="0.4">
      <c r="A93" s="10"/>
      <c r="B93" s="39">
        <v>79</v>
      </c>
      <c r="C93" s="70" t="s">
        <v>186</v>
      </c>
      <c r="D93" s="53">
        <f>VLOOKUP(B93,'Data 3 Table'!$A$4:$DJ$84,$C$12+2)</f>
        <v>18.331616889804327</v>
      </c>
      <c r="E93" s="53">
        <f t="shared" si="4"/>
        <v>18.332406889804325</v>
      </c>
      <c r="F93" s="54">
        <f t="shared" si="5"/>
        <v>76</v>
      </c>
      <c r="G93" s="40" t="str">
        <f t="shared" si="6"/>
        <v xml:space="preserve">Central Goldfields </v>
      </c>
      <c r="H93" s="53">
        <f t="shared" si="7"/>
        <v>14.093264248704662</v>
      </c>
      <c r="I93" s="14"/>
      <c r="J93" s="14"/>
      <c r="K93" s="14"/>
      <c r="O93" s="37" t="str">
        <f>'Data 3 Table'!CI3</f>
        <v>Per cent of adults who cycled for transport for trips longer than 10 minutes last week, 2014</v>
      </c>
      <c r="P93" s="10"/>
      <c r="Q93" s="10"/>
    </row>
    <row r="94" spans="1:17" x14ac:dyDescent="0.4">
      <c r="A94" s="10"/>
      <c r="B94" s="69"/>
      <c r="C94" s="69"/>
      <c r="D94" s="69"/>
      <c r="E94" s="69"/>
      <c r="F94" s="10"/>
      <c r="G94" s="10"/>
      <c r="H94" s="10"/>
      <c r="I94" s="10"/>
      <c r="J94" s="10"/>
      <c r="K94" s="10"/>
      <c r="O94" s="37" t="str">
        <f>'Data 3 Table'!CJ3</f>
        <v>Per cent of persons travelling to work, who travel 2 or more hours per day, 2012</v>
      </c>
      <c r="P94" s="10"/>
      <c r="Q94" s="10"/>
    </row>
    <row r="95" spans="1:17" x14ac:dyDescent="0.4">
      <c r="B95" s="55"/>
      <c r="C95" s="55"/>
      <c r="D95" s="55"/>
      <c r="E95" s="55"/>
      <c r="O95" s="37" t="str">
        <f>'Data 3 Table'!CK3</f>
        <v>Per cent of those residents who travelled to work who did so by public transport, walking or cycling, 2016</v>
      </c>
      <c r="P95" s="10"/>
      <c r="Q95" s="10"/>
    </row>
    <row r="96" spans="1:17" x14ac:dyDescent="0.4">
      <c r="O96" s="37">
        <f>'Data 3 Table'!CL3</f>
        <v>0</v>
      </c>
      <c r="P96" s="10"/>
      <c r="Q96" s="10"/>
    </row>
    <row r="97" spans="15:17" x14ac:dyDescent="0.4">
      <c r="O97" s="37">
        <f>'Data 3 Table'!CM3</f>
        <v>0</v>
      </c>
      <c r="P97" s="10"/>
      <c r="Q97" s="10"/>
    </row>
    <row r="98" spans="15:17" x14ac:dyDescent="0.4">
      <c r="O98" s="37" t="str">
        <f>'Data 3 Table'!CN3</f>
        <v>Proportion of LGA which is green (% total area of LGA) -  % total area LGA - 2013</v>
      </c>
      <c r="P98" s="10"/>
      <c r="Q98" s="10"/>
    </row>
    <row r="99" spans="15:17" x14ac:dyDescent="0.4">
      <c r="O99" s="37" t="str">
        <f>'Data 3 Table'!CO3</f>
        <v>Per cent of urban area covered by tree canopy, 2014</v>
      </c>
      <c r="P99" s="10"/>
      <c r="Q99" s="10"/>
    </row>
    <row r="100" spans="15:17" x14ac:dyDescent="0.4">
      <c r="O100" s="37" t="str">
        <f>'Data 3 Table'!CP3</f>
        <v xml:space="preserve">Tonnes of CO2 emitted, per occupied private dwelling, 2007 </v>
      </c>
      <c r="P100" s="10"/>
      <c r="Q100" s="10"/>
    </row>
    <row r="101" spans="15:17" x14ac:dyDescent="0.4">
      <c r="O101" s="37" t="str">
        <f>'Data 3 Table'!CQ3</f>
        <v xml:space="preserve">Megawatts an hour of electricity used per occupied private dwelling, 2007 </v>
      </c>
      <c r="P101" s="10"/>
      <c r="Q101" s="10"/>
    </row>
    <row r="102" spans="15:17" x14ac:dyDescent="0.4">
      <c r="O102" s="37" t="str">
        <f>'Data 3 Table'!CR3</f>
        <v>Per cent of adults who live in houses that collect waste water, 2011</v>
      </c>
      <c r="P102" s="10"/>
      <c r="Q102" s="10"/>
    </row>
    <row r="103" spans="15:17" x14ac:dyDescent="0.4">
      <c r="O103" s="37" t="str">
        <f>'Data 3 Table'!CS3</f>
        <v>Kg of garbage generated per household, 2012/13</v>
      </c>
      <c r="P103" s="10"/>
      <c r="Q103" s="10"/>
    </row>
    <row r="104" spans="15:17" x14ac:dyDescent="0.4">
      <c r="O104" s="37" t="str">
        <f>'Data 3 Table'!CT3</f>
        <v>Per cent of Residents who do not agree that their locality is a pleasant environment, with well-planned, open spaces, 2008</v>
      </c>
      <c r="P104" s="10"/>
      <c r="Q104" s="10"/>
    </row>
    <row r="105" spans="15:17" x14ac:dyDescent="0.4">
      <c r="O105" s="37" t="str">
        <f>'Data 3 Table'!CU3</f>
        <v>Per cent of dwellings for rent, which are affordable to Centrelink recipients, June 2019</v>
      </c>
      <c r="P105" s="10"/>
      <c r="Q105" s="10"/>
    </row>
    <row r="106" spans="15:17" x14ac:dyDescent="0.4">
      <c r="O106" s="37" t="str">
        <f>'Data 3 Table'!CV3</f>
        <v>Number of year's median household income required to purchase an average house, 2016</v>
      </c>
      <c r="P106" s="10"/>
      <c r="Q106" s="10"/>
    </row>
    <row r="107" spans="15:17" x14ac:dyDescent="0.4">
      <c r="O107" s="37" t="str">
        <f>'Data 3 Table'!CW3</f>
        <v>Number of homeless persons per 1,000 population 2016</v>
      </c>
      <c r="P107" s="10"/>
      <c r="Q107" s="10"/>
    </row>
    <row r="108" spans="15:17" x14ac:dyDescent="0.4">
      <c r="O108" s="37" t="str">
        <f>'Data 3 Table'!CX3</f>
        <v xml:space="preserve">Per cent of people who did not vote at the 2008 local government elections </v>
      </c>
      <c r="P108" s="10"/>
      <c r="Q108" s="10"/>
    </row>
    <row r="109" spans="15:17" x14ac:dyDescent="0.4">
      <c r="O109" s="37" t="str">
        <f>'Data 3 Table'!CY3</f>
        <v>Health Care Card Holders as a percentage of the population, June 2020</v>
      </c>
      <c r="P109" s="10"/>
      <c r="Q109" s="10"/>
    </row>
    <row r="110" spans="15:17" x14ac:dyDescent="0.4">
      <c r="O110" s="37" t="str">
        <f>'Data 3 Table'!CZ3</f>
        <v>Aged pension recipients as a percentage of persons aged 65 or more, June 2020</v>
      </c>
      <c r="P110" s="10"/>
      <c r="Q110" s="10"/>
    </row>
    <row r="111" spans="15:17" x14ac:dyDescent="0.4">
      <c r="O111" s="37" t="str">
        <f>'Data 3 Table'!DA3</f>
        <v>Smoking during pregnancy 2012-14</v>
      </c>
      <c r="P111" s="10"/>
      <c r="Q111" s="10"/>
    </row>
    <row r="112" spans="15:17" x14ac:dyDescent="0.4">
      <c r="O112" s="37">
        <f>'Data 3 Table'!DB3</f>
        <v>0</v>
      </c>
      <c r="P112" s="10"/>
      <c r="Q112" s="10"/>
    </row>
    <row r="113" spans="15:17" x14ac:dyDescent="0.4">
      <c r="O113" s="37">
        <f>'Data 3 Table'!DC3</f>
        <v>0</v>
      </c>
      <c r="P113" s="10"/>
      <c r="Q113" s="10"/>
    </row>
    <row r="114" spans="15:17" x14ac:dyDescent="0.4">
      <c r="O114" s="37">
        <f>'Data 3 Table'!DD3</f>
        <v>0</v>
      </c>
      <c r="P114" s="10"/>
      <c r="Q114" s="10"/>
    </row>
    <row r="115" spans="15:17" x14ac:dyDescent="0.4">
      <c r="O115" s="37">
        <f>'Data 3 Table'!DE3</f>
        <v>0</v>
      </c>
      <c r="P115" s="10"/>
      <c r="Q115" s="10"/>
    </row>
    <row r="116" spans="15:17" x14ac:dyDescent="0.4">
      <c r="O116" s="37">
        <f>'Data 3 Table'!DF3</f>
        <v>0</v>
      </c>
      <c r="P116" s="10"/>
      <c r="Q116" s="10"/>
    </row>
    <row r="117" spans="15:17" x14ac:dyDescent="0.4">
      <c r="O117" s="37">
        <f>'Data 3 Table'!DG3</f>
        <v>0</v>
      </c>
      <c r="P117" s="10"/>
      <c r="Q117" s="10"/>
    </row>
    <row r="118" spans="15:17" x14ac:dyDescent="0.4">
      <c r="O118" s="37">
        <f>'Data 3 Table'!DH3</f>
        <v>0</v>
      </c>
      <c r="P118" s="10"/>
      <c r="Q118" s="10"/>
    </row>
    <row r="119" spans="15:17" x14ac:dyDescent="0.4">
      <c r="O119" s="37">
        <f>'Data 3 Table'!DI3</f>
        <v>0</v>
      </c>
      <c r="P119" s="10"/>
      <c r="Q119" s="10"/>
    </row>
    <row r="120" spans="15:17" x14ac:dyDescent="0.4">
      <c r="O120" s="37"/>
      <c r="P120" s="10"/>
      <c r="Q120" s="10"/>
    </row>
  </sheetData>
  <sheetProtection sheet="1" objects="1" scenarios="1"/>
  <mergeCells count="3">
    <mergeCell ref="B8:K10"/>
    <mergeCell ref="B7:K7"/>
    <mergeCell ref="A13:K13"/>
  </mergeCells>
  <pageMargins left="0.39370078740157483" right="0.39370078740157483" top="0.39370078740157483" bottom="0.39370078740157483" header="0.31496062992125984" footer="0.31496062992125984"/>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52609" r:id="rId4" name="Drop Down 1">
              <controlPr defaultSize="0" print="0" autoLine="0" autoPict="0">
                <anchor moveWithCells="1">
                  <from>
                    <xdr:col>0</xdr:col>
                    <xdr:colOff>28575</xdr:colOff>
                    <xdr:row>12</xdr:row>
                    <xdr:rowOff>38100</xdr:rowOff>
                  </from>
                  <to>
                    <xdr:col>11</xdr:col>
                    <xdr:colOff>123825</xdr:colOff>
                    <xdr:row>12</xdr:row>
                    <xdr:rowOff>247650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499984740745262"/>
    <pageSetUpPr fitToPage="1"/>
  </sheetPr>
  <dimension ref="A1:T122"/>
  <sheetViews>
    <sheetView showGridLines="0" showRowColHeaders="0" zoomScaleNormal="100" workbookViewId="0">
      <pane xSplit="12" ySplit="10" topLeftCell="M11" activePane="bottomRight" state="frozen"/>
      <selection activeCell="O17" sqref="O17"/>
      <selection pane="topRight" activeCell="O17" sqref="O17"/>
      <selection pane="bottomLeft" activeCell="O17" sqref="O17"/>
      <selection pane="bottomRight" activeCell="P15" sqref="P15"/>
    </sheetView>
  </sheetViews>
  <sheetFormatPr defaultColWidth="9.1328125" defaultRowHeight="13.15" x14ac:dyDescent="0.4"/>
  <cols>
    <col min="1" max="1" width="3.265625" style="1" customWidth="1"/>
    <col min="2" max="2" width="9.1328125" style="1" customWidth="1"/>
    <col min="3" max="6" width="9.1328125" style="1"/>
    <col min="7" max="8" width="9.86328125" style="1" customWidth="1"/>
    <col min="9" max="9" width="3" style="1" customWidth="1"/>
    <col min="10" max="11" width="9.86328125" style="1" customWidth="1"/>
    <col min="12" max="12" width="3.265625" style="1" customWidth="1"/>
    <col min="13" max="13" width="10.265625" style="1" customWidth="1"/>
    <col min="14" max="14" width="9.1328125" style="1"/>
    <col min="15" max="15" width="9.1328125" style="9"/>
    <col min="16" max="16384" width="9.1328125" style="1"/>
  </cols>
  <sheetData>
    <row r="1" spans="1:20" ht="10.5" customHeight="1" x14ac:dyDescent="0.4"/>
    <row r="2" spans="1:20" ht="10.5" customHeight="1" x14ac:dyDescent="0.4"/>
    <row r="3" spans="1:20" ht="10.5" customHeight="1" x14ac:dyDescent="0.4"/>
    <row r="4" spans="1:20" ht="10.5" customHeight="1" x14ac:dyDescent="0.4">
      <c r="N4" s="8" t="s">
        <v>45</v>
      </c>
    </row>
    <row r="5" spans="1:20" ht="10.5" customHeight="1" x14ac:dyDescent="0.4">
      <c r="N5" s="8" t="s">
        <v>50</v>
      </c>
    </row>
    <row r="6" spans="1:20" ht="10.5" customHeight="1" x14ac:dyDescent="0.4">
      <c r="A6" s="2"/>
      <c r="L6" s="2"/>
    </row>
    <row r="7" spans="1:20" ht="21" customHeight="1" x14ac:dyDescent="0.4">
      <c r="A7" s="2"/>
      <c r="B7" s="101" t="s">
        <v>89</v>
      </c>
      <c r="C7" s="101"/>
      <c r="D7" s="101"/>
      <c r="E7" s="101"/>
      <c r="F7" s="101"/>
      <c r="G7" s="101"/>
      <c r="H7" s="101"/>
      <c r="I7" s="101"/>
      <c r="J7" s="101"/>
      <c r="K7" s="101"/>
      <c r="L7" s="2"/>
      <c r="M7" s="59"/>
      <c r="N7" s="9"/>
      <c r="O7" s="10"/>
      <c r="P7" s="10"/>
      <c r="Q7" s="10"/>
      <c r="R7" s="10"/>
      <c r="S7" s="10"/>
      <c r="T7" s="10"/>
    </row>
    <row r="8" spans="1:20" ht="12.75" customHeight="1" x14ac:dyDescent="0.4">
      <c r="A8" s="35"/>
      <c r="B8" s="126" t="s">
        <v>55</v>
      </c>
      <c r="C8" s="126"/>
      <c r="D8" s="126"/>
      <c r="E8" s="126"/>
      <c r="F8" s="126"/>
      <c r="G8" s="126"/>
      <c r="H8" s="126"/>
      <c r="I8" s="126"/>
      <c r="J8" s="126"/>
      <c r="K8" s="126"/>
      <c r="L8" s="35"/>
      <c r="M8" s="43"/>
      <c r="N8" s="43"/>
      <c r="O8" s="36"/>
      <c r="P8" s="10"/>
      <c r="Q8" s="10"/>
      <c r="R8" s="10"/>
      <c r="S8" s="10"/>
      <c r="T8" s="10"/>
    </row>
    <row r="9" spans="1:20" ht="3" customHeight="1" x14ac:dyDescent="0.4">
      <c r="A9" s="35"/>
      <c r="B9" s="126"/>
      <c r="C9" s="126"/>
      <c r="D9" s="126"/>
      <c r="E9" s="126"/>
      <c r="F9" s="126"/>
      <c r="G9" s="126"/>
      <c r="H9" s="126"/>
      <c r="I9" s="126"/>
      <c r="J9" s="126"/>
      <c r="K9" s="126"/>
      <c r="L9" s="35"/>
      <c r="M9" s="43"/>
      <c r="N9" s="43"/>
      <c r="O9" s="37" t="str">
        <f>'Municipal Comparison'!O9</f>
        <v>Per cent of residents with limited English proficiency, 2016</v>
      </c>
      <c r="P9" s="10"/>
      <c r="Q9" s="10"/>
      <c r="R9" s="10"/>
      <c r="S9" s="10"/>
      <c r="T9" s="10"/>
    </row>
    <row r="10" spans="1:20" ht="13.5" customHeight="1" x14ac:dyDescent="0.4">
      <c r="A10" s="35"/>
      <c r="B10" s="126"/>
      <c r="C10" s="126"/>
      <c r="D10" s="126"/>
      <c r="E10" s="126"/>
      <c r="F10" s="126"/>
      <c r="G10" s="126"/>
      <c r="H10" s="126"/>
      <c r="I10" s="126"/>
      <c r="J10" s="126"/>
      <c r="K10" s="126"/>
      <c r="L10" s="35"/>
      <c r="M10" s="43"/>
      <c r="N10" s="43"/>
      <c r="O10" s="37" t="str">
        <f>'Municipal Comparison'!O10</f>
        <v>Perceptions of neighbourhood – this is a close-knit neighbourhood: 2015</v>
      </c>
      <c r="P10" s="10"/>
      <c r="Q10" s="10"/>
      <c r="R10" s="10"/>
      <c r="S10" s="10"/>
      <c r="T10" s="10"/>
    </row>
    <row r="11" spans="1:20" ht="3" customHeight="1" x14ac:dyDescent="0.4">
      <c r="A11" s="35"/>
      <c r="B11" s="35"/>
      <c r="C11" s="35"/>
      <c r="D11" s="35"/>
      <c r="E11" s="35"/>
      <c r="F11" s="35"/>
      <c r="G11" s="35"/>
      <c r="H11" s="35"/>
      <c r="I11" s="35"/>
      <c r="J11" s="35"/>
      <c r="K11" s="35"/>
      <c r="L11" s="35"/>
      <c r="M11" s="43"/>
      <c r="N11" s="43"/>
      <c r="O11" s="37" t="str">
        <f>'Municipal Comparison'!O11</f>
        <v>Per cent of residents who engage in voluntary work, 2016</v>
      </c>
      <c r="P11" s="10"/>
      <c r="Q11" s="10"/>
      <c r="R11" s="10"/>
      <c r="S11" s="10"/>
      <c r="T11" s="10"/>
    </row>
    <row r="12" spans="1:20" ht="16.5" customHeight="1" x14ac:dyDescent="0.4">
      <c r="A12" s="35"/>
      <c r="B12" s="36"/>
      <c r="C12" s="38">
        <v>26</v>
      </c>
      <c r="D12" s="36"/>
      <c r="E12" s="36"/>
      <c r="F12" s="36"/>
      <c r="G12" s="36"/>
      <c r="H12" s="35"/>
      <c r="I12" s="35"/>
      <c r="J12" s="35"/>
      <c r="K12" s="35"/>
      <c r="L12" s="35"/>
      <c r="M12" s="43"/>
      <c r="N12" s="43"/>
      <c r="O12" s="37" t="str">
        <f>'Municipal Comparison'!O12</f>
        <v>Per cent of adults involved in citizen engagement in the past year, 2012</v>
      </c>
      <c r="P12" s="10"/>
      <c r="Q12" s="10"/>
      <c r="R12" s="10"/>
      <c r="S12" s="10"/>
      <c r="T12" s="10"/>
    </row>
    <row r="13" spans="1:20" ht="4.5" customHeight="1" x14ac:dyDescent="0.4">
      <c r="A13" s="35"/>
      <c r="B13" s="36"/>
      <c r="C13" s="10"/>
      <c r="D13" s="36"/>
      <c r="E13" s="36"/>
      <c r="F13" s="36"/>
      <c r="G13" s="36"/>
      <c r="H13" s="35"/>
      <c r="I13" s="35"/>
      <c r="J13" s="35"/>
      <c r="K13" s="35"/>
      <c r="L13" s="35"/>
      <c r="M13" s="43"/>
      <c r="N13" s="43"/>
      <c r="O13" s="37" t="str">
        <f>'Municipal Comparison'!O13</f>
        <v>EGM Losses per adult 2019/20</v>
      </c>
      <c r="P13" s="10"/>
      <c r="Q13" s="10"/>
      <c r="R13" s="10"/>
      <c r="S13" s="10"/>
      <c r="T13" s="10"/>
    </row>
    <row r="14" spans="1:20" ht="16.5" customHeight="1" x14ac:dyDescent="0.4">
      <c r="A14" s="35"/>
      <c r="B14" s="36"/>
      <c r="C14" s="38">
        <v>9</v>
      </c>
      <c r="D14" s="36"/>
      <c r="E14" s="36"/>
      <c r="F14" s="36"/>
      <c r="G14" s="36"/>
      <c r="H14" s="35"/>
      <c r="I14" s="35"/>
      <c r="J14" s="35"/>
      <c r="K14" s="35"/>
      <c r="L14" s="35"/>
      <c r="M14" s="43"/>
      <c r="N14" s="43"/>
      <c r="O14" s="37" t="str">
        <f>'Municipal Comparison'!O14</f>
        <v>Percentage of Pupils that did not meet National Literacy Benchmarks: 2019</v>
      </c>
      <c r="P14" s="10"/>
      <c r="Q14" s="10"/>
      <c r="R14" s="10"/>
      <c r="S14" s="10"/>
      <c r="T14" s="10"/>
    </row>
    <row r="15" spans="1:20" ht="12.75" customHeight="1" x14ac:dyDescent="0.4">
      <c r="A15" s="128" t="str">
        <f>INDEX(O9:O113,Correlations!C14)</f>
        <v>Per cent of females who left school before finishing yr. 11, 2016</v>
      </c>
      <c r="B15" s="43"/>
      <c r="C15" s="43"/>
      <c r="D15" s="43"/>
      <c r="E15" s="43"/>
      <c r="F15" s="43"/>
      <c r="G15" s="43"/>
      <c r="H15" s="43"/>
      <c r="I15" s="43"/>
      <c r="J15" s="43"/>
      <c r="K15" s="43"/>
      <c r="L15" s="43"/>
      <c r="M15" s="43"/>
      <c r="N15" s="43"/>
      <c r="O15" s="37" t="str">
        <f>'Municipal Comparison'!O15</f>
        <v>Percentage of Pupils that did not meet National Numeracy Benchmarks: 2019</v>
      </c>
      <c r="P15" s="10"/>
      <c r="Q15" s="10"/>
      <c r="R15" s="10"/>
      <c r="S15" s="10"/>
      <c r="T15" s="10"/>
    </row>
    <row r="16" spans="1:20" ht="18" customHeight="1" x14ac:dyDescent="0.4">
      <c r="A16" s="128"/>
      <c r="B16" s="43"/>
      <c r="C16" s="43"/>
      <c r="D16" s="43"/>
      <c r="E16" s="43"/>
      <c r="F16" s="43"/>
      <c r="G16" s="43"/>
      <c r="H16" s="43"/>
      <c r="I16" s="43"/>
      <c r="J16" s="43"/>
      <c r="K16" s="43"/>
      <c r="L16" s="43"/>
      <c r="M16" s="43"/>
      <c r="N16" s="43"/>
      <c r="O16" s="37" t="str">
        <f>'Municipal Comparison'!O16</f>
        <v>Per cent of males who left school before finishing yr. 11, 2016</v>
      </c>
      <c r="P16" s="10"/>
      <c r="Q16" s="10"/>
      <c r="R16" s="10"/>
      <c r="S16" s="10"/>
      <c r="T16" s="10"/>
    </row>
    <row r="17" spans="1:20" ht="17.25" customHeight="1" x14ac:dyDescent="0.4">
      <c r="A17" s="128"/>
      <c r="B17" s="43"/>
      <c r="C17" s="43"/>
      <c r="D17" s="43"/>
      <c r="E17" s="43"/>
      <c r="F17" s="43"/>
      <c r="G17" s="9"/>
      <c r="H17" s="9"/>
      <c r="I17" s="9"/>
      <c r="J17" s="9"/>
      <c r="K17" s="9"/>
      <c r="L17" s="43"/>
      <c r="M17" s="43"/>
      <c r="N17" s="43"/>
      <c r="O17" s="37" t="str">
        <f>'Municipal Comparison'!O17</f>
        <v>Per cent of females who left school before finishing yr. 11, 2016</v>
      </c>
      <c r="P17" s="10"/>
      <c r="Q17" s="10"/>
      <c r="R17" s="10"/>
      <c r="S17" s="10"/>
      <c r="T17" s="10"/>
    </row>
    <row r="18" spans="1:20" ht="17.25" customHeight="1" x14ac:dyDescent="0.4">
      <c r="A18" s="128"/>
      <c r="B18" s="9"/>
      <c r="C18" s="9"/>
      <c r="D18" s="9"/>
      <c r="E18" s="9"/>
      <c r="F18" s="43"/>
      <c r="G18" s="9"/>
      <c r="H18" s="9"/>
      <c r="I18" s="9"/>
      <c r="J18" s="9"/>
      <c r="K18" s="9"/>
      <c r="L18" s="43"/>
      <c r="M18" s="9"/>
      <c r="N18" s="43"/>
      <c r="O18" s="37" t="str">
        <f>'Municipal Comparison'!O18</f>
        <v>Per cent of persons who left school before finishing yr. 11, 2016</v>
      </c>
      <c r="P18" s="10"/>
      <c r="Q18" s="10"/>
      <c r="R18" s="10"/>
      <c r="S18" s="10"/>
      <c r="T18" s="10"/>
    </row>
    <row r="19" spans="1:20" ht="17.25" customHeight="1" x14ac:dyDescent="0.4">
      <c r="A19" s="128"/>
      <c r="B19" s="9"/>
      <c r="C19" s="9"/>
      <c r="D19" s="9"/>
      <c r="E19" s="9"/>
      <c r="F19" s="43"/>
      <c r="G19" s="9"/>
      <c r="H19" s="9"/>
      <c r="I19" s="9"/>
      <c r="J19" s="9"/>
      <c r="K19" s="9"/>
      <c r="L19" s="43"/>
      <c r="M19" s="9"/>
      <c r="N19" s="43"/>
      <c r="O19" s="37" t="str">
        <f>'Municipal Comparison'!O19</f>
        <v>Per cent of 25-44 year-olds who hold a degree, 2016</v>
      </c>
      <c r="P19" s="10"/>
      <c r="Q19" s="10"/>
      <c r="R19" s="10"/>
      <c r="S19" s="10"/>
      <c r="T19" s="10"/>
    </row>
    <row r="20" spans="1:20" ht="17.25" customHeight="1" x14ac:dyDescent="0.4">
      <c r="A20" s="128"/>
      <c r="B20" s="9"/>
      <c r="C20" s="9"/>
      <c r="D20" s="9"/>
      <c r="E20" s="9"/>
      <c r="F20" s="43"/>
      <c r="G20" s="9"/>
      <c r="H20" s="9"/>
      <c r="I20" s="9"/>
      <c r="J20" s="9"/>
      <c r="K20" s="9"/>
      <c r="L20" s="43"/>
      <c r="M20" s="9"/>
      <c r="N20" s="43"/>
      <c r="O20" s="37" t="str">
        <f>'Municipal Comparison'!O20</f>
        <v>Per cent of 20-24 year-olds attending university or other tertiary institution, 2016</v>
      </c>
      <c r="P20" s="10"/>
      <c r="Q20" s="10"/>
      <c r="R20" s="10"/>
      <c r="S20" s="10"/>
      <c r="T20" s="10"/>
    </row>
    <row r="21" spans="1:20" ht="17.25" customHeight="1" x14ac:dyDescent="0.4">
      <c r="A21" s="128"/>
      <c r="B21" s="9"/>
      <c r="C21" s="9"/>
      <c r="D21" s="9"/>
      <c r="E21" s="9"/>
      <c r="F21" s="43"/>
      <c r="G21" s="9"/>
      <c r="H21" s="9"/>
      <c r="I21" s="9"/>
      <c r="J21" s="9"/>
      <c r="K21" s="9"/>
      <c r="L21" s="43"/>
      <c r="M21" s="9"/>
      <c r="N21" s="43"/>
      <c r="O21" s="37" t="str">
        <f>'Municipal Comparison'!O21</f>
        <v>Per cent students in Year 9  who did not meet or exceed the benchmarks for reading, 2014</v>
      </c>
      <c r="P21" s="10"/>
      <c r="Q21" s="10"/>
      <c r="R21" s="10"/>
      <c r="S21" s="10"/>
      <c r="T21" s="10"/>
    </row>
    <row r="22" spans="1:20" ht="17.25" customHeight="1" x14ac:dyDescent="0.4">
      <c r="A22" s="128"/>
      <c r="B22" s="9"/>
      <c r="C22" s="9"/>
      <c r="D22" s="9"/>
      <c r="E22" s="9"/>
      <c r="F22" s="43"/>
      <c r="G22" s="9"/>
      <c r="H22" s="9"/>
      <c r="I22" s="9"/>
      <c r="J22" s="9"/>
      <c r="K22" s="9"/>
      <c r="L22" s="43"/>
      <c r="M22" s="43"/>
      <c r="N22" s="43"/>
      <c r="O22" s="37" t="str">
        <f>'Municipal Comparison'!O22</f>
        <v>Youth disengagement rate [per cent not in paid employment or enrolled in formal education], 20-24 year-olds, 2016</v>
      </c>
      <c r="P22" s="10"/>
      <c r="Q22" s="10"/>
      <c r="R22" s="10"/>
      <c r="S22" s="10"/>
      <c r="T22" s="10"/>
    </row>
    <row r="23" spans="1:20" ht="17.25" customHeight="1" x14ac:dyDescent="0.4">
      <c r="A23" s="128"/>
      <c r="B23" s="9"/>
      <c r="C23" s="9"/>
      <c r="D23" s="9"/>
      <c r="E23" s="9"/>
      <c r="F23" s="43"/>
      <c r="G23" s="9"/>
      <c r="H23" s="9"/>
      <c r="I23" s="9"/>
      <c r="J23" s="9"/>
      <c r="K23" s="9"/>
      <c r="L23" s="43"/>
      <c r="M23" s="43"/>
      <c r="N23" s="43"/>
      <c r="O23" s="37" t="str">
        <f>'Municipal Comparison'!O23</f>
        <v>Per cent of  20-24 year olds who left school before completing year 11, 2016</v>
      </c>
      <c r="P23" s="10"/>
      <c r="Q23" s="10"/>
      <c r="R23" s="10"/>
      <c r="S23" s="10"/>
      <c r="T23" s="10"/>
    </row>
    <row r="24" spans="1:20" ht="17.25" customHeight="1" x14ac:dyDescent="0.4">
      <c r="A24" s="128"/>
      <c r="B24" s="9"/>
      <c r="C24" s="9"/>
      <c r="D24" s="9"/>
      <c r="E24" s="9"/>
      <c r="F24" s="43"/>
      <c r="G24" s="43"/>
      <c r="H24" s="9"/>
      <c r="I24" s="9"/>
      <c r="J24" s="9"/>
      <c r="K24" s="9"/>
      <c r="L24" s="43"/>
      <c r="M24" s="43"/>
      <c r="N24" s="43"/>
      <c r="O24" s="37" t="str">
        <f>'Municipal Comparison'!O24</f>
        <v>Per cent of prep. pupils developmentally vulnerable in 1 or more domains, 2018</v>
      </c>
      <c r="P24" s="10"/>
      <c r="Q24" s="10"/>
      <c r="R24" s="10"/>
      <c r="S24" s="10"/>
      <c r="T24" s="10"/>
    </row>
    <row r="25" spans="1:20" ht="17.25" customHeight="1" x14ac:dyDescent="0.4">
      <c r="A25" s="128"/>
      <c r="B25" s="9"/>
      <c r="C25" s="9"/>
      <c r="D25" s="9"/>
      <c r="E25" s="9"/>
      <c r="F25" s="43"/>
      <c r="G25" s="43"/>
      <c r="H25" s="9"/>
      <c r="I25" s="9"/>
      <c r="J25" s="9"/>
      <c r="K25" s="9"/>
      <c r="L25" s="43"/>
      <c r="M25" s="43"/>
      <c r="N25" s="43"/>
      <c r="O25" s="37" t="str">
        <f>'Municipal Comparison'!O25</f>
        <v>Per cent prep pupils who had not attended pre-school before their first year at school: 2018</v>
      </c>
      <c r="P25" s="10"/>
      <c r="Q25" s="10"/>
      <c r="R25" s="10"/>
      <c r="S25" s="10"/>
      <c r="T25" s="10"/>
    </row>
    <row r="26" spans="1:20" ht="17.25" customHeight="1" x14ac:dyDescent="0.4">
      <c r="A26" s="128"/>
      <c r="B26" s="9"/>
      <c r="C26" s="9"/>
      <c r="D26" s="9"/>
      <c r="E26" s="9"/>
      <c r="F26" s="43"/>
      <c r="G26" s="43"/>
      <c r="H26" s="9"/>
      <c r="I26" s="9"/>
      <c r="J26" s="9"/>
      <c r="K26" s="9"/>
      <c r="L26" s="43"/>
      <c r="M26" s="43"/>
      <c r="N26" s="43"/>
      <c r="O26" s="37" t="str">
        <f>'Municipal Comparison'!O26</f>
        <v>Managers and professionals as a percentage of employed residents, 2016</v>
      </c>
      <c r="P26" s="10"/>
      <c r="Q26" s="10"/>
      <c r="R26" s="10"/>
      <c r="S26" s="10"/>
      <c r="T26" s="10"/>
    </row>
    <row r="27" spans="1:20" ht="17.25" customHeight="1" x14ac:dyDescent="0.4">
      <c r="A27" s="128"/>
      <c r="B27" s="9"/>
      <c r="C27" s="9"/>
      <c r="D27" s="9"/>
      <c r="E27" s="9"/>
      <c r="F27" s="43"/>
      <c r="G27" s="43"/>
      <c r="H27" s="9"/>
      <c r="I27" s="9"/>
      <c r="J27" s="9"/>
      <c r="K27" s="9"/>
      <c r="L27" s="43"/>
      <c r="M27" s="43"/>
      <c r="N27" s="43"/>
      <c r="O27" s="37" t="str">
        <f>'Municipal Comparison'!O27</f>
        <v>Unemployment rate, persons 15+, June 2020</v>
      </c>
      <c r="P27" s="10"/>
      <c r="Q27" s="10"/>
      <c r="R27" s="10"/>
      <c r="S27" s="10"/>
      <c r="T27" s="10"/>
    </row>
    <row r="28" spans="1:20" ht="17.25" customHeight="1" x14ac:dyDescent="0.4">
      <c r="A28" s="128"/>
      <c r="B28" s="9"/>
      <c r="C28" s="9"/>
      <c r="D28" s="9"/>
      <c r="E28" s="9"/>
      <c r="F28" s="43"/>
      <c r="G28" s="43"/>
      <c r="H28" s="9"/>
      <c r="I28" s="9"/>
      <c r="J28" s="9"/>
      <c r="K28" s="9"/>
      <c r="L28" s="43"/>
      <c r="M28" s="43"/>
      <c r="N28" s="43"/>
      <c r="O28" s="37" t="str">
        <f>'Municipal Comparison'!O28</f>
        <v>Youth disengagement rate [per cent not in paid employment or enrolled in formal education] among 20-24 year-olds, 2016</v>
      </c>
      <c r="P28" s="10"/>
      <c r="Q28" s="10"/>
      <c r="R28" s="10"/>
      <c r="S28" s="10"/>
      <c r="T28" s="10"/>
    </row>
    <row r="29" spans="1:20" ht="17.25" customHeight="1" x14ac:dyDescent="0.4">
      <c r="A29" s="128"/>
      <c r="B29" s="9"/>
      <c r="C29" s="9"/>
      <c r="D29" s="9"/>
      <c r="E29" s="9"/>
      <c r="F29" s="43"/>
      <c r="G29" s="43"/>
      <c r="H29" s="9"/>
      <c r="I29" s="9"/>
      <c r="J29" s="9"/>
      <c r="K29" s="9"/>
      <c r="L29" s="43"/>
      <c r="M29" s="43"/>
      <c r="N29" s="43"/>
      <c r="O29" s="37" t="str">
        <f>'Municipal Comparison'!O29</f>
        <v>Per cent of children who were presented for their 2-year key ages-and-stages visit, 2017</v>
      </c>
      <c r="P29" s="10"/>
      <c r="Q29" s="10"/>
      <c r="R29" s="10"/>
      <c r="S29" s="10"/>
      <c r="T29" s="10"/>
    </row>
    <row r="30" spans="1:20" ht="17.25" customHeight="1" x14ac:dyDescent="0.4">
      <c r="A30" s="128"/>
      <c r="B30" s="9"/>
      <c r="C30" s="9"/>
      <c r="D30" s="9"/>
      <c r="E30" s="9"/>
      <c r="F30" s="43"/>
      <c r="G30" s="43"/>
      <c r="H30" s="9"/>
      <c r="I30" s="9"/>
      <c r="J30" s="9"/>
      <c r="K30" s="9"/>
      <c r="L30" s="43"/>
      <c r="M30" s="43"/>
      <c r="N30" s="43"/>
      <c r="O30" s="37" t="str">
        <f>'Municipal Comparison'!O30</f>
        <v>Per cent of children fully breast feeding at 6 months, 2015/16</v>
      </c>
      <c r="P30" s="10"/>
      <c r="Q30" s="10"/>
      <c r="R30" s="10"/>
      <c r="S30" s="10"/>
      <c r="T30" s="10"/>
    </row>
    <row r="31" spans="1:20" ht="17.25" customHeight="1" x14ac:dyDescent="0.4">
      <c r="A31" s="128"/>
      <c r="B31" s="9"/>
      <c r="C31" s="9"/>
      <c r="D31" s="9"/>
      <c r="E31" s="9"/>
      <c r="F31" s="43"/>
      <c r="G31" s="43"/>
      <c r="H31" s="9"/>
      <c r="I31" s="9"/>
      <c r="J31" s="9"/>
      <c r="K31" s="9"/>
      <c r="L31" s="43"/>
      <c r="M31" s="43"/>
      <c r="N31" s="43"/>
      <c r="O31" s="37" t="str">
        <f>'Municipal Comparison'!O31</f>
        <v>Per cent of prep. pupils developmentally vulnerable in 1 or more domains, 2018</v>
      </c>
      <c r="P31" s="10"/>
      <c r="Q31" s="10"/>
      <c r="R31" s="10"/>
      <c r="S31" s="10"/>
      <c r="T31" s="10"/>
    </row>
    <row r="32" spans="1:20" ht="17.25" customHeight="1" x14ac:dyDescent="0.4">
      <c r="A32" s="128"/>
      <c r="B32" s="9"/>
      <c r="C32" s="9"/>
      <c r="D32" s="9"/>
      <c r="E32" s="9"/>
      <c r="F32" s="43"/>
      <c r="G32" s="43"/>
      <c r="H32" s="9"/>
      <c r="I32" s="9"/>
      <c r="J32" s="9"/>
      <c r="K32" s="9"/>
      <c r="L32" s="43"/>
      <c r="M32" s="43"/>
      <c r="N32" s="43"/>
      <c r="O32" s="37" t="str">
        <f>'Municipal Comparison'!O32</f>
        <v>Per cent prep pupils who had not attended pre-school before their first year at school: 2018</v>
      </c>
      <c r="P32" s="10"/>
      <c r="Q32" s="10"/>
      <c r="R32" s="10"/>
      <c r="S32" s="10"/>
      <c r="T32" s="10"/>
    </row>
    <row r="33" spans="1:20" ht="12.75" customHeight="1" x14ac:dyDescent="0.4">
      <c r="A33" s="128"/>
      <c r="B33" s="9"/>
      <c r="C33" s="9"/>
      <c r="D33" s="9"/>
      <c r="E33" s="9"/>
      <c r="F33" s="43"/>
      <c r="G33" s="43"/>
      <c r="H33" s="9"/>
      <c r="I33" s="9"/>
      <c r="J33" s="9"/>
      <c r="K33" s="9"/>
      <c r="L33" s="43"/>
      <c r="M33" s="43"/>
      <c r="N33" s="43"/>
      <c r="O33" s="37" t="str">
        <f>'Municipal Comparison'!O33</f>
        <v xml:space="preserve"> Child protection investigations completed per 1,000 eligible pop., 2014</v>
      </c>
      <c r="P33" s="10"/>
      <c r="Q33" s="10"/>
      <c r="R33" s="10"/>
      <c r="S33" s="10"/>
      <c r="T33" s="10"/>
    </row>
    <row r="34" spans="1:20" ht="1.5" customHeight="1" x14ac:dyDescent="0.4">
      <c r="A34" s="128"/>
      <c r="B34" s="9"/>
      <c r="C34" s="9"/>
      <c r="D34" s="9"/>
      <c r="E34" s="9"/>
      <c r="F34" s="43"/>
      <c r="G34" s="43"/>
      <c r="H34" s="9"/>
      <c r="I34" s="9"/>
      <c r="J34" s="9"/>
      <c r="K34" s="9"/>
      <c r="L34" s="43"/>
      <c r="M34" s="43"/>
      <c r="N34" s="43"/>
      <c r="O34" s="37" t="str">
        <f>'Municipal Comparison'!O34</f>
        <v>Birth rate per 1,000 women aged 20-24, 2019</v>
      </c>
      <c r="P34" s="10"/>
      <c r="Q34" s="10"/>
      <c r="R34" s="10"/>
      <c r="S34" s="10"/>
      <c r="T34" s="10"/>
    </row>
    <row r="35" spans="1:20" ht="1.5" customHeight="1" x14ac:dyDescent="0.4">
      <c r="A35" s="128"/>
      <c r="B35" s="9"/>
      <c r="C35" s="9"/>
      <c r="D35" s="9"/>
      <c r="E35" s="9"/>
      <c r="F35" s="43"/>
      <c r="G35" s="43"/>
      <c r="H35" s="9"/>
      <c r="I35" s="9"/>
      <c r="J35" s="9"/>
      <c r="K35" s="9"/>
      <c r="L35" s="43"/>
      <c r="M35" s="43"/>
      <c r="N35" s="43"/>
      <c r="O35" s="37" t="str">
        <f>'Municipal Comparison'!O35</f>
        <v>Per cent of two-parent families with no parent in paid work, 2016</v>
      </c>
      <c r="P35" s="10"/>
      <c r="Q35" s="10"/>
      <c r="R35" s="10"/>
      <c r="S35" s="10"/>
      <c r="T35" s="10"/>
    </row>
    <row r="36" spans="1:20" ht="1.5" customHeight="1" x14ac:dyDescent="0.4">
      <c r="A36" s="128"/>
      <c r="B36" s="9"/>
      <c r="C36" s="9"/>
      <c r="D36" s="9"/>
      <c r="E36" s="9"/>
      <c r="F36" s="43"/>
      <c r="G36" s="43"/>
      <c r="H36" s="9"/>
      <c r="I36" s="9"/>
      <c r="J36" s="9"/>
      <c r="K36" s="9"/>
      <c r="L36" s="43"/>
      <c r="M36" s="43"/>
      <c r="N36" s="43"/>
      <c r="O36" s="37" t="str">
        <f>'Municipal Comparison'!O36</f>
        <v>Median weekly household gross income: two-parent families, 2016</v>
      </c>
      <c r="P36" s="10"/>
      <c r="Q36" s="10"/>
      <c r="R36" s="10"/>
      <c r="S36" s="10"/>
      <c r="T36" s="10"/>
    </row>
    <row r="37" spans="1:20" ht="11.25" customHeight="1" x14ac:dyDescent="0.4">
      <c r="A37" s="128"/>
      <c r="B37" s="127" t="str">
        <f>INDEX(O9:O113,Correlations!C12)</f>
        <v>Birth rate per 1,000 women aged 20-24, 2019</v>
      </c>
      <c r="C37" s="127"/>
      <c r="D37" s="127"/>
      <c r="E37" s="127"/>
      <c r="F37" s="127"/>
      <c r="G37" s="127"/>
      <c r="H37" s="127"/>
      <c r="I37" s="127"/>
      <c r="J37" s="127"/>
      <c r="K37" s="9"/>
      <c r="L37" s="43"/>
      <c r="M37" s="43"/>
      <c r="N37" s="43"/>
      <c r="O37" s="37" t="str">
        <f>'Municipal Comparison'!O37</f>
        <v>Median weekly household gross income: one-parent families, 2016</v>
      </c>
      <c r="P37" s="10"/>
      <c r="Q37" s="10"/>
      <c r="R37" s="10"/>
      <c r="S37" s="10"/>
      <c r="T37" s="10"/>
    </row>
    <row r="38" spans="1:20" ht="1.5" customHeight="1" x14ac:dyDescent="0.4">
      <c r="A38" s="35"/>
      <c r="C38" s="34"/>
      <c r="D38" s="34"/>
      <c r="E38" s="34"/>
      <c r="F38" s="34"/>
      <c r="G38" s="34"/>
      <c r="H38" s="34"/>
      <c r="I38" s="34"/>
      <c r="J38" s="34"/>
      <c r="K38" s="34"/>
      <c r="L38" s="34"/>
      <c r="M38" s="60"/>
      <c r="N38" s="43"/>
      <c r="O38" s="37" t="str">
        <f>'Municipal Comparison'!O38</f>
        <v>Rate of Police callouts to family incidents, 2020/21 [per 100,000 residents]</v>
      </c>
      <c r="P38" s="10"/>
      <c r="Q38" s="10"/>
      <c r="R38" s="10"/>
      <c r="S38" s="10"/>
      <c r="T38" s="10"/>
    </row>
    <row r="39" spans="1:20" ht="15.75" customHeight="1" x14ac:dyDescent="0.4">
      <c r="A39" s="35"/>
      <c r="B39" s="129" t="str">
        <f>CONCATENATE("The correlation between ",B37," and ",A15," equals ",ROUNDUP(B44,2),", which represents a ",B45, " assocation between the two measures.")</f>
        <v>The correlation between Birth rate per 1,000 women aged 20-24, 2019 and Per cent of females who left school before finishing yr. 11, 2016 equals 0.86, which represents a substantial assocation between the two measures.</v>
      </c>
      <c r="C39" s="129"/>
      <c r="D39" s="129"/>
      <c r="E39" s="129"/>
      <c r="F39" s="129"/>
      <c r="G39" s="129"/>
      <c r="H39" s="129"/>
      <c r="I39" s="129"/>
      <c r="J39" s="129"/>
      <c r="K39" s="129"/>
      <c r="L39" s="129"/>
      <c r="M39" s="60"/>
      <c r="N39" s="43"/>
      <c r="O39" s="37" t="str">
        <f>'Municipal Comparison'!O39</f>
        <v>Median weekly gross individual income, persons aged 15 years or more, 2016</v>
      </c>
      <c r="P39" s="10"/>
      <c r="Q39" s="10"/>
      <c r="R39" s="10"/>
      <c r="S39" s="10"/>
      <c r="T39" s="10"/>
    </row>
    <row r="40" spans="1:20" ht="15.75" customHeight="1" x14ac:dyDescent="0.4">
      <c r="A40" s="35"/>
      <c r="B40" s="129"/>
      <c r="C40" s="129"/>
      <c r="D40" s="129"/>
      <c r="E40" s="129"/>
      <c r="F40" s="129"/>
      <c r="G40" s="129"/>
      <c r="H40" s="129"/>
      <c r="I40" s="129"/>
      <c r="J40" s="129"/>
      <c r="K40" s="129"/>
      <c r="L40" s="129"/>
      <c r="M40" s="60"/>
      <c r="N40" s="43"/>
      <c r="O40" s="37" t="str">
        <f>'Municipal Comparison'!O40</f>
        <v>Per cent of weekly individual incomes below $200 among persons aged 35-44 years, 2016</v>
      </c>
      <c r="P40" s="10"/>
      <c r="Q40" s="10"/>
      <c r="R40" s="10"/>
      <c r="S40" s="10"/>
      <c r="T40" s="10"/>
    </row>
    <row r="41" spans="1:20" ht="11.25" customHeight="1" x14ac:dyDescent="0.4">
      <c r="A41" s="35"/>
      <c r="B41" s="9"/>
      <c r="C41" s="9"/>
      <c r="D41" s="9"/>
      <c r="E41" s="9"/>
      <c r="F41" s="9"/>
      <c r="G41" s="9"/>
      <c r="H41" s="9"/>
      <c r="L41" s="35"/>
      <c r="M41" s="43"/>
      <c r="N41" s="43"/>
      <c r="O41" s="37" t="str">
        <f>'Municipal Comparison'!O41</f>
        <v>SEIFA Index of Relative Socio-economic Disadvantage, 2016</v>
      </c>
      <c r="P41" s="10"/>
      <c r="Q41" s="10"/>
      <c r="R41" s="10"/>
      <c r="S41" s="10"/>
      <c r="T41" s="10"/>
    </row>
    <row r="42" spans="1:20" ht="11.25" customHeight="1" x14ac:dyDescent="0.4">
      <c r="A42" s="35"/>
      <c r="B42" s="9"/>
      <c r="C42" s="9"/>
      <c r="D42" s="9"/>
      <c r="E42" s="9"/>
      <c r="F42" s="9"/>
      <c r="G42" s="9"/>
      <c r="H42" s="9"/>
      <c r="I42" s="9"/>
      <c r="J42" s="9"/>
      <c r="L42" s="35"/>
      <c r="M42" s="43"/>
      <c r="N42" s="43"/>
      <c r="O42" s="37" t="str">
        <f>'Municipal Comparison'!O42</f>
        <v>Female median individual weekly gross income, 2016</v>
      </c>
      <c r="P42" s="10"/>
      <c r="Q42" s="10"/>
      <c r="R42" s="10"/>
      <c r="S42" s="10"/>
      <c r="T42" s="10"/>
    </row>
    <row r="43" spans="1:20" ht="11.25" customHeight="1" x14ac:dyDescent="0.4">
      <c r="A43" s="35"/>
      <c r="B43" s="10"/>
      <c r="C43" s="10"/>
      <c r="D43" s="10"/>
      <c r="E43" s="10"/>
      <c r="F43" s="10"/>
      <c r="G43" s="10"/>
      <c r="H43" s="9"/>
      <c r="I43" s="9"/>
      <c r="J43" s="9"/>
      <c r="L43" s="35"/>
      <c r="M43" s="43"/>
      <c r="N43" s="43"/>
      <c r="O43" s="37" t="str">
        <f>'Municipal Comparison'!O43</f>
        <v>Male median individual weekly gross income, 2016</v>
      </c>
      <c r="P43" s="10"/>
      <c r="Q43" s="10"/>
      <c r="R43" s="10"/>
      <c r="S43" s="10"/>
      <c r="T43" s="10"/>
    </row>
    <row r="44" spans="1:20" ht="11.25" customHeight="1" x14ac:dyDescent="0.4">
      <c r="A44" s="35"/>
      <c r="B44" s="13">
        <f>CORREL(E44:E74,F44:F74)</f>
        <v>0.85551228079678765</v>
      </c>
      <c r="C44" s="39">
        <v>1</v>
      </c>
      <c r="D44" s="40" t="s">
        <v>0</v>
      </c>
      <c r="E44" s="41">
        <f>VLOOKUP(C44,'Data 3 Table'!$A$4:$DI$34,$C$12+2)</f>
        <v>25.601002873248945</v>
      </c>
      <c r="F44" s="41">
        <f>VLOOKUP(C44,'Data 3 Table'!$A$4:$DI$34,$C$14+2)</f>
        <v>34.561626429479034</v>
      </c>
      <c r="G44" s="42"/>
      <c r="H44" s="9"/>
      <c r="I44" s="9"/>
      <c r="J44" s="9"/>
      <c r="L44" s="35"/>
      <c r="M44" s="43"/>
      <c r="N44" s="43"/>
      <c r="O44" s="37" t="str">
        <f>'Municipal Comparison'!O44</f>
        <v>Persons median individual weekly gross income, 2016</v>
      </c>
      <c r="P44" s="10"/>
      <c r="Q44" s="10"/>
      <c r="R44" s="10"/>
      <c r="S44" s="10"/>
      <c r="T44" s="10"/>
    </row>
    <row r="45" spans="1:20" ht="11.25" customHeight="1" x14ac:dyDescent="0.4">
      <c r="A45" s="35"/>
      <c r="B45" s="14" t="str">
        <f>IF(ABS(B44)&gt;0.75,"substantial",IF(AND(ABS(B44)&lt;0.75,ABS(B44)&gt;0.5),"moderate","weak"))</f>
        <v>substantial</v>
      </c>
      <c r="C45" s="39">
        <v>2</v>
      </c>
      <c r="D45" s="40" t="s">
        <v>1</v>
      </c>
      <c r="E45" s="41">
        <f>VLOOKUP(C45,'Data 3 Table'!$A$4:$DI$34,$C$12+2)</f>
        <v>74.975454242934575</v>
      </c>
      <c r="F45" s="41">
        <f>VLOOKUP(C45,'Data 3 Table'!$A$4:$DI$34,$C$14+2)</f>
        <v>37.990196078431367</v>
      </c>
      <c r="G45" s="42"/>
      <c r="H45" s="9"/>
      <c r="I45" s="9"/>
      <c r="J45" s="9"/>
      <c r="L45" s="35"/>
      <c r="M45" s="43"/>
      <c r="N45" s="43"/>
      <c r="O45" s="37" t="str">
        <f>'Municipal Comparison'!O45</f>
        <v>Per cent of 2-parent families with children aged less than 15, which possess fewer than 2 cars, 2016</v>
      </c>
      <c r="P45" s="10"/>
      <c r="Q45" s="10"/>
      <c r="R45" s="10"/>
      <c r="S45" s="10"/>
      <c r="T45" s="10"/>
    </row>
    <row r="46" spans="1:20" ht="11.25" customHeight="1" x14ac:dyDescent="0.4">
      <c r="A46" s="35"/>
      <c r="B46" s="14"/>
      <c r="C46" s="39">
        <v>3</v>
      </c>
      <c r="D46" s="40" t="s">
        <v>2</v>
      </c>
      <c r="E46" s="41">
        <f>VLOOKUP(C46,'Data 3 Table'!$A$4:$DI$34,$C$12+2)</f>
        <v>49.29470778287461</v>
      </c>
      <c r="F46" s="41">
        <f>VLOOKUP(C46,'Data 3 Table'!$A$4:$DI$34,$C$14+2)</f>
        <v>32.432979261507334</v>
      </c>
      <c r="G46" s="42"/>
      <c r="H46" s="9"/>
      <c r="I46" s="9"/>
      <c r="J46" s="9"/>
      <c r="L46" s="35"/>
      <c r="M46" s="43"/>
      <c r="N46" s="43"/>
      <c r="O46" s="37" t="str">
        <f>'Municipal Comparison'!O46</f>
        <v>Gini Coefficient: 30-34 year olds, 2011 (a measure of income distribution - 1 = complete inequality; 0 = complete equality), 2016</v>
      </c>
      <c r="P46" s="10"/>
      <c r="Q46" s="10"/>
      <c r="R46" s="10"/>
      <c r="S46" s="10"/>
      <c r="T46" s="10"/>
    </row>
    <row r="47" spans="1:20" ht="12" customHeight="1" x14ac:dyDescent="0.4">
      <c r="A47" s="35"/>
      <c r="B47" s="14"/>
      <c r="C47" s="39">
        <v>4</v>
      </c>
      <c r="D47" s="40" t="s">
        <v>3</v>
      </c>
      <c r="E47" s="41">
        <f>VLOOKUP(C47,'Data 3 Table'!$A$4:$DI$34,$C$12+2)</f>
        <v>12.50717273372879</v>
      </c>
      <c r="F47" s="41">
        <f>VLOOKUP(C47,'Data 3 Table'!$A$4:$DI$34,$C$14+2)</f>
        <v>23.385268537982771</v>
      </c>
      <c r="G47" s="42"/>
      <c r="H47" s="9"/>
      <c r="I47" s="9"/>
      <c r="J47" s="9"/>
      <c r="L47" s="35"/>
      <c r="M47" s="43"/>
      <c r="N47" s="43"/>
      <c r="O47" s="37" t="str">
        <f>'Municipal Comparison'!O47</f>
        <v>Per cent of renting households, which are living below the poverty line, 2016</v>
      </c>
      <c r="P47" s="10"/>
      <c r="Q47" s="10"/>
      <c r="R47" s="10"/>
      <c r="S47" s="10"/>
      <c r="T47" s="10"/>
    </row>
    <row r="48" spans="1:20" ht="12" customHeight="1" x14ac:dyDescent="0.4">
      <c r="A48" s="35"/>
      <c r="B48" s="14"/>
      <c r="C48" s="39">
        <v>5</v>
      </c>
      <c r="D48" s="40" t="s">
        <v>4</v>
      </c>
      <c r="E48" s="41">
        <f>VLOOKUP(C48,'Data 3 Table'!$A$4:$DI$34,$C$12+2)</f>
        <v>60.709922413945023</v>
      </c>
      <c r="F48" s="41">
        <f>VLOOKUP(C48,'Data 3 Table'!$A$4:$DI$34,$C$14+2)</f>
        <v>38.504394224733204</v>
      </c>
      <c r="G48" s="42"/>
      <c r="H48" s="9"/>
      <c r="I48" s="9"/>
      <c r="J48" s="9"/>
      <c r="L48" s="35"/>
      <c r="M48" s="43"/>
      <c r="N48" s="43"/>
      <c r="O48" s="37" t="str">
        <f>'Municipal Comparison'!O48</f>
        <v>Per cent of dwellings which are owned or being purchased by their occupants, 2016</v>
      </c>
      <c r="P48" s="10"/>
      <c r="Q48" s="10"/>
      <c r="R48" s="10"/>
      <c r="S48" s="10"/>
      <c r="T48" s="10"/>
    </row>
    <row r="49" spans="1:20" ht="12" customHeight="1" x14ac:dyDescent="0.4">
      <c r="A49" s="35"/>
      <c r="B49" s="42"/>
      <c r="C49" s="39">
        <v>6</v>
      </c>
      <c r="D49" s="40" t="s">
        <v>5</v>
      </c>
      <c r="E49" s="41">
        <f>VLOOKUP(C49,'Data 3 Table'!$A$4:$DI$34,$C$12+2)</f>
        <v>62.492895713768569</v>
      </c>
      <c r="F49" s="41">
        <f>VLOOKUP(C49,'Data 3 Table'!$A$4:$DI$34,$C$14+2)</f>
        <v>35.775302768166092</v>
      </c>
      <c r="G49" s="42"/>
      <c r="H49" s="9"/>
      <c r="I49" s="9"/>
      <c r="J49" s="9"/>
      <c r="L49" s="35"/>
      <c r="M49" s="43"/>
      <c r="N49" s="43"/>
      <c r="O49" s="37" t="str">
        <f>'Municipal Comparison'!O49</f>
        <v>Per cent of dwellings which are rented from the government, co-operatives or the church, 2016</v>
      </c>
      <c r="P49" s="10"/>
      <c r="Q49" s="10"/>
      <c r="R49" s="10"/>
      <c r="S49" s="10"/>
      <c r="T49" s="10"/>
    </row>
    <row r="50" spans="1:20" ht="12" customHeight="1" x14ac:dyDescent="0.4">
      <c r="A50" s="35"/>
      <c r="B50" s="42"/>
      <c r="C50" s="39">
        <v>7</v>
      </c>
      <c r="D50" s="40" t="s">
        <v>6</v>
      </c>
      <c r="E50" s="41">
        <f>VLOOKUP(C50,'Data 3 Table'!$A$4:$DI$34,$C$12+2)</f>
        <v>2.7166228584148526</v>
      </c>
      <c r="F50" s="41">
        <f>VLOOKUP(C50,'Data 3 Table'!$A$4:$DI$34,$C$14+2)</f>
        <v>17.297853194498007</v>
      </c>
      <c r="G50" s="42"/>
      <c r="H50" s="9"/>
      <c r="I50" s="9"/>
      <c r="J50" s="9"/>
      <c r="L50" s="35"/>
      <c r="M50" s="43"/>
      <c r="N50" s="43"/>
      <c r="O50" s="37" t="str">
        <f>'Municipal Comparison'!O50</f>
        <v>Per cent of private dwellings which are overcrowded, 2016</v>
      </c>
      <c r="P50" s="10"/>
      <c r="Q50" s="10"/>
      <c r="R50" s="10"/>
      <c r="S50" s="10"/>
      <c r="T50" s="10"/>
    </row>
    <row r="51" spans="1:20" ht="12" customHeight="1" x14ac:dyDescent="0.4">
      <c r="A51" s="35"/>
      <c r="B51" s="42"/>
      <c r="C51" s="39">
        <v>8</v>
      </c>
      <c r="D51" s="40" t="s">
        <v>7</v>
      </c>
      <c r="E51" s="41">
        <f>VLOOKUP(C51,'Data 3 Table'!$A$4:$DI$34,$C$12+2)</f>
        <v>68.596927957023169</v>
      </c>
      <c r="F51" s="41">
        <f>VLOOKUP(C51,'Data 3 Table'!$A$4:$DI$34,$C$14+2)</f>
        <v>38.966789667896677</v>
      </c>
      <c r="G51" s="42"/>
      <c r="H51" s="9"/>
      <c r="I51" s="9"/>
      <c r="J51" s="9"/>
      <c r="L51" s="35"/>
      <c r="M51" s="43"/>
      <c r="N51" s="43"/>
      <c r="O51" s="37" t="str">
        <f>'Municipal Comparison'!O51</f>
        <v>Female / Male (%): Per cent of 30-39 year olds who had left school before completing year 11, 2016</v>
      </c>
      <c r="P51" s="10"/>
      <c r="Q51" s="10"/>
      <c r="R51" s="10"/>
      <c r="S51" s="10"/>
      <c r="T51" s="10"/>
    </row>
    <row r="52" spans="1:20" ht="12" customHeight="1" x14ac:dyDescent="0.4">
      <c r="A52" s="35"/>
      <c r="B52" s="42"/>
      <c r="C52" s="39">
        <v>9</v>
      </c>
      <c r="D52" s="40" t="s">
        <v>8</v>
      </c>
      <c r="E52" s="41">
        <f>VLOOKUP(C52,'Data 3 Table'!$A$4:$DI$34,$C$12+2)</f>
        <v>2.0115497875085682</v>
      </c>
      <c r="F52" s="41">
        <f>VLOOKUP(C52,'Data 3 Table'!$A$4:$DI$34,$C$14+2)</f>
        <v>13.463276671428989</v>
      </c>
      <c r="G52" s="42"/>
      <c r="H52" s="9"/>
      <c r="I52" s="9"/>
      <c r="J52" s="9"/>
      <c r="L52" s="35"/>
      <c r="M52" s="43"/>
      <c r="N52" s="43"/>
      <c r="O52" s="37" t="str">
        <f>'Municipal Comparison'!O52</f>
        <v>Average number of children born per 1000 women aged 20-24, 2016</v>
      </c>
      <c r="P52" s="10"/>
      <c r="Q52" s="10"/>
      <c r="R52" s="10"/>
      <c r="S52" s="10"/>
      <c r="T52" s="10"/>
    </row>
    <row r="53" spans="1:20" ht="12" customHeight="1" x14ac:dyDescent="0.4">
      <c r="A53" s="35"/>
      <c r="B53" s="42"/>
      <c r="C53" s="39">
        <v>10</v>
      </c>
      <c r="D53" s="40" t="s">
        <v>9</v>
      </c>
      <c r="E53" s="41">
        <f>VLOOKUP(C53,'Data 3 Table'!$A$4:$DI$34,$C$12+2)</f>
        <v>34.01756961956638</v>
      </c>
      <c r="F53" s="41">
        <f>VLOOKUP(C53,'Data 3 Table'!$A$4:$DI$34,$C$14+2)</f>
        <v>33.949505916631161</v>
      </c>
      <c r="G53" s="42"/>
      <c r="H53" s="9"/>
      <c r="I53" s="9"/>
      <c r="J53" s="9"/>
      <c r="L53" s="35"/>
      <c r="M53" s="43"/>
      <c r="N53" s="43"/>
      <c r="O53" s="37" t="str">
        <f>'Municipal Comparison'!O53</f>
        <v>Female / Male (%): Hours worked at home by persons in full-time employment and aged 30-39 years, 2016</v>
      </c>
      <c r="P53" s="10"/>
      <c r="Q53" s="10"/>
      <c r="R53" s="10"/>
      <c r="S53" s="10"/>
      <c r="T53" s="10"/>
    </row>
    <row r="54" spans="1:20" ht="12" customHeight="1" x14ac:dyDescent="0.4">
      <c r="A54" s="35"/>
      <c r="B54" s="42"/>
      <c r="C54" s="39">
        <v>11</v>
      </c>
      <c r="D54" s="40" t="s">
        <v>10</v>
      </c>
      <c r="E54" s="41">
        <f>VLOOKUP(C54,'Data 3 Table'!$A$4:$DI$34,$C$12+2)</f>
        <v>84.290231957050949</v>
      </c>
      <c r="F54" s="41">
        <f>VLOOKUP(C54,'Data 3 Table'!$A$4:$DI$34,$C$14+2)</f>
        <v>39.821826280623604</v>
      </c>
      <c r="G54" s="42"/>
      <c r="H54" s="43"/>
      <c r="I54" s="43"/>
      <c r="J54" s="43"/>
      <c r="K54" s="35"/>
      <c r="L54" s="35"/>
      <c r="M54" s="43"/>
      <c r="N54" s="43"/>
      <c r="O54" s="37" t="str">
        <f>'Municipal Comparison'!O54</f>
        <v>Male incomes: per cent higher than female incomes - persons 15-64 in full-time employment, 2016</v>
      </c>
      <c r="P54" s="10"/>
      <c r="Q54" s="10"/>
      <c r="R54" s="10"/>
      <c r="S54" s="10"/>
      <c r="T54" s="10"/>
    </row>
    <row r="55" spans="1:20" ht="12" customHeight="1" x14ac:dyDescent="0.4">
      <c r="A55" s="35"/>
      <c r="B55" s="42"/>
      <c r="C55" s="39">
        <v>12</v>
      </c>
      <c r="D55" s="40" t="s">
        <v>11</v>
      </c>
      <c r="E55" s="41">
        <f>VLOOKUP(C55,'Data 3 Table'!$A$4:$DI$34,$C$12+2)</f>
        <v>71.916828749104567</v>
      </c>
      <c r="F55" s="41">
        <f>VLOOKUP(C55,'Data 3 Table'!$A$4:$DI$34,$C$14+2)</f>
        <v>41.211065127423218</v>
      </c>
      <c r="G55" s="42"/>
      <c r="H55" s="43"/>
      <c r="I55" s="43"/>
      <c r="J55" s="43"/>
      <c r="K55" s="35"/>
      <c r="L55" s="35"/>
      <c r="M55" s="43"/>
      <c r="N55" s="43"/>
      <c r="O55" s="37" t="str">
        <f>'Municipal Comparison'!O55</f>
        <v>Male / Female (%):  Proportion of persons in paid work who hold managerial or professional jobs, 2016</v>
      </c>
      <c r="P55" s="10"/>
      <c r="Q55" s="10"/>
      <c r="R55" s="10"/>
      <c r="S55" s="10"/>
      <c r="T55" s="10"/>
    </row>
    <row r="56" spans="1:20" ht="12" customHeight="1" x14ac:dyDescent="0.4">
      <c r="A56" s="35"/>
      <c r="B56" s="42"/>
      <c r="C56" s="39">
        <v>13</v>
      </c>
      <c r="D56" s="40" t="s">
        <v>12</v>
      </c>
      <c r="E56" s="41">
        <f>VLOOKUP(C56,'Data 3 Table'!$A$4:$DI$34,$C$12+2)</f>
        <v>57.138818455485151</v>
      </c>
      <c r="F56" s="41">
        <f>VLOOKUP(C56,'Data 3 Table'!$A$4:$DI$34,$C$14+2)</f>
        <v>31.269053218360771</v>
      </c>
      <c r="G56" s="42"/>
      <c r="H56" s="43"/>
      <c r="I56" s="43"/>
      <c r="J56" s="43"/>
      <c r="K56" s="35"/>
      <c r="L56" s="35"/>
      <c r="M56" s="43"/>
      <c r="N56" s="43"/>
      <c r="O56" s="37" t="str">
        <f>'Municipal Comparison'!O56</f>
        <v>Rate of Police callouts to family incidents, 2020/21 [per 100,000 residents]</v>
      </c>
      <c r="P56" s="10"/>
      <c r="Q56" s="10"/>
      <c r="R56" s="10"/>
      <c r="S56" s="10"/>
      <c r="T56" s="10"/>
    </row>
    <row r="57" spans="1:20" ht="12" customHeight="1" x14ac:dyDescent="0.4">
      <c r="A57" s="35"/>
      <c r="B57" s="42"/>
      <c r="C57" s="39">
        <v>14</v>
      </c>
      <c r="D57" s="40" t="s">
        <v>13</v>
      </c>
      <c r="E57" s="41">
        <f>VLOOKUP(C57,'Data 3 Table'!$A$4:$DI$34,$C$12+2)</f>
        <v>43.996195752765118</v>
      </c>
      <c r="F57" s="41">
        <f>VLOOKUP(C57,'Data 3 Table'!$A$4:$DI$34,$C$14+2)</f>
        <v>29.455384361868663</v>
      </c>
      <c r="G57" s="42"/>
      <c r="H57" s="43"/>
      <c r="I57" s="43"/>
      <c r="J57" s="43"/>
      <c r="K57" s="35"/>
      <c r="L57" s="35"/>
      <c r="M57" s="43"/>
      <c r="N57" s="43"/>
      <c r="O57" s="37" t="str">
        <f>'Municipal Comparison'!O57</f>
        <v>Male / Female (%): Median hours in paid employment per week, persons 15-64 years 2016</v>
      </c>
      <c r="P57" s="10"/>
      <c r="Q57" s="10"/>
      <c r="R57" s="10"/>
      <c r="S57" s="10"/>
      <c r="T57" s="10"/>
    </row>
    <row r="58" spans="1:20" ht="12" customHeight="1" x14ac:dyDescent="0.4">
      <c r="A58" s="35"/>
      <c r="B58" s="42"/>
      <c r="C58" s="39">
        <v>15</v>
      </c>
      <c r="D58" s="40" t="s">
        <v>14</v>
      </c>
      <c r="E58" s="41">
        <f>VLOOKUP(C58,'Data 3 Table'!$A$4:$DI$34,$C$12+2)</f>
        <v>80.968932256596844</v>
      </c>
      <c r="F58" s="41">
        <f>VLOOKUP(C58,'Data 3 Table'!$A$4:$DI$34,$C$14+2)</f>
        <v>46.750398724082935</v>
      </c>
      <c r="G58" s="42"/>
      <c r="H58" s="43"/>
      <c r="I58" s="43"/>
      <c r="J58" s="43"/>
      <c r="K58" s="35"/>
      <c r="L58" s="35"/>
      <c r="M58" s="43"/>
      <c r="N58" s="43"/>
      <c r="O58" s="37" t="str">
        <f>'Municipal Comparison'!O58</f>
        <v>Low Gender Equity Score, 2015</v>
      </c>
      <c r="P58" s="10"/>
      <c r="Q58" s="10"/>
      <c r="R58" s="10"/>
      <c r="S58" s="10"/>
      <c r="T58" s="10"/>
    </row>
    <row r="59" spans="1:20" ht="12" customHeight="1" x14ac:dyDescent="0.4">
      <c r="A59" s="35"/>
      <c r="B59" s="42"/>
      <c r="C59" s="39">
        <v>16</v>
      </c>
      <c r="D59" s="40" t="s">
        <v>15</v>
      </c>
      <c r="E59" s="41">
        <f>VLOOKUP(C59,'Data 3 Table'!$A$4:$DI$34,$C$12+2)</f>
        <v>43.383016425606812</v>
      </c>
      <c r="F59" s="41">
        <f>VLOOKUP(C59,'Data 3 Table'!$A$4:$DI$34,$C$14+2)</f>
        <v>36.941536890477408</v>
      </c>
      <c r="G59" s="42"/>
      <c r="H59" s="43"/>
      <c r="I59" s="43"/>
      <c r="J59" s="43"/>
      <c r="K59" s="35"/>
      <c r="L59" s="35"/>
      <c r="M59" s="43"/>
      <c r="N59" s="43"/>
      <c r="O59" s="37">
        <f>'Municipal Comparison'!O59</f>
        <v>0</v>
      </c>
      <c r="P59" s="10"/>
      <c r="Q59" s="10"/>
      <c r="R59" s="10"/>
      <c r="S59" s="10"/>
      <c r="T59" s="10"/>
    </row>
    <row r="60" spans="1:20" ht="12" customHeight="1" x14ac:dyDescent="0.4">
      <c r="A60" s="35"/>
      <c r="B60" s="42"/>
      <c r="C60" s="39">
        <v>17</v>
      </c>
      <c r="D60" s="40" t="s">
        <v>16</v>
      </c>
      <c r="E60" s="41">
        <f>VLOOKUP(C60,'Data 3 Table'!$A$4:$DI$34,$C$12+2)</f>
        <v>71.202805646406247</v>
      </c>
      <c r="F60" s="41">
        <f>VLOOKUP(C60,'Data 3 Table'!$A$4:$DI$34,$C$14+2)</f>
        <v>37.220420010244155</v>
      </c>
      <c r="G60" s="42"/>
      <c r="H60" s="43"/>
      <c r="I60" s="43"/>
      <c r="J60" s="43"/>
      <c r="K60" s="35"/>
      <c r="L60" s="35"/>
      <c r="M60" s="43"/>
      <c r="N60" s="43"/>
      <c r="O60" s="37" t="str">
        <f>'Municipal Comparison'!O60</f>
        <v>% persons obese, 2017</v>
      </c>
      <c r="P60" s="10"/>
      <c r="Q60" s="10"/>
      <c r="R60" s="10"/>
      <c r="S60" s="10"/>
      <c r="T60" s="10"/>
    </row>
    <row r="61" spans="1:20" ht="12" customHeight="1" x14ac:dyDescent="0.4">
      <c r="A61" s="35"/>
      <c r="B61" s="42"/>
      <c r="C61" s="39">
        <v>18</v>
      </c>
      <c r="D61" s="40" t="s">
        <v>17</v>
      </c>
      <c r="E61" s="41">
        <f>VLOOKUP(C61,'Data 3 Table'!$A$4:$DI$34,$C$12+2)</f>
        <v>11.425273990573661</v>
      </c>
      <c r="F61" s="41">
        <f>VLOOKUP(C61,'Data 3 Table'!$A$4:$DI$34,$C$14+2)</f>
        <v>23.742098178534306</v>
      </c>
      <c r="G61" s="42"/>
      <c r="H61" s="43"/>
      <c r="I61" s="43"/>
      <c r="J61" s="43"/>
      <c r="K61" s="35"/>
      <c r="L61" s="35"/>
      <c r="M61" s="43"/>
      <c r="N61" s="43"/>
      <c r="O61" s="37" t="str">
        <f>'Municipal Comparison'!O61</f>
        <v>Self-reported health status - Fair/poor, 2017</v>
      </c>
      <c r="P61" s="10"/>
      <c r="Q61" s="10"/>
      <c r="R61" s="10"/>
      <c r="S61" s="10"/>
      <c r="T61" s="10"/>
    </row>
    <row r="62" spans="1:20" ht="12" customHeight="1" x14ac:dyDescent="0.4">
      <c r="A62" s="35"/>
      <c r="B62" s="42"/>
      <c r="C62" s="39">
        <v>19</v>
      </c>
      <c r="D62" s="40" t="s">
        <v>18</v>
      </c>
      <c r="E62" s="41">
        <f>VLOOKUP(C62,'Data 3 Table'!$A$4:$DI$34,$C$12+2)</f>
        <v>77.326780638469842</v>
      </c>
      <c r="F62" s="41">
        <f>VLOOKUP(C62,'Data 3 Table'!$A$4:$DI$34,$C$14+2)</f>
        <v>40.10080881491033</v>
      </c>
      <c r="G62" s="42"/>
      <c r="H62" s="43"/>
      <c r="I62" s="43"/>
      <c r="J62" s="43"/>
      <c r="K62" s="35"/>
      <c r="L62" s="35"/>
      <c r="M62" s="43"/>
      <c r="N62" s="43"/>
      <c r="O62" s="37" t="str">
        <f>'Municipal Comparison'!O62</f>
        <v>Sedentary level of activity, 2017</v>
      </c>
      <c r="P62" s="10"/>
      <c r="Q62" s="10"/>
      <c r="R62" s="10"/>
      <c r="S62" s="10"/>
      <c r="T62" s="10"/>
    </row>
    <row r="63" spans="1:20" ht="12" customHeight="1" x14ac:dyDescent="0.4">
      <c r="A63" s="35"/>
      <c r="B63" s="42"/>
      <c r="C63" s="39">
        <v>20</v>
      </c>
      <c r="D63" s="40" t="s">
        <v>19</v>
      </c>
      <c r="E63" s="41">
        <f>VLOOKUP(C63,'Data 3 Table'!$A$4:$DI$34,$C$12+2)</f>
        <v>36.856262965749764</v>
      </c>
      <c r="F63" s="41">
        <f>VLOOKUP(C63,'Data 3 Table'!$A$4:$DI$34,$C$14+2)</f>
        <v>31.216347085028083</v>
      </c>
      <c r="G63" s="42"/>
      <c r="H63" s="43"/>
      <c r="I63" s="43"/>
      <c r="J63" s="43"/>
      <c r="K63" s="35"/>
      <c r="L63" s="35"/>
      <c r="M63" s="43"/>
      <c r="N63" s="43"/>
      <c r="O63" s="37" t="str">
        <f>'Municipal Comparison'!O63</f>
        <v>Met fruit consumption guidelines, 2017</v>
      </c>
      <c r="P63" s="10"/>
      <c r="Q63" s="10"/>
      <c r="R63" s="10"/>
      <c r="S63" s="10"/>
      <c r="T63" s="10"/>
    </row>
    <row r="64" spans="1:20" ht="12" customHeight="1" x14ac:dyDescent="0.4">
      <c r="A64" s="35"/>
      <c r="B64" s="42"/>
      <c r="C64" s="39">
        <v>21</v>
      </c>
      <c r="D64" s="40" t="s">
        <v>20</v>
      </c>
      <c r="E64" s="41">
        <f>VLOOKUP(C64,'Data 3 Table'!$A$4:$DI$34,$C$12+2)</f>
        <v>89.663347148880817</v>
      </c>
      <c r="F64" s="41">
        <f>VLOOKUP(C64,'Data 3 Table'!$A$4:$DI$34,$C$14+2)</f>
        <v>44.080919080919081</v>
      </c>
      <c r="G64" s="42"/>
      <c r="H64" s="43"/>
      <c r="I64" s="43"/>
      <c r="J64" s="43"/>
      <c r="K64" s="35"/>
      <c r="L64" s="35"/>
      <c r="M64" s="43"/>
      <c r="N64" s="43"/>
      <c r="O64" s="37" t="str">
        <f>'Municipal Comparison'!O64</f>
        <v>Met vegetable consumption guidelines , 2017</v>
      </c>
      <c r="P64" s="10"/>
      <c r="Q64" s="10"/>
      <c r="R64" s="10"/>
      <c r="S64" s="10"/>
      <c r="T64" s="10"/>
    </row>
    <row r="65" spans="1:20" ht="12" customHeight="1" x14ac:dyDescent="0.4">
      <c r="A65" s="35"/>
      <c r="B65" s="42"/>
      <c r="C65" s="39">
        <v>22</v>
      </c>
      <c r="D65" s="40" t="s">
        <v>21</v>
      </c>
      <c r="E65" s="41">
        <f>VLOOKUP(C65,'Data 3 Table'!$A$4:$DI$34,$C$12+2)</f>
        <v>9.9010411309753401</v>
      </c>
      <c r="F65" s="41">
        <f>VLOOKUP(C65,'Data 3 Table'!$A$4:$DI$34,$C$14+2)</f>
        <v>16.01478886942985</v>
      </c>
      <c r="G65" s="42"/>
      <c r="H65" s="43"/>
      <c r="I65" s="43"/>
      <c r="J65" s="43"/>
      <c r="K65" s="35"/>
      <c r="L65" s="35"/>
      <c r="M65" s="43"/>
      <c r="N65" s="43"/>
      <c r="O65" s="37" t="str">
        <f>'Municipal Comparison'!O65</f>
        <v>Consume take-away meals, or snacks, more than once a week, 2017</v>
      </c>
      <c r="P65" s="10"/>
      <c r="Q65" s="10"/>
      <c r="R65" s="10"/>
      <c r="S65" s="10"/>
      <c r="T65" s="10"/>
    </row>
    <row r="66" spans="1:20" ht="12" customHeight="1" x14ac:dyDescent="0.4">
      <c r="A66" s="35"/>
      <c r="B66" s="42"/>
      <c r="C66" s="39">
        <v>23</v>
      </c>
      <c r="D66" s="40" t="s">
        <v>22</v>
      </c>
      <c r="E66" s="41">
        <f>VLOOKUP(C66,'Data 3 Table'!$A$4:$DI$34,$C$12+2)</f>
        <v>97.458539401175884</v>
      </c>
      <c r="F66" s="41">
        <f>VLOOKUP(C66,'Data 3 Table'!$A$4:$DI$34,$C$14+2)</f>
        <v>40.772473820209434</v>
      </c>
      <c r="G66" s="42"/>
      <c r="H66" s="43"/>
      <c r="I66" s="43"/>
      <c r="J66" s="43"/>
      <c r="K66" s="35"/>
      <c r="L66" s="35"/>
      <c r="M66" s="43"/>
      <c r="N66" s="43"/>
      <c r="O66" s="37" t="str">
        <f>'Municipal Comparison'!O66</f>
        <v>Consume sugar-sweetened soft drinks daily, 2017</v>
      </c>
      <c r="P66" s="10"/>
      <c r="Q66" s="10"/>
      <c r="R66" s="10"/>
      <c r="S66" s="10"/>
      <c r="T66" s="10"/>
    </row>
    <row r="67" spans="1:20" ht="12" customHeight="1" x14ac:dyDescent="0.4">
      <c r="A67" s="35"/>
      <c r="B67" s="42"/>
      <c r="C67" s="39">
        <v>24</v>
      </c>
      <c r="D67" s="40" t="s">
        <v>23</v>
      </c>
      <c r="E67" s="41">
        <f>VLOOKUP(C67,'Data 3 Table'!$A$4:$DI$34,$C$12+2)</f>
        <v>51.561643530991461</v>
      </c>
      <c r="F67" s="41">
        <f>VLOOKUP(C67,'Data 3 Table'!$A$4:$DI$34,$C$14+2)</f>
        <v>30.966984209839488</v>
      </c>
      <c r="G67" s="42"/>
      <c r="H67" s="43"/>
      <c r="I67" s="43"/>
      <c r="J67" s="43"/>
      <c r="K67" s="35"/>
      <c r="L67" s="35"/>
      <c r="M67" s="43"/>
      <c r="N67" s="43"/>
      <c r="O67" s="37" t="str">
        <f>'Municipal Comparison'!O67</f>
        <v>Increased lifetime risk of alcohol-related harm, 2017</v>
      </c>
      <c r="P67" s="10"/>
      <c r="Q67" s="10"/>
      <c r="R67" s="10"/>
      <c r="S67" s="10"/>
      <c r="T67" s="10"/>
    </row>
    <row r="68" spans="1:20" ht="12" customHeight="1" x14ac:dyDescent="0.4">
      <c r="A68" s="35"/>
      <c r="B68" s="42"/>
      <c r="C68" s="39">
        <v>25</v>
      </c>
      <c r="D68" s="40" t="s">
        <v>24</v>
      </c>
      <c r="E68" s="41">
        <f>VLOOKUP(C68,'Data 3 Table'!$A$4:$DI$34,$C$12+2)</f>
        <v>55.250618970563899</v>
      </c>
      <c r="F68" s="41">
        <f>VLOOKUP(C68,'Data 3 Table'!$A$4:$DI$34,$C$14+2)</f>
        <v>35.339699992890829</v>
      </c>
      <c r="G68" s="42"/>
      <c r="H68" s="43"/>
      <c r="I68" s="43"/>
      <c r="J68" s="43"/>
      <c r="K68" s="35"/>
      <c r="L68" s="35"/>
      <c r="M68" s="43"/>
      <c r="N68" s="43"/>
      <c r="O68" s="37" t="str">
        <f>'Municipal Comparison'!O68</f>
        <v>Current smokers, 2017</v>
      </c>
      <c r="P68" s="10"/>
      <c r="Q68" s="10"/>
      <c r="R68" s="10"/>
      <c r="S68" s="10"/>
      <c r="T68" s="10"/>
    </row>
    <row r="69" spans="1:20" ht="12" customHeight="1" x14ac:dyDescent="0.4">
      <c r="A69" s="35"/>
      <c r="B69" s="42"/>
      <c r="C69" s="39">
        <v>26</v>
      </c>
      <c r="D69" s="40" t="s">
        <v>25</v>
      </c>
      <c r="E69" s="41">
        <f>VLOOKUP(C69,'Data 3 Table'!$A$4:$DI$34,$C$12+2)</f>
        <v>38.419495512329192</v>
      </c>
      <c r="F69" s="41">
        <f>VLOOKUP(C69,'Data 3 Table'!$A$4:$DI$34,$C$14+2)</f>
        <v>35.255079407328545</v>
      </c>
      <c r="G69" s="42"/>
      <c r="H69" s="43"/>
      <c r="I69" s="43"/>
      <c r="J69" s="43"/>
      <c r="K69" s="35"/>
      <c r="L69" s="35"/>
      <c r="M69" s="43"/>
      <c r="N69" s="43"/>
      <c r="O69" s="37" t="str">
        <f>'Municipal Comparison'!O69</f>
        <v>Satisfaction with life - Low or medium (0-6), 2017</v>
      </c>
      <c r="P69" s="10"/>
      <c r="Q69" s="10"/>
      <c r="R69" s="10"/>
      <c r="S69" s="10"/>
      <c r="T69" s="10"/>
    </row>
    <row r="70" spans="1:20" ht="12" customHeight="1" x14ac:dyDescent="0.4">
      <c r="A70" s="35"/>
      <c r="B70" s="42"/>
      <c r="C70" s="39">
        <v>27</v>
      </c>
      <c r="D70" s="40" t="s">
        <v>26</v>
      </c>
      <c r="E70" s="41">
        <f>VLOOKUP(C70,'Data 3 Table'!$A$4:$DI$34,$C$12+2)</f>
        <v>31.977113566604277</v>
      </c>
      <c r="F70" s="41">
        <f>VLOOKUP(C70,'Data 3 Table'!$A$4:$DI$34,$C$14+2)</f>
        <v>31.77215051291315</v>
      </c>
      <c r="G70" s="42"/>
      <c r="H70" s="43"/>
      <c r="I70" s="43"/>
      <c r="J70" s="43"/>
      <c r="K70" s="35"/>
      <c r="L70" s="35"/>
      <c r="M70" s="43"/>
      <c r="N70" s="43"/>
      <c r="O70" s="37" t="str">
        <f>'Municipal Comparison'!O70</f>
        <v>High/very high levels of psychological distress, 2017</v>
      </c>
      <c r="P70" s="10"/>
      <c r="Q70" s="10"/>
      <c r="R70" s="10"/>
      <c r="S70" s="10"/>
      <c r="T70" s="10"/>
    </row>
    <row r="71" spans="1:20" ht="12" customHeight="1" x14ac:dyDescent="0.4">
      <c r="A71" s="35"/>
      <c r="B71" s="42"/>
      <c r="C71" s="39">
        <v>28</v>
      </c>
      <c r="D71" s="40" t="s">
        <v>27</v>
      </c>
      <c r="E71" s="41">
        <f>VLOOKUP(C71,'Data 3 Table'!$A$4:$DI$34,$C$12+2)</f>
        <v>75.565546790062484</v>
      </c>
      <c r="F71" s="41">
        <f>VLOOKUP(C71,'Data 3 Table'!$A$4:$DI$34,$C$14+2)</f>
        <v>38.843296475466481</v>
      </c>
      <c r="G71" s="42"/>
      <c r="H71" s="43"/>
      <c r="I71" s="43"/>
      <c r="J71" s="43"/>
      <c r="K71" s="35"/>
      <c r="L71" s="35"/>
      <c r="M71" s="43"/>
      <c r="N71" s="43"/>
      <c r="O71" s="37" t="str">
        <f>'Municipal Comparison'!O71</f>
        <v>Self-reported dental health: Fair/poor 2017</v>
      </c>
      <c r="P71" s="10"/>
      <c r="Q71" s="10"/>
      <c r="R71" s="10"/>
      <c r="S71" s="10"/>
      <c r="T71" s="10"/>
    </row>
    <row r="72" spans="1:20" ht="12" customHeight="1" x14ac:dyDescent="0.4">
      <c r="A72" s="35"/>
      <c r="B72" s="42"/>
      <c r="C72" s="39">
        <v>29</v>
      </c>
      <c r="D72" s="40" t="s">
        <v>28</v>
      </c>
      <c r="E72" s="41">
        <f>VLOOKUP(C72,'Data 3 Table'!$A$4:$DI$34,$C$12+2)</f>
        <v>60.80902522650922</v>
      </c>
      <c r="F72" s="41">
        <f>VLOOKUP(C72,'Data 3 Table'!$A$4:$DI$34,$C$14+2)</f>
        <v>31.483043698329677</v>
      </c>
      <c r="G72" s="42"/>
      <c r="H72" s="43"/>
      <c r="I72" s="43"/>
      <c r="J72" s="43"/>
      <c r="K72" s="35"/>
      <c r="L72" s="35"/>
      <c r="M72" s="43"/>
      <c r="N72" s="43"/>
      <c r="O72" s="37" t="str">
        <f>'Municipal Comparison'!O72</f>
        <v>Per cent of persons aged 70+, with a disability, 2016</v>
      </c>
      <c r="P72" s="10"/>
      <c r="Q72" s="10"/>
      <c r="R72" s="10"/>
      <c r="S72" s="10"/>
      <c r="T72" s="10"/>
    </row>
    <row r="73" spans="1:20" ht="12" customHeight="1" x14ac:dyDescent="0.4">
      <c r="A73" s="35"/>
      <c r="B73" s="42"/>
      <c r="C73" s="39">
        <v>30</v>
      </c>
      <c r="D73" s="40" t="s">
        <v>29</v>
      </c>
      <c r="E73" s="41">
        <f>VLOOKUP(C73,'Data 3 Table'!$A$4:$DI$34,$C$12+2)</f>
        <v>46.926297341725068</v>
      </c>
      <c r="F73" s="41">
        <f>VLOOKUP(C73,'Data 3 Table'!$A$4:$DI$34,$C$14+2)</f>
        <v>44.642042863657089</v>
      </c>
      <c r="G73" s="42"/>
      <c r="H73" s="43"/>
      <c r="I73" s="43"/>
      <c r="J73" s="43"/>
      <c r="K73" s="35"/>
      <c r="L73" s="35"/>
      <c r="M73" s="43"/>
      <c r="N73" s="43"/>
      <c r="O73" s="37" t="str">
        <f>'Municipal Comparison'!O73</f>
        <v>Per cent of 55-59 year olds in paid employment, 2016</v>
      </c>
      <c r="P73" s="10"/>
      <c r="Q73" s="10"/>
      <c r="R73" s="10"/>
      <c r="S73" s="10"/>
      <c r="T73" s="10"/>
    </row>
    <row r="74" spans="1:20" ht="12" customHeight="1" x14ac:dyDescent="0.4">
      <c r="A74" s="35"/>
      <c r="B74" s="42"/>
      <c r="C74" s="39">
        <v>31</v>
      </c>
      <c r="D74" s="40" t="s">
        <v>30</v>
      </c>
      <c r="E74" s="41">
        <f>VLOOKUP(C74,'Data 3 Table'!$A$4:$DI$34,$C$12+2)</f>
        <v>24.821681488065479</v>
      </c>
      <c r="F74" s="41">
        <f>VLOOKUP(C74,'Data 3 Table'!$A$4:$DI$34,$C$14+2)</f>
        <v>27.347260313940598</v>
      </c>
      <c r="G74" s="42"/>
      <c r="H74" s="43"/>
      <c r="I74" s="43"/>
      <c r="J74" s="43"/>
      <c r="K74" s="35"/>
      <c r="L74" s="35"/>
      <c r="M74" s="43"/>
      <c r="N74" s="43"/>
      <c r="O74" s="37" t="str">
        <f>'Municipal Comparison'!O74</f>
        <v>Median weekly individual gross income, 55-59 year-olds, 2016</v>
      </c>
      <c r="P74" s="10"/>
      <c r="Q74" s="10"/>
      <c r="R74" s="10"/>
      <c r="S74" s="10"/>
      <c r="T74" s="10"/>
    </row>
    <row r="75" spans="1:20" ht="12" customHeight="1" x14ac:dyDescent="0.4">
      <c r="B75" s="10"/>
      <c r="C75" s="10"/>
      <c r="D75" s="10"/>
      <c r="E75" s="10"/>
      <c r="F75" s="10"/>
      <c r="G75" s="10"/>
      <c r="H75" s="9"/>
      <c r="I75" s="9"/>
      <c r="J75" s="9"/>
      <c r="M75" s="9"/>
      <c r="N75" s="9"/>
      <c r="O75" s="37" t="str">
        <f>'Municipal Comparison'!O75</f>
        <v>Violent offence rate, per 100,000 pop., 2018/19</v>
      </c>
      <c r="P75" s="10"/>
      <c r="Q75" s="10"/>
      <c r="R75" s="10"/>
      <c r="S75" s="10"/>
      <c r="T75" s="10"/>
    </row>
    <row r="76" spans="1:20" ht="12" customHeight="1" x14ac:dyDescent="0.4">
      <c r="B76" s="10"/>
      <c r="C76" s="10"/>
      <c r="D76" s="10"/>
      <c r="E76" s="10"/>
      <c r="F76" s="10"/>
      <c r="G76" s="10"/>
      <c r="H76" s="9"/>
      <c r="I76" s="9"/>
      <c r="J76" s="9"/>
      <c r="M76" s="9"/>
      <c r="N76" s="9"/>
      <c r="O76" s="37" t="str">
        <f>'Municipal Comparison'!O76</f>
        <v>Injuries and fatalities per 10,000 population, 2017</v>
      </c>
      <c r="P76" s="10"/>
      <c r="Q76" s="10"/>
      <c r="R76" s="10"/>
      <c r="S76" s="10"/>
      <c r="T76" s="10"/>
    </row>
    <row r="77" spans="1:20" ht="12" customHeight="1" x14ac:dyDescent="0.4">
      <c r="B77" s="9"/>
      <c r="C77" s="9"/>
      <c r="D77" s="9"/>
      <c r="E77" s="9"/>
      <c r="F77" s="9"/>
      <c r="G77" s="9"/>
      <c r="H77" s="9"/>
      <c r="I77" s="9"/>
      <c r="J77" s="9"/>
      <c r="M77" s="9"/>
      <c r="N77" s="9"/>
      <c r="O77" s="37" t="str">
        <f>'Municipal Comparison'!O77</f>
        <v>Per cent of people who do not feel safe alone in their area at night, 2015</v>
      </c>
      <c r="P77" s="10"/>
      <c r="Q77" s="10"/>
      <c r="R77" s="10"/>
      <c r="S77" s="10"/>
      <c r="T77" s="10"/>
    </row>
    <row r="78" spans="1:20" ht="12" customHeight="1" x14ac:dyDescent="0.4">
      <c r="B78" s="9"/>
      <c r="C78" s="9"/>
      <c r="D78" s="9"/>
      <c r="E78" s="9"/>
      <c r="F78" s="9"/>
      <c r="G78" s="9"/>
      <c r="H78" s="9"/>
      <c r="I78" s="9"/>
      <c r="J78" s="9"/>
      <c r="M78" s="9"/>
      <c r="N78" s="9"/>
      <c r="O78" s="37" t="str">
        <f>'Municipal Comparison'!O78</f>
        <v>Violent offenders per 10,000 population, 2008/9</v>
      </c>
      <c r="P78" s="10"/>
      <c r="Q78" s="10"/>
      <c r="R78" s="10"/>
      <c r="S78" s="10"/>
      <c r="T78" s="10"/>
    </row>
    <row r="79" spans="1:20" ht="12" customHeight="1" x14ac:dyDescent="0.4">
      <c r="B79" s="9"/>
      <c r="C79" s="9"/>
      <c r="D79" s="9"/>
      <c r="E79" s="9"/>
      <c r="F79" s="9"/>
      <c r="G79" s="9"/>
      <c r="H79" s="9"/>
      <c r="I79" s="9"/>
      <c r="J79" s="9"/>
      <c r="M79" s="9"/>
      <c r="N79" s="9"/>
      <c r="O79" s="37" t="str">
        <f>'Municipal Comparison'!O79</f>
        <v>Child protection substantiations per 1,000 eligible pop</v>
      </c>
      <c r="P79" s="10"/>
      <c r="Q79" s="10"/>
      <c r="R79" s="10"/>
      <c r="S79" s="10"/>
      <c r="T79" s="10"/>
    </row>
    <row r="80" spans="1:20" ht="12" customHeight="1" x14ac:dyDescent="0.4">
      <c r="B80" s="9"/>
      <c r="C80" s="9"/>
      <c r="D80" s="9"/>
      <c r="E80" s="9"/>
      <c r="F80" s="9"/>
      <c r="G80" s="9"/>
      <c r="H80" s="9"/>
      <c r="I80" s="9"/>
      <c r="J80" s="9"/>
      <c r="M80" s="9"/>
      <c r="N80" s="9"/>
      <c r="O80" s="37" t="str">
        <f>'Municipal Comparison'!O80</f>
        <v>Rate of Police callouts to family incidents, 2020/21 [per 100,000 residents]</v>
      </c>
      <c r="P80" s="10"/>
      <c r="Q80" s="10"/>
      <c r="R80" s="10"/>
      <c r="S80" s="10"/>
      <c r="T80" s="10"/>
    </row>
    <row r="81" spans="2:20" ht="12" customHeight="1" x14ac:dyDescent="0.4">
      <c r="B81" s="9"/>
      <c r="C81" s="9"/>
      <c r="D81" s="9"/>
      <c r="E81" s="9"/>
      <c r="F81" s="9"/>
      <c r="G81" s="9"/>
      <c r="H81" s="9"/>
      <c r="I81" s="9"/>
      <c r="J81" s="9"/>
      <c r="M81" s="9"/>
      <c r="N81" s="9"/>
      <c r="O81" s="37" t="str">
        <f>'Municipal Comparison'!O81</f>
        <v>Youth disengagement rate [per cent not in paid employment or enrolled in formal education], 20-24 year-olds, 2016</v>
      </c>
      <c r="P81" s="10"/>
      <c r="Q81" s="10"/>
      <c r="R81" s="10"/>
      <c r="S81" s="10"/>
      <c r="T81" s="10"/>
    </row>
    <row r="82" spans="2:20" ht="12" customHeight="1" x14ac:dyDescent="0.4">
      <c r="B82" s="9"/>
      <c r="C82" s="9"/>
      <c r="D82" s="9"/>
      <c r="E82" s="9"/>
      <c r="F82" s="9"/>
      <c r="G82" s="9"/>
      <c r="H82" s="9"/>
      <c r="I82" s="9"/>
      <c r="J82" s="9"/>
      <c r="M82" s="9"/>
      <c r="N82" s="9"/>
      <c r="O82" s="37" t="str">
        <f>'Municipal Comparison'!O82</f>
        <v>Birth rate per 1,000 women aged 20-24, 2019</v>
      </c>
      <c r="P82" s="10"/>
      <c r="Q82" s="10"/>
      <c r="R82" s="10"/>
      <c r="S82" s="10"/>
      <c r="T82" s="10"/>
    </row>
    <row r="83" spans="2:20" ht="12" customHeight="1" x14ac:dyDescent="0.4">
      <c r="B83" s="9"/>
      <c r="C83" s="9"/>
      <c r="D83" s="9"/>
      <c r="E83" s="9"/>
      <c r="F83" s="9"/>
      <c r="G83" s="9"/>
      <c r="H83" s="9"/>
      <c r="I83" s="9"/>
      <c r="J83" s="9"/>
      <c r="M83" s="9"/>
      <c r="N83" s="9"/>
      <c r="O83" s="37" t="str">
        <f>'Municipal Comparison'!O83</f>
        <v>Per cent of adolescents with highest level of psychological distress, 2009</v>
      </c>
      <c r="P83" s="10"/>
      <c r="Q83" s="10"/>
      <c r="R83" s="10"/>
      <c r="S83" s="10"/>
      <c r="T83" s="10"/>
    </row>
    <row r="84" spans="2:20" ht="12" customHeight="1" x14ac:dyDescent="0.4">
      <c r="B84" s="9"/>
      <c r="C84" s="9"/>
      <c r="D84" s="9"/>
      <c r="E84" s="9"/>
      <c r="F84" s="9"/>
      <c r="G84" s="9"/>
      <c r="H84" s="9"/>
      <c r="I84" s="9"/>
      <c r="J84" s="9"/>
      <c r="M84" s="9"/>
      <c r="N84" s="9"/>
      <c r="O84" s="37" t="str">
        <f>'Municipal Comparison'!O84</f>
        <v>Per cent of adolescents without positive psychological development, 2009</v>
      </c>
      <c r="P84" s="10"/>
      <c r="Q84" s="10"/>
      <c r="R84" s="10"/>
      <c r="S84" s="10"/>
      <c r="T84" s="10"/>
    </row>
    <row r="85" spans="2:20" ht="12" customHeight="1" x14ac:dyDescent="0.4">
      <c r="B85" s="9"/>
      <c r="C85" s="9"/>
      <c r="D85" s="9"/>
      <c r="E85" s="9"/>
      <c r="F85" s="9"/>
      <c r="G85" s="9"/>
      <c r="H85" s="9"/>
      <c r="I85" s="9"/>
      <c r="J85" s="9"/>
      <c r="M85" s="9"/>
      <c r="N85" s="9"/>
      <c r="O85" s="37" t="str">
        <f>'Municipal Comparison'!O85</f>
        <v>Per cent of adolescents who do not have a trusted adult in life, 2009</v>
      </c>
      <c r="P85" s="10"/>
      <c r="Q85" s="10"/>
      <c r="R85" s="10"/>
      <c r="S85" s="10"/>
      <c r="T85" s="10"/>
    </row>
    <row r="86" spans="2:20" ht="12" customHeight="1" x14ac:dyDescent="0.4">
      <c r="B86" s="9"/>
      <c r="C86" s="9"/>
      <c r="D86" s="9"/>
      <c r="E86" s="9"/>
      <c r="F86" s="9"/>
      <c r="G86" s="9"/>
      <c r="H86" s="9"/>
      <c r="I86" s="9"/>
      <c r="J86" s="9"/>
      <c r="M86" s="9"/>
      <c r="N86" s="9"/>
      <c r="O86" s="37" t="str">
        <f>'Municipal Comparison'!O86</f>
        <v>Per cent of adolescents who do not have someone to turn to for advice when they have problems, 2009</v>
      </c>
      <c r="P86" s="10"/>
      <c r="Q86" s="10"/>
      <c r="R86" s="10"/>
      <c r="S86" s="10"/>
      <c r="T86" s="10"/>
    </row>
    <row r="87" spans="2:20" ht="12" customHeight="1" x14ac:dyDescent="0.4">
      <c r="B87" s="9"/>
      <c r="C87" s="9"/>
      <c r="D87" s="9"/>
      <c r="E87" s="9"/>
      <c r="F87" s="9"/>
      <c r="G87" s="9"/>
      <c r="H87" s="9"/>
      <c r="I87" s="9"/>
      <c r="J87" s="9"/>
      <c r="M87" s="9"/>
      <c r="N87" s="9"/>
      <c r="O87" s="37" t="str">
        <f>'Municipal Comparison'!O87</f>
        <v>Per cent of adolescents who are not are satisfied with the quality of life, 2009</v>
      </c>
      <c r="P87" s="10"/>
      <c r="Q87" s="10"/>
      <c r="R87" s="10"/>
      <c r="S87" s="10"/>
      <c r="T87" s="10"/>
    </row>
    <row r="88" spans="2:20" ht="12" customHeight="1" x14ac:dyDescent="0.4">
      <c r="M88" s="9"/>
      <c r="N88" s="9"/>
      <c r="O88" s="37" t="str">
        <f>'Municipal Comparison'!O88</f>
        <v>Victims of crime against the person, per 1,000 adolescents, 2009/10</v>
      </c>
      <c r="P88" s="10"/>
      <c r="Q88" s="10"/>
      <c r="R88" s="10"/>
      <c r="S88" s="10"/>
      <c r="T88" s="10"/>
    </row>
    <row r="89" spans="2:20" ht="12" customHeight="1" x14ac:dyDescent="0.4">
      <c r="M89" s="9"/>
      <c r="N89" s="9"/>
      <c r="O89" s="37" t="str">
        <f>'Municipal Comparison'!O89</f>
        <v>Per cent of 20-24 year-olds who completed year 10 or less, 2016</v>
      </c>
      <c r="P89" s="10"/>
      <c r="Q89" s="10"/>
      <c r="R89" s="10"/>
      <c r="S89" s="10"/>
      <c r="T89" s="10"/>
    </row>
    <row r="90" spans="2:20" ht="12" customHeight="1" x14ac:dyDescent="0.4">
      <c r="M90" s="9"/>
      <c r="N90" s="9"/>
      <c r="O90" s="37" t="str">
        <f>'Municipal Comparison'!O90</f>
        <v>Child protection substantiations per 1,000 eligible pop</v>
      </c>
      <c r="P90" s="10"/>
      <c r="Q90" s="10"/>
      <c r="R90" s="10"/>
      <c r="S90" s="10"/>
      <c r="T90" s="10"/>
    </row>
    <row r="91" spans="2:20" ht="12" customHeight="1" x14ac:dyDescent="0.4">
      <c r="M91" s="9"/>
      <c r="N91" s="9"/>
      <c r="O91" s="37" t="str">
        <f>'Municipal Comparison'!O91</f>
        <v>Per cent adults who walked for Transport, for trips longer than 10 mins, on four or more days during the past week: 2014</v>
      </c>
      <c r="P91" s="10"/>
      <c r="Q91" s="10"/>
      <c r="R91" s="10"/>
      <c r="S91" s="10"/>
      <c r="T91" s="10"/>
    </row>
    <row r="92" spans="2:20" ht="12" customHeight="1" x14ac:dyDescent="0.4">
      <c r="M92" s="9"/>
      <c r="N92" s="9"/>
      <c r="O92" s="37" t="str">
        <f>'Municipal Comparison'!O92</f>
        <v>Proportion of Highly Walkable Primary Schools  - index score - 2012</v>
      </c>
      <c r="P92" s="10"/>
      <c r="Q92" s="10"/>
      <c r="R92" s="10"/>
      <c r="S92" s="10"/>
      <c r="T92" s="10"/>
    </row>
    <row r="93" spans="2:20" ht="12" customHeight="1" x14ac:dyDescent="0.4">
      <c r="M93" s="9"/>
      <c r="N93" s="9"/>
      <c r="O93" s="37" t="str">
        <f>'Municipal Comparison'!O93</f>
        <v>Per cent of adults who cycled for transport for trips longer than 10 minutes last week, 2014</v>
      </c>
      <c r="P93" s="10"/>
      <c r="Q93" s="10"/>
      <c r="R93" s="10"/>
      <c r="S93" s="10"/>
      <c r="T93" s="10"/>
    </row>
    <row r="94" spans="2:20" ht="12" customHeight="1" x14ac:dyDescent="0.4">
      <c r="M94" s="9"/>
      <c r="N94" s="9"/>
      <c r="O94" s="37" t="str">
        <f>'Municipal Comparison'!O94</f>
        <v>Per cent of persons travelling to work, who travel 2 or more hours per day, 2012</v>
      </c>
      <c r="P94" s="10"/>
      <c r="Q94" s="10"/>
      <c r="R94" s="10"/>
      <c r="S94" s="10"/>
      <c r="T94" s="10"/>
    </row>
    <row r="95" spans="2:20" ht="12" customHeight="1" x14ac:dyDescent="0.4">
      <c r="M95" s="9"/>
      <c r="N95" s="9"/>
      <c r="O95" s="37" t="str">
        <f>'Municipal Comparison'!O95</f>
        <v>Per cent of those residents who travelled to work who did so by public transport, walking or cycling, 2016</v>
      </c>
      <c r="P95" s="10"/>
      <c r="Q95" s="10"/>
      <c r="R95" s="10"/>
      <c r="S95" s="10"/>
      <c r="T95" s="10"/>
    </row>
    <row r="96" spans="2:20" ht="12" customHeight="1" x14ac:dyDescent="0.4">
      <c r="M96" s="9"/>
      <c r="N96" s="9"/>
      <c r="O96" s="37">
        <f>'Municipal Comparison'!O96</f>
        <v>0</v>
      </c>
      <c r="P96" s="10"/>
      <c r="Q96" s="10"/>
      <c r="R96" s="10"/>
      <c r="S96" s="10"/>
      <c r="T96" s="10"/>
    </row>
    <row r="97" spans="13:20" ht="12" customHeight="1" x14ac:dyDescent="0.4">
      <c r="M97" s="9"/>
      <c r="N97" s="9"/>
      <c r="O97" s="37">
        <f>'Municipal Comparison'!O97</f>
        <v>0</v>
      </c>
      <c r="P97" s="10"/>
      <c r="Q97" s="10"/>
      <c r="R97" s="10"/>
      <c r="S97" s="10"/>
      <c r="T97" s="10"/>
    </row>
    <row r="98" spans="13:20" x14ac:dyDescent="0.4">
      <c r="M98" s="9"/>
      <c r="N98" s="9"/>
      <c r="O98" s="37" t="str">
        <f>'Municipal Comparison'!O98</f>
        <v>Proportion of LGA which is green (% total area of LGA) -  % total area LGA - 2013</v>
      </c>
      <c r="P98" s="10"/>
      <c r="Q98" s="10"/>
      <c r="R98" s="10"/>
      <c r="S98" s="10"/>
      <c r="T98" s="10"/>
    </row>
    <row r="99" spans="13:20" x14ac:dyDescent="0.4">
      <c r="M99" s="9"/>
      <c r="N99" s="9"/>
      <c r="O99" s="37" t="str">
        <f>'Municipal Comparison'!O99</f>
        <v>Per cent of urban area covered by tree canopy, 2014</v>
      </c>
      <c r="P99" s="10"/>
      <c r="Q99" s="10"/>
      <c r="R99" s="10"/>
      <c r="S99" s="10"/>
      <c r="T99" s="10"/>
    </row>
    <row r="100" spans="13:20" x14ac:dyDescent="0.4">
      <c r="M100" s="9"/>
      <c r="N100" s="9"/>
      <c r="O100" s="37" t="str">
        <f>'Municipal Comparison'!O100</f>
        <v xml:space="preserve">Tonnes of CO2 emitted, per occupied private dwelling, 2007 </v>
      </c>
      <c r="P100" s="10"/>
      <c r="Q100" s="10"/>
      <c r="R100" s="10"/>
      <c r="S100" s="10"/>
      <c r="T100" s="10"/>
    </row>
    <row r="101" spans="13:20" x14ac:dyDescent="0.4">
      <c r="M101" s="9"/>
      <c r="N101" s="9"/>
      <c r="O101" s="37" t="str">
        <f>'Municipal Comparison'!O101</f>
        <v xml:space="preserve">Megawatts an hour of electricity used per occupied private dwelling, 2007 </v>
      </c>
      <c r="P101" s="10"/>
      <c r="Q101" s="10"/>
      <c r="R101" s="10"/>
      <c r="S101" s="10"/>
      <c r="T101" s="10"/>
    </row>
    <row r="102" spans="13:20" x14ac:dyDescent="0.4">
      <c r="M102" s="9"/>
      <c r="N102" s="9"/>
      <c r="O102" s="37" t="str">
        <f>'Municipal Comparison'!O102</f>
        <v>Per cent of adults who live in houses that collect waste water, 2011</v>
      </c>
      <c r="P102" s="10"/>
      <c r="Q102" s="10"/>
      <c r="R102" s="10"/>
      <c r="S102" s="10"/>
      <c r="T102" s="10"/>
    </row>
    <row r="103" spans="13:20" x14ac:dyDescent="0.4">
      <c r="M103" s="9"/>
      <c r="N103" s="9"/>
      <c r="O103" s="37" t="str">
        <f>'Municipal Comparison'!O103</f>
        <v>Kg of garbage generated per household, 2012/13</v>
      </c>
      <c r="P103" s="10"/>
      <c r="Q103" s="10"/>
      <c r="R103" s="10"/>
      <c r="S103" s="10"/>
      <c r="T103" s="10"/>
    </row>
    <row r="104" spans="13:20" x14ac:dyDescent="0.4">
      <c r="M104" s="9"/>
      <c r="N104" s="9"/>
      <c r="O104" s="37" t="str">
        <f>'Municipal Comparison'!O104</f>
        <v>Per cent of Residents who do not agree that their locality is a pleasant environment, with well-planned, open spaces, 2008</v>
      </c>
      <c r="P104" s="10"/>
      <c r="Q104" s="10"/>
      <c r="R104" s="10"/>
      <c r="S104" s="10"/>
      <c r="T104" s="10"/>
    </row>
    <row r="105" spans="13:20" x14ac:dyDescent="0.4">
      <c r="M105" s="9"/>
      <c r="N105" s="9"/>
      <c r="O105" s="37" t="str">
        <f>'Municipal Comparison'!O105</f>
        <v>Per cent of dwellings for rent, which are affordable to Centrelink recipients, June 2019</v>
      </c>
      <c r="P105" s="10"/>
      <c r="Q105" s="10"/>
      <c r="R105" s="10"/>
      <c r="S105" s="10"/>
      <c r="T105" s="10"/>
    </row>
    <row r="106" spans="13:20" x14ac:dyDescent="0.4">
      <c r="M106" s="9"/>
      <c r="N106" s="9"/>
      <c r="O106" s="37" t="str">
        <f>'Municipal Comparison'!O106</f>
        <v>Number of year's median household income required to purchase an average house, 2016</v>
      </c>
      <c r="P106" s="10"/>
      <c r="Q106" s="10"/>
      <c r="R106" s="10"/>
      <c r="S106" s="10"/>
      <c r="T106" s="10"/>
    </row>
    <row r="107" spans="13:20" x14ac:dyDescent="0.4">
      <c r="M107" s="9"/>
      <c r="N107" s="9"/>
      <c r="O107" s="37" t="str">
        <f>'Municipal Comparison'!O107</f>
        <v>Number of homeless persons per 1,000 population 2016</v>
      </c>
      <c r="P107" s="10"/>
      <c r="Q107" s="10"/>
      <c r="R107" s="10"/>
      <c r="S107" s="10"/>
      <c r="T107" s="10"/>
    </row>
    <row r="108" spans="13:20" x14ac:dyDescent="0.4">
      <c r="M108" s="9"/>
      <c r="N108" s="9"/>
      <c r="O108" s="37" t="str">
        <f>'Municipal Comparison'!O108</f>
        <v xml:space="preserve">Per cent of people who did not vote at the 2008 local government elections </v>
      </c>
      <c r="P108" s="10"/>
      <c r="Q108" s="10"/>
      <c r="R108" s="10"/>
      <c r="S108" s="10"/>
      <c r="T108" s="10"/>
    </row>
    <row r="109" spans="13:20" x14ac:dyDescent="0.4">
      <c r="M109" s="9"/>
      <c r="N109" s="9"/>
      <c r="O109" s="37" t="str">
        <f>'Municipal Comparison'!O109</f>
        <v>Health Care Card Holders as a percentage of the population, June 2020</v>
      </c>
      <c r="P109" s="10"/>
      <c r="Q109" s="10"/>
      <c r="R109" s="10"/>
      <c r="S109" s="10"/>
      <c r="T109" s="10"/>
    </row>
    <row r="110" spans="13:20" x14ac:dyDescent="0.4">
      <c r="M110" s="9"/>
      <c r="N110" s="9"/>
      <c r="O110" s="37" t="str">
        <f>'Municipal Comparison'!O110</f>
        <v>Aged pension recipients as a percentage of persons aged 65 or more, June 2020</v>
      </c>
      <c r="P110" s="10"/>
      <c r="Q110" s="10"/>
      <c r="R110" s="10"/>
      <c r="S110" s="10"/>
      <c r="T110" s="10"/>
    </row>
    <row r="111" spans="13:20" x14ac:dyDescent="0.4">
      <c r="M111" s="9"/>
      <c r="N111" s="9"/>
      <c r="O111" s="37" t="str">
        <f>'Municipal Comparison'!O111</f>
        <v>Smoking during pregnancy 2012-14</v>
      </c>
      <c r="P111" s="10"/>
      <c r="Q111" s="10"/>
      <c r="R111" s="10"/>
      <c r="S111" s="10"/>
      <c r="T111" s="10"/>
    </row>
    <row r="112" spans="13:20" x14ac:dyDescent="0.4">
      <c r="M112" s="9"/>
      <c r="N112" s="9"/>
      <c r="O112" s="37">
        <f>'Municipal Comparison'!O112</f>
        <v>0</v>
      </c>
      <c r="P112" s="10"/>
      <c r="Q112" s="10"/>
      <c r="R112" s="10"/>
      <c r="S112" s="10"/>
      <c r="T112" s="10"/>
    </row>
    <row r="113" spans="13:20" x14ac:dyDescent="0.4">
      <c r="M113" s="9"/>
      <c r="N113" s="9"/>
      <c r="O113" s="37">
        <f>'Municipal Comparison'!O113</f>
        <v>0</v>
      </c>
      <c r="P113" s="10"/>
      <c r="Q113" s="10"/>
      <c r="R113" s="10"/>
      <c r="S113" s="10"/>
      <c r="T113" s="10"/>
    </row>
    <row r="114" spans="13:20" x14ac:dyDescent="0.4">
      <c r="O114" s="37">
        <f>'Municipal Comparison'!O114</f>
        <v>0</v>
      </c>
      <c r="P114" s="10"/>
      <c r="Q114" s="10"/>
      <c r="R114" s="10"/>
      <c r="S114" s="10"/>
      <c r="T114" s="10"/>
    </row>
    <row r="115" spans="13:20" x14ac:dyDescent="0.4">
      <c r="O115" s="37">
        <f>'Municipal Comparison'!O115</f>
        <v>0</v>
      </c>
      <c r="P115" s="10"/>
      <c r="Q115" s="10"/>
      <c r="R115" s="10"/>
      <c r="S115" s="10"/>
      <c r="T115" s="10"/>
    </row>
    <row r="116" spans="13:20" x14ac:dyDescent="0.4">
      <c r="O116" s="37">
        <f>'Municipal Comparison'!O116</f>
        <v>0</v>
      </c>
      <c r="P116" s="10"/>
      <c r="Q116" s="10"/>
      <c r="R116" s="10"/>
      <c r="S116" s="10"/>
      <c r="T116" s="10"/>
    </row>
    <row r="117" spans="13:20" x14ac:dyDescent="0.4">
      <c r="O117" s="37">
        <f>'Municipal Comparison'!O117</f>
        <v>0</v>
      </c>
      <c r="P117" s="10"/>
      <c r="Q117" s="10"/>
      <c r="R117" s="10"/>
      <c r="S117" s="10"/>
      <c r="T117" s="10"/>
    </row>
    <row r="118" spans="13:20" x14ac:dyDescent="0.4">
      <c r="O118" s="37">
        <f>'Municipal Comparison'!O118</f>
        <v>0</v>
      </c>
      <c r="P118" s="10"/>
      <c r="Q118" s="10"/>
      <c r="R118" s="10"/>
      <c r="S118" s="10"/>
      <c r="T118" s="10"/>
    </row>
    <row r="119" spans="13:20" x14ac:dyDescent="0.4">
      <c r="O119" s="37">
        <f>'Municipal Comparison'!O119</f>
        <v>0</v>
      </c>
      <c r="P119" s="10"/>
      <c r="Q119" s="10"/>
      <c r="R119" s="10"/>
      <c r="S119" s="10"/>
      <c r="T119" s="10"/>
    </row>
    <row r="120" spans="13:20" x14ac:dyDescent="0.4">
      <c r="O120" s="37">
        <f>'Municipal Comparison'!O120</f>
        <v>0</v>
      </c>
      <c r="P120" s="10"/>
      <c r="Q120" s="10"/>
      <c r="R120" s="10"/>
      <c r="S120" s="10"/>
      <c r="T120" s="10"/>
    </row>
    <row r="121" spans="13:20" x14ac:dyDescent="0.4">
      <c r="O121" s="37"/>
      <c r="P121" s="10"/>
      <c r="Q121" s="10"/>
      <c r="R121" s="10"/>
      <c r="S121" s="10"/>
      <c r="T121" s="10"/>
    </row>
    <row r="122" spans="13:20" x14ac:dyDescent="0.4">
      <c r="O122" s="51"/>
    </row>
  </sheetData>
  <sheetProtection sheet="1" objects="1" scenarios="1"/>
  <mergeCells count="5">
    <mergeCell ref="B7:K7"/>
    <mergeCell ref="B8:K10"/>
    <mergeCell ref="B37:J37"/>
    <mergeCell ref="A15:A37"/>
    <mergeCell ref="B39:L40"/>
  </mergeCells>
  <pageMargins left="1.9685039370078741" right="0.39370078740157483" top="0.39370078740157483" bottom="0.39370078740157483" header="0.31496062992125984" footer="0.31496062992125984"/>
  <pageSetup paperSize="9"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524289" r:id="rId4" name="Drop Down 1">
              <controlPr defaultSize="0" print="0" autoLine="0" autoPict="0">
                <anchor moveWithCells="1">
                  <from>
                    <xdr:col>2</xdr:col>
                    <xdr:colOff>0</xdr:colOff>
                    <xdr:row>13</xdr:row>
                    <xdr:rowOff>9525</xdr:rowOff>
                  </from>
                  <to>
                    <xdr:col>10</xdr:col>
                    <xdr:colOff>123825</xdr:colOff>
                    <xdr:row>14</xdr:row>
                    <xdr:rowOff>0</xdr:rowOff>
                  </to>
                </anchor>
              </controlPr>
            </control>
          </mc:Choice>
        </mc:AlternateContent>
        <mc:AlternateContent xmlns:mc="http://schemas.openxmlformats.org/markup-compatibility/2006">
          <mc:Choice Requires="x14">
            <control shapeId="524290" r:id="rId5" name="Drop Down 2">
              <controlPr defaultSize="0" print="0" autoLine="0" autoPict="0">
                <anchor moveWithCells="1">
                  <from>
                    <xdr:col>0</xdr:col>
                    <xdr:colOff>19050</xdr:colOff>
                    <xdr:row>11</xdr:row>
                    <xdr:rowOff>19050</xdr:rowOff>
                  </from>
                  <to>
                    <xdr:col>8</xdr:col>
                    <xdr:colOff>171450</xdr:colOff>
                    <xdr:row>12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F19"/>
  <sheetViews>
    <sheetView showGridLines="0" showRowColHeaders="0" tabSelected="1" zoomScaleNormal="100" workbookViewId="0"/>
  </sheetViews>
  <sheetFormatPr defaultColWidth="9.1328125" defaultRowHeight="34.5" customHeight="1" x14ac:dyDescent="0.35"/>
  <cols>
    <col min="1" max="1" width="2.265625" style="61" customWidth="1"/>
    <col min="2" max="2" width="45.86328125" style="61" customWidth="1"/>
    <col min="3" max="3" width="50.59765625" style="61" customWidth="1"/>
    <col min="4" max="16384" width="9.1328125" style="61"/>
  </cols>
  <sheetData>
    <row r="1" spans="2:6" ht="103.5" customHeight="1" x14ac:dyDescent="0.35">
      <c r="B1" s="90"/>
      <c r="C1" s="90"/>
    </row>
    <row r="2" spans="2:6" s="62" customFormat="1" ht="41.25" customHeight="1" x14ac:dyDescent="0.45">
      <c r="B2" s="91" t="s">
        <v>101</v>
      </c>
      <c r="C2" s="91"/>
      <c r="F2" s="63"/>
    </row>
    <row r="3" spans="2:6" s="62" customFormat="1" ht="15.75" customHeight="1" x14ac:dyDescent="0.35">
      <c r="B3" s="93" t="s">
        <v>99</v>
      </c>
      <c r="C3" s="93"/>
    </row>
    <row r="4" spans="2:6" s="62" customFormat="1" ht="16.5" customHeight="1" x14ac:dyDescent="0.35">
      <c r="B4" s="64" t="s">
        <v>90</v>
      </c>
      <c r="C4" s="64" t="s">
        <v>91</v>
      </c>
    </row>
    <row r="5" spans="2:6" s="62" customFormat="1" ht="14.25" customHeight="1" x14ac:dyDescent="0.35">
      <c r="B5" s="65" t="s">
        <v>56</v>
      </c>
      <c r="C5" s="65" t="s">
        <v>62</v>
      </c>
    </row>
    <row r="6" spans="2:6" s="62" customFormat="1" ht="14.25" customHeight="1" x14ac:dyDescent="0.35">
      <c r="B6" s="65" t="s">
        <v>57</v>
      </c>
      <c r="C6" s="65" t="s">
        <v>63</v>
      </c>
    </row>
    <row r="7" spans="2:6" s="62" customFormat="1" ht="14.25" customHeight="1" x14ac:dyDescent="0.35">
      <c r="B7" s="65" t="s">
        <v>58</v>
      </c>
      <c r="C7" s="65" t="s">
        <v>64</v>
      </c>
    </row>
    <row r="8" spans="2:6" s="62" customFormat="1" ht="14.25" customHeight="1" x14ac:dyDescent="0.35">
      <c r="B8" s="65" t="s">
        <v>59</v>
      </c>
      <c r="C8" s="65" t="s">
        <v>65</v>
      </c>
    </row>
    <row r="9" spans="2:6" s="62" customFormat="1" ht="14.25" customHeight="1" x14ac:dyDescent="0.35">
      <c r="B9" s="65" t="s">
        <v>66</v>
      </c>
      <c r="C9" s="65" t="s">
        <v>61</v>
      </c>
    </row>
    <row r="10" spans="2:6" s="62" customFormat="1" ht="14.25" customHeight="1" x14ac:dyDescent="0.35">
      <c r="B10" s="65" t="s">
        <v>67</v>
      </c>
      <c r="C10" s="64" t="s">
        <v>92</v>
      </c>
    </row>
    <row r="11" spans="2:6" s="62" customFormat="1" ht="14.25" customHeight="1" x14ac:dyDescent="0.35">
      <c r="B11" s="65" t="s">
        <v>60</v>
      </c>
      <c r="C11" s="65" t="s">
        <v>72</v>
      </c>
    </row>
    <row r="12" spans="2:6" s="62" customFormat="1" ht="12.75" customHeight="1" x14ac:dyDescent="0.35">
      <c r="B12" s="65"/>
      <c r="C12" s="65" t="s">
        <v>73</v>
      </c>
    </row>
    <row r="13" spans="2:6" s="62" customFormat="1" ht="84" customHeight="1" x14ac:dyDescent="0.35">
      <c r="B13" s="89" t="s">
        <v>93</v>
      </c>
      <c r="C13" s="89"/>
    </row>
    <row r="14" spans="2:6" s="62" customFormat="1" ht="30.75" customHeight="1" x14ac:dyDescent="0.35">
      <c r="B14" s="93" t="s">
        <v>94</v>
      </c>
      <c r="C14" s="93"/>
    </row>
    <row r="15" spans="2:6" s="62" customFormat="1" ht="18.75" customHeight="1" x14ac:dyDescent="0.35">
      <c r="B15" s="92" t="s">
        <v>189</v>
      </c>
      <c r="C15" s="92"/>
    </row>
    <row r="16" spans="2:6" s="62" customFormat="1" ht="14.25" customHeight="1" x14ac:dyDescent="0.45">
      <c r="B16" s="66" t="s">
        <v>69</v>
      </c>
      <c r="C16" s="67"/>
    </row>
    <row r="17" spans="1:4" s="62" customFormat="1" ht="42" customHeight="1" x14ac:dyDescent="0.35">
      <c r="B17" s="89" t="s">
        <v>102</v>
      </c>
      <c r="C17" s="89"/>
    </row>
    <row r="18" spans="1:4" ht="14.25" customHeight="1" x14ac:dyDescent="0.45">
      <c r="A18" s="62"/>
      <c r="B18" s="66"/>
      <c r="C18" s="62"/>
      <c r="D18" s="62"/>
    </row>
    <row r="19" spans="1:4" ht="43.5" customHeight="1" x14ac:dyDescent="0.35">
      <c r="B19" s="89"/>
      <c r="C19" s="89"/>
    </row>
  </sheetData>
  <sheetProtection sheet="1" objects="1" scenarios="1"/>
  <mergeCells count="8">
    <mergeCell ref="B19:C19"/>
    <mergeCell ref="B17:C17"/>
    <mergeCell ref="B1:C1"/>
    <mergeCell ref="B2:C2"/>
    <mergeCell ref="B15:C15"/>
    <mergeCell ref="B3:C3"/>
    <mergeCell ref="B13:C13"/>
    <mergeCell ref="B14:C14"/>
  </mergeCells>
  <hyperlinks>
    <hyperlink ref="B15:C15" location="Community!B7" display="v  v v v   Community  v v v v" xr:uid="{00000000-0004-0000-0100-000000000000}"/>
  </hyperlinks>
  <pageMargins left="0.39370078740157483" right="0.78740157480314965" top="0.39370078740157483" bottom="0.39370078740157483" header="0.39370078740157483" footer="0.31496062992125984"/>
  <pageSetup paperSize="9" scale="94"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499984740745262"/>
    <pageSetUpPr fitToPage="1"/>
  </sheetPr>
  <dimension ref="A1:Q26"/>
  <sheetViews>
    <sheetView showGridLines="0" showRowColHeaders="0" workbookViewId="0">
      <pane xSplit="14" ySplit="12" topLeftCell="O13" activePane="bottomRight" state="frozen"/>
      <selection activeCell="B11" sqref="B11:C11"/>
      <selection pane="topRight" activeCell="B11" sqref="B11:C11"/>
      <selection pane="bottomLeft" activeCell="B11" sqref="B11:C11"/>
      <selection pane="bottomRight" activeCell="B7" sqref="B7:K7"/>
    </sheetView>
  </sheetViews>
  <sheetFormatPr defaultColWidth="9.1328125" defaultRowHeight="13.15" x14ac:dyDescent="0.4"/>
  <cols>
    <col min="1" max="1" width="3.265625" style="1" customWidth="1"/>
    <col min="2" max="2" width="9.1328125" style="1" customWidth="1"/>
    <col min="3" max="6" width="9.1328125" style="1"/>
    <col min="7" max="8" width="9.86328125" style="1" customWidth="1"/>
    <col min="9" max="9" width="3" style="1" customWidth="1"/>
    <col min="10" max="11" width="9.86328125" style="1" customWidth="1"/>
    <col min="12" max="12" width="3.265625" style="1" customWidth="1"/>
    <col min="13" max="13" width="10.265625" style="1" customWidth="1"/>
    <col min="14" max="16384" width="9.1328125" style="1"/>
  </cols>
  <sheetData>
    <row r="1" spans="1:17" ht="10.5" customHeight="1" x14ac:dyDescent="0.4">
      <c r="O1" s="46"/>
      <c r="P1" s="46"/>
      <c r="Q1" s="46"/>
    </row>
    <row r="2" spans="1:17" ht="10.5" customHeight="1" x14ac:dyDescent="0.4">
      <c r="O2" s="46"/>
      <c r="P2" s="46"/>
      <c r="Q2" s="46"/>
    </row>
    <row r="3" spans="1:17" ht="10.5" customHeight="1" x14ac:dyDescent="0.4">
      <c r="O3" s="46"/>
      <c r="P3" s="46"/>
      <c r="Q3" s="46"/>
    </row>
    <row r="4" spans="1:17" ht="10.5" customHeight="1" x14ac:dyDescent="0.4">
      <c r="N4" s="8" t="s">
        <v>45</v>
      </c>
      <c r="O4" s="46"/>
      <c r="P4" s="46"/>
      <c r="Q4" s="46"/>
    </row>
    <row r="5" spans="1:17" ht="10.5" customHeight="1" x14ac:dyDescent="0.4">
      <c r="N5" s="8" t="s">
        <v>50</v>
      </c>
      <c r="O5" s="46"/>
      <c r="P5" s="46"/>
      <c r="Q5" s="46"/>
    </row>
    <row r="6" spans="1:17" ht="10.5" customHeight="1" x14ac:dyDescent="0.4">
      <c r="A6" s="2"/>
      <c r="L6" s="2"/>
      <c r="O6" s="46"/>
      <c r="P6" s="46"/>
      <c r="Q6" s="46"/>
    </row>
    <row r="7" spans="1:17" ht="21" customHeight="1" x14ac:dyDescent="0.4">
      <c r="A7" s="2"/>
      <c r="B7" s="101" t="s">
        <v>74</v>
      </c>
      <c r="C7" s="101"/>
      <c r="D7" s="101"/>
      <c r="E7" s="101"/>
      <c r="F7" s="101"/>
      <c r="G7" s="101"/>
      <c r="H7" s="101"/>
      <c r="I7" s="101"/>
      <c r="J7" s="101"/>
      <c r="K7" s="101"/>
      <c r="L7" s="2"/>
      <c r="O7" s="46"/>
      <c r="P7" s="46"/>
      <c r="Q7" s="46"/>
    </row>
    <row r="8" spans="1:17" x14ac:dyDescent="0.4">
      <c r="C8" s="3"/>
      <c r="G8" s="10"/>
      <c r="H8" s="10"/>
      <c r="I8" s="10"/>
      <c r="K8" s="10"/>
      <c r="L8" s="10"/>
      <c r="M8" s="102" t="str">
        <f>IF(Community!$K$11=1,CONCATENATE(G12,": per cent higher or lower than ",J12),"")</f>
        <v xml:space="preserve">Hume : per cent higher or lower than Nillumbik </v>
      </c>
      <c r="N8" s="102"/>
      <c r="O8" s="46"/>
      <c r="P8" s="46"/>
      <c r="Q8" s="46"/>
    </row>
    <row r="9" spans="1:17" ht="3" customHeight="1" x14ac:dyDescent="0.4">
      <c r="G9" s="10"/>
      <c r="H9" s="10"/>
      <c r="I9" s="10"/>
      <c r="J9" s="10"/>
      <c r="K9" s="10"/>
      <c r="L9" s="10"/>
      <c r="M9" s="102"/>
      <c r="N9" s="102"/>
      <c r="O9" s="46"/>
      <c r="P9" s="46"/>
      <c r="Q9" s="46"/>
    </row>
    <row r="10" spans="1:17" ht="3" customHeight="1" x14ac:dyDescent="0.4">
      <c r="G10" s="20"/>
      <c r="H10" s="10"/>
      <c r="I10" s="10"/>
      <c r="J10" s="9"/>
      <c r="K10" s="9"/>
      <c r="L10" s="10"/>
      <c r="M10" s="102"/>
      <c r="N10" s="102"/>
      <c r="O10" s="46"/>
      <c r="P10" s="46"/>
      <c r="Q10" s="46"/>
    </row>
    <row r="11" spans="1:17" ht="15" customHeight="1" x14ac:dyDescent="0.4">
      <c r="A11" s="3" t="s">
        <v>68</v>
      </c>
      <c r="G11" s="49"/>
      <c r="H11" s="11">
        <v>33</v>
      </c>
      <c r="I11" s="10"/>
      <c r="J11" s="11">
        <v>57</v>
      </c>
      <c r="K11" s="19">
        <v>1</v>
      </c>
      <c r="L11" s="10"/>
      <c r="M11" s="102"/>
      <c r="N11" s="102"/>
      <c r="O11" s="46"/>
      <c r="P11" s="46"/>
      <c r="Q11" s="46"/>
    </row>
    <row r="12" spans="1:17" ht="16.5" customHeight="1" x14ac:dyDescent="0.4">
      <c r="B12" s="104" t="str">
        <f>IF(Community!K11=2,"A high standardized score represents a more favorable outcome","")</f>
        <v/>
      </c>
      <c r="C12" s="104"/>
      <c r="D12" s="104"/>
      <c r="E12" s="104"/>
      <c r="F12" s="104"/>
      <c r="G12" s="95" t="str">
        <f>INDEX('Data 3 Table'!B4:B84,H11)</f>
        <v xml:space="preserve">Hume </v>
      </c>
      <c r="H12" s="95"/>
      <c r="I12" s="4"/>
      <c r="J12" s="95" t="str">
        <f>INDEX('Data 3 Table'!B4:B84,J11)</f>
        <v xml:space="preserve">Nillumbik </v>
      </c>
      <c r="K12" s="95"/>
      <c r="M12" s="102"/>
      <c r="N12" s="102"/>
      <c r="O12" s="100"/>
      <c r="P12" s="100"/>
      <c r="Q12" s="100"/>
    </row>
    <row r="13" spans="1:17" ht="23.25" customHeight="1" x14ac:dyDescent="0.4">
      <c r="A13" s="15">
        <v>1</v>
      </c>
      <c r="B13" s="98" t="str">
        <f>'Data 3 Table'!C3</f>
        <v>Per cent of residents with limited English proficiency, 2016</v>
      </c>
      <c r="C13" s="98"/>
      <c r="D13" s="98"/>
      <c r="E13" s="98"/>
      <c r="F13" s="98"/>
      <c r="G13" s="96">
        <f>VLOOKUP($H$11,'Data 3 Table'!$A$4:$CW$84,2+$A13)</f>
        <v>8.5913296041308094</v>
      </c>
      <c r="H13" s="96"/>
      <c r="I13" s="18"/>
      <c r="J13" s="99">
        <f>VLOOKUP($J$11,'Data 3 Table'!$A$4:$CW$84,2+$A13)</f>
        <v>0.78308136572108034</v>
      </c>
      <c r="K13" s="99"/>
      <c r="M13" s="44">
        <f>(G13-J13)/J13*100</f>
        <v>997.11838133444849</v>
      </c>
      <c r="N13" s="7"/>
      <c r="O13" s="7"/>
      <c r="P13" s="6"/>
      <c r="Q13" s="6"/>
    </row>
    <row r="14" spans="1:17" ht="23.25" customHeight="1" x14ac:dyDescent="0.4">
      <c r="A14" s="15">
        <v>2</v>
      </c>
      <c r="B14" s="103" t="str">
        <f>'Data 3 Table'!D3</f>
        <v>Perceptions of neighbourhood – this is a close-knit neighbourhood: 2015</v>
      </c>
      <c r="C14" s="103"/>
      <c r="D14" s="103"/>
      <c r="E14" s="103"/>
      <c r="F14" s="103"/>
      <c r="G14" s="97">
        <f>VLOOKUP($H$11,'Data 3 Table'!$A$4:$CW$84,2+$A14)</f>
        <v>51.2</v>
      </c>
      <c r="H14" s="97"/>
      <c r="I14" s="18"/>
      <c r="J14" s="94">
        <f>VLOOKUP($J$11,'Data 3 Table'!$A$4:$CW$84,2+$A14)</f>
        <v>73</v>
      </c>
      <c r="K14" s="94"/>
      <c r="M14" s="45">
        <f>(G14-J14)/J14*100</f>
        <v>-29.86301369863013</v>
      </c>
      <c r="N14" s="7"/>
      <c r="O14" s="7"/>
      <c r="P14" s="6"/>
      <c r="Q14" s="6"/>
    </row>
    <row r="15" spans="1:17" ht="23.25" customHeight="1" x14ac:dyDescent="0.4">
      <c r="A15" s="15">
        <v>3</v>
      </c>
      <c r="B15" s="98" t="str">
        <f>'Data 3 Table'!E3</f>
        <v>Per cent of residents who engage in voluntary work, 2016</v>
      </c>
      <c r="C15" s="98"/>
      <c r="D15" s="98"/>
      <c r="E15" s="98"/>
      <c r="F15" s="98"/>
      <c r="G15" s="96">
        <f>VLOOKUP($H$11,'Data 3 Table'!$A$4:$CW$84,2+$A15)</f>
        <v>12.716246543924695</v>
      </c>
      <c r="H15" s="96"/>
      <c r="I15" s="18"/>
      <c r="J15" s="99">
        <f>VLOOKUP($J$11,'Data 3 Table'!$A$4:$CW$84,2+$A15)</f>
        <v>25.225225225225223</v>
      </c>
      <c r="K15" s="99"/>
      <c r="M15" s="44">
        <f>(G15-J15)/J15*100</f>
        <v>-49.589165486584243</v>
      </c>
      <c r="N15" s="7"/>
      <c r="O15" s="7"/>
      <c r="P15" s="6"/>
      <c r="Q15" s="6"/>
    </row>
    <row r="16" spans="1:17" ht="23.25" customHeight="1" x14ac:dyDescent="0.4">
      <c r="A16" s="16">
        <v>4</v>
      </c>
      <c r="B16" s="103" t="str">
        <f>'Data 3 Table'!F3</f>
        <v>Per cent of adults involved in citizen engagement in the past year, 2012</v>
      </c>
      <c r="C16" s="103"/>
      <c r="D16" s="103"/>
      <c r="E16" s="103"/>
      <c r="F16" s="103"/>
      <c r="G16" s="97">
        <f>VLOOKUP($H$11,'Data 3 Table'!$A$4:$CW$84,2+$A16)</f>
        <v>43.3</v>
      </c>
      <c r="H16" s="97"/>
      <c r="I16" s="18"/>
      <c r="J16" s="94">
        <f>VLOOKUP($J$11,'Data 3 Table'!$A$4:$CW$84,2+$A16)</f>
        <v>55.8</v>
      </c>
      <c r="K16" s="94"/>
      <c r="M16" s="45">
        <f>(G16-J16)/J16*100</f>
        <v>-22.401433691756274</v>
      </c>
      <c r="N16" s="7"/>
      <c r="O16" s="7"/>
      <c r="P16" s="6"/>
    </row>
    <row r="17" spans="1:17" ht="25.5" customHeight="1" x14ac:dyDescent="0.4">
      <c r="A17" s="16">
        <v>100</v>
      </c>
      <c r="B17" s="98" t="str">
        <f>'Data 3 Table'!CX3</f>
        <v xml:space="preserve">Per cent of people who did not vote at the 2008 local government elections </v>
      </c>
      <c r="C17" s="98"/>
      <c r="D17" s="98"/>
      <c r="E17" s="98"/>
      <c r="F17" s="98"/>
      <c r="G17" s="96">
        <f>VLOOKUP($H$11,'Data 3 Table'!$A$4:$CX$84,2+$A17)</f>
        <v>23.42</v>
      </c>
      <c r="H17" s="96"/>
      <c r="I17" s="18"/>
      <c r="J17" s="99">
        <f>VLOOKUP($J$11,'Data 3 Table'!$A$4:$CX$84,2+$A17)</f>
        <v>19.120000000000005</v>
      </c>
      <c r="K17" s="99"/>
      <c r="M17" s="44">
        <f>(G17-J17)/J17*100</f>
        <v>22.489539748953955</v>
      </c>
      <c r="N17" s="10"/>
      <c r="O17" s="10"/>
      <c r="Q17" s="6"/>
    </row>
    <row r="18" spans="1:17" ht="27.95" customHeight="1" x14ac:dyDescent="0.4">
      <c r="N18" s="10"/>
      <c r="O18" s="10"/>
    </row>
    <row r="19" spans="1:17" ht="20.25" customHeight="1" x14ac:dyDescent="0.4"/>
    <row r="20" spans="1:17" ht="20.25" customHeight="1" x14ac:dyDescent="0.4">
      <c r="N20" s="35"/>
    </row>
    <row r="21" spans="1:17" ht="20.25" customHeight="1" x14ac:dyDescent="0.4"/>
    <row r="22" spans="1:17" ht="20.25" customHeight="1" x14ac:dyDescent="0.4"/>
    <row r="23" spans="1:17" ht="20.25" customHeight="1" x14ac:dyDescent="0.4">
      <c r="P23" s="35"/>
    </row>
    <row r="24" spans="1:17" ht="20.25" customHeight="1" x14ac:dyDescent="0.4"/>
    <row r="25" spans="1:17" ht="20.25" customHeight="1" x14ac:dyDescent="0.4"/>
    <row r="26" spans="1:17" ht="13.5" customHeight="1" x14ac:dyDescent="0.4"/>
  </sheetData>
  <sheetProtection sheet="1" objects="1" scenarios="1"/>
  <mergeCells count="21">
    <mergeCell ref="B17:F17"/>
    <mergeCell ref="G17:H17"/>
    <mergeCell ref="J17:K17"/>
    <mergeCell ref="O12:Q12"/>
    <mergeCell ref="B7:K7"/>
    <mergeCell ref="J13:K13"/>
    <mergeCell ref="J14:K14"/>
    <mergeCell ref="J15:K15"/>
    <mergeCell ref="M8:N12"/>
    <mergeCell ref="J12:K12"/>
    <mergeCell ref="B13:F13"/>
    <mergeCell ref="B14:F14"/>
    <mergeCell ref="B12:F12"/>
    <mergeCell ref="B16:F16"/>
    <mergeCell ref="B15:F15"/>
    <mergeCell ref="G16:H16"/>
    <mergeCell ref="J16:K16"/>
    <mergeCell ref="G12:H12"/>
    <mergeCell ref="G13:H13"/>
    <mergeCell ref="G14:H14"/>
    <mergeCell ref="G15:H15"/>
  </mergeCells>
  <conditionalFormatting sqref="C12:F12">
    <cfRule type="expression" dxfId="464" priority="11" stopIfTrue="1">
      <formula>K8=2</formula>
    </cfRule>
  </conditionalFormatting>
  <conditionalFormatting sqref="B12">
    <cfRule type="expression" dxfId="463" priority="13" stopIfTrue="1">
      <formula>K11=2</formula>
    </cfRule>
  </conditionalFormatting>
  <conditionalFormatting sqref="M13 M15 M17">
    <cfRule type="expression" dxfId="462" priority="14" stopIfTrue="1">
      <formula>$K$11=1</formula>
    </cfRule>
  </conditionalFormatting>
  <conditionalFormatting sqref="M14 M16">
    <cfRule type="expression" dxfId="461" priority="16" stopIfTrue="1">
      <formula>$K$11=1</formula>
    </cfRule>
  </conditionalFormatting>
  <hyperlinks>
    <hyperlink ref="B13:F13" r:id="rId1" display="http://www.greaterdandenong.com/document/23564/statistics-vic-fluency-by-language-and-age" xr:uid="{00000000-0004-0000-0200-000000000000}"/>
    <hyperlink ref="B15:F15" r:id="rId2" display="http://www.greaterdandenong.com/document/24237/statistics-volunteering-by-age-and-sex" xr:uid="{00000000-0004-0000-0200-000001000000}"/>
  </hyperlinks>
  <pageMargins left="0.39370078740157483" right="0.39370078740157483" top="0.39370078740157483" bottom="0.39370078740157483" header="0.39370078740157483" footer="0.31496062992125984"/>
  <pageSetup paperSize="9" orientation="landscape" verticalDpi="0" r:id="rId3"/>
  <drawing r:id="rId4"/>
  <legacyDrawing r:id="rId5"/>
  <mc:AlternateContent xmlns:mc="http://schemas.openxmlformats.org/markup-compatibility/2006">
    <mc:Choice Requires="x14">
      <controls>
        <mc:AlternateContent xmlns:mc="http://schemas.openxmlformats.org/markup-compatibility/2006">
          <mc:Choice Requires="x14">
            <control shapeId="1053" r:id="rId6" name="Drop Down 29">
              <controlPr defaultSize="0" print="0" autoLine="0" autoPict="0">
                <anchor moveWithCells="1">
                  <from>
                    <xdr:col>8</xdr:col>
                    <xdr:colOff>190500</xdr:colOff>
                    <xdr:row>10</xdr:row>
                    <xdr:rowOff>9525</xdr:rowOff>
                  </from>
                  <to>
                    <xdr:col>10</xdr:col>
                    <xdr:colOff>638175</xdr:colOff>
                    <xdr:row>11</xdr:row>
                    <xdr:rowOff>19050</xdr:rowOff>
                  </to>
                </anchor>
              </controlPr>
            </control>
          </mc:Choice>
        </mc:AlternateContent>
        <mc:AlternateContent xmlns:mc="http://schemas.openxmlformats.org/markup-compatibility/2006">
          <mc:Choice Requires="x14">
            <control shapeId="1090" r:id="rId7" name="Drop Down 66">
              <controlPr defaultSize="0" print="0" autoLine="0" autoPict="0">
                <anchor moveWithCells="1">
                  <from>
                    <xdr:col>6</xdr:col>
                    <xdr:colOff>0</xdr:colOff>
                    <xdr:row>10</xdr:row>
                    <xdr:rowOff>9525</xdr:rowOff>
                  </from>
                  <to>
                    <xdr:col>7</xdr:col>
                    <xdr:colOff>647700</xdr:colOff>
                    <xdr:row>11</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499984740745262"/>
    <pageSetUpPr fitToPage="1"/>
  </sheetPr>
  <dimension ref="A1:O23"/>
  <sheetViews>
    <sheetView showGridLines="0" showRowColHeaders="0" workbookViewId="0">
      <pane xSplit="14" ySplit="12" topLeftCell="O13" activePane="bottomRight" state="frozen"/>
      <selection activeCell="O17" sqref="O17"/>
      <selection pane="topRight" activeCell="O17" sqref="O17"/>
      <selection pane="bottomLeft" activeCell="O17" sqref="O17"/>
      <selection pane="bottomRight"/>
    </sheetView>
  </sheetViews>
  <sheetFormatPr defaultColWidth="9.1328125" defaultRowHeight="13.15" x14ac:dyDescent="0.4"/>
  <cols>
    <col min="1" max="1" width="3.265625" style="1" customWidth="1"/>
    <col min="2" max="2" width="9.1328125" style="1" customWidth="1"/>
    <col min="3" max="6" width="9.1328125" style="1"/>
    <col min="7" max="8" width="9.86328125" style="1" customWidth="1"/>
    <col min="9" max="9" width="3" style="1" customWidth="1"/>
    <col min="10" max="11" width="9.86328125" style="1" customWidth="1"/>
    <col min="12" max="12" width="3.265625" style="1" customWidth="1"/>
    <col min="13" max="13" width="10.265625" style="1" customWidth="1"/>
    <col min="14" max="16384" width="9.1328125" style="1"/>
  </cols>
  <sheetData>
    <row r="1" spans="1:15" ht="10.5" customHeight="1" x14ac:dyDescent="0.4">
      <c r="N1" s="10">
        <f>Community!K11</f>
        <v>1</v>
      </c>
    </row>
    <row r="2" spans="1:15" ht="10.5" customHeight="1" x14ac:dyDescent="0.4"/>
    <row r="3" spans="1:15" ht="10.5" customHeight="1" x14ac:dyDescent="0.4"/>
    <row r="4" spans="1:15" ht="10.5" customHeight="1" x14ac:dyDescent="0.4">
      <c r="N4" s="8" t="s">
        <v>45</v>
      </c>
    </row>
    <row r="5" spans="1:15" ht="10.5" customHeight="1" x14ac:dyDescent="0.4">
      <c r="N5" s="8" t="s">
        <v>50</v>
      </c>
    </row>
    <row r="6" spans="1:15" ht="10.5" customHeight="1" x14ac:dyDescent="0.4">
      <c r="A6" s="2"/>
      <c r="L6" s="2"/>
    </row>
    <row r="7" spans="1:15" ht="21" customHeight="1" x14ac:dyDescent="0.4">
      <c r="A7" s="2"/>
      <c r="B7" s="101" t="s">
        <v>75</v>
      </c>
      <c r="C7" s="101"/>
      <c r="D7" s="101"/>
      <c r="E7" s="101"/>
      <c r="F7" s="101"/>
      <c r="G7" s="101"/>
      <c r="H7" s="101"/>
      <c r="I7" s="101"/>
      <c r="J7" s="101"/>
      <c r="K7" s="101"/>
      <c r="L7" s="2"/>
    </row>
    <row r="8" spans="1:15" x14ac:dyDescent="0.4">
      <c r="C8" s="3"/>
      <c r="G8" s="10"/>
      <c r="I8" s="10"/>
      <c r="J8" s="10">
        <f>Community!K11</f>
        <v>1</v>
      </c>
      <c r="M8" s="102" t="str">
        <f>IF(Community!$K$11=1,CONCATENATE(G12,": per cent higher or lower than ",J12),"")</f>
        <v xml:space="preserve">Hume : per cent higher or lower than Nillumbik </v>
      </c>
      <c r="N8" s="102"/>
    </row>
    <row r="9" spans="1:15" ht="3" customHeight="1" x14ac:dyDescent="0.4">
      <c r="G9" s="10"/>
      <c r="H9" s="10"/>
      <c r="I9" s="10"/>
      <c r="J9" s="10"/>
      <c r="M9" s="102"/>
      <c r="N9" s="102"/>
    </row>
    <row r="10" spans="1:15" ht="13.5" customHeight="1" x14ac:dyDescent="0.45">
      <c r="F10" s="3"/>
      <c r="G10" s="111"/>
      <c r="H10" s="111"/>
      <c r="I10" s="111"/>
      <c r="J10" s="111"/>
      <c r="K10" s="111"/>
      <c r="M10" s="102"/>
      <c r="N10" s="102"/>
    </row>
    <row r="11" spans="1:15" ht="15" customHeight="1" x14ac:dyDescent="0.4">
      <c r="G11" s="12">
        <f>Community!H11</f>
        <v>33</v>
      </c>
      <c r="H11" s="10"/>
      <c r="I11" s="10"/>
      <c r="J11" s="12">
        <f>Community!J11</f>
        <v>57</v>
      </c>
      <c r="M11" s="102"/>
      <c r="N11" s="102"/>
    </row>
    <row r="12" spans="1:15" ht="16.5" customHeight="1" x14ac:dyDescent="0.4">
      <c r="A12" s="9"/>
      <c r="B12" s="104" t="str">
        <f>IF(Community!K11=2,"A high standardized score represents a more favorable outcome","")</f>
        <v/>
      </c>
      <c r="C12" s="104"/>
      <c r="D12" s="104"/>
      <c r="E12" s="104"/>
      <c r="F12" s="104"/>
      <c r="G12" s="95" t="str">
        <f>INDEX('Data 3 Table'!B4:B84,G11)</f>
        <v xml:space="preserve">Hume </v>
      </c>
      <c r="H12" s="95"/>
      <c r="I12" s="4"/>
      <c r="J12" s="95" t="str">
        <f>INDEX('Data 3 Table'!B4:B84,J11)</f>
        <v xml:space="preserve">Nillumbik </v>
      </c>
      <c r="K12" s="95"/>
      <c r="M12" s="102"/>
      <c r="N12" s="102"/>
    </row>
    <row r="13" spans="1:15" ht="23.25" customHeight="1" x14ac:dyDescent="0.4">
      <c r="A13" s="15">
        <v>17</v>
      </c>
      <c r="B13" s="98" t="str">
        <f>'Data 3 Table'!S3</f>
        <v>Per cent prep pupils who had not attended pre-school before their first year at school: 2018</v>
      </c>
      <c r="C13" s="98"/>
      <c r="D13" s="98"/>
      <c r="E13" s="98"/>
      <c r="F13" s="98"/>
      <c r="G13" s="107">
        <f>VLOOKUP($G$11,'Data 3 Table'!$A$4:$CW$84,2+$A13)</f>
        <v>18.599999999999994</v>
      </c>
      <c r="H13" s="107"/>
      <c r="I13" s="17"/>
      <c r="J13" s="108">
        <f>VLOOKUP($J$11,'Data 3 Table'!$A$4:$CW$84,2+$A13)</f>
        <v>4</v>
      </c>
      <c r="K13" s="108"/>
      <c r="M13" s="22">
        <f>(G13-J13)/J13*100</f>
        <v>364.99999999999989</v>
      </c>
      <c r="N13" s="7"/>
      <c r="O13" s="7"/>
    </row>
    <row r="14" spans="1:15" ht="24" customHeight="1" x14ac:dyDescent="0.4">
      <c r="A14" s="15">
        <v>16</v>
      </c>
      <c r="B14" s="103" t="str">
        <f>'Data 3 Table'!R3</f>
        <v>Per cent of prep. pupils developmentally vulnerable in 1 or more domains, 2018</v>
      </c>
      <c r="C14" s="103"/>
      <c r="D14" s="103"/>
      <c r="E14" s="103"/>
      <c r="F14" s="103"/>
      <c r="G14" s="109">
        <f>VLOOKUP($G$11,'Data 3 Table'!$A$4:$CW$84,2+$A14)</f>
        <v>16.4107485604607</v>
      </c>
      <c r="H14" s="109"/>
      <c r="I14" s="17"/>
      <c r="J14" s="110">
        <f>VLOOKUP($J$11,'Data 3 Table'!$A$4:$CW$84,2+$A14)</f>
        <v>4.2674253200569003</v>
      </c>
      <c r="K14" s="110"/>
      <c r="M14" s="21">
        <f t="shared" ref="M14:M21" si="0">(G14-J14)/J14*100</f>
        <v>284.5585412667956</v>
      </c>
      <c r="N14" s="7"/>
      <c r="O14" s="7"/>
    </row>
    <row r="15" spans="1:15" ht="24" customHeight="1" x14ac:dyDescent="0.4">
      <c r="A15" s="15">
        <v>15</v>
      </c>
      <c r="B15" s="98" t="str">
        <f>'Data 3 Table'!Q3</f>
        <v>Per cent of  20-24 year olds who left school before completing year 11, 2016</v>
      </c>
      <c r="C15" s="98"/>
      <c r="D15" s="98"/>
      <c r="E15" s="98"/>
      <c r="F15" s="98"/>
      <c r="G15" s="107">
        <f>VLOOKUP($G$11,'Data 3 Table'!$A$4:$CW$84,2+$A15)</f>
        <v>13.890316423170104</v>
      </c>
      <c r="H15" s="107"/>
      <c r="I15" s="17"/>
      <c r="J15" s="108">
        <f>VLOOKUP($J$11,'Data 3 Table'!$A$4:$CW$84,2+$A15)</f>
        <v>6.6946705171961147</v>
      </c>
      <c r="K15" s="108"/>
      <c r="M15" s="22">
        <f t="shared" si="0"/>
        <v>107.48319708178403</v>
      </c>
      <c r="N15" s="7"/>
      <c r="O15" s="7"/>
    </row>
    <row r="16" spans="1:15" ht="24" customHeight="1" x14ac:dyDescent="0.4">
      <c r="A16" s="15">
        <v>14</v>
      </c>
      <c r="B16" s="103" t="str">
        <f>'Data 3 Table'!P3</f>
        <v>Youth disengagement rate [per cent not in paid employment or enrolled in formal education], 20-24 year-olds, 2016</v>
      </c>
      <c r="C16" s="103"/>
      <c r="D16" s="103"/>
      <c r="E16" s="103"/>
      <c r="F16" s="103"/>
      <c r="G16" s="105">
        <f>VLOOKUP($G$11,'Data 3 Table'!$A$4:$CW$84,2+$A16)</f>
        <v>18.168368101790204</v>
      </c>
      <c r="H16" s="105"/>
      <c r="I16" s="17"/>
      <c r="J16" s="106">
        <f>VLOOKUP($J$11,'Data 3 Table'!$A$4:$CW$84,2+$A16)</f>
        <v>8.109531332280147</v>
      </c>
      <c r="K16" s="106"/>
      <c r="M16" s="21">
        <f t="shared" si="0"/>
        <v>124.03721444999741</v>
      </c>
      <c r="N16" s="7"/>
      <c r="O16" s="7"/>
    </row>
    <row r="17" spans="1:15" ht="24" customHeight="1" x14ac:dyDescent="0.4">
      <c r="A17" s="15">
        <v>12</v>
      </c>
      <c r="B17" s="98" t="str">
        <f>'Data 3 Table'!N3</f>
        <v>Per cent of 20-24 year-olds attending university or other tertiary institution, 2016</v>
      </c>
      <c r="C17" s="98"/>
      <c r="D17" s="98"/>
      <c r="E17" s="98"/>
      <c r="F17" s="98"/>
      <c r="G17" s="107">
        <f>VLOOKUP($G$11,'Data 3 Table'!$A$4:$CW$84,2+$A17)</f>
        <v>26.205378636770067</v>
      </c>
      <c r="H17" s="107"/>
      <c r="I17" s="17"/>
      <c r="J17" s="108">
        <f>VLOOKUP($J$11,'Data 3 Table'!$A$4:$CW$84,2+$A17)</f>
        <v>35.256896988104273</v>
      </c>
      <c r="K17" s="108"/>
      <c r="M17" s="22">
        <f t="shared" si="0"/>
        <v>-25.67304307689982</v>
      </c>
      <c r="N17" s="7"/>
      <c r="O17" s="7"/>
    </row>
    <row r="18" spans="1:15" ht="24" customHeight="1" x14ac:dyDescent="0.4">
      <c r="A18" s="15">
        <v>11</v>
      </c>
      <c r="B18" s="103" t="str">
        <f>'Data 3 Table'!M3</f>
        <v>Per cent of 25-44 year-olds who hold a degree, 2016</v>
      </c>
      <c r="C18" s="103"/>
      <c r="D18" s="103"/>
      <c r="E18" s="103"/>
      <c r="F18" s="103"/>
      <c r="G18" s="105">
        <f>VLOOKUP($G$11,'Data 3 Table'!$A$4:$CW$84,2+$A18)</f>
        <v>27.423580786026204</v>
      </c>
      <c r="H18" s="105"/>
      <c r="I18" s="17"/>
      <c r="J18" s="106">
        <f>VLOOKUP($J$11,'Data 3 Table'!$A$4:$CW$84,2+$A18)</f>
        <v>45.034368333728366</v>
      </c>
      <c r="K18" s="106"/>
      <c r="M18" s="21">
        <f t="shared" si="0"/>
        <v>-39.10521719145023</v>
      </c>
      <c r="N18" s="7"/>
      <c r="O18" s="7"/>
    </row>
    <row r="19" spans="1:15" ht="24" customHeight="1" x14ac:dyDescent="0.4">
      <c r="A19" s="15">
        <v>6</v>
      </c>
      <c r="B19" s="98" t="str">
        <f>'Data 3 Table'!H3</f>
        <v>Percentage of Pupils that did not meet National Literacy Benchmarks: 2019</v>
      </c>
      <c r="C19" s="98"/>
      <c r="D19" s="98"/>
      <c r="E19" s="98"/>
      <c r="F19" s="98"/>
      <c r="G19" s="107">
        <f>VLOOKUP($G$11,'Data 3 Table'!$A$4:$CW$84,2+$A19)</f>
        <v>15.396518375241769</v>
      </c>
      <c r="H19" s="107"/>
      <c r="I19" s="17"/>
      <c r="J19" s="108">
        <f>VLOOKUP($J$11,'Data 3 Table'!$A$4:$CW$84,2+$A19)</f>
        <v>6.9114470842332594</v>
      </c>
      <c r="K19" s="108"/>
      <c r="M19" s="22">
        <f t="shared" si="0"/>
        <v>122.76837524177941</v>
      </c>
      <c r="N19" s="7"/>
      <c r="O19" s="7"/>
    </row>
    <row r="20" spans="1:15" ht="24" customHeight="1" x14ac:dyDescent="0.4">
      <c r="A20" s="15">
        <v>7</v>
      </c>
      <c r="B20" s="103" t="str">
        <f>'Data 3 Table'!I3</f>
        <v>Percentage of Pupils that did not meet National Numeracy Benchmarks: 2019</v>
      </c>
      <c r="C20" s="103"/>
      <c r="D20" s="103"/>
      <c r="E20" s="103"/>
      <c r="F20" s="103"/>
      <c r="G20" s="105">
        <f>VLOOKUP($G$11,'Data 3 Table'!$A$4:$CW$84,2+$A20)</f>
        <v>7.0565302144249529</v>
      </c>
      <c r="H20" s="105"/>
      <c r="I20" s="17"/>
      <c r="J20" s="106">
        <f>VLOOKUP($J$11,'Data 3 Table'!$A$4:$CW$84,2+$A20)</f>
        <v>5.0549450549450654</v>
      </c>
      <c r="K20" s="106"/>
      <c r="M20" s="21">
        <f t="shared" si="0"/>
        <v>39.596575981015079</v>
      </c>
      <c r="N20" s="7"/>
      <c r="O20" s="7"/>
    </row>
    <row r="21" spans="1:15" ht="24" customHeight="1" x14ac:dyDescent="0.4">
      <c r="A21" s="15">
        <v>10</v>
      </c>
      <c r="B21" s="98" t="str">
        <f>'Data 3 Table'!L3</f>
        <v>Per cent of persons who left school before finishing yr. 11, 2016</v>
      </c>
      <c r="C21" s="98"/>
      <c r="D21" s="98"/>
      <c r="E21" s="98"/>
      <c r="F21" s="98"/>
      <c r="G21" s="107">
        <f>VLOOKUP($G$11,'Data 3 Table'!$A$4:$CW$84,2+$A21)</f>
        <v>33.374157129383278</v>
      </c>
      <c r="H21" s="107"/>
      <c r="I21" s="17"/>
      <c r="J21" s="108">
        <f>VLOOKUP($J$11,'Data 3 Table'!$A$4:$CW$84,2+$A21)</f>
        <v>22.27688885085993</v>
      </c>
      <c r="K21" s="108"/>
      <c r="M21" s="22">
        <f t="shared" si="0"/>
        <v>49.815162039985545</v>
      </c>
      <c r="N21" s="7"/>
      <c r="O21" s="7"/>
    </row>
    <row r="22" spans="1:15" ht="27.95" customHeight="1" x14ac:dyDescent="0.4">
      <c r="A22" s="9"/>
      <c r="B22"/>
      <c r="C22"/>
      <c r="D22"/>
      <c r="E22"/>
      <c r="F22"/>
      <c r="G22"/>
      <c r="H22"/>
      <c r="I22"/>
      <c r="J22"/>
      <c r="K22"/>
      <c r="M22"/>
    </row>
    <row r="23" spans="1:15" ht="13.5" customHeight="1" x14ac:dyDescent="0.4"/>
  </sheetData>
  <sheetProtection sheet="1" objects="1" scenarios="1"/>
  <mergeCells count="33">
    <mergeCell ref="M8:N12"/>
    <mergeCell ref="B7:K7"/>
    <mergeCell ref="G12:H12"/>
    <mergeCell ref="J12:K12"/>
    <mergeCell ref="B13:F13"/>
    <mergeCell ref="G13:H13"/>
    <mergeCell ref="J13:K13"/>
    <mergeCell ref="G10:K10"/>
    <mergeCell ref="B12:F12"/>
    <mergeCell ref="B14:F14"/>
    <mergeCell ref="G14:H14"/>
    <mergeCell ref="J14:K14"/>
    <mergeCell ref="B15:F15"/>
    <mergeCell ref="G15:H15"/>
    <mergeCell ref="J15:K15"/>
    <mergeCell ref="B16:F16"/>
    <mergeCell ref="G16:H16"/>
    <mergeCell ref="J16:K16"/>
    <mergeCell ref="B18:F18"/>
    <mergeCell ref="G18:H18"/>
    <mergeCell ref="J18:K18"/>
    <mergeCell ref="B19:F19"/>
    <mergeCell ref="G19:H19"/>
    <mergeCell ref="J19:K19"/>
    <mergeCell ref="B17:F17"/>
    <mergeCell ref="G17:H17"/>
    <mergeCell ref="J17:K17"/>
    <mergeCell ref="B20:F20"/>
    <mergeCell ref="G20:H20"/>
    <mergeCell ref="J20:K20"/>
    <mergeCell ref="B21:F21"/>
    <mergeCell ref="G21:H21"/>
    <mergeCell ref="J21:K21"/>
  </mergeCells>
  <conditionalFormatting sqref="B12:F12">
    <cfRule type="expression" dxfId="460" priority="8" stopIfTrue="1">
      <formula>J8=2</formula>
    </cfRule>
  </conditionalFormatting>
  <conditionalFormatting sqref="M13:M21">
    <cfRule type="expression" dxfId="459" priority="7" stopIfTrue="1">
      <formula>$N$1=2</formula>
    </cfRule>
  </conditionalFormatting>
  <conditionalFormatting sqref="M18">
    <cfRule type="expression" dxfId="458" priority="3" stopIfTrue="1">
      <formula>$N$1=2</formula>
    </cfRule>
  </conditionalFormatting>
  <conditionalFormatting sqref="M20">
    <cfRule type="expression" dxfId="457" priority="2" stopIfTrue="1">
      <formula>$N$1=2</formula>
    </cfRule>
  </conditionalFormatting>
  <conditionalFormatting sqref="M17 M19 M21">
    <cfRule type="expression" dxfId="456" priority="1" stopIfTrue="1">
      <formula>$N$1=2</formula>
    </cfRule>
  </conditionalFormatting>
  <hyperlinks>
    <hyperlink ref="B16:F16" r:id="rId1" display="http://www.greaterdandenong.com/document/24409/statistics-early-schoool-leaving-by-age-and-sex" xr:uid="{00000000-0004-0000-0300-000002000000}"/>
    <hyperlink ref="B17:F17" r:id="rId2" display="http://www.greaterdandenong.com/document/18529/statistics-vic-youth-disengagement-young-people-not-in-work-or-education" xr:uid="{00000000-0004-0000-0300-000003000000}"/>
    <hyperlink ref="B18:F18" r:id="rId3" display="http://www.greaterdandenong.com/document/27850/statistics-employment-and-education-pathways-of-young-people" xr:uid="{00000000-0004-0000-0300-000004000000}"/>
    <hyperlink ref="B19:F19" r:id="rId4" display="http://www.greaterdandenong.com/document/24238/statistics-post-school-qualifications" xr:uid="{00000000-0004-0000-0300-000005000000}"/>
    <hyperlink ref="B20:F20" r:id="rId5" display="http://www.greaterdandenong.com/document/18489/statistics-vic-rates-of-limited-english-literacy" xr:uid="{00000000-0004-0000-0300-000006000000}"/>
  </hyperlinks>
  <pageMargins left="0.39370078740157483" right="0.39370078740157483" top="0.39370078740157483" bottom="0.39370078740157483" header="0.31496062992125984" footer="0.31496062992125984"/>
  <pageSetup paperSize="9" scale="84" orientation="portrait" horizontalDpi="0" verticalDpi="0" r:id="rId6"/>
  <drawing r:id="rId7"/>
  <legacy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499984740745262"/>
  </sheetPr>
  <dimension ref="A1:O26"/>
  <sheetViews>
    <sheetView showGridLines="0" showRowColHeaders="0" workbookViewId="0">
      <pane xSplit="14" ySplit="12" topLeftCell="O13" activePane="bottomRight" state="frozen"/>
      <selection activeCell="O17" sqref="O17"/>
      <selection pane="topRight" activeCell="O17" sqref="O17"/>
      <selection pane="bottomLeft" activeCell="O17" sqref="O17"/>
      <selection pane="bottomRight" activeCell="B14" sqref="B14:F14"/>
    </sheetView>
  </sheetViews>
  <sheetFormatPr defaultColWidth="9.1328125" defaultRowHeight="13.15" x14ac:dyDescent="0.4"/>
  <cols>
    <col min="1" max="1" width="3.265625" style="1" customWidth="1"/>
    <col min="2" max="2" width="9.1328125" style="1" customWidth="1"/>
    <col min="3" max="6" width="9.1328125" style="1"/>
    <col min="7" max="8" width="9.86328125" style="1" customWidth="1"/>
    <col min="9" max="9" width="3" style="1" customWidth="1"/>
    <col min="10" max="11" width="9.86328125" style="1" customWidth="1"/>
    <col min="12" max="12" width="3.265625" style="1" customWidth="1"/>
    <col min="13" max="13" width="10.265625" style="1" customWidth="1"/>
    <col min="14" max="16384" width="9.1328125" style="1"/>
  </cols>
  <sheetData>
    <row r="1" spans="1:15" ht="10.5" customHeight="1" x14ac:dyDescent="0.4">
      <c r="N1" s="10">
        <f>Community!K11</f>
        <v>1</v>
      </c>
    </row>
    <row r="2" spans="1:15" ht="10.5" customHeight="1" x14ac:dyDescent="0.4"/>
    <row r="3" spans="1:15" ht="10.5" customHeight="1" x14ac:dyDescent="0.4"/>
    <row r="4" spans="1:15" ht="10.5" customHeight="1" x14ac:dyDescent="0.4">
      <c r="N4" s="8" t="s">
        <v>45</v>
      </c>
    </row>
    <row r="5" spans="1:15" ht="10.5" customHeight="1" x14ac:dyDescent="0.4">
      <c r="N5" s="8" t="s">
        <v>50</v>
      </c>
    </row>
    <row r="6" spans="1:15" ht="10.5" customHeight="1" x14ac:dyDescent="0.4">
      <c r="A6" s="2"/>
      <c r="L6" s="2"/>
    </row>
    <row r="7" spans="1:15" ht="21" customHeight="1" x14ac:dyDescent="0.4">
      <c r="A7" s="2"/>
      <c r="B7" s="101" t="s">
        <v>76</v>
      </c>
      <c r="C7" s="101"/>
      <c r="D7" s="101"/>
      <c r="E7" s="101"/>
      <c r="F7" s="101"/>
      <c r="G7" s="101"/>
      <c r="H7" s="101"/>
      <c r="I7" s="101"/>
      <c r="J7" s="101"/>
      <c r="K7" s="101"/>
      <c r="L7" s="2"/>
    </row>
    <row r="8" spans="1:15" x14ac:dyDescent="0.4">
      <c r="C8" s="3"/>
      <c r="G8" s="10"/>
      <c r="H8" s="10"/>
      <c r="I8" s="10"/>
      <c r="J8" s="10">
        <f>Community!K11</f>
        <v>1</v>
      </c>
      <c r="M8" s="102" t="str">
        <f>IF(Community!$K$11=1,CONCATENATE(G12,": per cent higher or lower than ",J12),"")</f>
        <v xml:space="preserve">Hume : per cent higher or lower than Nillumbik </v>
      </c>
      <c r="N8" s="102"/>
    </row>
    <row r="9" spans="1:15" ht="3" customHeight="1" x14ac:dyDescent="0.4">
      <c r="G9" s="10"/>
      <c r="H9" s="10"/>
      <c r="I9" s="10"/>
      <c r="J9" s="10"/>
      <c r="M9" s="102"/>
      <c r="N9" s="102"/>
    </row>
    <row r="10" spans="1:15" ht="13.5" customHeight="1" x14ac:dyDescent="0.45">
      <c r="F10" s="3"/>
      <c r="G10" s="111"/>
      <c r="H10" s="111"/>
      <c r="I10" s="111"/>
      <c r="J10" s="111"/>
      <c r="K10" s="111"/>
      <c r="M10" s="102"/>
      <c r="N10" s="102"/>
    </row>
    <row r="11" spans="1:15" ht="15" customHeight="1" x14ac:dyDescent="0.4">
      <c r="G11" s="12">
        <f>Community!H11</f>
        <v>33</v>
      </c>
      <c r="H11" s="10"/>
      <c r="I11" s="10"/>
      <c r="J11" s="12">
        <f>Community!J11</f>
        <v>57</v>
      </c>
      <c r="M11" s="102"/>
      <c r="N11" s="102"/>
    </row>
    <row r="12" spans="1:15" ht="16.5" customHeight="1" x14ac:dyDescent="0.4">
      <c r="B12" s="104" t="str">
        <f>IF(Community!K11=2,"A high standardized score represents a more favorable outcome","")</f>
        <v/>
      </c>
      <c r="C12" s="104"/>
      <c r="D12" s="104"/>
      <c r="E12" s="104"/>
      <c r="F12" s="104"/>
      <c r="G12" s="95" t="str">
        <f>INDEX('Data 3 Table'!B4:B84,G11)</f>
        <v xml:space="preserve">Hume </v>
      </c>
      <c r="H12" s="95"/>
      <c r="I12" s="4"/>
      <c r="J12" s="95" t="str">
        <f>INDEX('Data 3 Table'!B4:B84,J11)</f>
        <v xml:space="preserve">Nillumbik </v>
      </c>
      <c r="K12" s="95"/>
      <c r="M12" s="102"/>
      <c r="N12" s="102"/>
    </row>
    <row r="13" spans="1:15" ht="23.25" customHeight="1" x14ac:dyDescent="0.4">
      <c r="A13" s="15">
        <v>20</v>
      </c>
      <c r="B13" s="98" t="str">
        <f>'Data 3 Table'!V3</f>
        <v>Youth disengagement rate [per cent not in paid employment or enrolled in formal education] among 20-24 year-olds, 2016</v>
      </c>
      <c r="C13" s="98"/>
      <c r="D13" s="98"/>
      <c r="E13" s="98"/>
      <c r="F13" s="98"/>
      <c r="G13" s="107">
        <f>VLOOKUP($G$11,'Data 3 Table'!$A$4:$CW$84,2+$A13)</f>
        <v>18.168368101790204</v>
      </c>
      <c r="H13" s="107"/>
      <c r="I13" s="17"/>
      <c r="J13" s="108">
        <f>VLOOKUP($J$11,'Data 3 Table'!$A$4:$CW$84,2+$A13)</f>
        <v>8.109531332280147</v>
      </c>
      <c r="K13" s="108"/>
      <c r="M13" s="44">
        <f>(G13-J13)/J13*100</f>
        <v>124.03721444999741</v>
      </c>
      <c r="N13" s="7"/>
      <c r="O13" s="7"/>
    </row>
    <row r="14" spans="1:15" ht="23.25" customHeight="1" x14ac:dyDescent="0.4">
      <c r="A14" s="15">
        <v>19</v>
      </c>
      <c r="B14" s="103" t="str">
        <f>'Data 3 Table'!U3</f>
        <v>Unemployment rate, persons 15+, June 2020</v>
      </c>
      <c r="C14" s="103"/>
      <c r="D14" s="103"/>
      <c r="E14" s="103"/>
      <c r="F14" s="103"/>
      <c r="G14" s="105">
        <f>VLOOKUP($G$11,'Data 3 Table'!$A$4:$CW$84,2+$A14)</f>
        <v>12.1</v>
      </c>
      <c r="H14" s="105"/>
      <c r="I14" s="17"/>
      <c r="J14" s="106">
        <f>VLOOKUP($J$11,'Data 3 Table'!$A$4:$CW$84,2+$A14)</f>
        <v>3.5</v>
      </c>
      <c r="K14" s="106"/>
      <c r="M14" s="45">
        <f>(G14-J14)/J14*100</f>
        <v>245.71428571428569</v>
      </c>
      <c r="N14" s="7"/>
      <c r="O14" s="7"/>
    </row>
    <row r="15" spans="1:15" ht="23.25" customHeight="1" x14ac:dyDescent="0.4">
      <c r="A15" s="15">
        <v>18</v>
      </c>
      <c r="B15" s="98" t="str">
        <f>'Data 3 Table'!T3</f>
        <v>Managers and professionals as a percentage of employed residents, 2016</v>
      </c>
      <c r="C15" s="98"/>
      <c r="D15" s="98"/>
      <c r="E15" s="98"/>
      <c r="F15" s="98"/>
      <c r="G15" s="112">
        <f>VLOOKUP($G$11,'Data 3 Table'!$A$4:$CW$84,2+$A15)</f>
        <v>24.069641462369926</v>
      </c>
      <c r="H15" s="112"/>
      <c r="I15" s="17"/>
      <c r="J15" s="113">
        <f>VLOOKUP($J$11,'Data 3 Table'!$A$4:$CW$84,2+$A15)</f>
        <v>42.005285247940307</v>
      </c>
      <c r="K15" s="113"/>
      <c r="M15" s="44">
        <f>(G15-J15)/J15*100</f>
        <v>-42.698540623408434</v>
      </c>
      <c r="N15" s="7"/>
      <c r="O15" s="7"/>
    </row>
    <row r="16" spans="1:15" ht="27.95" customHeight="1" x14ac:dyDescent="0.4">
      <c r="A16" s="35"/>
      <c r="B16"/>
      <c r="C16"/>
      <c r="D16"/>
      <c r="E16"/>
      <c r="F16"/>
      <c r="G16"/>
      <c r="H16"/>
      <c r="I16"/>
      <c r="J16"/>
      <c r="K16"/>
      <c r="M16"/>
      <c r="N16" s="6"/>
      <c r="O16" s="6"/>
    </row>
    <row r="17" spans="1:11" ht="24" customHeight="1" x14ac:dyDescent="0.4">
      <c r="A17" s="35"/>
      <c r="B17" s="35"/>
      <c r="C17" s="35"/>
      <c r="D17" s="35"/>
      <c r="E17" s="35"/>
      <c r="F17" s="35"/>
      <c r="G17" s="35"/>
      <c r="H17" s="35"/>
      <c r="I17" s="35"/>
      <c r="J17" s="35"/>
      <c r="K17" s="35"/>
    </row>
    <row r="18" spans="1:11" ht="20.25" customHeight="1" x14ac:dyDescent="0.4"/>
    <row r="19" spans="1:11" ht="20.25" customHeight="1" x14ac:dyDescent="0.4"/>
    <row r="20" spans="1:11" ht="20.25" customHeight="1" x14ac:dyDescent="0.4"/>
    <row r="21" spans="1:11" ht="20.25" customHeight="1" x14ac:dyDescent="0.4"/>
    <row r="22" spans="1:11" ht="20.25" customHeight="1" x14ac:dyDescent="0.4"/>
    <row r="23" spans="1:11" ht="20.25" customHeight="1" x14ac:dyDescent="0.4"/>
    <row r="24" spans="1:11" ht="20.25" customHeight="1" x14ac:dyDescent="0.4"/>
    <row r="25" spans="1:11" ht="20.25" customHeight="1" x14ac:dyDescent="0.4"/>
    <row r="26" spans="1:11" ht="13.5" customHeight="1" x14ac:dyDescent="0.4"/>
  </sheetData>
  <sheetProtection sheet="1" objects="1" scenarios="1"/>
  <mergeCells count="15">
    <mergeCell ref="M8:N12"/>
    <mergeCell ref="B7:K7"/>
    <mergeCell ref="G12:H12"/>
    <mergeCell ref="J12:K12"/>
    <mergeCell ref="B13:F13"/>
    <mergeCell ref="G13:H13"/>
    <mergeCell ref="J13:K13"/>
    <mergeCell ref="G10:K10"/>
    <mergeCell ref="B12:F12"/>
    <mergeCell ref="B14:F14"/>
    <mergeCell ref="G14:H14"/>
    <mergeCell ref="J14:K14"/>
    <mergeCell ref="B15:F15"/>
    <mergeCell ref="G15:H15"/>
    <mergeCell ref="J15:K15"/>
  </mergeCells>
  <conditionalFormatting sqref="B12:F12">
    <cfRule type="expression" dxfId="455" priority="5" stopIfTrue="1">
      <formula>J8=2</formula>
    </cfRule>
  </conditionalFormatting>
  <conditionalFormatting sqref="M13">
    <cfRule type="expression" dxfId="454" priority="4" stopIfTrue="1">
      <formula>$J$8=1</formula>
    </cfRule>
  </conditionalFormatting>
  <conditionalFormatting sqref="M14">
    <cfRule type="expression" dxfId="453" priority="3" stopIfTrue="1">
      <formula>$J$8=1</formula>
    </cfRule>
  </conditionalFormatting>
  <conditionalFormatting sqref="M15">
    <cfRule type="expression" dxfId="452" priority="2" stopIfTrue="1">
      <formula>$J$8=1</formula>
    </cfRule>
  </conditionalFormatting>
  <conditionalFormatting sqref="M15">
    <cfRule type="expression" dxfId="451" priority="1" stopIfTrue="1">
      <formula>$J$8=1</formula>
    </cfRule>
  </conditionalFormatting>
  <hyperlinks>
    <hyperlink ref="B13:F13" r:id="rId1" display="http://www.greaterdandenong.com/document/18529/statistics-vic-youth-disengagement-young-people-not-in-work-or-education" xr:uid="{00000000-0004-0000-0400-000000000000}"/>
    <hyperlink ref="B14:F14" r:id="rId2" display="http://www.greaterdandenong.com/document/18511/statistics-vic-unemployment-rates-and-numbers" xr:uid="{00000000-0004-0000-0400-000001000000}"/>
    <hyperlink ref="B15:F15" r:id="rId3" display="http://www.greaterdandenong.com/document/24241/statistics-employment-of-residents-by-industry-by-occupation" xr:uid="{00000000-0004-0000-0400-000002000000}"/>
  </hyperlinks>
  <pageMargins left="0.39370078740157483" right="0.39370078740157483" top="0.39370078740157483" bottom="0.39370078740157483" header="0.31496062992125984" footer="0.31496062992125984"/>
  <pageSetup paperSize="9" orientation="landscape" horizontalDpi="0" verticalDpi="0" r:id="rId4"/>
  <drawing r:id="rId5"/>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499984740745262"/>
    <pageSetUpPr fitToPage="1"/>
  </sheetPr>
  <dimension ref="A1:P23"/>
  <sheetViews>
    <sheetView showGridLines="0" showRowColHeaders="0" workbookViewId="0">
      <pane xSplit="14" ySplit="12" topLeftCell="O13" activePane="bottomRight" state="frozen"/>
      <selection activeCell="O17" sqref="O17"/>
      <selection pane="topRight" activeCell="O17" sqref="O17"/>
      <selection pane="bottomLeft" activeCell="O17" sqref="O17"/>
      <selection pane="bottomRight" activeCell="R8" sqref="R8"/>
    </sheetView>
  </sheetViews>
  <sheetFormatPr defaultColWidth="9.1328125" defaultRowHeight="13.15" x14ac:dyDescent="0.4"/>
  <cols>
    <col min="1" max="1" width="3.265625" style="1" customWidth="1"/>
    <col min="2" max="2" width="9.1328125" style="1" customWidth="1"/>
    <col min="3" max="6" width="9.1328125" style="1"/>
    <col min="7" max="8" width="9.86328125" style="1" customWidth="1"/>
    <col min="9" max="9" width="3" style="1" customWidth="1"/>
    <col min="10" max="11" width="9.86328125" style="1" customWidth="1"/>
    <col min="12" max="12" width="3.265625" style="1" customWidth="1"/>
    <col min="13" max="13" width="10.265625" style="1" customWidth="1"/>
    <col min="14" max="16384" width="9.1328125" style="1"/>
  </cols>
  <sheetData>
    <row r="1" spans="1:16" ht="10.5" customHeight="1" x14ac:dyDescent="0.4">
      <c r="N1" s="10">
        <f>Community!K11</f>
        <v>1</v>
      </c>
    </row>
    <row r="2" spans="1:16" ht="10.5" customHeight="1" x14ac:dyDescent="0.4"/>
    <row r="3" spans="1:16" ht="10.5" customHeight="1" x14ac:dyDescent="0.4"/>
    <row r="4" spans="1:16" ht="10.5" customHeight="1" x14ac:dyDescent="0.4">
      <c r="N4" s="8" t="s">
        <v>45</v>
      </c>
    </row>
    <row r="5" spans="1:16" ht="10.5" customHeight="1" x14ac:dyDescent="0.4">
      <c r="N5" s="8" t="s">
        <v>50</v>
      </c>
    </row>
    <row r="6" spans="1:16" ht="10.5" customHeight="1" x14ac:dyDescent="0.4">
      <c r="A6" s="2"/>
      <c r="L6" s="2"/>
    </row>
    <row r="7" spans="1:16" ht="21" customHeight="1" x14ac:dyDescent="0.4">
      <c r="A7" s="2"/>
      <c r="B7" s="101" t="s">
        <v>77</v>
      </c>
      <c r="C7" s="101"/>
      <c r="D7" s="101"/>
      <c r="E7" s="101"/>
      <c r="F7" s="101"/>
      <c r="G7" s="101"/>
      <c r="H7" s="101"/>
      <c r="I7" s="101"/>
      <c r="J7" s="101"/>
      <c r="K7" s="101"/>
      <c r="L7" s="2"/>
    </row>
    <row r="8" spans="1:16" x14ac:dyDescent="0.4">
      <c r="C8" s="3"/>
      <c r="G8" s="10"/>
      <c r="H8" s="10"/>
      <c r="I8" s="10"/>
      <c r="J8" s="10">
        <f>Community!K11</f>
        <v>1</v>
      </c>
      <c r="M8" s="102" t="str">
        <f>IF(Community!$K$11=1,CONCATENATE(G12,": per cent higher or lower than ",J12),"")</f>
        <v xml:space="preserve">Hume : per cent higher or lower than Nillumbik </v>
      </c>
      <c r="N8" s="102"/>
    </row>
    <row r="9" spans="1:16" ht="3" customHeight="1" x14ac:dyDescent="0.4">
      <c r="G9" s="10"/>
      <c r="H9" s="10"/>
      <c r="I9" s="10"/>
      <c r="J9" s="10"/>
      <c r="M9" s="102"/>
      <c r="N9" s="102"/>
    </row>
    <row r="10" spans="1:16" ht="13.5" customHeight="1" x14ac:dyDescent="0.45">
      <c r="F10" s="3"/>
      <c r="G10" s="111"/>
      <c r="H10" s="111"/>
      <c r="I10" s="111"/>
      <c r="J10" s="111"/>
      <c r="K10" s="111"/>
      <c r="M10" s="102"/>
      <c r="N10" s="102"/>
    </row>
    <row r="11" spans="1:16" ht="15" customHeight="1" x14ac:dyDescent="0.4">
      <c r="G11" s="12">
        <f>Community!H11</f>
        <v>33</v>
      </c>
      <c r="H11" s="10"/>
      <c r="I11" s="10"/>
      <c r="J11" s="12">
        <f>Community!J11</f>
        <v>57</v>
      </c>
      <c r="M11" s="102"/>
      <c r="N11" s="102"/>
    </row>
    <row r="12" spans="1:16" ht="16.5" customHeight="1" x14ac:dyDescent="0.4">
      <c r="B12" s="104" t="str">
        <f>IF(Community!K11=2,"A high standardized score represents a more favorable outcome","")</f>
        <v/>
      </c>
      <c r="C12" s="104"/>
      <c r="D12" s="104"/>
      <c r="E12" s="104"/>
      <c r="F12" s="104"/>
      <c r="G12" s="95" t="str">
        <f>INDEX('Data 3 Table'!B4:B84,G11)</f>
        <v xml:space="preserve">Hume </v>
      </c>
      <c r="H12" s="95"/>
      <c r="I12" s="4"/>
      <c r="J12" s="95" t="str">
        <f>INDEX('Data 3 Table'!B4:B84,J11)</f>
        <v xml:space="preserve">Nillumbik </v>
      </c>
      <c r="K12" s="95"/>
      <c r="M12" s="102"/>
      <c r="N12" s="102"/>
    </row>
    <row r="13" spans="1:16" ht="23.25" customHeight="1" x14ac:dyDescent="0.4">
      <c r="A13" s="15">
        <v>31</v>
      </c>
      <c r="B13" s="98" t="str">
        <f>'Data 3 Table'!AG3</f>
        <v>Median weekly gross individual income, persons aged 15 years or more, 2016</v>
      </c>
      <c r="C13" s="98"/>
      <c r="D13" s="98"/>
      <c r="E13" s="98"/>
      <c r="F13" s="98"/>
      <c r="G13" s="118">
        <f>VLOOKUP($G$11,'Data 3 Table'!$A$4:$CW$84,2+$A13)</f>
        <v>529.61753731343288</v>
      </c>
      <c r="H13" s="118"/>
      <c r="I13" s="17"/>
      <c r="J13" s="119">
        <f>VLOOKUP($J$11,'Data 3 Table'!$A$4:$CW$84,2+$A13)</f>
        <v>785.19619500594536</v>
      </c>
      <c r="K13" s="119"/>
      <c r="M13" s="22">
        <f>(G13-J13)/J13*100</f>
        <v>-32.549655655243882</v>
      </c>
      <c r="N13" s="7"/>
      <c r="O13" s="7"/>
      <c r="P13" s="9"/>
    </row>
    <row r="14" spans="1:16" ht="23.25" customHeight="1" x14ac:dyDescent="0.4">
      <c r="A14" s="15">
        <v>32</v>
      </c>
      <c r="B14" s="103" t="str">
        <f>'Data 3 Table'!AH3</f>
        <v>Per cent of weekly individual incomes below $200 among persons aged 35-44 years, 2016</v>
      </c>
      <c r="C14" s="103"/>
      <c r="D14" s="103"/>
      <c r="E14" s="103"/>
      <c r="F14" s="103"/>
      <c r="G14" s="109">
        <f>VLOOKUP($G$11,'Data 3 Table'!$A$4:$CW$84,2+$A14)</f>
        <v>19.121852227654276</v>
      </c>
      <c r="H14" s="109"/>
      <c r="I14" s="17"/>
      <c r="J14" s="110">
        <f>VLOOKUP($J$11,'Data 3 Table'!$A$4:$CW$84,2+$A14)</f>
        <v>16.301988365025615</v>
      </c>
      <c r="K14" s="110"/>
      <c r="M14" s="21">
        <f>(G14-J14)/J14*100</f>
        <v>17.2976682321674</v>
      </c>
      <c r="N14" s="7"/>
      <c r="O14" s="7"/>
      <c r="P14" s="9"/>
    </row>
    <row r="15" spans="1:16" ht="23.25" customHeight="1" x14ac:dyDescent="0.4">
      <c r="A15" s="15">
        <v>101</v>
      </c>
      <c r="B15" s="98" t="str">
        <f>'Data 3 Table'!CY3</f>
        <v>Health Care Card Holders as a percentage of the population, June 2020</v>
      </c>
      <c r="C15" s="98"/>
      <c r="D15" s="98"/>
      <c r="E15" s="98"/>
      <c r="F15" s="98"/>
      <c r="G15" s="107">
        <f>VLOOKUP($G$11,'Data 3 Table'!$A$4:$CY$84,2+$A15)</f>
        <v>13.818623333632548</v>
      </c>
      <c r="H15" s="107"/>
      <c r="I15" s="68"/>
      <c r="J15" s="108">
        <f>VLOOKUP($J$11,'Data 3 Table'!$A$4:$CY$84,2+$A15)</f>
        <v>6.8646842289385734</v>
      </c>
      <c r="K15" s="108"/>
      <c r="M15" s="22"/>
      <c r="N15" s="7"/>
      <c r="O15" s="7"/>
      <c r="P15" s="9"/>
    </row>
    <row r="16" spans="1:16" ht="23.25" customHeight="1" x14ac:dyDescent="0.4">
      <c r="A16" s="15">
        <v>5</v>
      </c>
      <c r="B16" s="103" t="str">
        <f>'Data 3 Table'!G3</f>
        <v>EGM Losses per adult 2019/20</v>
      </c>
      <c r="C16" s="103"/>
      <c r="D16" s="103"/>
      <c r="E16" s="103"/>
      <c r="F16" s="103"/>
      <c r="G16" s="116">
        <f>VLOOKUP($G$11,'Data 3 Table'!$A$4:$CW$84,2+$A16)</f>
        <v>482.55766930920885</v>
      </c>
      <c r="H16" s="116"/>
      <c r="I16" s="17"/>
      <c r="J16" s="117">
        <f>VLOOKUP($J$11,'Data 3 Table'!$A$4:$CW$84,2+$A16)</f>
        <v>146.91417134034572</v>
      </c>
      <c r="K16" s="117"/>
      <c r="M16" s="21">
        <f>(G16-J16)/J16*100</f>
        <v>228.4623021092373</v>
      </c>
      <c r="N16" s="7"/>
      <c r="O16" s="7"/>
      <c r="P16" s="9"/>
    </row>
    <row r="17" spans="1:16" ht="23.25" customHeight="1" x14ac:dyDescent="0.4">
      <c r="A17" s="15">
        <v>33</v>
      </c>
      <c r="B17" s="98" t="str">
        <f>'Data 3 Table'!AI3</f>
        <v>SEIFA Index of Relative Socio-economic Disadvantage, 2016</v>
      </c>
      <c r="C17" s="98"/>
      <c r="D17" s="98"/>
      <c r="E17" s="98"/>
      <c r="F17" s="98"/>
      <c r="G17" s="112">
        <f>VLOOKUP($G$11,'Data 3 Table'!$A$4:$CW$84,2+$A17)</f>
        <v>947</v>
      </c>
      <c r="H17" s="112"/>
      <c r="I17" s="68"/>
      <c r="J17" s="113">
        <f>VLOOKUP($J$11,'Data 3 Table'!$A$4:$CW$84,2+$A17)</f>
        <v>1099</v>
      </c>
      <c r="K17" s="113"/>
      <c r="M17" s="22">
        <f>(G17-J17)/J17*100</f>
        <v>-13.830755232029118</v>
      </c>
      <c r="N17" s="7"/>
      <c r="O17" s="7"/>
      <c r="P17" s="9"/>
    </row>
    <row r="18" spans="1:16" ht="39.75" customHeight="1" x14ac:dyDescent="0.4">
      <c r="A18" s="15">
        <v>38</v>
      </c>
      <c r="B18" s="103" t="str">
        <f>'Data 3 Table'!AN3</f>
        <v>Gini Coefficient: 30-34 year olds, 2011 (a measure of income distribution - 1 = complete inequality; 0 = complete equality), 2016</v>
      </c>
      <c r="C18" s="103"/>
      <c r="D18" s="103"/>
      <c r="E18" s="103"/>
      <c r="F18" s="103"/>
      <c r="G18" s="114">
        <f>VLOOKUP($G$11,'Data 3 Table'!$A$4:$CW$84,2+$A18)</f>
        <v>0.47</v>
      </c>
      <c r="H18" s="114"/>
      <c r="I18" s="17"/>
      <c r="J18" s="115">
        <f>VLOOKUP($J$11,'Data 3 Table'!$A$4:$CW$84,2+$A18)</f>
        <v>0.44</v>
      </c>
      <c r="K18" s="115"/>
      <c r="M18" s="21">
        <f>(G18-J18)/J18*100</f>
        <v>6.8181818181818121</v>
      </c>
      <c r="N18" s="43"/>
      <c r="O18" s="43"/>
      <c r="P18" s="9"/>
    </row>
    <row r="19" spans="1:16" ht="24" customHeight="1" x14ac:dyDescent="0.4">
      <c r="A19" s="43"/>
      <c r="B19" s="35"/>
      <c r="C19" s="35"/>
      <c r="D19" s="35"/>
      <c r="E19" s="35"/>
      <c r="F19" s="35"/>
      <c r="G19" s="35"/>
      <c r="H19" s="35"/>
      <c r="I19" s="35"/>
      <c r="J19" s="35"/>
      <c r="K19" s="35"/>
      <c r="N19" s="9"/>
      <c r="O19" s="9"/>
      <c r="P19" s="9"/>
    </row>
    <row r="20" spans="1:16" ht="24" customHeight="1" x14ac:dyDescent="0.4">
      <c r="A20" s="35"/>
      <c r="B20" s="35"/>
      <c r="C20" s="35"/>
      <c r="D20" s="35"/>
      <c r="E20" s="35"/>
      <c r="F20" s="35"/>
      <c r="G20" s="35"/>
      <c r="H20" s="35"/>
      <c r="I20" s="35"/>
      <c r="J20" s="35"/>
      <c r="K20" s="35"/>
      <c r="N20" s="9"/>
      <c r="O20" s="9"/>
      <c r="P20" s="9"/>
    </row>
    <row r="21" spans="1:16" ht="24" customHeight="1" x14ac:dyDescent="0.4">
      <c r="A21" s="35"/>
      <c r="B21" s="35"/>
      <c r="C21" s="35"/>
      <c r="D21" s="35"/>
      <c r="E21" s="35"/>
      <c r="F21" s="35"/>
      <c r="G21" s="35"/>
      <c r="H21" s="35"/>
      <c r="I21" s="35"/>
      <c r="J21" s="35"/>
      <c r="K21" s="35"/>
      <c r="N21" s="9"/>
      <c r="O21" s="9"/>
      <c r="P21" s="9"/>
    </row>
    <row r="22" spans="1:16" ht="20.25" customHeight="1" x14ac:dyDescent="0.4">
      <c r="N22" s="9"/>
      <c r="O22" s="9"/>
      <c r="P22" s="9"/>
    </row>
    <row r="23" spans="1:16" ht="13.5" customHeight="1" x14ac:dyDescent="0.4">
      <c r="N23" s="9"/>
      <c r="O23" s="9"/>
      <c r="P23" s="9"/>
    </row>
  </sheetData>
  <sheetProtection sheet="1" objects="1" scenarios="1"/>
  <mergeCells count="24">
    <mergeCell ref="B14:F14"/>
    <mergeCell ref="G14:H14"/>
    <mergeCell ref="J14:K14"/>
    <mergeCell ref="M8:N12"/>
    <mergeCell ref="B7:K7"/>
    <mergeCell ref="G12:H12"/>
    <mergeCell ref="J12:K12"/>
    <mergeCell ref="B13:F13"/>
    <mergeCell ref="G13:H13"/>
    <mergeCell ref="J13:K13"/>
    <mergeCell ref="G10:K10"/>
    <mergeCell ref="B12:F12"/>
    <mergeCell ref="B18:F18"/>
    <mergeCell ref="G18:H18"/>
    <mergeCell ref="J18:K18"/>
    <mergeCell ref="B15:F15"/>
    <mergeCell ref="G15:H15"/>
    <mergeCell ref="J15:K15"/>
    <mergeCell ref="B16:F16"/>
    <mergeCell ref="G16:H16"/>
    <mergeCell ref="J16:K16"/>
    <mergeCell ref="B17:F17"/>
    <mergeCell ref="G17:H17"/>
    <mergeCell ref="J17:K17"/>
  </mergeCells>
  <conditionalFormatting sqref="B12:F12">
    <cfRule type="expression" dxfId="450" priority="22" stopIfTrue="1">
      <formula>J8=2</formula>
    </cfRule>
  </conditionalFormatting>
  <conditionalFormatting sqref="M17 M13:M14">
    <cfRule type="expression" dxfId="449" priority="21" stopIfTrue="1">
      <formula>$J$8=1</formula>
    </cfRule>
  </conditionalFormatting>
  <conditionalFormatting sqref="M16 M14 M18">
    <cfRule type="expression" dxfId="448" priority="20" stopIfTrue="1">
      <formula>$J$8=1</formula>
    </cfRule>
  </conditionalFormatting>
  <conditionalFormatting sqref="M16">
    <cfRule type="expression" dxfId="447" priority="19" stopIfTrue="1">
      <formula>$J$8=1</formula>
    </cfRule>
  </conditionalFormatting>
  <conditionalFormatting sqref="M17">
    <cfRule type="expression" dxfId="446" priority="18" stopIfTrue="1">
      <formula>$J$8=1</formula>
    </cfRule>
  </conditionalFormatting>
  <conditionalFormatting sqref="M18">
    <cfRule type="expression" dxfId="445" priority="17" stopIfTrue="1">
      <formula>$J$8=1</formula>
    </cfRule>
  </conditionalFormatting>
  <conditionalFormatting sqref="M13:M14 M16:M18">
    <cfRule type="expression" dxfId="444" priority="16" stopIfTrue="1">
      <formula>$N$1=2</formula>
    </cfRule>
  </conditionalFormatting>
  <conditionalFormatting sqref="M18">
    <cfRule type="expression" dxfId="443" priority="15" stopIfTrue="1">
      <formula>$N$1=2</formula>
    </cfRule>
  </conditionalFormatting>
  <conditionalFormatting sqref="M16">
    <cfRule type="expression" dxfId="442" priority="14" stopIfTrue="1">
      <formula>$J$8=1</formula>
    </cfRule>
  </conditionalFormatting>
  <conditionalFormatting sqref="M16">
    <cfRule type="expression" dxfId="441" priority="13" stopIfTrue="1">
      <formula>$J$8=1</formula>
    </cfRule>
  </conditionalFormatting>
  <conditionalFormatting sqref="M17">
    <cfRule type="expression" dxfId="440" priority="12" stopIfTrue="1">
      <formula>$J$8=1</formula>
    </cfRule>
  </conditionalFormatting>
  <conditionalFormatting sqref="M17">
    <cfRule type="expression" dxfId="439" priority="11" stopIfTrue="1">
      <formula>$J$8=1</formula>
    </cfRule>
  </conditionalFormatting>
  <conditionalFormatting sqref="M17">
    <cfRule type="expression" dxfId="438" priority="10" stopIfTrue="1">
      <formula>$N$1=2</formula>
    </cfRule>
  </conditionalFormatting>
  <conditionalFormatting sqref="M18">
    <cfRule type="expression" dxfId="437" priority="9" stopIfTrue="1">
      <formula>$J$8=1</formula>
    </cfRule>
  </conditionalFormatting>
  <conditionalFormatting sqref="M18">
    <cfRule type="expression" dxfId="436" priority="8" stopIfTrue="1">
      <formula>$J$8=1</formula>
    </cfRule>
  </conditionalFormatting>
  <conditionalFormatting sqref="M18">
    <cfRule type="expression" dxfId="435" priority="7" stopIfTrue="1">
      <formula>$J$8=1</formula>
    </cfRule>
  </conditionalFormatting>
  <conditionalFormatting sqref="M15">
    <cfRule type="expression" dxfId="434" priority="6" stopIfTrue="1">
      <formula>$J$8=1</formula>
    </cfRule>
  </conditionalFormatting>
  <conditionalFormatting sqref="M15">
    <cfRule type="expression" dxfId="433" priority="5" stopIfTrue="1">
      <formula>$J$8=1</formula>
    </cfRule>
  </conditionalFormatting>
  <conditionalFormatting sqref="M15">
    <cfRule type="expression" dxfId="432" priority="4" stopIfTrue="1">
      <formula>$N$1=2</formula>
    </cfRule>
  </conditionalFormatting>
  <conditionalFormatting sqref="M15">
    <cfRule type="expression" dxfId="431" priority="3" stopIfTrue="1">
      <formula>$J$8=1</formula>
    </cfRule>
  </conditionalFormatting>
  <conditionalFormatting sqref="M15">
    <cfRule type="expression" dxfId="430" priority="2" stopIfTrue="1">
      <formula>$J$8=1</formula>
    </cfRule>
  </conditionalFormatting>
  <conditionalFormatting sqref="M15">
    <cfRule type="expression" dxfId="429" priority="1" stopIfTrue="1">
      <formula>$N$1=2</formula>
    </cfRule>
  </conditionalFormatting>
  <hyperlinks>
    <hyperlink ref="B13:F13" r:id="rId1" display="http://www.greaterdandenong.com/document/24410/statistics-incomes-by-age-and-sex" xr:uid="{00000000-0004-0000-0500-000000000000}"/>
    <hyperlink ref="B14:F14" r:id="rId2" display="http://www.greaterdandenong.com/document/26505/statistics-equivalized-income-by-household-type" xr:uid="{00000000-0004-0000-0500-000001000000}"/>
    <hyperlink ref="B16:F16" r:id="rId3" display="http://www.greaterdandenong.com/document/18526/statistics-vic-gambling-venues-machines-and-losses" xr:uid="{00000000-0004-0000-0500-000002000000}"/>
    <hyperlink ref="B17:F17" r:id="rId4" display="http://www.greaterdandenong.com/document/18524/statistics-vic-seifa-index-of-disadvantage" xr:uid="{00000000-0004-0000-0500-000003000000}"/>
    <hyperlink ref="B18:F18" r:id="rId5" display="http://www.greaterdandenong.com/document/24893/statistics-income-inequality" xr:uid="{00000000-0004-0000-0500-000004000000}"/>
  </hyperlinks>
  <pageMargins left="0.39370078740157483" right="0.39370078740157483" top="0.39370078740157483" bottom="0.39370078740157483" header="0.39370078740157483" footer="0.31496062992125984"/>
  <pageSetup paperSize="9" scale="99" orientation="landscape" verticalDpi="0" r:id="rId6"/>
  <drawing r:id="rId7"/>
  <legacyDrawing r:id="rId8"/>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499984740745262"/>
    <pageSetUpPr fitToPage="1"/>
  </sheetPr>
  <dimension ref="A1:P26"/>
  <sheetViews>
    <sheetView showGridLines="0" showRowColHeaders="0" workbookViewId="0">
      <pane xSplit="14" ySplit="12" topLeftCell="O13" activePane="bottomRight" state="frozen"/>
      <selection activeCell="O17" sqref="O17"/>
      <selection pane="topRight" activeCell="O17" sqref="O17"/>
      <selection pane="bottomLeft" activeCell="O17" sqref="O17"/>
      <selection pane="bottomRight" activeCell="R8" sqref="R8"/>
    </sheetView>
  </sheetViews>
  <sheetFormatPr defaultColWidth="9.1328125" defaultRowHeight="13.15" x14ac:dyDescent="0.4"/>
  <cols>
    <col min="1" max="1" width="3.265625" style="1" customWidth="1"/>
    <col min="2" max="2" width="9.1328125" style="1" customWidth="1"/>
    <col min="3" max="6" width="9.1328125" style="1"/>
    <col min="7" max="8" width="9.86328125" style="1" customWidth="1"/>
    <col min="9" max="9" width="3" style="1" customWidth="1"/>
    <col min="10" max="11" width="9.86328125" style="1" customWidth="1"/>
    <col min="12" max="12" width="3.265625" style="1" customWidth="1"/>
    <col min="13" max="13" width="10.265625" style="1" customWidth="1"/>
    <col min="14" max="16384" width="9.1328125" style="1"/>
  </cols>
  <sheetData>
    <row r="1" spans="1:15" ht="10.5" customHeight="1" x14ac:dyDescent="0.4">
      <c r="N1" s="10">
        <f>Community!K11</f>
        <v>1</v>
      </c>
    </row>
    <row r="2" spans="1:15" ht="10.5" customHeight="1" x14ac:dyDescent="0.4"/>
    <row r="3" spans="1:15" ht="10.5" customHeight="1" x14ac:dyDescent="0.4"/>
    <row r="4" spans="1:15" ht="10.5" customHeight="1" x14ac:dyDescent="0.4">
      <c r="N4" s="8" t="s">
        <v>45</v>
      </c>
    </row>
    <row r="5" spans="1:15" ht="10.5" customHeight="1" x14ac:dyDescent="0.4">
      <c r="N5" s="8" t="s">
        <v>50</v>
      </c>
    </row>
    <row r="6" spans="1:15" ht="10.5" customHeight="1" x14ac:dyDescent="0.4">
      <c r="A6" s="2"/>
      <c r="L6" s="2"/>
    </row>
    <row r="7" spans="1:15" ht="21" customHeight="1" x14ac:dyDescent="0.4">
      <c r="A7" s="2"/>
      <c r="B7" s="101" t="s">
        <v>81</v>
      </c>
      <c r="C7" s="101"/>
      <c r="D7" s="101"/>
      <c r="E7" s="101"/>
      <c r="F7" s="101"/>
      <c r="G7" s="101"/>
      <c r="H7" s="101"/>
      <c r="I7" s="101"/>
      <c r="J7" s="101"/>
      <c r="K7" s="101"/>
      <c r="L7" s="2"/>
    </row>
    <row r="8" spans="1:15" x14ac:dyDescent="0.4">
      <c r="A8" s="9"/>
      <c r="C8" s="3"/>
      <c r="G8" s="10"/>
      <c r="H8" s="10"/>
      <c r="I8" s="10"/>
      <c r="J8" s="10">
        <f>Community!K11</f>
        <v>1</v>
      </c>
      <c r="M8" s="102" t="str">
        <f>IF(Community!$K$11=1,CONCATENATE(G12,": per cent higher or lower than ",J12),"")</f>
        <v xml:space="preserve">Hume : per cent higher or lower than Nillumbik </v>
      </c>
      <c r="N8" s="102"/>
    </row>
    <row r="9" spans="1:15" ht="3" customHeight="1" x14ac:dyDescent="0.4">
      <c r="A9" s="9"/>
      <c r="G9" s="10"/>
      <c r="H9" s="10"/>
      <c r="I9" s="10"/>
      <c r="J9" s="10"/>
      <c r="M9" s="102"/>
      <c r="N9" s="102"/>
    </row>
    <row r="10" spans="1:15" ht="13.5" customHeight="1" x14ac:dyDescent="0.45">
      <c r="A10" s="9"/>
      <c r="F10" s="3"/>
      <c r="G10" s="111"/>
      <c r="H10" s="111"/>
      <c r="I10" s="111"/>
      <c r="J10" s="111"/>
      <c r="K10" s="111"/>
      <c r="M10" s="102"/>
      <c r="N10" s="102"/>
    </row>
    <row r="11" spans="1:15" ht="15" customHeight="1" x14ac:dyDescent="0.4">
      <c r="A11" s="9"/>
      <c r="G11" s="12">
        <f>Community!H11</f>
        <v>33</v>
      </c>
      <c r="H11" s="10"/>
      <c r="I11" s="10"/>
      <c r="J11" s="12">
        <f>Community!J11</f>
        <v>57</v>
      </c>
      <c r="M11" s="102"/>
      <c r="N11" s="102"/>
    </row>
    <row r="12" spans="1:15" ht="16.5" customHeight="1" x14ac:dyDescent="0.4">
      <c r="A12" s="9"/>
      <c r="B12" s="104" t="str">
        <f>IF(Community!K11=2,"A high standardized score represents a more favorable outcome","")</f>
        <v/>
      </c>
      <c r="C12" s="104"/>
      <c r="D12" s="104"/>
      <c r="E12" s="104"/>
      <c r="F12" s="104"/>
      <c r="G12" s="95" t="str">
        <f>INDEX('Data 3 Table'!B4:B84,G11)</f>
        <v xml:space="preserve">Hume </v>
      </c>
      <c r="H12" s="95"/>
      <c r="I12" s="4"/>
      <c r="J12" s="95" t="str">
        <f>INDEX('Data 3 Table'!B4:B84,J11)</f>
        <v xml:space="preserve">Nillumbik </v>
      </c>
      <c r="K12" s="95"/>
      <c r="M12" s="102"/>
      <c r="N12" s="102"/>
    </row>
    <row r="13" spans="1:15" ht="24" customHeight="1" x14ac:dyDescent="0.4">
      <c r="A13" s="15">
        <v>40</v>
      </c>
      <c r="B13" s="98" t="str">
        <f>'Data 3 Table'!AP3</f>
        <v>Per cent of dwellings which are owned or being purchased by their occupants, 2016</v>
      </c>
      <c r="C13" s="98"/>
      <c r="D13" s="98"/>
      <c r="E13" s="98"/>
      <c r="F13" s="98"/>
      <c r="G13" s="112">
        <f>VLOOKUP($G$11,'Data 3 Table'!$A$4:$CW$84,2+$A13)</f>
        <v>73.947844489196839</v>
      </c>
      <c r="H13" s="112"/>
      <c r="I13" s="17"/>
      <c r="J13" s="113">
        <f>VLOOKUP($J$11,'Data 3 Table'!$A$4:$CW$84,2+$A13)</f>
        <v>89.473414346510793</v>
      </c>
      <c r="K13" s="113"/>
      <c r="M13" s="22">
        <f t="shared" ref="M13:M19" si="0">(G13-J13)/J13*100</f>
        <v>-17.352159823907968</v>
      </c>
      <c r="N13" s="7"/>
      <c r="O13" s="7"/>
    </row>
    <row r="14" spans="1:15" ht="24" customHeight="1" x14ac:dyDescent="0.4">
      <c r="A14" s="15">
        <v>41</v>
      </c>
      <c r="B14" s="103" t="str">
        <f>'Data 3 Table'!AQ3</f>
        <v>Per cent of dwellings which are rented from the government, co-operatives or the church, 2016</v>
      </c>
      <c r="C14" s="103"/>
      <c r="D14" s="103"/>
      <c r="E14" s="103"/>
      <c r="F14" s="103"/>
      <c r="G14" s="105">
        <f>VLOOKUP($G$11,'Data 3 Table'!$A$4:$CW$84,2+$A14)</f>
        <v>2.6094464043823216</v>
      </c>
      <c r="H14" s="105"/>
      <c r="I14" s="17"/>
      <c r="J14" s="106">
        <f>VLOOKUP($J$11,'Data 3 Table'!$A$4:$CW$84,2+$A14)</f>
        <v>0.57632901470791642</v>
      </c>
      <c r="K14" s="106"/>
      <c r="M14" s="21">
        <f t="shared" si="0"/>
        <v>352.77026451718541</v>
      </c>
      <c r="N14" s="7"/>
      <c r="O14" s="7"/>
    </row>
    <row r="15" spans="1:15" ht="29.25" customHeight="1" x14ac:dyDescent="0.4">
      <c r="A15" s="15">
        <v>39</v>
      </c>
      <c r="B15" s="98" t="str">
        <f>'Data 3 Table'!AO3</f>
        <v>Per cent of renting households, which are living below the poverty line, 2016</v>
      </c>
      <c r="C15" s="98"/>
      <c r="D15" s="98"/>
      <c r="E15" s="98"/>
      <c r="F15" s="98"/>
      <c r="G15" s="112">
        <f>VLOOKUP($G$11,'Data 3 Table'!$A$4:$CW$84,2+$A15)</f>
        <v>36.738997683700028</v>
      </c>
      <c r="H15" s="112"/>
      <c r="I15" s="17"/>
      <c r="J15" s="113">
        <f>VLOOKUP($J$11,'Data 3 Table'!$A$4:$CW$84,2+$A15)</f>
        <v>18.865077678721047</v>
      </c>
      <c r="K15" s="113"/>
      <c r="M15" s="22">
        <f t="shared" si="0"/>
        <v>94.746071600542379</v>
      </c>
      <c r="N15" s="7"/>
      <c r="O15" s="7"/>
    </row>
    <row r="16" spans="1:15" ht="24" customHeight="1" x14ac:dyDescent="0.4">
      <c r="A16" s="15">
        <v>42</v>
      </c>
      <c r="B16" s="103" t="str">
        <f>'Data 3 Table'!AR3</f>
        <v>Per cent of private dwellings which are overcrowded, 2016</v>
      </c>
      <c r="C16" s="103"/>
      <c r="D16" s="103"/>
      <c r="E16" s="103"/>
      <c r="F16" s="103"/>
      <c r="G16" s="105">
        <f>VLOOKUP($G$11,'Data 3 Table'!$A$4:$CW$84,2+$A16)</f>
        <v>2.2503224114188289</v>
      </c>
      <c r="H16" s="105"/>
      <c r="I16" s="17"/>
      <c r="J16" s="106">
        <f>VLOOKUP($J$11,'Data 3 Table'!$A$4:$CW$84,2+$A16)</f>
        <v>0.15740870295228768</v>
      </c>
      <c r="K16" s="106"/>
      <c r="M16" s="21">
        <f t="shared" si="0"/>
        <v>1329.6048243920329</v>
      </c>
      <c r="N16" s="7"/>
      <c r="O16" s="7"/>
    </row>
    <row r="17" spans="1:16" ht="24" customHeight="1" x14ac:dyDescent="0.4">
      <c r="A17" s="15">
        <v>97</v>
      </c>
      <c r="B17" s="98" t="str">
        <f>'Data 3 Table'!CU3</f>
        <v>Per cent of dwellings for rent, which are affordable to Centrelink recipients, June 2019</v>
      </c>
      <c r="C17" s="98"/>
      <c r="D17" s="98"/>
      <c r="E17" s="98"/>
      <c r="F17" s="98"/>
      <c r="G17" s="107">
        <f>VLOOKUP($G$11,'Data 3 Table'!$A$4:$CW$84,2+$A17)</f>
        <v>7.1999999999999993</v>
      </c>
      <c r="H17" s="107"/>
      <c r="I17" s="17"/>
      <c r="J17" s="108">
        <f>VLOOKUP($J$11,'Data 3 Table'!$A$4:$CW$84,2+$A17)</f>
        <v>11</v>
      </c>
      <c r="K17" s="108"/>
      <c r="M17" s="22">
        <f t="shared" si="0"/>
        <v>-34.545454545454554</v>
      </c>
      <c r="N17" s="7"/>
      <c r="O17" s="7"/>
      <c r="P17" s="56"/>
    </row>
    <row r="18" spans="1:16" ht="24" customHeight="1" x14ac:dyDescent="0.4">
      <c r="A18" s="15">
        <v>98</v>
      </c>
      <c r="B18" s="103" t="str">
        <f>'Data 3 Table'!CV3</f>
        <v>Number of year's median household income required to purchase an average house, 2016</v>
      </c>
      <c r="C18" s="103"/>
      <c r="D18" s="103"/>
      <c r="E18" s="103"/>
      <c r="F18" s="103"/>
      <c r="G18" s="105">
        <f>VLOOKUP($G$11,'Data 3 Table'!$A$4:$CW$84,2+$A18)</f>
        <v>5.1644895984518628</v>
      </c>
      <c r="H18" s="105"/>
      <c r="I18" s="17"/>
      <c r="J18" s="106">
        <f>VLOOKUP($J$11,'Data 3 Table'!$A$4:$CW$84,2+$A18)</f>
        <v>5.7826788596019369</v>
      </c>
      <c r="K18" s="106"/>
      <c r="M18" s="21">
        <f t="shared" si="0"/>
        <v>-10.690361269562676</v>
      </c>
      <c r="N18" s="7"/>
      <c r="O18" s="7"/>
    </row>
    <row r="19" spans="1:16" ht="24" customHeight="1" x14ac:dyDescent="0.4">
      <c r="A19" s="15">
        <v>99</v>
      </c>
      <c r="B19" s="98" t="str">
        <f>'Data 3 Table'!CW3</f>
        <v>Number of homeless persons per 1,000 population 2016</v>
      </c>
      <c r="C19" s="98"/>
      <c r="D19" s="98"/>
      <c r="E19" s="98"/>
      <c r="F19" s="98"/>
      <c r="G19" s="120">
        <f>VLOOKUP($G$11,'Data 3 Table'!$A$4:$CW$84,2+$A19)</f>
        <v>0.44074483953231003</v>
      </c>
      <c r="H19" s="120"/>
      <c r="I19" s="17"/>
      <c r="J19" s="108">
        <f>VLOOKUP($J$11,'Data 3 Table'!$A$4:$CW$84,2+$A19)</f>
        <v>0.10423148724331051</v>
      </c>
      <c r="K19" s="108"/>
      <c r="M19" s="22">
        <f t="shared" si="0"/>
        <v>322.85191470353573</v>
      </c>
      <c r="N19" s="7"/>
      <c r="O19" s="7"/>
    </row>
    <row r="20" spans="1:16" ht="31.5" customHeight="1" x14ac:dyDescent="0.4">
      <c r="A20" s="43"/>
      <c r="B20"/>
      <c r="C20"/>
      <c r="D20"/>
      <c r="E20"/>
      <c r="F20"/>
      <c r="G20"/>
      <c r="H20"/>
      <c r="I20"/>
      <c r="J20"/>
      <c r="K20"/>
      <c r="M20"/>
    </row>
    <row r="21" spans="1:16" ht="20.25" customHeight="1" x14ac:dyDescent="0.4">
      <c r="A21" s="9"/>
    </row>
    <row r="22" spans="1:16" ht="20.25" customHeight="1" x14ac:dyDescent="0.4">
      <c r="A22" s="9"/>
    </row>
    <row r="23" spans="1:16" ht="20.25" customHeight="1" x14ac:dyDescent="0.4">
      <c r="A23" s="9"/>
    </row>
    <row r="24" spans="1:16" ht="20.25" customHeight="1" x14ac:dyDescent="0.4">
      <c r="A24" s="9"/>
    </row>
    <row r="25" spans="1:16" ht="20.25" customHeight="1" x14ac:dyDescent="0.4">
      <c r="A25" s="9"/>
    </row>
    <row r="26" spans="1:16" ht="13.5" customHeight="1" x14ac:dyDescent="0.4"/>
  </sheetData>
  <sheetProtection sheet="1" objects="1" scenarios="1"/>
  <mergeCells count="27">
    <mergeCell ref="M8:N12"/>
    <mergeCell ref="J15:K15"/>
    <mergeCell ref="B7:K7"/>
    <mergeCell ref="G12:H12"/>
    <mergeCell ref="J12:K12"/>
    <mergeCell ref="B13:F13"/>
    <mergeCell ref="G13:H13"/>
    <mergeCell ref="J13:K13"/>
    <mergeCell ref="G10:K10"/>
    <mergeCell ref="B12:F12"/>
    <mergeCell ref="B14:F14"/>
    <mergeCell ref="G14:H14"/>
    <mergeCell ref="J14:K14"/>
    <mergeCell ref="B15:F15"/>
    <mergeCell ref="G15:H15"/>
    <mergeCell ref="B16:F16"/>
    <mergeCell ref="G16:H16"/>
    <mergeCell ref="J16:K16"/>
    <mergeCell ref="B17:F17"/>
    <mergeCell ref="G17:H17"/>
    <mergeCell ref="J17:K17"/>
    <mergeCell ref="B18:F18"/>
    <mergeCell ref="G18:H18"/>
    <mergeCell ref="J18:K18"/>
    <mergeCell ref="B19:F19"/>
    <mergeCell ref="G19:H19"/>
    <mergeCell ref="J19:K19"/>
  </mergeCells>
  <conditionalFormatting sqref="B12:F12">
    <cfRule type="expression" dxfId="428" priority="21" stopIfTrue="1">
      <formula>J8=2</formula>
    </cfRule>
  </conditionalFormatting>
  <conditionalFormatting sqref="M13 M15">
    <cfRule type="expression" dxfId="427" priority="20" stopIfTrue="1">
      <formula>$J$8=1</formula>
    </cfRule>
  </conditionalFormatting>
  <conditionalFormatting sqref="M14 M16">
    <cfRule type="expression" dxfId="426" priority="19" stopIfTrue="1">
      <formula>$J$8=1</formula>
    </cfRule>
  </conditionalFormatting>
  <conditionalFormatting sqref="M17 M19">
    <cfRule type="expression" dxfId="425" priority="18" stopIfTrue="1">
      <formula>$J$8=1</formula>
    </cfRule>
  </conditionalFormatting>
  <conditionalFormatting sqref="M18">
    <cfRule type="expression" dxfId="424" priority="17" stopIfTrue="1">
      <formula>$J$8=1</formula>
    </cfRule>
  </conditionalFormatting>
  <conditionalFormatting sqref="M17 M19">
    <cfRule type="expression" dxfId="423" priority="16" stopIfTrue="1">
      <formula>$J$8=1</formula>
    </cfRule>
  </conditionalFormatting>
  <conditionalFormatting sqref="M18">
    <cfRule type="expression" dxfId="422" priority="15" stopIfTrue="1">
      <formula>$J$8=1</formula>
    </cfRule>
  </conditionalFormatting>
  <conditionalFormatting sqref="M16 M13:M14">
    <cfRule type="expression" dxfId="421" priority="14" stopIfTrue="1">
      <formula>$J$8=1</formula>
    </cfRule>
  </conditionalFormatting>
  <conditionalFormatting sqref="M15 M17">
    <cfRule type="expression" dxfId="420" priority="13" stopIfTrue="1">
      <formula>$J$8=1</formula>
    </cfRule>
  </conditionalFormatting>
  <conditionalFormatting sqref="M15">
    <cfRule type="expression" dxfId="419" priority="12" stopIfTrue="1">
      <formula>$J$8=1</formula>
    </cfRule>
  </conditionalFormatting>
  <conditionalFormatting sqref="M14 M16">
    <cfRule type="expression" dxfId="418" priority="11" stopIfTrue="1">
      <formula>$J$8=1</formula>
    </cfRule>
  </conditionalFormatting>
  <conditionalFormatting sqref="M17">
    <cfRule type="expression" dxfId="417" priority="10" stopIfTrue="1">
      <formula>$J$8=1</formula>
    </cfRule>
  </conditionalFormatting>
  <conditionalFormatting sqref="M13:M17">
    <cfRule type="expression" dxfId="416" priority="9" stopIfTrue="1">
      <formula>$N$1=2</formula>
    </cfRule>
  </conditionalFormatting>
  <conditionalFormatting sqref="M17">
    <cfRule type="expression" dxfId="415" priority="8" stopIfTrue="1">
      <formula>$N$1=2</formula>
    </cfRule>
  </conditionalFormatting>
  <conditionalFormatting sqref="M18">
    <cfRule type="expression" dxfId="414" priority="7" stopIfTrue="1">
      <formula>$J$8=1</formula>
    </cfRule>
  </conditionalFormatting>
  <conditionalFormatting sqref="M18">
    <cfRule type="expression" dxfId="413" priority="6" stopIfTrue="1">
      <formula>$J$8=1</formula>
    </cfRule>
  </conditionalFormatting>
  <conditionalFormatting sqref="M19">
    <cfRule type="expression" dxfId="412" priority="5" stopIfTrue="1">
      <formula>$J$8=1</formula>
    </cfRule>
  </conditionalFormatting>
  <conditionalFormatting sqref="M18">
    <cfRule type="expression" dxfId="411" priority="4" stopIfTrue="1">
      <formula>$J$8=1</formula>
    </cfRule>
  </conditionalFormatting>
  <conditionalFormatting sqref="M19">
    <cfRule type="expression" dxfId="410" priority="3" stopIfTrue="1">
      <formula>$J$8=1</formula>
    </cfRule>
  </conditionalFormatting>
  <conditionalFormatting sqref="M18:M19">
    <cfRule type="expression" dxfId="409" priority="2" stopIfTrue="1">
      <formula>$N$1=2</formula>
    </cfRule>
  </conditionalFormatting>
  <conditionalFormatting sqref="M19">
    <cfRule type="expression" dxfId="408" priority="1" stopIfTrue="1">
      <formula>$N$1=2</formula>
    </cfRule>
  </conditionalFormatting>
  <hyperlinks>
    <hyperlink ref="B15:F15" r:id="rId1" display="http://www.greaterdandenong.com/document/18515/statistics-vic-rent-related-financial-stress" xr:uid="{00000000-0004-0000-0600-000000000000}"/>
    <hyperlink ref="B17:F17" r:id="rId2" display="Per cent of dwellings for rent, which are affordable to Centrelink recipients, 2014" xr:uid="{00000000-0004-0000-0600-000001000000}"/>
  </hyperlinks>
  <pageMargins left="0.39370078740157483" right="0.39370078740157483" top="0.39370078740157483" bottom="0.39370078740157483" header="0.31496062992125984" footer="0.31496062992125984"/>
  <pageSetup paperSize="9" scale="84" orientation="landscape" r:id="rId3"/>
  <drawing r:id="rId4"/>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499984740745262"/>
    <pageSetUpPr fitToPage="1"/>
  </sheetPr>
  <dimension ref="A1:O26"/>
  <sheetViews>
    <sheetView showGridLines="0" showRowColHeaders="0" workbookViewId="0">
      <pane xSplit="14" ySplit="12" topLeftCell="O13" activePane="bottomRight" state="frozen"/>
      <selection activeCell="O17" sqref="O17"/>
      <selection pane="topRight" activeCell="O17" sqref="O17"/>
      <selection pane="bottomLeft" activeCell="O17" sqref="O17"/>
      <selection pane="bottomRight" activeCell="Q10" sqref="Q10"/>
    </sheetView>
  </sheetViews>
  <sheetFormatPr defaultColWidth="9.1328125" defaultRowHeight="13.15" x14ac:dyDescent="0.4"/>
  <cols>
    <col min="1" max="1" width="3.265625" style="1" customWidth="1"/>
    <col min="2" max="2" width="9.1328125" style="1" customWidth="1"/>
    <col min="3" max="6" width="9.1328125" style="1"/>
    <col min="7" max="8" width="9.86328125" style="1" customWidth="1"/>
    <col min="9" max="9" width="3" style="1" customWidth="1"/>
    <col min="10" max="11" width="9.86328125" style="1" customWidth="1"/>
    <col min="12" max="12" width="3.265625" style="1" customWidth="1"/>
    <col min="13" max="13" width="10.265625" style="1" customWidth="1"/>
    <col min="14" max="16384" width="9.1328125" style="1"/>
  </cols>
  <sheetData>
    <row r="1" spans="1:15" ht="10.5" customHeight="1" x14ac:dyDescent="0.4">
      <c r="N1" s="10">
        <f>Community!K11</f>
        <v>1</v>
      </c>
    </row>
    <row r="2" spans="1:15" ht="10.5" customHeight="1" x14ac:dyDescent="0.4"/>
    <row r="3" spans="1:15" ht="10.5" customHeight="1" x14ac:dyDescent="0.4"/>
    <row r="4" spans="1:15" ht="10.5" customHeight="1" x14ac:dyDescent="0.4">
      <c r="N4" s="8" t="s">
        <v>45</v>
      </c>
    </row>
    <row r="5" spans="1:15" ht="10.5" customHeight="1" x14ac:dyDescent="0.4">
      <c r="N5" s="8" t="s">
        <v>50</v>
      </c>
    </row>
    <row r="6" spans="1:15" ht="10.5" customHeight="1" x14ac:dyDescent="0.4">
      <c r="A6" s="2"/>
      <c r="L6" s="2"/>
    </row>
    <row r="7" spans="1:15" ht="21" customHeight="1" x14ac:dyDescent="0.4">
      <c r="A7" s="2"/>
      <c r="B7" s="101" t="s">
        <v>80</v>
      </c>
      <c r="C7" s="101"/>
      <c r="D7" s="101"/>
      <c r="E7" s="101"/>
      <c r="F7" s="101"/>
      <c r="G7" s="101"/>
      <c r="H7" s="101"/>
      <c r="I7" s="101"/>
      <c r="J7" s="101"/>
      <c r="K7" s="101"/>
      <c r="L7" s="2"/>
    </row>
    <row r="8" spans="1:15" x14ac:dyDescent="0.4">
      <c r="C8" s="3"/>
      <c r="G8" s="10"/>
      <c r="H8" s="10"/>
      <c r="I8" s="10"/>
      <c r="J8" s="10">
        <f>Community!K11</f>
        <v>1</v>
      </c>
      <c r="M8" s="102" t="str">
        <f>IF(Community!$K$11=1,CONCATENATE(G12,": per cent higher or lower than ",J12),"")</f>
        <v xml:space="preserve">Hume : per cent higher or lower than Nillumbik </v>
      </c>
      <c r="N8" s="102"/>
    </row>
    <row r="9" spans="1:15" ht="3" customHeight="1" x14ac:dyDescent="0.4">
      <c r="G9" s="10"/>
      <c r="H9" s="10"/>
      <c r="I9" s="10"/>
      <c r="J9" s="10"/>
      <c r="M9" s="102"/>
      <c r="N9" s="102"/>
    </row>
    <row r="10" spans="1:15" ht="13.5" customHeight="1" x14ac:dyDescent="0.45">
      <c r="F10" s="3"/>
      <c r="G10" s="111"/>
      <c r="H10" s="111"/>
      <c r="I10" s="111"/>
      <c r="J10" s="111"/>
      <c r="K10" s="111"/>
      <c r="M10" s="102"/>
      <c r="N10" s="102"/>
    </row>
    <row r="11" spans="1:15" ht="15" customHeight="1" x14ac:dyDescent="0.4">
      <c r="G11" s="12">
        <f>Community!H11</f>
        <v>33</v>
      </c>
      <c r="H11" s="10"/>
      <c r="I11" s="10"/>
      <c r="J11" s="12">
        <f>Community!J11</f>
        <v>57</v>
      </c>
      <c r="M11" s="102"/>
      <c r="N11" s="102"/>
      <c r="O11" s="56"/>
    </row>
    <row r="12" spans="1:15" ht="16.5" customHeight="1" x14ac:dyDescent="0.4">
      <c r="B12" s="104" t="str">
        <f>IF(Community!K11=2,"A high standardized score represents a more favorable outcome","")</f>
        <v/>
      </c>
      <c r="C12" s="104"/>
      <c r="D12" s="104"/>
      <c r="E12" s="104"/>
      <c r="F12" s="104"/>
      <c r="G12" s="95" t="str">
        <f>INDEX('Data 3 Table'!B4:B84,G11)</f>
        <v xml:space="preserve">Hume </v>
      </c>
      <c r="H12" s="95"/>
      <c r="I12" s="4"/>
      <c r="J12" s="95" t="str">
        <f>INDEX('Data 3 Table'!B4:B84,J11)</f>
        <v xml:space="preserve">Nillumbik </v>
      </c>
      <c r="K12" s="95"/>
      <c r="M12" s="102"/>
      <c r="N12" s="102"/>
    </row>
    <row r="13" spans="1:15" ht="23.25" customHeight="1" x14ac:dyDescent="0.4">
      <c r="A13" s="15">
        <v>52</v>
      </c>
      <c r="B13" s="98" t="str">
        <f>'Data 3 Table'!BB3</f>
        <v>% persons obese, 2017</v>
      </c>
      <c r="C13" s="98"/>
      <c r="D13" s="98"/>
      <c r="E13" s="98"/>
      <c r="F13" s="98"/>
      <c r="G13" s="96">
        <f>VLOOKUP($G$11,'Data 3 Table'!$A$4:$CW$84,2+$A13)</f>
        <v>22.9</v>
      </c>
      <c r="H13" s="96"/>
      <c r="I13" s="17"/>
      <c r="J13" s="99">
        <f>VLOOKUP($J$11,'Data 3 Table'!$A$4:$CW$84,2+$A13)</f>
        <v>14.2</v>
      </c>
      <c r="K13" s="99"/>
      <c r="M13" s="22">
        <f t="shared" ref="M13:M23" si="0">(G13-J13)/J13*100</f>
        <v>61.267605633802816</v>
      </c>
      <c r="N13" s="7"/>
      <c r="O13" s="7"/>
    </row>
    <row r="14" spans="1:15" ht="23.25" customHeight="1" x14ac:dyDescent="0.4">
      <c r="A14" s="15">
        <v>53</v>
      </c>
      <c r="B14" s="103" t="str">
        <f>'Data 3 Table'!BC3</f>
        <v>Self-reported health status - Fair/poor, 2017</v>
      </c>
      <c r="C14" s="103"/>
      <c r="D14" s="103"/>
      <c r="E14" s="103"/>
      <c r="F14" s="103"/>
      <c r="G14" s="121">
        <f>VLOOKUP($G$11,'Data 3 Table'!$A$4:$CW$84,2+$A14)</f>
        <v>25.243580000000001</v>
      </c>
      <c r="H14" s="121"/>
      <c r="I14" s="17"/>
      <c r="J14" s="122">
        <f>VLOOKUP($J$11,'Data 3 Table'!$A$4:$CW$84,2+$A14)</f>
        <v>19.308789999999998</v>
      </c>
      <c r="K14" s="122"/>
      <c r="M14" s="21">
        <f t="shared" si="0"/>
        <v>30.736208742236066</v>
      </c>
      <c r="N14" s="7"/>
      <c r="O14" s="7"/>
    </row>
    <row r="15" spans="1:15" ht="23.25" customHeight="1" x14ac:dyDescent="0.4">
      <c r="A15" s="15">
        <v>54</v>
      </c>
      <c r="B15" s="98" t="str">
        <f>'Data 3 Table'!BD3</f>
        <v>Sedentary level of activity, 2017</v>
      </c>
      <c r="C15" s="98"/>
      <c r="D15" s="98"/>
      <c r="E15" s="98"/>
      <c r="F15" s="98"/>
      <c r="G15" s="96">
        <f>VLOOKUP($G$11,'Data 3 Table'!$A$4:$CW$84,2+$A15)</f>
        <v>5.0599999999999996</v>
      </c>
      <c r="H15" s="96"/>
      <c r="I15" s="17"/>
      <c r="J15" s="99">
        <f>VLOOKUP($J$11,'Data 3 Table'!$A$4:$CW$84,2+$A15)</f>
        <v>2.06</v>
      </c>
      <c r="K15" s="99"/>
      <c r="M15" s="22">
        <f t="shared" si="0"/>
        <v>145.63106796116503</v>
      </c>
      <c r="N15" s="7"/>
      <c r="O15" s="7"/>
    </row>
    <row r="16" spans="1:15" ht="23.25" customHeight="1" x14ac:dyDescent="0.4">
      <c r="A16" s="15">
        <v>55</v>
      </c>
      <c r="B16" s="103" t="str">
        <f>'Data 3 Table'!BE3</f>
        <v>Met fruit consumption guidelines, 2017</v>
      </c>
      <c r="C16" s="103"/>
      <c r="D16" s="103"/>
      <c r="E16" s="103"/>
      <c r="F16" s="103"/>
      <c r="G16" s="121">
        <f>VLOOKUP($G$11,'Data 3 Table'!$A$4:$CW$84,2+$A16)</f>
        <v>36.01</v>
      </c>
      <c r="H16" s="121"/>
      <c r="I16" s="17"/>
      <c r="J16" s="122">
        <f>VLOOKUP($J$11,'Data 3 Table'!$A$4:$CW$84,2+$A16)</f>
        <v>48.42</v>
      </c>
      <c r="K16" s="122"/>
      <c r="M16" s="21">
        <f t="shared" si="0"/>
        <v>-25.629904997934744</v>
      </c>
      <c r="N16" s="7"/>
      <c r="O16" s="7"/>
    </row>
    <row r="17" spans="1:15" ht="23.25" customHeight="1" x14ac:dyDescent="0.4">
      <c r="A17" s="15">
        <v>56</v>
      </c>
      <c r="B17" s="98" t="str">
        <f>'Data 3 Table'!BF3</f>
        <v>Met vegetable consumption guidelines , 2017</v>
      </c>
      <c r="C17" s="98"/>
      <c r="D17" s="98"/>
      <c r="E17" s="98"/>
      <c r="F17" s="98"/>
      <c r="G17" s="96">
        <f>VLOOKUP($G$11,'Data 3 Table'!$A$4:$CW$84,2+$A17)</f>
        <v>2.33</v>
      </c>
      <c r="H17" s="96"/>
      <c r="I17" s="17"/>
      <c r="J17" s="99">
        <f>VLOOKUP($J$11,'Data 3 Table'!$A$4:$CW$84,2+$A17)</f>
        <v>6.58</v>
      </c>
      <c r="K17" s="99"/>
      <c r="M17" s="22">
        <f t="shared" si="0"/>
        <v>-64.589665653495445</v>
      </c>
      <c r="N17" s="7"/>
      <c r="O17" s="7"/>
    </row>
    <row r="18" spans="1:15" ht="23.25" customHeight="1" x14ac:dyDescent="0.4">
      <c r="A18" s="15">
        <v>57</v>
      </c>
      <c r="B18" s="103" t="str">
        <f>'Data 3 Table'!BG3</f>
        <v>Consume take-away meals, or snacks, more than once a week, 2017</v>
      </c>
      <c r="C18" s="103"/>
      <c r="D18" s="103"/>
      <c r="E18" s="103"/>
      <c r="F18" s="103"/>
      <c r="G18" s="121">
        <f>VLOOKUP($G$11,'Data 3 Table'!$A$4:$CW$84,2+$A18)</f>
        <v>17.399999999999999</v>
      </c>
      <c r="H18" s="121"/>
      <c r="I18" s="17"/>
      <c r="J18" s="122">
        <f>VLOOKUP($J$11,'Data 3 Table'!$A$4:$CW$84,2+$A18)</f>
        <v>15.9</v>
      </c>
      <c r="K18" s="122"/>
      <c r="M18" s="21">
        <f t="shared" si="0"/>
        <v>9.4339622641509315</v>
      </c>
      <c r="N18" s="7"/>
      <c r="O18" s="7"/>
    </row>
    <row r="19" spans="1:15" ht="23.25" customHeight="1" x14ac:dyDescent="0.4">
      <c r="A19" s="15">
        <v>58</v>
      </c>
      <c r="B19" s="98" t="str">
        <f>'Data 3 Table'!BH3</f>
        <v>Consume sugar-sweetened soft drinks daily, 2017</v>
      </c>
      <c r="C19" s="98"/>
      <c r="D19" s="98"/>
      <c r="E19" s="98"/>
      <c r="F19" s="98"/>
      <c r="G19" s="96">
        <f>VLOOKUP($G$11,'Data 3 Table'!$A$4:$CW$84,2+$A19)</f>
        <v>14.4</v>
      </c>
      <c r="H19" s="96"/>
      <c r="I19" s="17"/>
      <c r="J19" s="99">
        <f>VLOOKUP($J$11,'Data 3 Table'!$A$4:$CW$84,2+$A19)</f>
        <v>6.2</v>
      </c>
      <c r="K19" s="99"/>
      <c r="M19" s="22">
        <f t="shared" si="0"/>
        <v>132.25806451612902</v>
      </c>
      <c r="N19" s="7"/>
      <c r="O19" s="7"/>
    </row>
    <row r="20" spans="1:15" ht="23.25" customHeight="1" x14ac:dyDescent="0.4">
      <c r="A20" s="15">
        <v>59</v>
      </c>
      <c r="B20" s="103" t="str">
        <f>'Data 3 Table'!BI3</f>
        <v>Increased lifetime risk of alcohol-related harm, 2017</v>
      </c>
      <c r="C20" s="103"/>
      <c r="D20" s="103"/>
      <c r="E20" s="103"/>
      <c r="F20" s="103"/>
      <c r="G20" s="121">
        <f>VLOOKUP($G$11,'Data 3 Table'!$A$4:$CW$84,2+$A20)</f>
        <v>50.73</v>
      </c>
      <c r="H20" s="121"/>
      <c r="I20" s="17"/>
      <c r="J20" s="122">
        <f>VLOOKUP($J$11,'Data 3 Table'!$A$4:$CW$84,2+$A20)</f>
        <v>69.78</v>
      </c>
      <c r="K20" s="122"/>
      <c r="M20" s="21">
        <f t="shared" si="0"/>
        <v>-27.300085984522791</v>
      </c>
      <c r="N20" s="7"/>
      <c r="O20" s="7"/>
    </row>
    <row r="21" spans="1:15" ht="23.25" customHeight="1" x14ac:dyDescent="0.4">
      <c r="A21" s="15">
        <v>60</v>
      </c>
      <c r="B21" s="98" t="str">
        <f>'Data 3 Table'!BJ3</f>
        <v>Current smokers, 2017</v>
      </c>
      <c r="C21" s="98"/>
      <c r="D21" s="98"/>
      <c r="E21" s="98"/>
      <c r="F21" s="98"/>
      <c r="G21" s="96">
        <f>VLOOKUP($G$11,'Data 3 Table'!$A$4:$CW$84,2+$A21)</f>
        <v>20.74</v>
      </c>
      <c r="H21" s="96"/>
      <c r="I21" s="17"/>
      <c r="J21" s="99">
        <f>VLOOKUP($J$11,'Data 3 Table'!$A$4:$CW$84,2+$A21)</f>
        <v>15.36</v>
      </c>
      <c r="K21" s="99"/>
      <c r="M21" s="22">
        <f t="shared" si="0"/>
        <v>35.026041666666664</v>
      </c>
      <c r="N21" s="7"/>
      <c r="O21" s="7"/>
    </row>
    <row r="22" spans="1:15" ht="23.25" customHeight="1" x14ac:dyDescent="0.4">
      <c r="A22" s="15">
        <v>61</v>
      </c>
      <c r="B22" s="103" t="str">
        <f>'Data 3 Table'!BK3</f>
        <v>Satisfaction with life - Low or medium (0-6), 2017</v>
      </c>
      <c r="C22" s="103"/>
      <c r="D22" s="103"/>
      <c r="E22" s="103"/>
      <c r="F22" s="103"/>
      <c r="G22" s="121">
        <f>VLOOKUP($G$11,'Data 3 Table'!$A$4:$CW$84,2+$A22)</f>
        <v>26.15634</v>
      </c>
      <c r="H22" s="121"/>
      <c r="I22" s="17"/>
      <c r="J22" s="122">
        <f>VLOOKUP($J$11,'Data 3 Table'!$A$4:$CW$84,2+$A22)</f>
        <v>17.003350000000001</v>
      </c>
      <c r="K22" s="122"/>
      <c r="M22" s="21">
        <f t="shared" si="0"/>
        <v>53.830509870113815</v>
      </c>
      <c r="N22" s="7"/>
      <c r="O22" s="7"/>
    </row>
    <row r="23" spans="1:15" ht="23.25" customHeight="1" x14ac:dyDescent="0.4">
      <c r="A23" s="15">
        <v>62</v>
      </c>
      <c r="B23" s="98" t="str">
        <f>'Data 3 Table'!BL3</f>
        <v>High/very high levels of psychological distress, 2017</v>
      </c>
      <c r="C23" s="98"/>
      <c r="D23" s="98"/>
      <c r="E23" s="98"/>
      <c r="F23" s="98"/>
      <c r="G23" s="96">
        <f>VLOOKUP($G$11,'Data 3 Table'!$A$4:$CW$84,2+$A23)</f>
        <v>22.37</v>
      </c>
      <c r="H23" s="96"/>
      <c r="I23" s="17"/>
      <c r="J23" s="99">
        <f>VLOOKUP($J$11,'Data 3 Table'!$A$4:$CW$84,2+$A23)</f>
        <v>13.48</v>
      </c>
      <c r="K23" s="99"/>
      <c r="M23" s="22">
        <f t="shared" si="0"/>
        <v>65.94955489614243</v>
      </c>
      <c r="N23" s="7"/>
      <c r="O23" s="7"/>
    </row>
    <row r="24" spans="1:15" ht="23.25" customHeight="1" x14ac:dyDescent="0.4">
      <c r="A24" s="15">
        <v>63</v>
      </c>
      <c r="B24" s="103" t="str">
        <f>'Data 3 Table'!BM3</f>
        <v>Self-reported dental health: Fair/poor 2017</v>
      </c>
      <c r="C24" s="103"/>
      <c r="D24" s="103"/>
      <c r="E24" s="103"/>
      <c r="F24" s="103"/>
      <c r="G24" s="121">
        <f>VLOOKUP($G$11,'Data 3 Table'!$A$4:$CW$84,2+$A24)</f>
        <v>26.29</v>
      </c>
      <c r="H24" s="121"/>
      <c r="I24" s="17"/>
      <c r="J24" s="122">
        <f>VLOOKUP($J$11,'Data 3 Table'!$A$4:$CW$84,2+$A24)</f>
        <v>18.63</v>
      </c>
      <c r="K24" s="122"/>
      <c r="M24" s="21"/>
    </row>
    <row r="25" spans="1:15" ht="23.25" customHeight="1" x14ac:dyDescent="0.4">
      <c r="A25"/>
      <c r="B25"/>
      <c r="C25"/>
      <c r="D25"/>
      <c r="E25"/>
      <c r="F25"/>
      <c r="G25"/>
      <c r="H25"/>
      <c r="I25"/>
      <c r="J25"/>
      <c r="K25"/>
      <c r="L25"/>
      <c r="M25"/>
    </row>
    <row r="26" spans="1:15" ht="23.25" customHeight="1" x14ac:dyDescent="0.4">
      <c r="A26"/>
      <c r="B26"/>
      <c r="C26"/>
      <c r="D26"/>
      <c r="E26"/>
      <c r="F26"/>
      <c r="G26"/>
      <c r="H26"/>
      <c r="I26"/>
      <c r="J26"/>
      <c r="K26"/>
      <c r="L26"/>
      <c r="M26"/>
    </row>
  </sheetData>
  <sheetProtection sheet="1" objects="1" scenarios="1"/>
  <mergeCells count="42">
    <mergeCell ref="B24:F24"/>
    <mergeCell ref="G24:H24"/>
    <mergeCell ref="J24:K24"/>
    <mergeCell ref="M8:N12"/>
    <mergeCell ref="B7:K7"/>
    <mergeCell ref="G12:H12"/>
    <mergeCell ref="J12:K12"/>
    <mergeCell ref="B13:F13"/>
    <mergeCell ref="G13:H13"/>
    <mergeCell ref="J13:K13"/>
    <mergeCell ref="G10:K10"/>
    <mergeCell ref="B12:F12"/>
    <mergeCell ref="B14:F14"/>
    <mergeCell ref="G14:H14"/>
    <mergeCell ref="J14:K14"/>
    <mergeCell ref="B15:F15"/>
    <mergeCell ref="G15:H15"/>
    <mergeCell ref="J15:K15"/>
    <mergeCell ref="B16:F16"/>
    <mergeCell ref="G16:H16"/>
    <mergeCell ref="J16:K16"/>
    <mergeCell ref="B17:F17"/>
    <mergeCell ref="G17:H17"/>
    <mergeCell ref="J17:K17"/>
    <mergeCell ref="B18:F18"/>
    <mergeCell ref="G18:H18"/>
    <mergeCell ref="J18:K18"/>
    <mergeCell ref="B19:F19"/>
    <mergeCell ref="G19:H19"/>
    <mergeCell ref="J19:K19"/>
    <mergeCell ref="B20:F20"/>
    <mergeCell ref="G20:H20"/>
    <mergeCell ref="J20:K20"/>
    <mergeCell ref="B23:F23"/>
    <mergeCell ref="G23:H23"/>
    <mergeCell ref="J23:K23"/>
    <mergeCell ref="B21:F21"/>
    <mergeCell ref="G21:H21"/>
    <mergeCell ref="J21:K21"/>
    <mergeCell ref="B22:F22"/>
    <mergeCell ref="G22:H22"/>
    <mergeCell ref="J22:K22"/>
  </mergeCells>
  <conditionalFormatting sqref="B12:F12">
    <cfRule type="expression" dxfId="407" priority="59" stopIfTrue="1">
      <formula>J8=2</formula>
    </cfRule>
  </conditionalFormatting>
  <conditionalFormatting sqref="M13 M15 M17 M19 M21 M23">
    <cfRule type="expression" dxfId="406" priority="58" stopIfTrue="1">
      <formula>$J$8=1</formula>
    </cfRule>
  </conditionalFormatting>
  <conditionalFormatting sqref="M14 M16 M18 M20 M22">
    <cfRule type="expression" dxfId="405" priority="57" stopIfTrue="1">
      <formula>$J$8=1</formula>
    </cfRule>
  </conditionalFormatting>
  <conditionalFormatting sqref="M23">
    <cfRule type="expression" dxfId="404" priority="56" stopIfTrue="1">
      <formula>$J$8=1</formula>
    </cfRule>
  </conditionalFormatting>
  <conditionalFormatting sqref="M13 M15">
    <cfRule type="expression" dxfId="403" priority="55" stopIfTrue="1">
      <formula>$J$8=1</formula>
    </cfRule>
  </conditionalFormatting>
  <conditionalFormatting sqref="M14 M16">
    <cfRule type="expression" dxfId="402" priority="54" stopIfTrue="1">
      <formula>$J$8=1</formula>
    </cfRule>
  </conditionalFormatting>
  <conditionalFormatting sqref="M17 M19">
    <cfRule type="expression" dxfId="401" priority="53" stopIfTrue="1">
      <formula>$J$8=1</formula>
    </cfRule>
  </conditionalFormatting>
  <conditionalFormatting sqref="M18">
    <cfRule type="expression" dxfId="400" priority="52" stopIfTrue="1">
      <formula>$J$8=1</formula>
    </cfRule>
  </conditionalFormatting>
  <conditionalFormatting sqref="M17 M19">
    <cfRule type="expression" dxfId="399" priority="51" stopIfTrue="1">
      <formula>$J$8=1</formula>
    </cfRule>
  </conditionalFormatting>
  <conditionalFormatting sqref="M18">
    <cfRule type="expression" dxfId="398" priority="50" stopIfTrue="1">
      <formula>$J$8=1</formula>
    </cfRule>
  </conditionalFormatting>
  <conditionalFormatting sqref="M16 M13:M14">
    <cfRule type="expression" dxfId="397" priority="49" stopIfTrue="1">
      <formula>$J$8=1</formula>
    </cfRule>
  </conditionalFormatting>
  <conditionalFormatting sqref="M15 M17">
    <cfRule type="expression" dxfId="396" priority="48" stopIfTrue="1">
      <formula>$J$8=1</formula>
    </cfRule>
  </conditionalFormatting>
  <conditionalFormatting sqref="M15">
    <cfRule type="expression" dxfId="395" priority="47" stopIfTrue="1">
      <formula>$J$8=1</formula>
    </cfRule>
  </conditionalFormatting>
  <conditionalFormatting sqref="M14 M16">
    <cfRule type="expression" dxfId="394" priority="46" stopIfTrue="1">
      <formula>$J$8=1</formula>
    </cfRule>
  </conditionalFormatting>
  <conditionalFormatting sqref="M17">
    <cfRule type="expression" dxfId="393" priority="45" stopIfTrue="1">
      <formula>$J$8=1</formula>
    </cfRule>
  </conditionalFormatting>
  <conditionalFormatting sqref="M13:M17">
    <cfRule type="expression" dxfId="392" priority="44" stopIfTrue="1">
      <formula>$N$1=2</formula>
    </cfRule>
  </conditionalFormatting>
  <conditionalFormatting sqref="M17">
    <cfRule type="expression" dxfId="391" priority="43" stopIfTrue="1">
      <formula>$N$1=2</formula>
    </cfRule>
  </conditionalFormatting>
  <conditionalFormatting sqref="M18">
    <cfRule type="expression" dxfId="390" priority="42" stopIfTrue="1">
      <formula>$J$8=1</formula>
    </cfRule>
  </conditionalFormatting>
  <conditionalFormatting sqref="M18">
    <cfRule type="expression" dxfId="389" priority="41" stopIfTrue="1">
      <formula>$J$8=1</formula>
    </cfRule>
  </conditionalFormatting>
  <conditionalFormatting sqref="M19">
    <cfRule type="expression" dxfId="388" priority="40" stopIfTrue="1">
      <formula>$J$8=1</formula>
    </cfRule>
  </conditionalFormatting>
  <conditionalFormatting sqref="M18">
    <cfRule type="expression" dxfId="387" priority="39" stopIfTrue="1">
      <formula>$J$8=1</formula>
    </cfRule>
  </conditionalFormatting>
  <conditionalFormatting sqref="M19">
    <cfRule type="expression" dxfId="386" priority="38" stopIfTrue="1">
      <formula>$J$8=1</formula>
    </cfRule>
  </conditionalFormatting>
  <conditionalFormatting sqref="M18:M19">
    <cfRule type="expression" dxfId="385" priority="37" stopIfTrue="1">
      <formula>$N$1=2</formula>
    </cfRule>
  </conditionalFormatting>
  <conditionalFormatting sqref="M19">
    <cfRule type="expression" dxfId="384" priority="36" stopIfTrue="1">
      <formula>$N$1=2</formula>
    </cfRule>
  </conditionalFormatting>
  <conditionalFormatting sqref="M20">
    <cfRule type="expression" dxfId="383" priority="35" stopIfTrue="1">
      <formula>$J$8=1</formula>
    </cfRule>
  </conditionalFormatting>
  <conditionalFormatting sqref="M21 M23">
    <cfRule type="expression" dxfId="382" priority="34" stopIfTrue="1">
      <formula>$J$8=1</formula>
    </cfRule>
  </conditionalFormatting>
  <conditionalFormatting sqref="M22">
    <cfRule type="expression" dxfId="381" priority="33" stopIfTrue="1">
      <formula>$J$8=1</formula>
    </cfRule>
  </conditionalFormatting>
  <conditionalFormatting sqref="M21 M23">
    <cfRule type="expression" dxfId="380" priority="32" stopIfTrue="1">
      <formula>$J$8=1</formula>
    </cfRule>
  </conditionalFormatting>
  <conditionalFormatting sqref="M22">
    <cfRule type="expression" dxfId="379" priority="31" stopIfTrue="1">
      <formula>$J$8=1</formula>
    </cfRule>
  </conditionalFormatting>
  <conditionalFormatting sqref="M20">
    <cfRule type="expression" dxfId="378" priority="30" stopIfTrue="1">
      <formula>$J$8=1</formula>
    </cfRule>
  </conditionalFormatting>
  <conditionalFormatting sqref="M21">
    <cfRule type="expression" dxfId="377" priority="29" stopIfTrue="1">
      <formula>$J$8=1</formula>
    </cfRule>
  </conditionalFormatting>
  <conditionalFormatting sqref="M20">
    <cfRule type="expression" dxfId="376" priority="28" stopIfTrue="1">
      <formula>$J$8=1</formula>
    </cfRule>
  </conditionalFormatting>
  <conditionalFormatting sqref="M21">
    <cfRule type="expression" dxfId="375" priority="27" stopIfTrue="1">
      <formula>$J$8=1</formula>
    </cfRule>
  </conditionalFormatting>
  <conditionalFormatting sqref="M20:M21">
    <cfRule type="expression" dxfId="374" priority="26" stopIfTrue="1">
      <formula>$N$1=2</formula>
    </cfRule>
  </conditionalFormatting>
  <conditionalFormatting sqref="M21">
    <cfRule type="expression" dxfId="373" priority="25" stopIfTrue="1">
      <formula>$N$1=2</formula>
    </cfRule>
  </conditionalFormatting>
  <conditionalFormatting sqref="M22">
    <cfRule type="expression" dxfId="372" priority="24" stopIfTrue="1">
      <formula>$J$8=1</formula>
    </cfRule>
  </conditionalFormatting>
  <conditionalFormatting sqref="M22">
    <cfRule type="expression" dxfId="371" priority="23" stopIfTrue="1">
      <formula>$J$8=1</formula>
    </cfRule>
  </conditionalFormatting>
  <conditionalFormatting sqref="M23">
    <cfRule type="expression" dxfId="370" priority="22" stopIfTrue="1">
      <formula>$J$8=1</formula>
    </cfRule>
  </conditionalFormatting>
  <conditionalFormatting sqref="M22">
    <cfRule type="expression" dxfId="369" priority="21" stopIfTrue="1">
      <formula>$J$8=1</formula>
    </cfRule>
  </conditionalFormatting>
  <conditionalFormatting sqref="M23">
    <cfRule type="expression" dxfId="368" priority="20" stopIfTrue="1">
      <formula>$J$8=1</formula>
    </cfRule>
  </conditionalFormatting>
  <conditionalFormatting sqref="M22:M23">
    <cfRule type="expression" dxfId="367" priority="19" stopIfTrue="1">
      <formula>$N$1=2</formula>
    </cfRule>
  </conditionalFormatting>
  <conditionalFormatting sqref="M23">
    <cfRule type="expression" dxfId="366" priority="18" stopIfTrue="1">
      <formula>$N$1=2</formula>
    </cfRule>
  </conditionalFormatting>
  <conditionalFormatting sqref="M24">
    <cfRule type="expression" dxfId="365" priority="16" stopIfTrue="1">
      <formula>$J$8=1</formula>
    </cfRule>
  </conditionalFormatting>
  <conditionalFormatting sqref="M24">
    <cfRule type="expression" dxfId="364" priority="15" stopIfTrue="1">
      <formula>$J$8=1</formula>
    </cfRule>
  </conditionalFormatting>
  <conditionalFormatting sqref="M24">
    <cfRule type="expression" dxfId="363" priority="10" stopIfTrue="1">
      <formula>$J$8=1</formula>
    </cfRule>
  </conditionalFormatting>
  <conditionalFormatting sqref="M24">
    <cfRule type="expression" dxfId="362" priority="8" stopIfTrue="1">
      <formula>$J$8=1</formula>
    </cfRule>
  </conditionalFormatting>
  <conditionalFormatting sqref="M24">
    <cfRule type="expression" dxfId="361" priority="6" stopIfTrue="1">
      <formula>$N$1=2</formula>
    </cfRule>
  </conditionalFormatting>
  <hyperlinks>
    <hyperlink ref="B13:F13" r:id="rId1" display="http://www.greaterdandenong.com/document/18497/statistics-vic-mortality-number-and-crude-rates" xr:uid="{00000000-0004-0000-0700-000000000000}"/>
    <hyperlink ref="B14:F14" r:id="rId2" display="http://www.greaterdandenong.com/document/2968/statistics-disability-by-age-sex" xr:uid="{00000000-0004-0000-0700-000001000000}"/>
    <hyperlink ref="B15:F15" r:id="rId3" display="http://www.greaterdandenong.com/document/22647/statistics-health-and-wellbeing-indicators" xr:uid="{00000000-0004-0000-0700-000002000000}"/>
    <hyperlink ref="B17:F17" r:id="rId4" display="http://www.greaterdandenong.com/document/27315/statistics-indicators-of-health-and-wellbeing" xr:uid="{00000000-0004-0000-0700-000003000000}"/>
    <hyperlink ref="B18:F18" r:id="rId5" display="http://www.greaterdandenong.com/document/27315/statistics-indicators-of-health-and-wellbeing" xr:uid="{00000000-0004-0000-0700-000004000000}"/>
    <hyperlink ref="B19:F19" r:id="rId6" display="http://www.greaterdandenong.com/document/27315/statistics-indicators-of-health-and-wellbeing" xr:uid="{00000000-0004-0000-0700-000005000000}"/>
    <hyperlink ref="B20:F20" r:id="rId7" display="http://www.greaterdandenong.com/document/27315/statistics-indicators-of-health-and-wellbeing" xr:uid="{00000000-0004-0000-0700-000006000000}"/>
  </hyperlinks>
  <pageMargins left="0.39370078740157483" right="0.39370078740157483" top="0.39370078740157483" bottom="0.39370078740157483" header="0.39370078740157483" footer="0.31496062992125984"/>
  <pageSetup paperSize="9" scale="85" orientation="portrait" verticalDpi="0" r:id="rId8"/>
  <drawing r:id="rId9"/>
  <legacyDrawing r:id="rId1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499984740745262"/>
    <pageSetUpPr autoPageBreaks="0" fitToPage="1"/>
  </sheetPr>
  <dimension ref="A1:Q26"/>
  <sheetViews>
    <sheetView showGridLines="0" showRowColHeaders="0" workbookViewId="0">
      <pane xSplit="14" ySplit="12" topLeftCell="O13" activePane="bottomRight" state="frozen"/>
      <selection activeCell="O17" sqref="O17"/>
      <selection pane="topRight" activeCell="O17" sqref="O17"/>
      <selection pane="bottomLeft" activeCell="O17" sqref="O17"/>
      <selection pane="bottomRight" activeCell="B14" sqref="B14:F14"/>
    </sheetView>
  </sheetViews>
  <sheetFormatPr defaultColWidth="9.1328125" defaultRowHeight="13.15" x14ac:dyDescent="0.4"/>
  <cols>
    <col min="1" max="1" width="3.265625" style="1" customWidth="1"/>
    <col min="2" max="2" width="9.1328125" style="1" customWidth="1"/>
    <col min="3" max="6" width="9.1328125" style="1"/>
    <col min="7" max="8" width="9.86328125" style="1" customWidth="1"/>
    <col min="9" max="9" width="3" style="1" customWidth="1"/>
    <col min="10" max="11" width="9.86328125" style="1" customWidth="1"/>
    <col min="12" max="12" width="3.265625" style="1" customWidth="1"/>
    <col min="13" max="13" width="10.265625" style="1" customWidth="1"/>
    <col min="14" max="16384" width="9.1328125" style="1"/>
  </cols>
  <sheetData>
    <row r="1" spans="1:17" ht="10.5" customHeight="1" x14ac:dyDescent="0.4">
      <c r="N1" s="10">
        <f>Community!K11</f>
        <v>1</v>
      </c>
    </row>
    <row r="2" spans="1:17" ht="10.5" customHeight="1" x14ac:dyDescent="0.4"/>
    <row r="3" spans="1:17" ht="10.5" customHeight="1" x14ac:dyDescent="0.4"/>
    <row r="4" spans="1:17" ht="10.5" customHeight="1" x14ac:dyDescent="0.4">
      <c r="N4" s="8" t="s">
        <v>45</v>
      </c>
    </row>
    <row r="5" spans="1:17" ht="10.5" customHeight="1" x14ac:dyDescent="0.4">
      <c r="N5" s="8" t="s">
        <v>50</v>
      </c>
    </row>
    <row r="6" spans="1:17" ht="10.5" customHeight="1" x14ac:dyDescent="0.4">
      <c r="A6" s="2"/>
      <c r="L6" s="2"/>
    </row>
    <row r="7" spans="1:17" ht="21" customHeight="1" x14ac:dyDescent="0.4">
      <c r="A7" s="2"/>
      <c r="B7" s="101" t="s">
        <v>79</v>
      </c>
      <c r="C7" s="101"/>
      <c r="D7" s="101"/>
      <c r="E7" s="101"/>
      <c r="F7" s="101"/>
      <c r="G7" s="101"/>
      <c r="H7" s="101"/>
      <c r="I7" s="101"/>
      <c r="J7" s="101"/>
      <c r="K7" s="101"/>
      <c r="L7" s="2"/>
    </row>
    <row r="8" spans="1:17" x14ac:dyDescent="0.4">
      <c r="C8" s="3"/>
      <c r="G8" s="10"/>
      <c r="H8" s="10"/>
      <c r="I8" s="10"/>
      <c r="J8" s="10">
        <f>Community!K11</f>
        <v>1</v>
      </c>
      <c r="M8" s="102" t="str">
        <f>IF(Community!$K$11=1,CONCATENATE(G12,": per cent higher or lower than ",J12),"")</f>
        <v xml:space="preserve">Hume : per cent higher or lower than Nillumbik </v>
      </c>
      <c r="N8" s="102"/>
    </row>
    <row r="9" spans="1:17" ht="3" customHeight="1" x14ac:dyDescent="0.4">
      <c r="G9" s="10"/>
      <c r="H9" s="10"/>
      <c r="I9" s="10"/>
      <c r="J9" s="10"/>
      <c r="M9" s="102"/>
      <c r="N9" s="102"/>
    </row>
    <row r="10" spans="1:17" ht="13.5" customHeight="1" x14ac:dyDescent="0.45">
      <c r="F10" s="3"/>
      <c r="G10" s="111"/>
      <c r="H10" s="111"/>
      <c r="I10" s="111"/>
      <c r="J10" s="111"/>
      <c r="K10" s="111"/>
      <c r="M10" s="102"/>
      <c r="N10" s="102"/>
    </row>
    <row r="11" spans="1:17" ht="15" customHeight="1" x14ac:dyDescent="0.4">
      <c r="G11" s="12">
        <f>Community!H11</f>
        <v>33</v>
      </c>
      <c r="H11" s="10"/>
      <c r="I11" s="10"/>
      <c r="J11" s="12">
        <f>Community!J11</f>
        <v>57</v>
      </c>
      <c r="M11" s="102"/>
      <c r="N11" s="102"/>
    </row>
    <row r="12" spans="1:17" ht="16.5" customHeight="1" x14ac:dyDescent="0.4">
      <c r="B12" s="104" t="str">
        <f>IF(Community!K11=2,"A high standardized score represents a more favorable outcome","")</f>
        <v/>
      </c>
      <c r="C12" s="104"/>
      <c r="D12" s="104"/>
      <c r="E12" s="104"/>
      <c r="F12" s="104"/>
      <c r="G12" s="95" t="str">
        <f>INDEX('Data 3 Table'!B4:B84,G11)</f>
        <v xml:space="preserve">Hume </v>
      </c>
      <c r="H12" s="95"/>
      <c r="I12" s="4"/>
      <c r="J12" s="95" t="str">
        <f>INDEX('Data 3 Table'!B4:B84,J11)</f>
        <v xml:space="preserve">Nillumbik </v>
      </c>
      <c r="K12" s="95"/>
      <c r="M12" s="102"/>
      <c r="N12" s="102"/>
    </row>
    <row r="13" spans="1:17" ht="23.25" customHeight="1" x14ac:dyDescent="0.4">
      <c r="A13" s="15">
        <v>71</v>
      </c>
      <c r="B13" s="98" t="str">
        <f>'Data 3 Table'!BU3</f>
        <v>Child protection substantiations per 1,000 eligible pop</v>
      </c>
      <c r="C13" s="98"/>
      <c r="D13" s="98"/>
      <c r="E13" s="98"/>
      <c r="F13" s="98"/>
      <c r="G13" s="107" t="str">
        <f>VLOOKUP($G$11,'Data 3 Table'!$A$4:$CW$84,2+$A13)</f>
        <v>9.9</v>
      </c>
      <c r="H13" s="107"/>
      <c r="I13" s="17"/>
      <c r="J13" s="108" t="str">
        <f>VLOOKUP($J$11,'Data 3 Table'!$A$4:$CW$84,2+$A13)</f>
        <v>1.4</v>
      </c>
      <c r="K13" s="108"/>
      <c r="M13" s="22">
        <f t="shared" ref="M13:M18" si="0">(G13-J13)/J13*100</f>
        <v>607.14285714285722</v>
      </c>
      <c r="N13" s="7"/>
      <c r="O13" s="7"/>
      <c r="P13" s="9"/>
    </row>
    <row r="14" spans="1:17" ht="23.25" customHeight="1" x14ac:dyDescent="0.4">
      <c r="A14" s="15">
        <v>72</v>
      </c>
      <c r="B14" s="103" t="str">
        <f>'Data 3 Table'!BV3</f>
        <v>Rate of Police callouts to family incidents, 2020/21 [per 100,000 residents]</v>
      </c>
      <c r="C14" s="103"/>
      <c r="D14" s="103"/>
      <c r="E14" s="103"/>
      <c r="F14" s="103"/>
      <c r="G14" s="109">
        <f>VLOOKUP($G$11,'Data 3 Table'!$A$4:$CW$84,2+$A14)</f>
        <v>1735.1609532812579</v>
      </c>
      <c r="H14" s="109"/>
      <c r="I14" s="17"/>
      <c r="J14" s="110">
        <f>VLOOKUP($J$11,'Data 3 Table'!$A$4:$CW$84,2+$A14)</f>
        <v>775.84752909428232</v>
      </c>
      <c r="K14" s="110"/>
      <c r="M14" s="21">
        <f t="shared" si="0"/>
        <v>123.64715852183865</v>
      </c>
      <c r="N14" s="7"/>
      <c r="O14" s="7"/>
      <c r="P14" s="9"/>
    </row>
    <row r="15" spans="1:17" ht="23.25" customHeight="1" x14ac:dyDescent="0.4">
      <c r="A15" s="15">
        <v>67</v>
      </c>
      <c r="B15" s="98" t="str">
        <f>'Data 3 Table'!BQ3</f>
        <v>Violent offence rate, per 100,000 pop., 2018/19</v>
      </c>
      <c r="C15" s="98"/>
      <c r="D15" s="98"/>
      <c r="E15" s="98"/>
      <c r="F15" s="98"/>
      <c r="G15" s="112">
        <f>VLOOKUP($G$11,'Data 3 Table'!$A$4:$CW$84,2+$A15)</f>
        <v>1567.7781045839015</v>
      </c>
      <c r="H15" s="112"/>
      <c r="I15" s="17"/>
      <c r="J15" s="113">
        <f>VLOOKUP($J$11,'Data 3 Table'!$A$4:$CW$84,2+$A15)</f>
        <v>511.23327327882231</v>
      </c>
      <c r="K15" s="113"/>
      <c r="M15" s="22">
        <f t="shared" si="0"/>
        <v>206.66589725838298</v>
      </c>
      <c r="N15" s="7"/>
      <c r="O15" s="7"/>
      <c r="P15" s="9"/>
    </row>
    <row r="16" spans="1:17" ht="23.25" customHeight="1" x14ac:dyDescent="0.4">
      <c r="A16" s="15">
        <v>70</v>
      </c>
      <c r="B16" s="103" t="str">
        <f>'Data 3 Table'!BT3</f>
        <v>Violent offenders per 10,000 population, 2008/9</v>
      </c>
      <c r="C16" s="103"/>
      <c r="D16" s="103"/>
      <c r="E16" s="103"/>
      <c r="F16" s="103"/>
      <c r="G16" s="109">
        <f>VLOOKUP($G$11,'Data 3 Table'!$A$4:$CW$84,2+$A16)</f>
        <v>79.969421699842925</v>
      </c>
      <c r="H16" s="109"/>
      <c r="I16" s="17"/>
      <c r="J16" s="110">
        <f>VLOOKUP($J$11,'Data 3 Table'!$A$4:$CW$84,2+$A16)</f>
        <v>22.732692154836656</v>
      </c>
      <c r="K16" s="110"/>
      <c r="M16" s="21">
        <f t="shared" si="0"/>
        <v>251.78157147053284</v>
      </c>
      <c r="N16" s="7"/>
      <c r="O16" s="7"/>
      <c r="P16" s="9"/>
      <c r="Q16" s="56"/>
    </row>
    <row r="17" spans="1:16" ht="23.25" customHeight="1" x14ac:dyDescent="0.4">
      <c r="A17" s="15">
        <v>69</v>
      </c>
      <c r="B17" s="98" t="str">
        <f>'Data 3 Table'!BS3</f>
        <v>Per cent of people who do not feel safe alone in their area at night, 2015</v>
      </c>
      <c r="C17" s="98"/>
      <c r="D17" s="98"/>
      <c r="E17" s="98"/>
      <c r="F17" s="98"/>
      <c r="G17" s="112">
        <f>VLOOKUP($G$11,'Data 3 Table'!$A$4:$CW$84,2+$A17)</f>
        <v>58.8</v>
      </c>
      <c r="H17" s="112"/>
      <c r="I17" s="17"/>
      <c r="J17" s="113">
        <f>VLOOKUP($J$11,'Data 3 Table'!$A$4:$CW$84,2+$A17)</f>
        <v>32.599999999999994</v>
      </c>
      <c r="K17" s="113"/>
      <c r="M17" s="22">
        <f t="shared" si="0"/>
        <v>80.368098159509231</v>
      </c>
      <c r="N17" s="7"/>
      <c r="O17" s="7"/>
      <c r="P17" s="9"/>
    </row>
    <row r="18" spans="1:16" ht="23.25" customHeight="1" x14ac:dyDescent="0.4">
      <c r="A18" s="15">
        <v>68</v>
      </c>
      <c r="B18" s="103" t="str">
        <f>'Data 3 Table'!BR3</f>
        <v>Injuries and fatalities per 10,000 population, 2017</v>
      </c>
      <c r="C18" s="103"/>
      <c r="D18" s="103"/>
      <c r="E18" s="103"/>
      <c r="F18" s="103"/>
      <c r="G18" s="105">
        <f>VLOOKUP($G$11,'Data 3 Table'!$A$4:$CW$84,2+$A18)</f>
        <v>17.227964877181282</v>
      </c>
      <c r="H18" s="105"/>
      <c r="I18" s="17"/>
      <c r="J18" s="106">
        <f>VLOOKUP($J$11,'Data 3 Table'!$A$4:$CW$84,2+$A18)</f>
        <v>16.996291718170578</v>
      </c>
      <c r="K18" s="106"/>
      <c r="M18" s="21">
        <f t="shared" si="0"/>
        <v>1.3630806228338874</v>
      </c>
      <c r="N18" s="7"/>
      <c r="O18" s="7"/>
      <c r="P18" s="9"/>
    </row>
    <row r="19" spans="1:16" ht="27.95" customHeight="1" x14ac:dyDescent="0.4">
      <c r="A19" s="35"/>
      <c r="B19"/>
      <c r="C19"/>
      <c r="D19"/>
      <c r="E19"/>
      <c r="F19"/>
      <c r="G19"/>
      <c r="H19"/>
      <c r="I19"/>
      <c r="J19"/>
      <c r="K19"/>
      <c r="L19"/>
      <c r="M19"/>
      <c r="N19" s="9"/>
      <c r="O19" s="9"/>
      <c r="P19" s="9"/>
    </row>
    <row r="20" spans="1:16" ht="24" customHeight="1" x14ac:dyDescent="0.4">
      <c r="A20" s="35"/>
      <c r="B20" s="35"/>
      <c r="C20" s="35"/>
      <c r="D20" s="35"/>
      <c r="E20" s="35"/>
      <c r="F20" s="35"/>
      <c r="G20" s="35"/>
      <c r="H20" s="35"/>
      <c r="I20" s="35"/>
      <c r="J20" s="35"/>
      <c r="K20" s="35"/>
      <c r="N20" s="43"/>
      <c r="O20" s="43"/>
      <c r="P20" s="9"/>
    </row>
    <row r="21" spans="1:16" ht="24" customHeight="1" x14ac:dyDescent="0.4">
      <c r="A21" s="35"/>
      <c r="B21" s="35"/>
      <c r="C21" s="35"/>
      <c r="D21" s="35"/>
      <c r="E21" s="35"/>
      <c r="F21" s="35"/>
      <c r="G21" s="35"/>
      <c r="H21" s="35"/>
      <c r="I21" s="35"/>
      <c r="J21" s="35"/>
      <c r="K21" s="35"/>
      <c r="N21" s="43"/>
      <c r="O21" s="43"/>
      <c r="P21" s="9"/>
    </row>
    <row r="22" spans="1:16" ht="24" customHeight="1" x14ac:dyDescent="0.4">
      <c r="A22" s="35"/>
      <c r="B22" s="35"/>
      <c r="C22" s="35"/>
      <c r="D22" s="35"/>
      <c r="E22" s="35"/>
      <c r="F22" s="35"/>
      <c r="G22" s="35"/>
      <c r="H22" s="35"/>
      <c r="I22" s="35"/>
      <c r="J22" s="35"/>
      <c r="K22" s="35"/>
      <c r="N22" s="9"/>
      <c r="O22" s="9"/>
      <c r="P22" s="9"/>
    </row>
    <row r="23" spans="1:16" ht="24" customHeight="1" x14ac:dyDescent="0.4">
      <c r="A23" s="35"/>
      <c r="B23" s="35"/>
      <c r="C23" s="35"/>
      <c r="D23" s="35"/>
      <c r="E23" s="35"/>
      <c r="F23" s="35"/>
      <c r="G23" s="35"/>
      <c r="H23" s="35"/>
      <c r="I23" s="35"/>
      <c r="J23" s="35"/>
      <c r="K23" s="35"/>
    </row>
    <row r="24" spans="1:16" ht="24" customHeight="1" x14ac:dyDescent="0.4">
      <c r="A24" s="35"/>
      <c r="B24" s="35"/>
      <c r="C24" s="35"/>
      <c r="D24" s="35"/>
      <c r="E24" s="35"/>
      <c r="F24" s="35"/>
      <c r="G24" s="35"/>
      <c r="H24" s="35"/>
      <c r="I24" s="35"/>
      <c r="J24" s="35"/>
      <c r="K24" s="35"/>
    </row>
    <row r="25" spans="1:16" ht="20.25" customHeight="1" x14ac:dyDescent="0.4"/>
    <row r="26" spans="1:16" ht="13.5" customHeight="1" x14ac:dyDescent="0.4"/>
  </sheetData>
  <sheetProtection sheet="1" objects="1" scenarios="1"/>
  <mergeCells count="24">
    <mergeCell ref="M8:N12"/>
    <mergeCell ref="B7:K7"/>
    <mergeCell ref="G12:H12"/>
    <mergeCell ref="J12:K12"/>
    <mergeCell ref="B13:F13"/>
    <mergeCell ref="G13:H13"/>
    <mergeCell ref="J13:K13"/>
    <mergeCell ref="G10:K10"/>
    <mergeCell ref="B12:F12"/>
    <mergeCell ref="B14:F14"/>
    <mergeCell ref="G14:H14"/>
    <mergeCell ref="J14:K14"/>
    <mergeCell ref="B15:F15"/>
    <mergeCell ref="G15:H15"/>
    <mergeCell ref="J15:K15"/>
    <mergeCell ref="B18:F18"/>
    <mergeCell ref="G18:H18"/>
    <mergeCell ref="J18:K18"/>
    <mergeCell ref="B16:F16"/>
    <mergeCell ref="G16:H16"/>
    <mergeCell ref="J16:K16"/>
    <mergeCell ref="B17:F17"/>
    <mergeCell ref="G17:H17"/>
    <mergeCell ref="J17:K17"/>
  </mergeCells>
  <conditionalFormatting sqref="B12:F12">
    <cfRule type="expression" dxfId="360" priority="22" stopIfTrue="1">
      <formula>J8=2</formula>
    </cfRule>
  </conditionalFormatting>
  <conditionalFormatting sqref="M13 M15 M17">
    <cfRule type="expression" dxfId="359" priority="21" stopIfTrue="1">
      <formula>$J$8=1</formula>
    </cfRule>
  </conditionalFormatting>
  <conditionalFormatting sqref="M14 M16 M18">
    <cfRule type="expression" dxfId="358" priority="20" stopIfTrue="1">
      <formula>$J$8=1</formula>
    </cfRule>
  </conditionalFormatting>
  <conditionalFormatting sqref="M13 M15 M17">
    <cfRule type="expression" dxfId="357" priority="19" stopIfTrue="1">
      <formula>$J$8=1</formula>
    </cfRule>
  </conditionalFormatting>
  <conditionalFormatting sqref="M14 M16 M18">
    <cfRule type="expression" dxfId="356" priority="18" stopIfTrue="1">
      <formula>$J$8=1</formula>
    </cfRule>
  </conditionalFormatting>
  <conditionalFormatting sqref="M13 M15">
    <cfRule type="expression" dxfId="355" priority="17" stopIfTrue="1">
      <formula>$J$8=1</formula>
    </cfRule>
  </conditionalFormatting>
  <conditionalFormatting sqref="M14 M16">
    <cfRule type="expression" dxfId="354" priority="16" stopIfTrue="1">
      <formula>$J$8=1</formula>
    </cfRule>
  </conditionalFormatting>
  <conditionalFormatting sqref="M17">
    <cfRule type="expression" dxfId="353" priority="15" stopIfTrue="1">
      <formula>$J$8=1</formula>
    </cfRule>
  </conditionalFormatting>
  <conditionalFormatting sqref="M18">
    <cfRule type="expression" dxfId="352" priority="14" stopIfTrue="1">
      <formula>$J$8=1</formula>
    </cfRule>
  </conditionalFormatting>
  <conditionalFormatting sqref="M17">
    <cfRule type="expression" dxfId="351" priority="13" stopIfTrue="1">
      <formula>$J$8=1</formula>
    </cfRule>
  </conditionalFormatting>
  <conditionalFormatting sqref="M18">
    <cfRule type="expression" dxfId="350" priority="12" stopIfTrue="1">
      <formula>$J$8=1</formula>
    </cfRule>
  </conditionalFormatting>
  <conditionalFormatting sqref="M16 M13:M14">
    <cfRule type="expression" dxfId="349" priority="11" stopIfTrue="1">
      <formula>$J$8=1</formula>
    </cfRule>
  </conditionalFormatting>
  <conditionalFormatting sqref="M15 M17">
    <cfRule type="expression" dxfId="348" priority="10" stopIfTrue="1">
      <formula>$J$8=1</formula>
    </cfRule>
  </conditionalFormatting>
  <conditionalFormatting sqref="M15">
    <cfRule type="expression" dxfId="347" priority="9" stopIfTrue="1">
      <formula>$J$8=1</formula>
    </cfRule>
  </conditionalFormatting>
  <conditionalFormatting sqref="M14 M16">
    <cfRule type="expression" dxfId="346" priority="8" stopIfTrue="1">
      <formula>$J$8=1</formula>
    </cfRule>
  </conditionalFormatting>
  <conditionalFormatting sqref="M17">
    <cfRule type="expression" dxfId="345" priority="7" stopIfTrue="1">
      <formula>$J$8=1</formula>
    </cfRule>
  </conditionalFormatting>
  <conditionalFormatting sqref="M13:M17">
    <cfRule type="expression" dxfId="344" priority="6" stopIfTrue="1">
      <formula>$N$1=2</formula>
    </cfRule>
  </conditionalFormatting>
  <conditionalFormatting sqref="M17">
    <cfRule type="expression" dxfId="343" priority="5" stopIfTrue="1">
      <formula>$N$1=2</formula>
    </cfRule>
  </conditionalFormatting>
  <conditionalFormatting sqref="M18">
    <cfRule type="expression" dxfId="342" priority="4" stopIfTrue="1">
      <formula>$J$8=1</formula>
    </cfRule>
  </conditionalFormatting>
  <conditionalFormatting sqref="M18">
    <cfRule type="expression" dxfId="341" priority="3" stopIfTrue="1">
      <formula>$J$8=1</formula>
    </cfRule>
  </conditionalFormatting>
  <conditionalFormatting sqref="M18">
    <cfRule type="expression" dxfId="340" priority="2" stopIfTrue="1">
      <formula>$J$8=1</formula>
    </cfRule>
  </conditionalFormatting>
  <conditionalFormatting sqref="M18">
    <cfRule type="expression" dxfId="339" priority="1" stopIfTrue="1">
      <formula>$N$1=2</formula>
    </cfRule>
  </conditionalFormatting>
  <hyperlinks>
    <hyperlink ref="B14:F14" r:id="rId1" display="http://www.greaterdandenong.com/document/18523/statistics-vic-family-violence-incidents" xr:uid="{00000000-0004-0000-0800-000000000000}"/>
    <hyperlink ref="B15:F15" r:id="rId2" display="http://www.greaterdandenong.com/document/18522/statistics-vic-crime-rates" xr:uid="{00000000-0004-0000-0800-000001000000}"/>
    <hyperlink ref="B18:F18" r:id="rId3" display="http://www.greaterdandenong.com/document/18521/statistics-vic-road-accidents-rate-and-number-of-casualty-and-fatal-crashes" xr:uid="{00000000-0004-0000-0800-000002000000}"/>
  </hyperlinks>
  <pageMargins left="0.39370078740157483" right="0.39370078740157483" top="0.39370078740157483" bottom="0.39370078740157483" header="0.39370078740157483" footer="0.31496062992125984"/>
  <pageSetup paperSize="9" orientation="landscape" horizontalDpi="0" verticalDpi="0" r:id="rId4"/>
  <drawing r:id="rId5"/>
  <legacyDrawing r:id="rId6"/>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A8955807</value>
    </field>
    <field name="Objective-Title">
      <value order="0">Health and Wellbeing Indicators</value>
    </field>
    <field name="Objective-Description">
      <value order="0"/>
    </field>
    <field name="Objective-CreationStamp">
      <value order="0">2022-07-22T02:11:30Z</value>
    </field>
    <field name="Objective-IsApproved">
      <value order="0">false</value>
    </field>
    <field name="Objective-IsPublished">
      <value order="0">true</value>
    </field>
    <field name="Objective-DatePublished">
      <value order="0">2022-07-23T10:30:13Z</value>
    </field>
    <field name="Objective-ModificationStamp">
      <value order="0">2023-05-10T01:03:37Z</value>
    </field>
    <field name="Objective-Owner">
      <value order="0">Hayden Brown</value>
    </field>
    <field name="Objective-Path">
      <value order="0">Classified Object:Classified Object:Classified Object:Census Themes Z 2011</value>
    </field>
    <field name="Objective-Parent">
      <value order="0">Census Themes Z 2011</value>
    </field>
    <field name="Objective-State">
      <value order="0">Published</value>
    </field>
    <field name="Objective-VersionId">
      <value order="0">vA11447404</value>
    </field>
    <field name="Objective-Version">
      <value order="0">1.0</value>
    </field>
    <field name="Objective-VersionNumber">
      <value order="0">1</value>
    </field>
    <field name="Objective-VersionComment">
      <value order="0">First version</value>
    </field>
    <field name="Objective-FileNumber">
      <value order="0">qA268988</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Data 3 Table</vt:lpstr>
      <vt:lpstr>Introduction</vt:lpstr>
      <vt:lpstr>Community</vt:lpstr>
      <vt:lpstr>Education</vt:lpstr>
      <vt:lpstr>Employment</vt:lpstr>
      <vt:lpstr>Finance</vt:lpstr>
      <vt:lpstr>Housing</vt:lpstr>
      <vt:lpstr>Health</vt:lpstr>
      <vt:lpstr>Safety</vt:lpstr>
      <vt:lpstr>Early Years</vt:lpstr>
      <vt:lpstr>Young People</vt:lpstr>
      <vt:lpstr>Families</vt:lpstr>
      <vt:lpstr>Older People</vt:lpstr>
      <vt:lpstr>Gender</vt:lpstr>
      <vt:lpstr>Transport</vt:lpstr>
      <vt:lpstr>Environment</vt:lpstr>
      <vt:lpstr>Municipal Comparison</vt:lpstr>
      <vt:lpstr>Correlations</vt:lpstr>
      <vt:lpstr>Community!Print_Area</vt:lpstr>
      <vt:lpstr>Correlations!Print_Area</vt:lpstr>
      <vt:lpstr>'Early Years'!Print_Area</vt:lpstr>
      <vt:lpstr>Education!Print_Area</vt:lpstr>
      <vt:lpstr>Employment!Print_Area</vt:lpstr>
      <vt:lpstr>Environment!Print_Area</vt:lpstr>
      <vt:lpstr>Families!Print_Area</vt:lpstr>
      <vt:lpstr>Finance!Print_Area</vt:lpstr>
      <vt:lpstr>Gender!Print_Area</vt:lpstr>
      <vt:lpstr>Health!Print_Area</vt:lpstr>
      <vt:lpstr>Housing!Print_Area</vt:lpstr>
      <vt:lpstr>Introduction!Print_Area</vt:lpstr>
      <vt:lpstr>'Municipal Comparison'!Print_Area</vt:lpstr>
      <vt:lpstr>'Older People'!Print_Area</vt:lpstr>
      <vt:lpstr>Safety!Print_Area</vt:lpstr>
      <vt:lpstr>Transport!Print_Area</vt:lpstr>
      <vt:lpstr>'Young People'!Print_Area</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2016-05-19T21:20:19Z</cp:lastPrinted>
  <dcterms:created xsi:type="dcterms:W3CDTF">2008-10-31T04:37:52Z</dcterms:created>
  <dcterms:modified xsi:type="dcterms:W3CDTF">2022-07-22T09:33:24Z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A8955807</vt:lpwstr>
  </property>
  <property fmtid="{D5CDD505-2E9C-101B-9397-08002B2CF9AE}" pid="4" name="Objective-Title">
    <vt:lpwstr>Health and Wellbeing Indicators</vt:lpwstr>
  </property>
  <property fmtid="{D5CDD505-2E9C-101B-9397-08002B2CF9AE}" pid="5" name="Objective-Description">
    <vt:lpwstr/>
  </property>
  <property fmtid="{D5CDD505-2E9C-101B-9397-08002B2CF9AE}" pid="6" name="Objective-CreationStamp">
    <vt:filetime>2022-07-22T02:11:30Z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2022-07-23T10:30:13Z</vt:filetime>
  </property>
  <property fmtid="{D5CDD505-2E9C-101B-9397-08002B2CF9AE}" pid="10" name="Objective-ModificationStamp">
    <vt:filetime>2023-05-10T01:03:37Z</vt:filetime>
  </property>
  <property fmtid="{D5CDD505-2E9C-101B-9397-08002B2CF9AE}" pid="11" name="Objective-Owner">
    <vt:lpwstr>Hayden Brown</vt:lpwstr>
  </property>
  <property fmtid="{D5CDD505-2E9C-101B-9397-08002B2CF9AE}" pid="12" name="Objective-Path">
    <vt:lpwstr>Classified Object:Classified Object:Classified Object:Census Themes Z 2011</vt:lpwstr>
  </property>
  <property fmtid="{D5CDD505-2E9C-101B-9397-08002B2CF9AE}" pid="13" name="Objective-Parent">
    <vt:lpwstr>Census Themes Z 2011</vt:lpwstr>
  </property>
  <property fmtid="{D5CDD505-2E9C-101B-9397-08002B2CF9AE}" pid="14" name="Objective-State">
    <vt:lpwstr>Published</vt:lpwstr>
  </property>
  <property fmtid="{D5CDD505-2E9C-101B-9397-08002B2CF9AE}" pid="15" name="Objective-VersionId">
    <vt:lpwstr>vA11447404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qA268988</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