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5c080cf5a1d4b8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382750E-A2D1-4C62-B83D-B93139A777AD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17" i="1" l="1"/>
  <c r="F1217" i="1"/>
  <c r="G1217" i="1"/>
  <c r="H1217" i="1"/>
  <c r="I1217" i="1"/>
  <c r="J1217" i="1"/>
  <c r="K1217" i="1"/>
  <c r="L1217" i="1"/>
  <c r="M1217" i="1"/>
  <c r="N1217" i="1"/>
  <c r="O1217" i="1"/>
  <c r="P1217" i="1"/>
  <c r="Q1217" i="1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T84" i="2" l="1"/>
  <c r="T92" i="2"/>
  <c r="T90" i="2"/>
  <c r="T66" i="2"/>
  <c r="T50" i="2"/>
  <c r="T73" i="2"/>
  <c r="T65" i="2"/>
  <c r="T16" i="2"/>
  <c r="T56" i="2"/>
  <c r="T32" i="2"/>
  <c r="T24" i="2"/>
  <c r="T58" i="2"/>
  <c r="T26" i="2"/>
  <c r="T89" i="2"/>
  <c r="T49" i="2"/>
  <c r="T25" i="2"/>
  <c r="T72" i="2"/>
  <c r="T40" i="2"/>
  <c r="T95" i="2"/>
  <c r="T87" i="2"/>
  <c r="T79" i="2"/>
  <c r="T71" i="2"/>
  <c r="T63" i="2"/>
  <c r="T55" i="2"/>
  <c r="T47" i="2"/>
  <c r="T39" i="2"/>
  <c r="T31" i="2"/>
  <c r="T23" i="2"/>
  <c r="T82" i="2"/>
  <c r="T42" i="2"/>
  <c r="T57" i="2"/>
  <c r="T88" i="2"/>
  <c r="T64" i="2"/>
  <c r="T94" i="2"/>
  <c r="T86" i="2"/>
  <c r="T78" i="2"/>
  <c r="T70" i="2"/>
  <c r="T62" i="2"/>
  <c r="T54" i="2"/>
  <c r="T46" i="2"/>
  <c r="T38" i="2"/>
  <c r="T30" i="2"/>
  <c r="T22" i="2"/>
  <c r="T74" i="2"/>
  <c r="T34" i="2"/>
  <c r="T81" i="2"/>
  <c r="T41" i="2"/>
  <c r="T33" i="2"/>
  <c r="T80" i="2"/>
  <c r="T48" i="2"/>
  <c r="T93" i="2"/>
  <c r="T85" i="2"/>
  <c r="T77" i="2"/>
  <c r="T69" i="2"/>
  <c r="T61" i="2"/>
  <c r="T53" i="2"/>
  <c r="T45" i="2"/>
  <c r="T37" i="2"/>
  <c r="T29" i="2"/>
  <c r="T21" i="2"/>
  <c r="T20" i="2"/>
  <c r="T76" i="2"/>
  <c r="T68" i="2"/>
  <c r="T60" i="2"/>
  <c r="T52" i="2"/>
  <c r="T44" i="2"/>
  <c r="T36" i="2"/>
  <c r="T28" i="2"/>
  <c r="T91" i="2"/>
  <c r="T83" i="2"/>
  <c r="T75" i="2"/>
  <c r="T67" i="2"/>
  <c r="T59" i="2"/>
  <c r="T51" i="2"/>
  <c r="T43" i="2"/>
  <c r="T35" i="2"/>
  <c r="T27" i="2"/>
  <c r="T19" i="2"/>
  <c r="T18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54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46" i="2"/>
  <c r="V70" i="2"/>
  <c r="V94" i="2"/>
  <c r="U30" i="2"/>
  <c r="U62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8" i="2"/>
  <c r="V78" i="2"/>
  <c r="U22" i="2"/>
  <c r="U54" i="2"/>
  <c r="U78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0" i="2"/>
  <c r="V62" i="2"/>
  <c r="V86" i="2"/>
  <c r="U38" i="2"/>
  <c r="U70" i="2"/>
  <c r="U94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U46" i="2"/>
  <c r="U86" i="2"/>
  <c r="V23" i="2"/>
  <c r="V31" i="2"/>
  <c r="V39" i="2"/>
  <c r="V47" i="2"/>
  <c r="V55" i="2"/>
  <c r="V63" i="2"/>
  <c r="V71" i="2"/>
  <c r="V79" i="2"/>
  <c r="V87" i="2"/>
  <c r="V95" i="2"/>
  <c r="U23" i="2"/>
  <c r="U31" i="2"/>
  <c r="U39" i="2"/>
  <c r="U47" i="2"/>
  <c r="U55" i="2"/>
  <c r="U63" i="2"/>
  <c r="U71" i="2"/>
  <c r="U79" i="2"/>
  <c r="U87" i="2"/>
  <c r="U95" i="2"/>
  <c r="V24" i="2"/>
  <c r="V32" i="2"/>
  <c r="V40" i="2"/>
  <c r="V48" i="2"/>
  <c r="V56" i="2"/>
  <c r="V64" i="2"/>
  <c r="V72" i="2"/>
  <c r="V80" i="2"/>
  <c r="V88" i="2"/>
  <c r="V16" i="2"/>
  <c r="U24" i="2"/>
  <c r="U32" i="2"/>
  <c r="U40" i="2"/>
  <c r="U48" i="2"/>
  <c r="U56" i="2"/>
  <c r="U64" i="2"/>
  <c r="U72" i="2"/>
  <c r="U80" i="2"/>
  <c r="U88" i="2"/>
  <c r="U16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</calcChain>
</file>

<file path=xl/sharedStrings.xml><?xml version="1.0" encoding="utf-8"?>
<sst xmlns="http://schemas.openxmlformats.org/spreadsheetml/2006/main" count="3624" uniqueCount="133">
  <si>
    <t>Arthritis</t>
  </si>
  <si>
    <t>Asthma</t>
  </si>
  <si>
    <t>Kidney disease</t>
  </si>
  <si>
    <t>Stroke</t>
  </si>
  <si>
    <t>Total</t>
  </si>
  <si>
    <t>0-14</t>
  </si>
  <si>
    <t>Male</t>
  </si>
  <si>
    <t>Female</t>
  </si>
  <si>
    <t>15 to 24</t>
  </si>
  <si>
    <t>25 to 64</t>
  </si>
  <si>
    <t>65 or more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</si>
  <si>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</si>
  <si>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</si>
  <si>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</si>
  <si>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</si>
  <si>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</si>
  <si>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</si>
  <si>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</si>
  <si>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</si>
  <si>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</si>
  <si>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</si>
  <si>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</si>
  <si>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</si>
  <si>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</si>
  <si>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</si>
  <si>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</si>
  <si>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</si>
  <si>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</si>
  <si>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</si>
  <si>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</si>
  <si>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</si>
  <si>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</si>
  <si>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</si>
  <si>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</si>
  <si>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</si>
  <si>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</si>
  <si>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</si>
  <si>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</si>
  <si>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</si>
  <si>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</si>
  <si>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</si>
  <si>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</si>
  <si>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</si>
  <si>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</si>
  <si>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</si>
  <si>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</si>
  <si>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within Municipalities</t>
  </si>
  <si>
    <t>Australia</t>
  </si>
  <si>
    <t>Heart disease</t>
  </si>
  <si>
    <t>Any other long-term condition(s)</t>
  </si>
  <si>
    <t>No long-term condition(s)</t>
  </si>
  <si>
    <t>India</t>
  </si>
  <si>
    <t>England</t>
  </si>
  <si>
    <t>China (excludes SARs and Taiwan)</t>
  </si>
  <si>
    <t>New Zealand</t>
  </si>
  <si>
    <t>Vietnam</t>
  </si>
  <si>
    <t>Philippines</t>
  </si>
  <si>
    <t>Sri Lanka</t>
  </si>
  <si>
    <t>Italy</t>
  </si>
  <si>
    <t>Malaysia</t>
  </si>
  <si>
    <t>Greece</t>
  </si>
  <si>
    <t>South Africa</t>
  </si>
  <si>
    <t>Pakistan</t>
  </si>
  <si>
    <t>Iraq</t>
  </si>
  <si>
    <t>Scotland</t>
  </si>
  <si>
    <t>Hong Kong (SAR of China)</t>
  </si>
  <si>
    <t>Afghanistan</t>
  </si>
  <si>
    <t>Germany</t>
  </si>
  <si>
    <t>United States of America</t>
  </si>
  <si>
    <t>Iran</t>
  </si>
  <si>
    <t>Thailand</t>
  </si>
  <si>
    <t>Indonesia</t>
  </si>
  <si>
    <t>Nepal</t>
  </si>
  <si>
    <t>North Macedonia</t>
  </si>
  <si>
    <t>Turkey</t>
  </si>
  <si>
    <t>Netherlands</t>
  </si>
  <si>
    <t>Lebanon</t>
  </si>
  <si>
    <t>Singapore</t>
  </si>
  <si>
    <t>Ireland</t>
  </si>
  <si>
    <t>Cambodia</t>
  </si>
  <si>
    <t>Malta</t>
  </si>
  <si>
    <t>Korea, Republic of (South)</t>
  </si>
  <si>
    <t>Croatia</t>
  </si>
  <si>
    <t>Myanmar</t>
  </si>
  <si>
    <t>Poland</t>
  </si>
  <si>
    <t>Egypt</t>
  </si>
  <si>
    <t>Fiji</t>
  </si>
  <si>
    <t>Mauritius</t>
  </si>
  <si>
    <t>Taiwan</t>
  </si>
  <si>
    <t>Canada</t>
  </si>
  <si>
    <t>Colombia</t>
  </si>
  <si>
    <t>Bangladesh</t>
  </si>
  <si>
    <t>Japan</t>
  </si>
  <si>
    <t>Bosnia and Herzegovina</t>
  </si>
  <si>
    <t>Serbia</t>
  </si>
  <si>
    <t>Chile</t>
  </si>
  <si>
    <t>France</t>
  </si>
  <si>
    <t>Syria</t>
  </si>
  <si>
    <t>Ethiopia</t>
  </si>
  <si>
    <t>Samoa</t>
  </si>
  <si>
    <t>Cyprus</t>
  </si>
  <si>
    <t>Russian Federation</t>
  </si>
  <si>
    <t>Zimbabwe</t>
  </si>
  <si>
    <t>Brazil</t>
  </si>
  <si>
    <t>Northern Ireland</t>
  </si>
  <si>
    <t>Romania</t>
  </si>
  <si>
    <t>Ukraine</t>
  </si>
  <si>
    <t>Sudan</t>
  </si>
  <si>
    <t>Timor-Leste</t>
  </si>
  <si>
    <t>Kenya</t>
  </si>
  <si>
    <t>Wales</t>
  </si>
  <si>
    <t>Israel</t>
  </si>
  <si>
    <t>Argentina</t>
  </si>
  <si>
    <t>Hungary</t>
  </si>
  <si>
    <t>United Arab Emirates</t>
  </si>
  <si>
    <t>Somalia</t>
  </si>
  <si>
    <t>Saudi Arabia</t>
  </si>
  <si>
    <t>Spain</t>
  </si>
  <si>
    <t>Austria</t>
  </si>
  <si>
    <t>El Salvador</t>
  </si>
  <si>
    <t>South Sudan</t>
  </si>
  <si>
    <t>Portugal</t>
  </si>
  <si>
    <t>Nigeria</t>
  </si>
  <si>
    <t>Papua New Guinea</t>
  </si>
  <si>
    <t>Switzerland</t>
  </si>
  <si>
    <t>Eritrea</t>
  </si>
  <si>
    <t>Laos</t>
  </si>
  <si>
    <t>Sweden</t>
  </si>
  <si>
    <t>Kuwait</t>
  </si>
  <si>
    <t>Cook Islands</t>
  </si>
  <si>
    <r>
      <t xml:space="preserve">                            The Prevalence of Chronic Illnesses, by Sex and Age: Selected Birthplaces, 2021  </t>
    </r>
    <r>
      <rPr>
        <sz val="11"/>
        <color rgb="FF006600"/>
        <rFont val="Garamond"/>
        <family val="1"/>
      </rPr>
      <t>(from the 2021 Census)</t>
    </r>
  </si>
  <si>
    <t>Comparison across Birthplaces</t>
  </si>
  <si>
    <r>
      <t xml:space="preserve">             Select birthplace here </t>
    </r>
    <r>
      <rPr>
        <sz val="11"/>
        <color theme="4" tint="-0.499984740745262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</si>
</sst>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  <font>
      <sz val="6"/>
      <color theme="1"/>
      <name val="Calibri"/>
      <family val="2"/>
      <scheme val="minor"/>
    </font>
    <font>
      <sz val="11"/>
      <color rgb="FF0066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3" fillId="0" borderId="0" xfId="0" applyFont="1" applyAlignment="1">
      <alignment horizontal="center" wrapText="1"/>
    </xf>
    <xf numFmtId="0" fontId="34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3368d0bbc32e45f7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8.1517919887561483</c:v>
                </c:pt>
                <c:pt idx="1">
                  <c:v>4.966641957005189</c:v>
                </c:pt>
                <c:pt idx="2">
                  <c:v>6.7123782028148682</c:v>
                </c:pt>
                <c:pt idx="3">
                  <c:v>4.71501044464339</c:v>
                </c:pt>
                <c:pt idx="4">
                  <c:v>5.4831288343558287</c:v>
                </c:pt>
                <c:pt idx="5">
                  <c:v>5.1148750628878084</c:v>
                </c:pt>
                <c:pt idx="6">
                  <c:v>5.4672651542723116</c:v>
                </c:pt>
                <c:pt idx="7">
                  <c:v>7.4821592749879606</c:v>
                </c:pt>
                <c:pt idx="8">
                  <c:v>6.4392028254288594</c:v>
                </c:pt>
                <c:pt idx="9">
                  <c:v>8.581545511351802</c:v>
                </c:pt>
                <c:pt idx="10">
                  <c:v>11.280076997112607</c:v>
                </c:pt>
                <c:pt idx="11">
                  <c:v>10.019017115403864</c:v>
                </c:pt>
                <c:pt idx="12">
                  <c:v>5.9495700335228099</c:v>
                </c:pt>
                <c:pt idx="13">
                  <c:v>7.8493279149734292</c:v>
                </c:pt>
                <c:pt idx="14">
                  <c:v>6.8723131457877678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Diabetes</c:v>
                </c:pt>
                <c:pt idx="1">
                  <c:v>Asthma</c:v>
                </c:pt>
                <c:pt idx="2">
                  <c:v>Other long-term</c:v>
                </c:pt>
                <c:pt idx="3">
                  <c:v>Arthritis</c:v>
                </c:pt>
                <c:pt idx="4">
                  <c:v>Heart disease </c:v>
                </c:pt>
                <c:pt idx="5">
                  <c:v>Mental health</c:v>
                </c:pt>
                <c:pt idx="6">
                  <c:v>Cancer</c:v>
                </c:pt>
                <c:pt idx="7">
                  <c:v>Kidney disease</c:v>
                </c:pt>
                <c:pt idx="8">
                  <c:v>Stroke</c:v>
                </c:pt>
                <c:pt idx="9">
                  <c:v>Lung condition</c:v>
                </c:pt>
                <c:pt idx="10">
                  <c:v>Dementia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11.403574930236065</c:v>
                </c:pt>
                <c:pt idx="1">
                  <c:v>6.8723131457877678</c:v>
                </c:pt>
                <c:pt idx="2">
                  <c:v>6.5299042160042227</c:v>
                </c:pt>
                <c:pt idx="3">
                  <c:v>5.4725092390074659</c:v>
                </c:pt>
                <c:pt idx="4">
                  <c:v>4.7635568293234787</c:v>
                </c:pt>
                <c:pt idx="5">
                  <c:v>3.4180556603062073</c:v>
                </c:pt>
                <c:pt idx="6">
                  <c:v>1.5581868919224677</c:v>
                </c:pt>
                <c:pt idx="7">
                  <c:v>0.92616336073610384</c:v>
                </c:pt>
                <c:pt idx="8">
                  <c:v>0.61693943736330037</c:v>
                </c:pt>
                <c:pt idx="9">
                  <c:v>0.60336375292254318</c:v>
                </c:pt>
                <c:pt idx="10">
                  <c:v>0.57470397465872236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Front!$U$16:$U$95</c:f>
              <c:strCache>
                <c:ptCount val="80"/>
                <c:pt idx="0">
                  <c:v>Bosnia and Herzegovina</c:v>
                </c:pt>
                <c:pt idx="1">
                  <c:v>Turkey</c:v>
                </c:pt>
                <c:pt idx="2">
                  <c:v>United States of America</c:v>
                </c:pt>
                <c:pt idx="3">
                  <c:v>Papua New Guinea</c:v>
                </c:pt>
                <c:pt idx="4">
                  <c:v>Wales</c:v>
                </c:pt>
                <c:pt idx="5">
                  <c:v>Australia</c:v>
                </c:pt>
                <c:pt idx="6">
                  <c:v>Canada</c:v>
                </c:pt>
                <c:pt idx="7">
                  <c:v>Malta</c:v>
                </c:pt>
                <c:pt idx="8">
                  <c:v>England</c:v>
                </c:pt>
                <c:pt idx="9">
                  <c:v>Cyprus</c:v>
                </c:pt>
                <c:pt idx="10">
                  <c:v>Greece</c:v>
                </c:pt>
                <c:pt idx="11">
                  <c:v>Scotland</c:v>
                </c:pt>
                <c:pt idx="12">
                  <c:v>Croatia</c:v>
                </c:pt>
                <c:pt idx="13">
                  <c:v>El Salvador</c:v>
                </c:pt>
                <c:pt idx="14">
                  <c:v>Portugal</c:v>
                </c:pt>
                <c:pt idx="15">
                  <c:v>Serbia</c:v>
                </c:pt>
                <c:pt idx="16">
                  <c:v>New Zealand</c:v>
                </c:pt>
                <c:pt idx="17">
                  <c:v>Poland</c:v>
                </c:pt>
                <c:pt idx="18">
                  <c:v>Hungary</c:v>
                </c:pt>
                <c:pt idx="19">
                  <c:v>Italy</c:v>
                </c:pt>
                <c:pt idx="20">
                  <c:v>North Macedonia</c:v>
                </c:pt>
                <c:pt idx="21">
                  <c:v>South Africa</c:v>
                </c:pt>
                <c:pt idx="22">
                  <c:v>Netherlands</c:v>
                </c:pt>
                <c:pt idx="23">
                  <c:v>Chile</c:v>
                </c:pt>
                <c:pt idx="24">
                  <c:v>Northern Ireland</c:v>
                </c:pt>
                <c:pt idx="25">
                  <c:v>Romania</c:v>
                </c:pt>
                <c:pt idx="26">
                  <c:v>Germany</c:v>
                </c:pt>
                <c:pt idx="27">
                  <c:v>Lebanon</c:v>
                </c:pt>
                <c:pt idx="28">
                  <c:v>Spain</c:v>
                </c:pt>
                <c:pt idx="29">
                  <c:v>Sweden</c:v>
                </c:pt>
                <c:pt idx="30">
                  <c:v>Egypt</c:v>
                </c:pt>
                <c:pt idx="31">
                  <c:v>Russian Federation</c:v>
                </c:pt>
                <c:pt idx="32">
                  <c:v>Argentina</c:v>
                </c:pt>
                <c:pt idx="33">
                  <c:v>Austria</c:v>
                </c:pt>
                <c:pt idx="34">
                  <c:v>Ukraine</c:v>
                </c:pt>
                <c:pt idx="35">
                  <c:v>Switzerland</c:v>
                </c:pt>
                <c:pt idx="36">
                  <c:v>Ireland</c:v>
                </c:pt>
                <c:pt idx="37">
                  <c:v>Brazil</c:v>
                </c:pt>
                <c:pt idx="38">
                  <c:v>Mauritius</c:v>
                </c:pt>
                <c:pt idx="39">
                  <c:v>Iran</c:v>
                </c:pt>
                <c:pt idx="40">
                  <c:v>France</c:v>
                </c:pt>
                <c:pt idx="41">
                  <c:v>Iraq</c:v>
                </c:pt>
                <c:pt idx="42">
                  <c:v>Israel</c:v>
                </c:pt>
                <c:pt idx="43">
                  <c:v>Singapore</c:v>
                </c:pt>
                <c:pt idx="44">
                  <c:v>Fiji</c:v>
                </c:pt>
                <c:pt idx="45">
                  <c:v>Syria</c:v>
                </c:pt>
                <c:pt idx="46">
                  <c:v>Zimbabwe</c:v>
                </c:pt>
                <c:pt idx="47">
                  <c:v>Afghanistan</c:v>
                </c:pt>
                <c:pt idx="48">
                  <c:v>Timor-Leste</c:v>
                </c:pt>
                <c:pt idx="49">
                  <c:v>Kuwait</c:v>
                </c:pt>
                <c:pt idx="50">
                  <c:v>Japan</c:v>
                </c:pt>
                <c:pt idx="51">
                  <c:v>Hong Kong (SAR of China)</c:v>
                </c:pt>
                <c:pt idx="52">
                  <c:v>Sudan</c:v>
                </c:pt>
                <c:pt idx="53">
                  <c:v>Vietnam</c:v>
                </c:pt>
                <c:pt idx="54">
                  <c:v>United Arab Emirates</c:v>
                </c:pt>
                <c:pt idx="55">
                  <c:v>Sri Lanka</c:v>
                </c:pt>
                <c:pt idx="56">
                  <c:v>Indonesia</c:v>
                </c:pt>
                <c:pt idx="57">
                  <c:v>Philippines</c:v>
                </c:pt>
                <c:pt idx="58">
                  <c:v>Bangladesh</c:v>
                </c:pt>
                <c:pt idx="59">
                  <c:v>Kenya</c:v>
                </c:pt>
                <c:pt idx="60">
                  <c:v>Laos</c:v>
                </c:pt>
                <c:pt idx="61">
                  <c:v>Cambodia</c:v>
                </c:pt>
                <c:pt idx="62">
                  <c:v>Saudi Arabia</c:v>
                </c:pt>
                <c:pt idx="63">
                  <c:v>Thailand</c:v>
                </c:pt>
                <c:pt idx="64">
                  <c:v>Malaysia</c:v>
                </c:pt>
                <c:pt idx="65">
                  <c:v>Ethiopia</c:v>
                </c:pt>
                <c:pt idx="66">
                  <c:v>Colombia</c:v>
                </c:pt>
                <c:pt idx="67">
                  <c:v>Myanmar</c:v>
                </c:pt>
                <c:pt idx="68">
                  <c:v>Cook Islands</c:v>
                </c:pt>
                <c:pt idx="69">
                  <c:v>Eritrea</c:v>
                </c:pt>
                <c:pt idx="70">
                  <c:v>Korea, Republic of (South)</c:v>
                </c:pt>
                <c:pt idx="71">
                  <c:v>Taiwan</c:v>
                </c:pt>
                <c:pt idx="72">
                  <c:v>Pakistan</c:v>
                </c:pt>
                <c:pt idx="73">
                  <c:v>Somalia</c:v>
                </c:pt>
                <c:pt idx="74">
                  <c:v>South Sudan</c:v>
                </c:pt>
                <c:pt idx="75">
                  <c:v>Nigeria</c:v>
                </c:pt>
                <c:pt idx="76">
                  <c:v>China (excludes SARs and Taiwan)</c:v>
                </c:pt>
                <c:pt idx="77">
                  <c:v>Samoa</c:v>
                </c:pt>
                <c:pt idx="78">
                  <c:v>India</c:v>
                </c:pt>
                <c:pt idx="79">
                  <c:v>Nepal</c:v>
                </c:pt>
              </c:strCache>
            </c:strRef>
          </c:cat>
          <c:val>
            <c:numRef>
              <c:f>Front!$V$16:$V$95</c:f>
              <c:numCache>
                <c:formatCode>0.0</c:formatCode>
                <c:ptCount val="80"/>
                <c:pt idx="0">
                  <c:v>12.863209655789005</c:v>
                </c:pt>
                <c:pt idx="1">
                  <c:v>12.756150385961016</c:v>
                </c:pt>
                <c:pt idx="2">
                  <c:v>12.447725527012034</c:v>
                </c:pt>
                <c:pt idx="3">
                  <c:v>11.544284632853898</c:v>
                </c:pt>
                <c:pt idx="4">
                  <c:v>11.338250790305585</c:v>
                </c:pt>
                <c:pt idx="5">
                  <c:v>11.231012013070291</c:v>
                </c:pt>
                <c:pt idx="6">
                  <c:v>11.013215859030836</c:v>
                </c:pt>
                <c:pt idx="7">
                  <c:v>11.003717472118959</c:v>
                </c:pt>
                <c:pt idx="8">
                  <c:v>10.914410599321254</c:v>
                </c:pt>
                <c:pt idx="9">
                  <c:v>10.403748105277662</c:v>
                </c:pt>
                <c:pt idx="10">
                  <c:v>10.082076308784384</c:v>
                </c:pt>
                <c:pt idx="11">
                  <c:v>10.012415395089912</c:v>
                </c:pt>
                <c:pt idx="12">
                  <c:v>9.9291746118223916</c:v>
                </c:pt>
                <c:pt idx="13">
                  <c:v>9.916330957545707</c:v>
                </c:pt>
                <c:pt idx="14">
                  <c:v>9.7552685248130526</c:v>
                </c:pt>
                <c:pt idx="15">
                  <c:v>9.7301717089125113</c:v>
                </c:pt>
                <c:pt idx="16">
                  <c:v>9.3763696700269232</c:v>
                </c:pt>
                <c:pt idx="17">
                  <c:v>9.3626950561470021</c:v>
                </c:pt>
                <c:pt idx="18">
                  <c:v>9.3345873501058083</c:v>
                </c:pt>
                <c:pt idx="19">
                  <c:v>9.3285626793024523</c:v>
                </c:pt>
                <c:pt idx="20">
                  <c:v>9.2995366584900516</c:v>
                </c:pt>
                <c:pt idx="21">
                  <c:v>9.037547138875226</c:v>
                </c:pt>
                <c:pt idx="22">
                  <c:v>8.8708775852431536</c:v>
                </c:pt>
                <c:pt idx="23">
                  <c:v>8.851317752362009</c:v>
                </c:pt>
                <c:pt idx="24">
                  <c:v>8.6730113126234514</c:v>
                </c:pt>
                <c:pt idx="25">
                  <c:v>8.6504547985891964</c:v>
                </c:pt>
                <c:pt idx="26">
                  <c:v>8.4221704856430986</c:v>
                </c:pt>
                <c:pt idx="27">
                  <c:v>8.1665735047512573</c:v>
                </c:pt>
                <c:pt idx="28">
                  <c:v>8.1373344147066771</c:v>
                </c:pt>
                <c:pt idx="29">
                  <c:v>7.9657965796579662</c:v>
                </c:pt>
                <c:pt idx="30">
                  <c:v>7.9644065303721128</c:v>
                </c:pt>
                <c:pt idx="31">
                  <c:v>7.8027835356825586</c:v>
                </c:pt>
                <c:pt idx="32">
                  <c:v>7.7941815023881897</c:v>
                </c:pt>
                <c:pt idx="33">
                  <c:v>7.7814569536423832</c:v>
                </c:pt>
                <c:pt idx="34">
                  <c:v>7.7617675312199808</c:v>
                </c:pt>
                <c:pt idx="35">
                  <c:v>7.493025109605421</c:v>
                </c:pt>
                <c:pt idx="36">
                  <c:v>7.391613361762615</c:v>
                </c:pt>
                <c:pt idx="37">
                  <c:v>7.1751216122307158</c:v>
                </c:pt>
                <c:pt idx="38">
                  <c:v>6.620412939898018</c:v>
                </c:pt>
                <c:pt idx="39">
                  <c:v>6.5261374864724981</c:v>
                </c:pt>
                <c:pt idx="40">
                  <c:v>6.4294790343074961</c:v>
                </c:pt>
                <c:pt idx="41">
                  <c:v>6.2806360339536917</c:v>
                </c:pt>
                <c:pt idx="42">
                  <c:v>6.0891938250428819</c:v>
                </c:pt>
                <c:pt idx="43">
                  <c:v>5.3809119229679983</c:v>
                </c:pt>
                <c:pt idx="44">
                  <c:v>5.1676791212449027</c:v>
                </c:pt>
                <c:pt idx="45">
                  <c:v>5.1138633639632438</c:v>
                </c:pt>
                <c:pt idx="46">
                  <c:v>5.027932960893855</c:v>
                </c:pt>
                <c:pt idx="47">
                  <c:v>5.0121654501216542</c:v>
                </c:pt>
                <c:pt idx="48">
                  <c:v>4.8123003194888181</c:v>
                </c:pt>
                <c:pt idx="49">
                  <c:v>4.725168756027001</c:v>
                </c:pt>
                <c:pt idx="50">
                  <c:v>4.0699593004069961</c:v>
                </c:pt>
                <c:pt idx="51">
                  <c:v>3.8811960666265302</c:v>
                </c:pt>
                <c:pt idx="52">
                  <c:v>3.6530572377417463</c:v>
                </c:pt>
                <c:pt idx="53">
                  <c:v>3.47511412982964</c:v>
                </c:pt>
                <c:pt idx="54">
                  <c:v>3.4376481744902798</c:v>
                </c:pt>
                <c:pt idx="55">
                  <c:v>3.4180556603062073</c:v>
                </c:pt>
                <c:pt idx="56">
                  <c:v>3.3971953387319771</c:v>
                </c:pt>
                <c:pt idx="57">
                  <c:v>3.3970817821544372</c:v>
                </c:pt>
                <c:pt idx="58">
                  <c:v>3.3787141011626756</c:v>
                </c:pt>
                <c:pt idx="59">
                  <c:v>3.3473642012427343</c:v>
                </c:pt>
                <c:pt idx="60">
                  <c:v>3.2794249775381852</c:v>
                </c:pt>
                <c:pt idx="61">
                  <c:v>3.2453109575518266</c:v>
                </c:pt>
                <c:pt idx="62">
                  <c:v>3.1928480204342273</c:v>
                </c:pt>
                <c:pt idx="63">
                  <c:v>3.108455971635339</c:v>
                </c:pt>
                <c:pt idx="64">
                  <c:v>3.0645345330660017</c:v>
                </c:pt>
                <c:pt idx="65">
                  <c:v>2.9578606158833063</c:v>
                </c:pt>
                <c:pt idx="66">
                  <c:v>2.8605247583349773</c:v>
                </c:pt>
                <c:pt idx="67">
                  <c:v>2.8307336799537843</c:v>
                </c:pt>
                <c:pt idx="68">
                  <c:v>2.7118644067796609</c:v>
                </c:pt>
                <c:pt idx="69">
                  <c:v>2.685370741482966</c:v>
                </c:pt>
                <c:pt idx="70">
                  <c:v>2.6084099868593955</c:v>
                </c:pt>
                <c:pt idx="71">
                  <c:v>2.3897581792318636</c:v>
                </c:pt>
                <c:pt idx="72">
                  <c:v>2.3793830740838384</c:v>
                </c:pt>
                <c:pt idx="73">
                  <c:v>2.3703703703703702</c:v>
                </c:pt>
                <c:pt idx="74">
                  <c:v>2.3364485981308412</c:v>
                </c:pt>
                <c:pt idx="75">
                  <c:v>2.2865309038942478</c:v>
                </c:pt>
                <c:pt idx="76">
                  <c:v>2.0354695687222897</c:v>
                </c:pt>
                <c:pt idx="77">
                  <c:v>1.8199103626239306</c:v>
                </c:pt>
                <c:pt idx="78">
                  <c:v>1.5224732875141371</c:v>
                </c:pt>
                <c:pt idx="79">
                  <c:v>0.77601410934744264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8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2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5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5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18</xdr:col>
      <xdr:colOff>3009</xdr:colOff>
      <xdr:row>5</xdr:row>
      <xdr:rowOff>37848</xdr:rowOff>
    </xdr:from>
    <xdr:to>
      <xdr:col>24</xdr:col>
      <xdr:colOff>640182</xdr:colOff>
      <xdr:row>93</xdr:row>
      <xdr:rowOff>61661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2416"/>
  <sheetViews>
    <sheetView workbookViewId="0">
      <pane xSplit="4" ySplit="10" topLeftCell="E1182" activePane="bottomRight" state="frozen"/>
      <selection pane="topRight" activeCell="E1" sqref="E1"/>
      <selection pane="bottomLeft" activeCell="A11" sqref="A11"/>
      <selection pane="bottomRight" activeCell="I1210" sqref="I1208:I1210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9" spans="1:17" ht="16.5" x14ac:dyDescent="0.35">
      <c r="E9" s="30" t="s">
        <v>0</v>
      </c>
      <c r="F9" s="30" t="s">
        <v>1</v>
      </c>
      <c r="G9" s="30" t="s">
        <v>11</v>
      </c>
      <c r="H9" s="30" t="s">
        <v>12</v>
      </c>
      <c r="I9" s="30" t="s">
        <v>13</v>
      </c>
      <c r="J9" s="30" t="s">
        <v>48</v>
      </c>
      <c r="K9" s="30" t="s">
        <v>2</v>
      </c>
      <c r="L9" s="30" t="s">
        <v>15</v>
      </c>
      <c r="M9" s="30" t="s">
        <v>17</v>
      </c>
      <c r="N9" s="30" t="s">
        <v>3</v>
      </c>
      <c r="O9" s="30" t="s">
        <v>49</v>
      </c>
      <c r="P9" s="30" t="s">
        <v>50</v>
      </c>
      <c r="Q9" s="30" t="s">
        <v>4</v>
      </c>
    </row>
    <row r="10" spans="1:17" x14ac:dyDescent="0.35">
      <c r="E10" s="3" t="s">
        <v>0</v>
      </c>
      <c r="F10" s="3" t="s">
        <v>1</v>
      </c>
      <c r="G10" s="3" t="s">
        <v>11</v>
      </c>
      <c r="H10" s="3" t="s">
        <v>12</v>
      </c>
      <c r="I10" s="3" t="s">
        <v>13</v>
      </c>
      <c r="J10" s="3" t="s">
        <v>14</v>
      </c>
      <c r="K10" s="3" t="s">
        <v>2</v>
      </c>
      <c r="L10" s="3" t="s">
        <v>15</v>
      </c>
      <c r="M10" s="3" t="s">
        <v>17</v>
      </c>
      <c r="N10" s="3" t="s">
        <v>3</v>
      </c>
      <c r="O10" s="3" t="s">
        <v>18</v>
      </c>
      <c r="P10" s="3" t="s">
        <v>16</v>
      </c>
      <c r="Q10" s="3" t="s">
        <v>4</v>
      </c>
    </row>
    <row r="11" spans="1:17" x14ac:dyDescent="0.35">
      <c r="A11" s="2">
        <v>1</v>
      </c>
      <c r="B11" s="1" t="s">
        <v>47</v>
      </c>
      <c r="C11" s="1" t="s">
        <v>5</v>
      </c>
      <c r="D11" s="1" t="s">
        <v>6</v>
      </c>
      <c r="E11" s="1">
        <v>371</v>
      </c>
      <c r="F11" s="1">
        <v>42727</v>
      </c>
      <c r="G11" s="1">
        <v>562</v>
      </c>
      <c r="H11" s="1">
        <v>37</v>
      </c>
      <c r="I11" s="1">
        <v>859</v>
      </c>
      <c r="J11" s="1">
        <v>1102</v>
      </c>
      <c r="K11" s="1">
        <v>733</v>
      </c>
      <c r="L11" s="1">
        <v>596</v>
      </c>
      <c r="M11" s="1">
        <v>11632</v>
      </c>
      <c r="N11" s="1">
        <v>241</v>
      </c>
      <c r="O11" s="1">
        <v>25873</v>
      </c>
      <c r="P11" s="1">
        <v>428502</v>
      </c>
      <c r="Q11" s="1">
        <v>503012</v>
      </c>
    </row>
    <row r="12" spans="1:17" x14ac:dyDescent="0.35">
      <c r="A12" s="2">
        <v>2</v>
      </c>
      <c r="D12" s="1" t="s">
        <v>7</v>
      </c>
      <c r="E12" s="1">
        <v>427</v>
      </c>
      <c r="F12" s="1">
        <v>27759</v>
      </c>
      <c r="G12" s="1">
        <v>432</v>
      </c>
      <c r="H12" s="1">
        <v>21</v>
      </c>
      <c r="I12" s="1">
        <v>787</v>
      </c>
      <c r="J12" s="1">
        <v>826</v>
      </c>
      <c r="K12" s="1">
        <v>426</v>
      </c>
      <c r="L12" s="1">
        <v>466</v>
      </c>
      <c r="M12" s="1">
        <v>10451</v>
      </c>
      <c r="N12" s="1">
        <v>131</v>
      </c>
      <c r="O12" s="1">
        <v>16749</v>
      </c>
      <c r="P12" s="1">
        <v>424458</v>
      </c>
      <c r="Q12" s="1">
        <v>476350</v>
      </c>
    </row>
    <row r="13" spans="1:17" x14ac:dyDescent="0.35">
      <c r="A13" s="2">
        <v>3</v>
      </c>
      <c r="D13" s="1" t="s">
        <v>4</v>
      </c>
      <c r="E13" s="1">
        <v>795</v>
      </c>
      <c r="F13" s="1">
        <v>70487</v>
      </c>
      <c r="G13" s="1">
        <v>995</v>
      </c>
      <c r="H13" s="1">
        <v>63</v>
      </c>
      <c r="I13" s="1">
        <v>1650</v>
      </c>
      <c r="J13" s="1">
        <v>1924</v>
      </c>
      <c r="K13" s="1">
        <v>1152</v>
      </c>
      <c r="L13" s="1">
        <v>1058</v>
      </c>
      <c r="M13" s="1">
        <v>22086</v>
      </c>
      <c r="N13" s="1">
        <v>372</v>
      </c>
      <c r="O13" s="1">
        <v>42622</v>
      </c>
      <c r="P13" s="1">
        <v>852956</v>
      </c>
      <c r="Q13" s="1">
        <v>979357</v>
      </c>
    </row>
    <row r="14" spans="1:17" x14ac:dyDescent="0.35">
      <c r="A14" s="2">
        <v>4</v>
      </c>
      <c r="C14" s="1" t="s">
        <v>8</v>
      </c>
      <c r="D14" s="1" t="s">
        <v>6</v>
      </c>
      <c r="E14" s="1">
        <v>1121</v>
      </c>
      <c r="F14" s="1">
        <v>30209</v>
      </c>
      <c r="G14" s="1">
        <v>669</v>
      </c>
      <c r="H14" s="1">
        <v>43</v>
      </c>
      <c r="I14" s="1">
        <v>1768</v>
      </c>
      <c r="J14" s="1">
        <v>803</v>
      </c>
      <c r="K14" s="1">
        <v>465</v>
      </c>
      <c r="L14" s="1">
        <v>405</v>
      </c>
      <c r="M14" s="1">
        <v>25613</v>
      </c>
      <c r="N14" s="1">
        <v>185</v>
      </c>
      <c r="O14" s="1">
        <v>16388</v>
      </c>
      <c r="P14" s="1">
        <v>212845</v>
      </c>
      <c r="Q14" s="1">
        <v>277995</v>
      </c>
    </row>
    <row r="15" spans="1:17" x14ac:dyDescent="0.35">
      <c r="A15" s="2">
        <v>5</v>
      </c>
      <c r="D15" s="1" t="s">
        <v>7</v>
      </c>
      <c r="E15" s="1">
        <v>1812</v>
      </c>
      <c r="F15" s="1">
        <v>30537</v>
      </c>
      <c r="G15" s="1">
        <v>589</v>
      </c>
      <c r="H15" s="1">
        <v>34</v>
      </c>
      <c r="I15" s="1">
        <v>1637</v>
      </c>
      <c r="J15" s="1">
        <v>718</v>
      </c>
      <c r="K15" s="1">
        <v>453</v>
      </c>
      <c r="L15" s="1">
        <v>350</v>
      </c>
      <c r="M15" s="1">
        <v>49370</v>
      </c>
      <c r="N15" s="1">
        <v>187</v>
      </c>
      <c r="O15" s="1">
        <v>19474</v>
      </c>
      <c r="P15" s="1">
        <v>185087</v>
      </c>
      <c r="Q15" s="1">
        <v>268384</v>
      </c>
    </row>
    <row r="16" spans="1:17" x14ac:dyDescent="0.35">
      <c r="A16" s="2">
        <v>6</v>
      </c>
      <c r="D16" s="1" t="s">
        <v>4</v>
      </c>
      <c r="E16" s="1">
        <v>2934</v>
      </c>
      <c r="F16" s="1">
        <v>60746</v>
      </c>
      <c r="G16" s="1">
        <v>1259</v>
      </c>
      <c r="H16" s="1">
        <v>76</v>
      </c>
      <c r="I16" s="1">
        <v>3406</v>
      </c>
      <c r="J16" s="1">
        <v>1521</v>
      </c>
      <c r="K16" s="1">
        <v>916</v>
      </c>
      <c r="L16" s="1">
        <v>758</v>
      </c>
      <c r="M16" s="1">
        <v>74985</v>
      </c>
      <c r="N16" s="1">
        <v>374</v>
      </c>
      <c r="O16" s="1">
        <v>35863</v>
      </c>
      <c r="P16" s="1">
        <v>397930</v>
      </c>
      <c r="Q16" s="1">
        <v>546375</v>
      </c>
    </row>
    <row r="17" spans="1:17" x14ac:dyDescent="0.35">
      <c r="A17" s="2">
        <v>7</v>
      </c>
      <c r="C17" s="1" t="s">
        <v>9</v>
      </c>
      <c r="D17" s="1" t="s">
        <v>6</v>
      </c>
      <c r="E17" s="1">
        <v>56649</v>
      </c>
      <c r="F17" s="1">
        <v>101635</v>
      </c>
      <c r="G17" s="1">
        <v>20055</v>
      </c>
      <c r="H17" s="1">
        <v>967</v>
      </c>
      <c r="I17" s="1">
        <v>41041</v>
      </c>
      <c r="J17" s="1">
        <v>29788</v>
      </c>
      <c r="K17" s="1">
        <v>6304</v>
      </c>
      <c r="L17" s="1">
        <v>11138</v>
      </c>
      <c r="M17" s="1">
        <v>115973</v>
      </c>
      <c r="N17" s="1">
        <v>6287</v>
      </c>
      <c r="O17" s="1">
        <v>79277</v>
      </c>
      <c r="P17" s="1">
        <v>620046</v>
      </c>
      <c r="Q17" s="1">
        <v>957794</v>
      </c>
    </row>
    <row r="18" spans="1:17" x14ac:dyDescent="0.35">
      <c r="A18" s="2">
        <v>8</v>
      </c>
      <c r="D18" s="1" t="s">
        <v>7</v>
      </c>
      <c r="E18" s="1">
        <v>93674</v>
      </c>
      <c r="F18" s="1">
        <v>136593</v>
      </c>
      <c r="G18" s="1">
        <v>28420</v>
      </c>
      <c r="H18" s="1">
        <v>792</v>
      </c>
      <c r="I18" s="1">
        <v>33661</v>
      </c>
      <c r="J18" s="1">
        <v>15783</v>
      </c>
      <c r="K18" s="1">
        <v>6532</v>
      </c>
      <c r="L18" s="1">
        <v>13131</v>
      </c>
      <c r="M18" s="1">
        <v>186686</v>
      </c>
      <c r="N18" s="1">
        <v>5610</v>
      </c>
      <c r="O18" s="1">
        <v>118609</v>
      </c>
      <c r="P18" s="1">
        <v>572538</v>
      </c>
      <c r="Q18" s="1">
        <v>1000085</v>
      </c>
    </row>
    <row r="19" spans="1:17" x14ac:dyDescent="0.35">
      <c r="A19" s="2">
        <v>9</v>
      </c>
      <c r="D19" s="1" t="s">
        <v>4</v>
      </c>
      <c r="E19" s="1">
        <v>150322</v>
      </c>
      <c r="F19" s="1">
        <v>238233</v>
      </c>
      <c r="G19" s="1">
        <v>48478</v>
      </c>
      <c r="H19" s="1">
        <v>1761</v>
      </c>
      <c r="I19" s="1">
        <v>74703</v>
      </c>
      <c r="J19" s="1">
        <v>45570</v>
      </c>
      <c r="K19" s="1">
        <v>12837</v>
      </c>
      <c r="L19" s="1">
        <v>24268</v>
      </c>
      <c r="M19" s="1">
        <v>302657</v>
      </c>
      <c r="N19" s="1">
        <v>11899</v>
      </c>
      <c r="O19" s="1">
        <v>197887</v>
      </c>
      <c r="P19" s="1">
        <v>1192587</v>
      </c>
      <c r="Q19" s="1">
        <v>1957881</v>
      </c>
    </row>
    <row r="20" spans="1:17" x14ac:dyDescent="0.35">
      <c r="A20" s="2">
        <v>10</v>
      </c>
      <c r="C20" s="1" t="s">
        <v>10</v>
      </c>
      <c r="D20" s="1" t="s">
        <v>6</v>
      </c>
      <c r="E20" s="1">
        <v>67953</v>
      </c>
      <c r="F20" s="1">
        <v>23027</v>
      </c>
      <c r="G20" s="1">
        <v>37144</v>
      </c>
      <c r="H20" s="1">
        <v>8564</v>
      </c>
      <c r="I20" s="1">
        <v>42739</v>
      </c>
      <c r="J20" s="1">
        <v>59170</v>
      </c>
      <c r="K20" s="1">
        <v>9805</v>
      </c>
      <c r="L20" s="1">
        <v>19872</v>
      </c>
      <c r="M20" s="1">
        <v>22300</v>
      </c>
      <c r="N20" s="1">
        <v>12909</v>
      </c>
      <c r="O20" s="1">
        <v>34051</v>
      </c>
      <c r="P20" s="1">
        <v>85350</v>
      </c>
      <c r="Q20" s="1">
        <v>266318</v>
      </c>
    </row>
    <row r="21" spans="1:17" x14ac:dyDescent="0.35">
      <c r="A21" s="2">
        <v>11</v>
      </c>
      <c r="D21" s="1" t="s">
        <v>7</v>
      </c>
      <c r="E21" s="1">
        <v>125733</v>
      </c>
      <c r="F21" s="1">
        <v>40901</v>
      </c>
      <c r="G21" s="1">
        <v>34170</v>
      </c>
      <c r="H21" s="1">
        <v>13947</v>
      </c>
      <c r="I21" s="1">
        <v>34684</v>
      </c>
      <c r="J21" s="1">
        <v>42658</v>
      </c>
      <c r="K21" s="1">
        <v>10024</v>
      </c>
      <c r="L21" s="1">
        <v>22972</v>
      </c>
      <c r="M21" s="1">
        <v>34660</v>
      </c>
      <c r="N21" s="1">
        <v>11227</v>
      </c>
      <c r="O21" s="1">
        <v>49382</v>
      </c>
      <c r="P21" s="1">
        <v>94920</v>
      </c>
      <c r="Q21" s="1">
        <v>316391</v>
      </c>
    </row>
    <row r="22" spans="1:17" x14ac:dyDescent="0.35">
      <c r="A22" s="2">
        <v>12</v>
      </c>
      <c r="D22" s="1" t="s">
        <v>4</v>
      </c>
      <c r="E22" s="1">
        <v>193686</v>
      </c>
      <c r="F22" s="1">
        <v>63928</v>
      </c>
      <c r="G22" s="1">
        <v>71313</v>
      </c>
      <c r="H22" s="1">
        <v>22510</v>
      </c>
      <c r="I22" s="1">
        <v>77423</v>
      </c>
      <c r="J22" s="1">
        <v>101829</v>
      </c>
      <c r="K22" s="1">
        <v>19829</v>
      </c>
      <c r="L22" s="1">
        <v>42842</v>
      </c>
      <c r="M22" s="1">
        <v>56958</v>
      </c>
      <c r="N22" s="1">
        <v>24136</v>
      </c>
      <c r="O22" s="1">
        <v>83433</v>
      </c>
      <c r="P22" s="1">
        <v>180267</v>
      </c>
      <c r="Q22" s="1">
        <v>582706</v>
      </c>
    </row>
    <row r="23" spans="1:17" x14ac:dyDescent="0.35">
      <c r="A23" s="2">
        <v>13</v>
      </c>
      <c r="C23" s="1" t="s">
        <v>4</v>
      </c>
      <c r="D23" s="1" t="s">
        <v>6</v>
      </c>
      <c r="E23" s="1">
        <v>126095</v>
      </c>
      <c r="F23" s="1">
        <v>197606</v>
      </c>
      <c r="G23" s="1">
        <v>58438</v>
      </c>
      <c r="H23" s="1">
        <v>9613</v>
      </c>
      <c r="I23" s="1">
        <v>86409</v>
      </c>
      <c r="J23" s="1">
        <v>90860</v>
      </c>
      <c r="K23" s="1">
        <v>17300</v>
      </c>
      <c r="L23" s="1">
        <v>32014</v>
      </c>
      <c r="M23" s="1">
        <v>175523</v>
      </c>
      <c r="N23" s="1">
        <v>19622</v>
      </c>
      <c r="O23" s="1">
        <v>155591</v>
      </c>
      <c r="P23" s="1">
        <v>1346738</v>
      </c>
      <c r="Q23" s="1">
        <v>2005115</v>
      </c>
    </row>
    <row r="24" spans="1:17" x14ac:dyDescent="0.35">
      <c r="A24" s="2">
        <v>14</v>
      </c>
      <c r="D24" s="1" t="s">
        <v>7</v>
      </c>
      <c r="E24" s="1">
        <v>221647</v>
      </c>
      <c r="F24" s="1">
        <v>235794</v>
      </c>
      <c r="G24" s="1">
        <v>63615</v>
      </c>
      <c r="H24" s="1">
        <v>14794</v>
      </c>
      <c r="I24" s="1">
        <v>70769</v>
      </c>
      <c r="J24" s="1">
        <v>59980</v>
      </c>
      <c r="K24" s="1">
        <v>17433</v>
      </c>
      <c r="L24" s="1">
        <v>36910</v>
      </c>
      <c r="M24" s="1">
        <v>281168</v>
      </c>
      <c r="N24" s="1">
        <v>17154</v>
      </c>
      <c r="O24" s="1">
        <v>204213</v>
      </c>
      <c r="P24" s="1">
        <v>1276998</v>
      </c>
      <c r="Q24" s="1">
        <v>2061208</v>
      </c>
    </row>
    <row r="25" spans="1:17" x14ac:dyDescent="0.35">
      <c r="A25" s="2">
        <v>15</v>
      </c>
      <c r="D25" s="1" t="s">
        <v>4</v>
      </c>
      <c r="E25" s="1">
        <v>347738</v>
      </c>
      <c r="F25" s="1">
        <v>433396</v>
      </c>
      <c r="G25" s="1">
        <v>122052</v>
      </c>
      <c r="H25" s="1">
        <v>24409</v>
      </c>
      <c r="I25" s="1">
        <v>157182</v>
      </c>
      <c r="J25" s="1">
        <v>150847</v>
      </c>
      <c r="K25" s="1">
        <v>34735</v>
      </c>
      <c r="L25" s="1">
        <v>68924</v>
      </c>
      <c r="M25" s="1">
        <v>456689</v>
      </c>
      <c r="N25" s="1">
        <v>36781</v>
      </c>
      <c r="O25" s="1">
        <v>359799</v>
      </c>
      <c r="P25" s="1">
        <v>2623736</v>
      </c>
      <c r="Q25" s="1">
        <v>4066321</v>
      </c>
    </row>
    <row r="26" spans="1:17" x14ac:dyDescent="0.35">
      <c r="A26" s="2">
        <v>16</v>
      </c>
      <c r="B26" s="1" t="s">
        <v>51</v>
      </c>
      <c r="C26" s="1" t="s">
        <v>5</v>
      </c>
      <c r="D26" s="1" t="s">
        <v>6</v>
      </c>
      <c r="E26" s="1">
        <v>4</v>
      </c>
      <c r="F26" s="1">
        <v>227</v>
      </c>
      <c r="G26" s="1">
        <v>3</v>
      </c>
      <c r="H26" s="1">
        <v>0</v>
      </c>
      <c r="I26" s="1">
        <v>12</v>
      </c>
      <c r="J26" s="1">
        <v>7</v>
      </c>
      <c r="K26" s="1">
        <v>9</v>
      </c>
      <c r="L26" s="1">
        <v>0</v>
      </c>
      <c r="M26" s="1">
        <v>27</v>
      </c>
      <c r="N26" s="1">
        <v>0</v>
      </c>
      <c r="O26" s="1">
        <v>151</v>
      </c>
      <c r="P26" s="1">
        <v>8159</v>
      </c>
      <c r="Q26" s="1">
        <v>8583</v>
      </c>
    </row>
    <row r="27" spans="1:17" x14ac:dyDescent="0.35">
      <c r="A27" s="2">
        <v>17</v>
      </c>
      <c r="D27" s="1" t="s">
        <v>7</v>
      </c>
      <c r="E27" s="1">
        <v>0</v>
      </c>
      <c r="F27" s="1">
        <v>123</v>
      </c>
      <c r="G27" s="1">
        <v>7</v>
      </c>
      <c r="H27" s="1">
        <v>0</v>
      </c>
      <c r="I27" s="1">
        <v>14</v>
      </c>
      <c r="J27" s="1">
        <v>7</v>
      </c>
      <c r="K27" s="1">
        <v>4</v>
      </c>
      <c r="L27" s="1">
        <v>0</v>
      </c>
      <c r="M27" s="1">
        <v>20</v>
      </c>
      <c r="N27" s="1">
        <v>4</v>
      </c>
      <c r="O27" s="1">
        <v>94</v>
      </c>
      <c r="P27" s="1">
        <v>7931</v>
      </c>
      <c r="Q27" s="1">
        <v>8203</v>
      </c>
    </row>
    <row r="28" spans="1:17" x14ac:dyDescent="0.35">
      <c r="A28" s="2">
        <v>18</v>
      </c>
      <c r="D28" s="1" t="s">
        <v>4</v>
      </c>
      <c r="E28" s="1">
        <v>4</v>
      </c>
      <c r="F28" s="1">
        <v>351</v>
      </c>
      <c r="G28" s="1">
        <v>8</v>
      </c>
      <c r="H28" s="1">
        <v>5</v>
      </c>
      <c r="I28" s="1">
        <v>32</v>
      </c>
      <c r="J28" s="1">
        <v>16</v>
      </c>
      <c r="K28" s="1">
        <v>18</v>
      </c>
      <c r="L28" s="1">
        <v>8</v>
      </c>
      <c r="M28" s="1">
        <v>49</v>
      </c>
      <c r="N28" s="1">
        <v>6</v>
      </c>
      <c r="O28" s="1">
        <v>245</v>
      </c>
      <c r="P28" s="1">
        <v>16087</v>
      </c>
      <c r="Q28" s="1">
        <v>16789</v>
      </c>
    </row>
    <row r="29" spans="1:17" x14ac:dyDescent="0.35">
      <c r="A29" s="2">
        <v>19</v>
      </c>
      <c r="C29" s="1" t="s">
        <v>8</v>
      </c>
      <c r="D29" s="1" t="s">
        <v>6</v>
      </c>
      <c r="E29" s="1">
        <v>8</v>
      </c>
      <c r="F29" s="1">
        <v>195</v>
      </c>
      <c r="G29" s="1">
        <v>9</v>
      </c>
      <c r="H29" s="1">
        <v>0</v>
      </c>
      <c r="I29" s="1">
        <v>26</v>
      </c>
      <c r="J29" s="1">
        <v>14</v>
      </c>
      <c r="K29" s="1">
        <v>6</v>
      </c>
      <c r="L29" s="1">
        <v>0</v>
      </c>
      <c r="M29" s="1">
        <v>98</v>
      </c>
      <c r="N29" s="1">
        <v>3</v>
      </c>
      <c r="O29" s="1">
        <v>152</v>
      </c>
      <c r="P29" s="1">
        <v>15089</v>
      </c>
      <c r="Q29" s="1">
        <v>15570</v>
      </c>
    </row>
    <row r="30" spans="1:17" x14ac:dyDescent="0.35">
      <c r="A30" s="2">
        <v>20</v>
      </c>
      <c r="D30" s="1" t="s">
        <v>7</v>
      </c>
      <c r="E30" s="1">
        <v>11</v>
      </c>
      <c r="F30" s="1">
        <v>155</v>
      </c>
      <c r="G30" s="1">
        <v>5</v>
      </c>
      <c r="H30" s="1">
        <v>0</v>
      </c>
      <c r="I30" s="1">
        <v>30</v>
      </c>
      <c r="J30" s="1">
        <v>9</v>
      </c>
      <c r="K30" s="1">
        <v>9</v>
      </c>
      <c r="L30" s="1">
        <v>7</v>
      </c>
      <c r="M30" s="1">
        <v>215</v>
      </c>
      <c r="N30" s="1">
        <v>8</v>
      </c>
      <c r="O30" s="1">
        <v>177</v>
      </c>
      <c r="P30" s="1">
        <v>9956</v>
      </c>
      <c r="Q30" s="1">
        <v>10485</v>
      </c>
    </row>
    <row r="31" spans="1:17" x14ac:dyDescent="0.35">
      <c r="A31" s="2">
        <v>21</v>
      </c>
      <c r="D31" s="1" t="s">
        <v>4</v>
      </c>
      <c r="E31" s="1">
        <v>18</v>
      </c>
      <c r="F31" s="1">
        <v>344</v>
      </c>
      <c r="G31" s="1">
        <v>15</v>
      </c>
      <c r="H31" s="1">
        <v>4</v>
      </c>
      <c r="I31" s="1">
        <v>53</v>
      </c>
      <c r="J31" s="1">
        <v>18</v>
      </c>
      <c r="K31" s="1">
        <v>14</v>
      </c>
      <c r="L31" s="1">
        <v>7</v>
      </c>
      <c r="M31" s="1">
        <v>308</v>
      </c>
      <c r="N31" s="1">
        <v>9</v>
      </c>
      <c r="O31" s="1">
        <v>329</v>
      </c>
      <c r="P31" s="1">
        <v>25046</v>
      </c>
      <c r="Q31" s="1">
        <v>26058</v>
      </c>
    </row>
    <row r="32" spans="1:17" x14ac:dyDescent="0.35">
      <c r="A32" s="2">
        <v>22</v>
      </c>
      <c r="C32" s="1" t="s">
        <v>9</v>
      </c>
      <c r="D32" s="1" t="s">
        <v>6</v>
      </c>
      <c r="E32" s="1">
        <v>844</v>
      </c>
      <c r="F32" s="1">
        <v>2033</v>
      </c>
      <c r="G32" s="1">
        <v>292</v>
      </c>
      <c r="H32" s="1">
        <v>17</v>
      </c>
      <c r="I32" s="1">
        <v>5850</v>
      </c>
      <c r="J32" s="1">
        <v>1323</v>
      </c>
      <c r="K32" s="1">
        <v>312</v>
      </c>
      <c r="L32" s="1">
        <v>124</v>
      </c>
      <c r="M32" s="1">
        <v>1204</v>
      </c>
      <c r="N32" s="1">
        <v>166</v>
      </c>
      <c r="O32" s="1">
        <v>3073</v>
      </c>
      <c r="P32" s="1">
        <v>93557</v>
      </c>
      <c r="Q32" s="1">
        <v>106432</v>
      </c>
    </row>
    <row r="33" spans="1:17" x14ac:dyDescent="0.35">
      <c r="A33" s="2">
        <v>23</v>
      </c>
      <c r="D33" s="1" t="s">
        <v>7</v>
      </c>
      <c r="E33" s="1">
        <v>1832</v>
      </c>
      <c r="F33" s="1">
        <v>2183</v>
      </c>
      <c r="G33" s="1">
        <v>527</v>
      </c>
      <c r="H33" s="1">
        <v>10</v>
      </c>
      <c r="I33" s="1">
        <v>3433</v>
      </c>
      <c r="J33" s="1">
        <v>414</v>
      </c>
      <c r="K33" s="1">
        <v>197</v>
      </c>
      <c r="L33" s="1">
        <v>94</v>
      </c>
      <c r="M33" s="1">
        <v>1639</v>
      </c>
      <c r="N33" s="1">
        <v>95</v>
      </c>
      <c r="O33" s="1">
        <v>3625</v>
      </c>
      <c r="P33" s="1">
        <v>77949</v>
      </c>
      <c r="Q33" s="1">
        <v>89632</v>
      </c>
    </row>
    <row r="34" spans="1:17" x14ac:dyDescent="0.35">
      <c r="A34" s="2">
        <v>24</v>
      </c>
      <c r="D34" s="1" t="s">
        <v>4</v>
      </c>
      <c r="E34" s="1">
        <v>2676</v>
      </c>
      <c r="F34" s="1">
        <v>4219</v>
      </c>
      <c r="G34" s="1">
        <v>818</v>
      </c>
      <c r="H34" s="1">
        <v>29</v>
      </c>
      <c r="I34" s="1">
        <v>9284</v>
      </c>
      <c r="J34" s="1">
        <v>1731</v>
      </c>
      <c r="K34" s="1">
        <v>505</v>
      </c>
      <c r="L34" s="1">
        <v>219</v>
      </c>
      <c r="M34" s="1">
        <v>2852</v>
      </c>
      <c r="N34" s="1">
        <v>256</v>
      </c>
      <c r="O34" s="1">
        <v>6700</v>
      </c>
      <c r="P34" s="1">
        <v>171501</v>
      </c>
      <c r="Q34" s="1">
        <v>196059</v>
      </c>
    </row>
    <row r="35" spans="1:17" x14ac:dyDescent="0.35">
      <c r="A35" s="2">
        <v>25</v>
      </c>
      <c r="C35" s="1" t="s">
        <v>10</v>
      </c>
      <c r="D35" s="1" t="s">
        <v>6</v>
      </c>
      <c r="E35" s="1">
        <v>914</v>
      </c>
      <c r="F35" s="1">
        <v>421</v>
      </c>
      <c r="G35" s="1">
        <v>361</v>
      </c>
      <c r="H35" s="1">
        <v>153</v>
      </c>
      <c r="I35" s="1">
        <v>2154</v>
      </c>
      <c r="J35" s="1">
        <v>1433</v>
      </c>
      <c r="K35" s="1">
        <v>252</v>
      </c>
      <c r="L35" s="1">
        <v>209</v>
      </c>
      <c r="M35" s="1">
        <v>267</v>
      </c>
      <c r="N35" s="1">
        <v>234</v>
      </c>
      <c r="O35" s="1">
        <v>787</v>
      </c>
      <c r="P35" s="1">
        <v>2464</v>
      </c>
      <c r="Q35" s="1">
        <v>6663</v>
      </c>
    </row>
    <row r="36" spans="1:17" x14ac:dyDescent="0.35">
      <c r="A36" s="2">
        <v>26</v>
      </c>
      <c r="D36" s="1" t="s">
        <v>7</v>
      </c>
      <c r="E36" s="1">
        <v>1961</v>
      </c>
      <c r="F36" s="1">
        <v>634</v>
      </c>
      <c r="G36" s="1">
        <v>407</v>
      </c>
      <c r="H36" s="1">
        <v>242</v>
      </c>
      <c r="I36" s="1">
        <v>1897</v>
      </c>
      <c r="J36" s="1">
        <v>797</v>
      </c>
      <c r="K36" s="1">
        <v>206</v>
      </c>
      <c r="L36" s="1">
        <v>189</v>
      </c>
      <c r="M36" s="1">
        <v>365</v>
      </c>
      <c r="N36" s="1">
        <v>180</v>
      </c>
      <c r="O36" s="1">
        <v>1034</v>
      </c>
      <c r="P36" s="1">
        <v>2750</v>
      </c>
      <c r="Q36" s="1">
        <v>7304</v>
      </c>
    </row>
    <row r="37" spans="1:17" x14ac:dyDescent="0.35">
      <c r="A37" s="2">
        <v>27</v>
      </c>
      <c r="D37" s="1" t="s">
        <v>4</v>
      </c>
      <c r="E37" s="1">
        <v>2876</v>
      </c>
      <c r="F37" s="1">
        <v>1056</v>
      </c>
      <c r="G37" s="1">
        <v>767</v>
      </c>
      <c r="H37" s="1">
        <v>394</v>
      </c>
      <c r="I37" s="1">
        <v>4047</v>
      </c>
      <c r="J37" s="1">
        <v>2231</v>
      </c>
      <c r="K37" s="1">
        <v>459</v>
      </c>
      <c r="L37" s="1">
        <v>397</v>
      </c>
      <c r="M37" s="1">
        <v>638</v>
      </c>
      <c r="N37" s="1">
        <v>414</v>
      </c>
      <c r="O37" s="1">
        <v>1821</v>
      </c>
      <c r="P37" s="1">
        <v>5210</v>
      </c>
      <c r="Q37" s="1">
        <v>13966</v>
      </c>
    </row>
    <row r="38" spans="1:17" x14ac:dyDescent="0.35">
      <c r="A38" s="2">
        <v>28</v>
      </c>
      <c r="C38" s="1" t="s">
        <v>4</v>
      </c>
      <c r="D38" s="1" t="s">
        <v>6</v>
      </c>
      <c r="E38" s="1">
        <v>1768</v>
      </c>
      <c r="F38" s="1">
        <v>2877</v>
      </c>
      <c r="G38" s="1">
        <v>666</v>
      </c>
      <c r="H38" s="1">
        <v>174</v>
      </c>
      <c r="I38" s="1">
        <v>8042</v>
      </c>
      <c r="J38" s="1">
        <v>2777</v>
      </c>
      <c r="K38" s="1">
        <v>583</v>
      </c>
      <c r="L38" s="1">
        <v>331</v>
      </c>
      <c r="M38" s="1">
        <v>1606</v>
      </c>
      <c r="N38" s="1">
        <v>404</v>
      </c>
      <c r="O38" s="1">
        <v>4166</v>
      </c>
      <c r="P38" s="1">
        <v>119267</v>
      </c>
      <c r="Q38" s="1">
        <v>137244</v>
      </c>
    </row>
    <row r="39" spans="1:17" x14ac:dyDescent="0.35">
      <c r="A39" s="2">
        <v>29</v>
      </c>
      <c r="D39" s="1" t="s">
        <v>7</v>
      </c>
      <c r="E39" s="1">
        <v>3802</v>
      </c>
      <c r="F39" s="1">
        <v>3100</v>
      </c>
      <c r="G39" s="1">
        <v>941</v>
      </c>
      <c r="H39" s="1">
        <v>255</v>
      </c>
      <c r="I39" s="1">
        <v>5374</v>
      </c>
      <c r="J39" s="1">
        <v>1219</v>
      </c>
      <c r="K39" s="1">
        <v>419</v>
      </c>
      <c r="L39" s="1">
        <v>294</v>
      </c>
      <c r="M39" s="1">
        <v>2243</v>
      </c>
      <c r="N39" s="1">
        <v>279</v>
      </c>
      <c r="O39" s="1">
        <v>4931</v>
      </c>
      <c r="P39" s="1">
        <v>98587</v>
      </c>
      <c r="Q39" s="1">
        <v>115635</v>
      </c>
    </row>
    <row r="40" spans="1:17" x14ac:dyDescent="0.35">
      <c r="A40" s="2">
        <v>30</v>
      </c>
      <c r="D40" s="1" t="s">
        <v>4</v>
      </c>
      <c r="E40" s="1">
        <v>5572</v>
      </c>
      <c r="F40" s="1">
        <v>5975</v>
      </c>
      <c r="G40" s="1">
        <v>1615</v>
      </c>
      <c r="H40" s="1">
        <v>428</v>
      </c>
      <c r="I40" s="1">
        <v>13419</v>
      </c>
      <c r="J40" s="1">
        <v>3996</v>
      </c>
      <c r="K40" s="1">
        <v>1002</v>
      </c>
      <c r="L40" s="1">
        <v>628</v>
      </c>
      <c r="M40" s="1">
        <v>3850</v>
      </c>
      <c r="N40" s="1">
        <v>685</v>
      </c>
      <c r="O40" s="1">
        <v>9095</v>
      </c>
      <c r="P40" s="1">
        <v>217854</v>
      </c>
      <c r="Q40" s="1">
        <v>252878</v>
      </c>
    </row>
    <row r="41" spans="1:17" x14ac:dyDescent="0.35">
      <c r="A41" s="2">
        <v>31</v>
      </c>
      <c r="B41" s="1" t="s">
        <v>52</v>
      </c>
      <c r="C41" s="1" t="s">
        <v>5</v>
      </c>
      <c r="D41" s="1" t="s">
        <v>6</v>
      </c>
      <c r="E41" s="1">
        <v>4</v>
      </c>
      <c r="F41" s="1">
        <v>235</v>
      </c>
      <c r="G41" s="1">
        <v>0</v>
      </c>
      <c r="H41" s="1">
        <v>0</v>
      </c>
      <c r="I41" s="1">
        <v>8</v>
      </c>
      <c r="J41" s="1">
        <v>3</v>
      </c>
      <c r="K41" s="1">
        <v>5</v>
      </c>
      <c r="L41" s="1">
        <v>4</v>
      </c>
      <c r="M41" s="1">
        <v>67</v>
      </c>
      <c r="N41" s="1">
        <v>3</v>
      </c>
      <c r="O41" s="1">
        <v>146</v>
      </c>
      <c r="P41" s="1">
        <v>3026</v>
      </c>
      <c r="Q41" s="1">
        <v>3451</v>
      </c>
    </row>
    <row r="42" spans="1:17" x14ac:dyDescent="0.35">
      <c r="A42" s="2">
        <v>32</v>
      </c>
      <c r="D42" s="1" t="s">
        <v>7</v>
      </c>
      <c r="E42" s="1">
        <v>4</v>
      </c>
      <c r="F42" s="1">
        <v>173</v>
      </c>
      <c r="G42" s="1">
        <v>3</v>
      </c>
      <c r="H42" s="1">
        <v>0</v>
      </c>
      <c r="I42" s="1">
        <v>7</v>
      </c>
      <c r="J42" s="1">
        <v>0</v>
      </c>
      <c r="K42" s="1">
        <v>6</v>
      </c>
      <c r="L42" s="1">
        <v>0</v>
      </c>
      <c r="M42" s="1">
        <v>88</v>
      </c>
      <c r="N42" s="1">
        <v>3</v>
      </c>
      <c r="O42" s="1">
        <v>113</v>
      </c>
      <c r="P42" s="1">
        <v>2984</v>
      </c>
      <c r="Q42" s="1">
        <v>3326</v>
      </c>
    </row>
    <row r="43" spans="1:17" x14ac:dyDescent="0.35">
      <c r="A43" s="2">
        <v>33</v>
      </c>
      <c r="D43" s="1" t="s">
        <v>4</v>
      </c>
      <c r="E43" s="1">
        <v>7</v>
      </c>
      <c r="F43" s="1">
        <v>401</v>
      </c>
      <c r="G43" s="1">
        <v>6</v>
      </c>
      <c r="H43" s="1">
        <v>0</v>
      </c>
      <c r="I43" s="1">
        <v>15</v>
      </c>
      <c r="J43" s="1">
        <v>9</v>
      </c>
      <c r="K43" s="1">
        <v>8</v>
      </c>
      <c r="L43" s="1">
        <v>4</v>
      </c>
      <c r="M43" s="1">
        <v>152</v>
      </c>
      <c r="N43" s="1">
        <v>0</v>
      </c>
      <c r="O43" s="1">
        <v>258</v>
      </c>
      <c r="P43" s="1">
        <v>6010</v>
      </c>
      <c r="Q43" s="1">
        <v>6775</v>
      </c>
    </row>
    <row r="44" spans="1:17" x14ac:dyDescent="0.35">
      <c r="A44" s="2">
        <v>34</v>
      </c>
      <c r="C44" s="1" t="s">
        <v>8</v>
      </c>
      <c r="D44" s="1" t="s">
        <v>6</v>
      </c>
      <c r="E44" s="1">
        <v>19</v>
      </c>
      <c r="F44" s="1">
        <v>385</v>
      </c>
      <c r="G44" s="1">
        <v>5</v>
      </c>
      <c r="H44" s="1">
        <v>0</v>
      </c>
      <c r="I44" s="1">
        <v>29</v>
      </c>
      <c r="J44" s="1">
        <v>9</v>
      </c>
      <c r="K44" s="1">
        <v>5</v>
      </c>
      <c r="L44" s="1">
        <v>0</v>
      </c>
      <c r="M44" s="1">
        <v>381</v>
      </c>
      <c r="N44" s="1">
        <v>0</v>
      </c>
      <c r="O44" s="1">
        <v>223</v>
      </c>
      <c r="P44" s="1">
        <v>3508</v>
      </c>
      <c r="Q44" s="1">
        <v>4421</v>
      </c>
    </row>
    <row r="45" spans="1:17" x14ac:dyDescent="0.35">
      <c r="A45" s="2">
        <v>35</v>
      </c>
      <c r="D45" s="1" t="s">
        <v>7</v>
      </c>
      <c r="E45" s="1">
        <v>29</v>
      </c>
      <c r="F45" s="1">
        <v>368</v>
      </c>
      <c r="G45" s="1">
        <v>4</v>
      </c>
      <c r="H45" s="1">
        <v>0</v>
      </c>
      <c r="I45" s="1">
        <v>20</v>
      </c>
      <c r="J45" s="1">
        <v>10</v>
      </c>
      <c r="K45" s="1">
        <v>4</v>
      </c>
      <c r="L45" s="1">
        <v>3</v>
      </c>
      <c r="M45" s="1">
        <v>796</v>
      </c>
      <c r="N45" s="1">
        <v>3</v>
      </c>
      <c r="O45" s="1">
        <v>275</v>
      </c>
      <c r="P45" s="1">
        <v>2915</v>
      </c>
      <c r="Q45" s="1">
        <v>4132</v>
      </c>
    </row>
    <row r="46" spans="1:17" x14ac:dyDescent="0.35">
      <c r="A46" s="2">
        <v>36</v>
      </c>
      <c r="D46" s="1" t="s">
        <v>4</v>
      </c>
      <c r="E46" s="1">
        <v>48</v>
      </c>
      <c r="F46" s="1">
        <v>751</v>
      </c>
      <c r="G46" s="1">
        <v>12</v>
      </c>
      <c r="H46" s="1">
        <v>0</v>
      </c>
      <c r="I46" s="1">
        <v>49</v>
      </c>
      <c r="J46" s="1">
        <v>10</v>
      </c>
      <c r="K46" s="1">
        <v>7</v>
      </c>
      <c r="L46" s="1">
        <v>4</v>
      </c>
      <c r="M46" s="1">
        <v>1175</v>
      </c>
      <c r="N46" s="1">
        <v>3</v>
      </c>
      <c r="O46" s="1">
        <v>490</v>
      </c>
      <c r="P46" s="1">
        <v>6428</v>
      </c>
      <c r="Q46" s="1">
        <v>8557</v>
      </c>
    </row>
    <row r="47" spans="1:17" x14ac:dyDescent="0.35">
      <c r="A47" s="2">
        <v>37</v>
      </c>
      <c r="C47" s="1" t="s">
        <v>9</v>
      </c>
      <c r="D47" s="1" t="s">
        <v>6</v>
      </c>
      <c r="E47" s="1">
        <v>3089</v>
      </c>
      <c r="F47" s="1">
        <v>4258</v>
      </c>
      <c r="G47" s="1">
        <v>1235</v>
      </c>
      <c r="H47" s="1">
        <v>37</v>
      </c>
      <c r="I47" s="1">
        <v>2448</v>
      </c>
      <c r="J47" s="1">
        <v>1764</v>
      </c>
      <c r="K47" s="1">
        <v>326</v>
      </c>
      <c r="L47" s="1">
        <v>660</v>
      </c>
      <c r="M47" s="1">
        <v>4810</v>
      </c>
      <c r="N47" s="1">
        <v>341</v>
      </c>
      <c r="O47" s="1">
        <v>3882</v>
      </c>
      <c r="P47" s="1">
        <v>31059</v>
      </c>
      <c r="Q47" s="1">
        <v>47518</v>
      </c>
    </row>
    <row r="48" spans="1:17" x14ac:dyDescent="0.35">
      <c r="A48" s="2">
        <v>38</v>
      </c>
      <c r="D48" s="1" t="s">
        <v>7</v>
      </c>
      <c r="E48" s="1">
        <v>4931</v>
      </c>
      <c r="F48" s="1">
        <v>4768</v>
      </c>
      <c r="G48" s="1">
        <v>1615</v>
      </c>
      <c r="H48" s="1">
        <v>34</v>
      </c>
      <c r="I48" s="1">
        <v>1675</v>
      </c>
      <c r="J48" s="1">
        <v>713</v>
      </c>
      <c r="K48" s="1">
        <v>245</v>
      </c>
      <c r="L48" s="1">
        <v>705</v>
      </c>
      <c r="M48" s="1">
        <v>6661</v>
      </c>
      <c r="N48" s="1">
        <v>258</v>
      </c>
      <c r="O48" s="1">
        <v>4923</v>
      </c>
      <c r="P48" s="1">
        <v>25406</v>
      </c>
      <c r="Q48" s="1">
        <v>43023</v>
      </c>
    </row>
    <row r="49" spans="1:17" x14ac:dyDescent="0.35">
      <c r="A49" s="2">
        <v>39</v>
      </c>
      <c r="D49" s="1" t="s">
        <v>4</v>
      </c>
      <c r="E49" s="1">
        <v>8016</v>
      </c>
      <c r="F49" s="1">
        <v>9034</v>
      </c>
      <c r="G49" s="1">
        <v>2846</v>
      </c>
      <c r="H49" s="1">
        <v>71</v>
      </c>
      <c r="I49" s="1">
        <v>4118</v>
      </c>
      <c r="J49" s="1">
        <v>2480</v>
      </c>
      <c r="K49" s="1">
        <v>572</v>
      </c>
      <c r="L49" s="1">
        <v>1359</v>
      </c>
      <c r="M49" s="1">
        <v>11466</v>
      </c>
      <c r="N49" s="1">
        <v>603</v>
      </c>
      <c r="O49" s="1">
        <v>8803</v>
      </c>
      <c r="P49" s="1">
        <v>56468</v>
      </c>
      <c r="Q49" s="1">
        <v>90542</v>
      </c>
    </row>
    <row r="50" spans="1:17" x14ac:dyDescent="0.35">
      <c r="A50" s="2">
        <v>40</v>
      </c>
      <c r="C50" s="1" t="s">
        <v>10</v>
      </c>
      <c r="D50" s="1" t="s">
        <v>6</v>
      </c>
      <c r="E50" s="1">
        <v>7600</v>
      </c>
      <c r="F50" s="1">
        <v>2390</v>
      </c>
      <c r="G50" s="1">
        <v>4120</v>
      </c>
      <c r="H50" s="1">
        <v>1121</v>
      </c>
      <c r="I50" s="1">
        <v>5254</v>
      </c>
      <c r="J50" s="1">
        <v>6863</v>
      </c>
      <c r="K50" s="1">
        <v>1136</v>
      </c>
      <c r="L50" s="1">
        <v>2547</v>
      </c>
      <c r="M50" s="1">
        <v>2185</v>
      </c>
      <c r="N50" s="1">
        <v>1548</v>
      </c>
      <c r="O50" s="1">
        <v>3903</v>
      </c>
      <c r="P50" s="1">
        <v>9363</v>
      </c>
      <c r="Q50" s="1">
        <v>30107</v>
      </c>
    </row>
    <row r="51" spans="1:17" x14ac:dyDescent="0.35">
      <c r="A51" s="2">
        <v>41</v>
      </c>
      <c r="D51" s="1" t="s">
        <v>7</v>
      </c>
      <c r="E51" s="1">
        <v>13468</v>
      </c>
      <c r="F51" s="1">
        <v>3966</v>
      </c>
      <c r="G51" s="1">
        <v>3500</v>
      </c>
      <c r="H51" s="1">
        <v>1660</v>
      </c>
      <c r="I51" s="1">
        <v>4133</v>
      </c>
      <c r="J51" s="1">
        <v>4450</v>
      </c>
      <c r="K51" s="1">
        <v>990</v>
      </c>
      <c r="L51" s="1">
        <v>2633</v>
      </c>
      <c r="M51" s="1">
        <v>3447</v>
      </c>
      <c r="N51" s="1">
        <v>1194</v>
      </c>
      <c r="O51" s="1">
        <v>5264</v>
      </c>
      <c r="P51" s="1">
        <v>9325</v>
      </c>
      <c r="Q51" s="1">
        <v>32863</v>
      </c>
    </row>
    <row r="52" spans="1:17" x14ac:dyDescent="0.35">
      <c r="A52" s="2">
        <v>42</v>
      </c>
      <c r="D52" s="1" t="s">
        <v>4</v>
      </c>
      <c r="E52" s="1">
        <v>21067</v>
      </c>
      <c r="F52" s="1">
        <v>6361</v>
      </c>
      <c r="G52" s="1">
        <v>7617</v>
      </c>
      <c r="H52" s="1">
        <v>2785</v>
      </c>
      <c r="I52" s="1">
        <v>9386</v>
      </c>
      <c r="J52" s="1">
        <v>11312</v>
      </c>
      <c r="K52" s="1">
        <v>2128</v>
      </c>
      <c r="L52" s="1">
        <v>5183</v>
      </c>
      <c r="M52" s="1">
        <v>5635</v>
      </c>
      <c r="N52" s="1">
        <v>2745</v>
      </c>
      <c r="O52" s="1">
        <v>9169</v>
      </c>
      <c r="P52" s="1">
        <v>18687</v>
      </c>
      <c r="Q52" s="1">
        <v>62969</v>
      </c>
    </row>
    <row r="53" spans="1:17" x14ac:dyDescent="0.35">
      <c r="A53" s="2">
        <v>43</v>
      </c>
      <c r="C53" s="1" t="s">
        <v>4</v>
      </c>
      <c r="D53" s="1" t="s">
        <v>6</v>
      </c>
      <c r="E53" s="1">
        <v>10704</v>
      </c>
      <c r="F53" s="1">
        <v>7268</v>
      </c>
      <c r="G53" s="1">
        <v>5361</v>
      </c>
      <c r="H53" s="1">
        <v>1157</v>
      </c>
      <c r="I53" s="1">
        <v>7735</v>
      </c>
      <c r="J53" s="1">
        <v>8635</v>
      </c>
      <c r="K53" s="1">
        <v>1470</v>
      </c>
      <c r="L53" s="1">
        <v>3215</v>
      </c>
      <c r="M53" s="1">
        <v>7440</v>
      </c>
      <c r="N53" s="1">
        <v>1892</v>
      </c>
      <c r="O53" s="1">
        <v>8152</v>
      </c>
      <c r="P53" s="1">
        <v>46961</v>
      </c>
      <c r="Q53" s="1">
        <v>85495</v>
      </c>
    </row>
    <row r="54" spans="1:17" x14ac:dyDescent="0.35">
      <c r="A54" s="2">
        <v>44</v>
      </c>
      <c r="D54" s="1" t="s">
        <v>7</v>
      </c>
      <c r="E54" s="1">
        <v>18437</v>
      </c>
      <c r="F54" s="1">
        <v>9273</v>
      </c>
      <c r="G54" s="1">
        <v>5117</v>
      </c>
      <c r="H54" s="1">
        <v>1701</v>
      </c>
      <c r="I54" s="1">
        <v>5832</v>
      </c>
      <c r="J54" s="1">
        <v>5175</v>
      </c>
      <c r="K54" s="1">
        <v>1246</v>
      </c>
      <c r="L54" s="1">
        <v>3334</v>
      </c>
      <c r="M54" s="1">
        <v>10987</v>
      </c>
      <c r="N54" s="1">
        <v>1458</v>
      </c>
      <c r="O54" s="1">
        <v>10573</v>
      </c>
      <c r="P54" s="1">
        <v>40636</v>
      </c>
      <c r="Q54" s="1">
        <v>83343</v>
      </c>
    </row>
    <row r="55" spans="1:17" x14ac:dyDescent="0.35">
      <c r="A55" s="2">
        <v>45</v>
      </c>
      <c r="D55" s="1" t="s">
        <v>4</v>
      </c>
      <c r="E55" s="1">
        <v>29136</v>
      </c>
      <c r="F55" s="1">
        <v>16544</v>
      </c>
      <c r="G55" s="1">
        <v>10479</v>
      </c>
      <c r="H55" s="1">
        <v>2851</v>
      </c>
      <c r="I55" s="1">
        <v>13565</v>
      </c>
      <c r="J55" s="1">
        <v>13812</v>
      </c>
      <c r="K55" s="1">
        <v>2718</v>
      </c>
      <c r="L55" s="1">
        <v>6550</v>
      </c>
      <c r="M55" s="1">
        <v>18428</v>
      </c>
      <c r="N55" s="1">
        <v>3358</v>
      </c>
      <c r="O55" s="1">
        <v>18726</v>
      </c>
      <c r="P55" s="1">
        <v>87596</v>
      </c>
      <c r="Q55" s="1">
        <v>168841</v>
      </c>
    </row>
    <row r="56" spans="1:17" x14ac:dyDescent="0.35">
      <c r="A56" s="2">
        <v>46</v>
      </c>
      <c r="B56" s="1" t="s">
        <v>53</v>
      </c>
      <c r="C56" s="1" t="s">
        <v>5</v>
      </c>
      <c r="D56" s="1" t="s">
        <v>6</v>
      </c>
      <c r="E56" s="1">
        <v>0</v>
      </c>
      <c r="F56" s="1">
        <v>109</v>
      </c>
      <c r="G56" s="1">
        <v>4</v>
      </c>
      <c r="H56" s="1">
        <v>0</v>
      </c>
      <c r="I56" s="1">
        <v>4</v>
      </c>
      <c r="J56" s="1">
        <v>4</v>
      </c>
      <c r="K56" s="1">
        <v>0</v>
      </c>
      <c r="L56" s="1">
        <v>0</v>
      </c>
      <c r="M56" s="1">
        <v>28</v>
      </c>
      <c r="N56" s="1">
        <v>0</v>
      </c>
      <c r="O56" s="1">
        <v>67</v>
      </c>
      <c r="P56" s="1">
        <v>3961</v>
      </c>
      <c r="Q56" s="1">
        <v>4163</v>
      </c>
    </row>
    <row r="57" spans="1:17" x14ac:dyDescent="0.35">
      <c r="A57" s="2">
        <v>47</v>
      </c>
      <c r="D57" s="1" t="s">
        <v>7</v>
      </c>
      <c r="E57" s="1">
        <v>0</v>
      </c>
      <c r="F57" s="1">
        <v>49</v>
      </c>
      <c r="G57" s="1">
        <v>9</v>
      </c>
      <c r="H57" s="1">
        <v>0</v>
      </c>
      <c r="I57" s="1">
        <v>3</v>
      </c>
      <c r="J57" s="1">
        <v>4</v>
      </c>
      <c r="K57" s="1">
        <v>0</v>
      </c>
      <c r="L57" s="1">
        <v>0</v>
      </c>
      <c r="M57" s="1">
        <v>20</v>
      </c>
      <c r="N57" s="1">
        <v>0</v>
      </c>
      <c r="O57" s="1">
        <v>55</v>
      </c>
      <c r="P57" s="1">
        <v>3787</v>
      </c>
      <c r="Q57" s="1">
        <v>3929</v>
      </c>
    </row>
    <row r="58" spans="1:17" x14ac:dyDescent="0.35">
      <c r="A58" s="2">
        <v>48</v>
      </c>
      <c r="D58" s="1" t="s">
        <v>4</v>
      </c>
      <c r="E58" s="1">
        <v>0</v>
      </c>
      <c r="F58" s="1">
        <v>156</v>
      </c>
      <c r="G58" s="1">
        <v>13</v>
      </c>
      <c r="H58" s="1">
        <v>0</v>
      </c>
      <c r="I58" s="1">
        <v>7</v>
      </c>
      <c r="J58" s="1">
        <v>5</v>
      </c>
      <c r="K58" s="1">
        <v>0</v>
      </c>
      <c r="L58" s="1">
        <v>0</v>
      </c>
      <c r="M58" s="1">
        <v>48</v>
      </c>
      <c r="N58" s="1">
        <v>0</v>
      </c>
      <c r="O58" s="1">
        <v>121</v>
      </c>
      <c r="P58" s="1">
        <v>7748</v>
      </c>
      <c r="Q58" s="1">
        <v>8089</v>
      </c>
    </row>
    <row r="59" spans="1:17" x14ac:dyDescent="0.35">
      <c r="A59" s="2">
        <v>49</v>
      </c>
      <c r="C59" s="1" t="s">
        <v>8</v>
      </c>
      <c r="D59" s="1" t="s">
        <v>6</v>
      </c>
      <c r="E59" s="1">
        <v>12</v>
      </c>
      <c r="F59" s="1">
        <v>144</v>
      </c>
      <c r="G59" s="1">
        <v>5</v>
      </c>
      <c r="H59" s="1">
        <v>0</v>
      </c>
      <c r="I59" s="1">
        <v>12</v>
      </c>
      <c r="J59" s="1">
        <v>15</v>
      </c>
      <c r="K59" s="1">
        <v>13</v>
      </c>
      <c r="L59" s="1">
        <v>7</v>
      </c>
      <c r="M59" s="1">
        <v>129</v>
      </c>
      <c r="N59" s="1">
        <v>3</v>
      </c>
      <c r="O59" s="1">
        <v>113</v>
      </c>
      <c r="P59" s="1">
        <v>9855</v>
      </c>
      <c r="Q59" s="1">
        <v>10277</v>
      </c>
    </row>
    <row r="60" spans="1:17" x14ac:dyDescent="0.35">
      <c r="A60" s="2">
        <v>50</v>
      </c>
      <c r="D60" s="1" t="s">
        <v>7</v>
      </c>
      <c r="E60" s="1">
        <v>11</v>
      </c>
      <c r="F60" s="1">
        <v>141</v>
      </c>
      <c r="G60" s="1">
        <v>3</v>
      </c>
      <c r="H60" s="1">
        <v>0</v>
      </c>
      <c r="I60" s="1">
        <v>9</v>
      </c>
      <c r="J60" s="1">
        <v>8</v>
      </c>
      <c r="K60" s="1">
        <v>0</v>
      </c>
      <c r="L60" s="1">
        <v>6</v>
      </c>
      <c r="M60" s="1">
        <v>354</v>
      </c>
      <c r="N60" s="1">
        <v>0</v>
      </c>
      <c r="O60" s="1">
        <v>155</v>
      </c>
      <c r="P60" s="1">
        <v>9811</v>
      </c>
      <c r="Q60" s="1">
        <v>10441</v>
      </c>
    </row>
    <row r="61" spans="1:17" x14ac:dyDescent="0.35">
      <c r="A61" s="2">
        <v>51</v>
      </c>
      <c r="D61" s="1" t="s">
        <v>4</v>
      </c>
      <c r="E61" s="1">
        <v>23</v>
      </c>
      <c r="F61" s="1">
        <v>287</v>
      </c>
      <c r="G61" s="1">
        <v>3</v>
      </c>
      <c r="H61" s="1">
        <v>0</v>
      </c>
      <c r="I61" s="1">
        <v>21</v>
      </c>
      <c r="J61" s="1">
        <v>20</v>
      </c>
      <c r="K61" s="1">
        <v>14</v>
      </c>
      <c r="L61" s="1">
        <v>8</v>
      </c>
      <c r="M61" s="1">
        <v>483</v>
      </c>
      <c r="N61" s="1">
        <v>4</v>
      </c>
      <c r="O61" s="1">
        <v>268</v>
      </c>
      <c r="P61" s="1">
        <v>19665</v>
      </c>
      <c r="Q61" s="1">
        <v>20717</v>
      </c>
    </row>
    <row r="62" spans="1:17" x14ac:dyDescent="0.35">
      <c r="A62" s="2">
        <v>52</v>
      </c>
      <c r="C62" s="1" t="s">
        <v>9</v>
      </c>
      <c r="D62" s="1" t="s">
        <v>6</v>
      </c>
      <c r="E62" s="1">
        <v>391</v>
      </c>
      <c r="F62" s="1">
        <v>781</v>
      </c>
      <c r="G62" s="1">
        <v>294</v>
      </c>
      <c r="H62" s="1">
        <v>11</v>
      </c>
      <c r="I62" s="1">
        <v>1903</v>
      </c>
      <c r="J62" s="1">
        <v>556</v>
      </c>
      <c r="K62" s="1">
        <v>229</v>
      </c>
      <c r="L62" s="1">
        <v>111</v>
      </c>
      <c r="M62" s="1">
        <v>592</v>
      </c>
      <c r="N62" s="1">
        <v>114</v>
      </c>
      <c r="O62" s="1">
        <v>2158</v>
      </c>
      <c r="P62" s="1">
        <v>43540</v>
      </c>
      <c r="Q62" s="1">
        <v>49685</v>
      </c>
    </row>
    <row r="63" spans="1:17" x14ac:dyDescent="0.35">
      <c r="A63" s="2">
        <v>53</v>
      </c>
      <c r="D63" s="1" t="s">
        <v>7</v>
      </c>
      <c r="E63" s="1">
        <v>1011</v>
      </c>
      <c r="F63" s="1">
        <v>1037</v>
      </c>
      <c r="G63" s="1">
        <v>868</v>
      </c>
      <c r="H63" s="1">
        <v>15</v>
      </c>
      <c r="I63" s="1">
        <v>1578</v>
      </c>
      <c r="J63" s="1">
        <v>430</v>
      </c>
      <c r="K63" s="1">
        <v>232</v>
      </c>
      <c r="L63" s="1">
        <v>114</v>
      </c>
      <c r="M63" s="1">
        <v>1432</v>
      </c>
      <c r="N63" s="1">
        <v>78</v>
      </c>
      <c r="O63" s="1">
        <v>3032</v>
      </c>
      <c r="P63" s="1">
        <v>61441</v>
      </c>
      <c r="Q63" s="1">
        <v>69755</v>
      </c>
    </row>
    <row r="64" spans="1:17" x14ac:dyDescent="0.35">
      <c r="A64" s="2">
        <v>54</v>
      </c>
      <c r="D64" s="1" t="s">
        <v>4</v>
      </c>
      <c r="E64" s="1">
        <v>1403</v>
      </c>
      <c r="F64" s="1">
        <v>1820</v>
      </c>
      <c r="G64" s="1">
        <v>1159</v>
      </c>
      <c r="H64" s="1">
        <v>29</v>
      </c>
      <c r="I64" s="1">
        <v>3480</v>
      </c>
      <c r="J64" s="1">
        <v>987</v>
      </c>
      <c r="K64" s="1">
        <v>456</v>
      </c>
      <c r="L64" s="1">
        <v>225</v>
      </c>
      <c r="M64" s="1">
        <v>2019</v>
      </c>
      <c r="N64" s="1">
        <v>193</v>
      </c>
      <c r="O64" s="1">
        <v>5185</v>
      </c>
      <c r="P64" s="1">
        <v>104988</v>
      </c>
      <c r="Q64" s="1">
        <v>119437</v>
      </c>
    </row>
    <row r="65" spans="1:17" x14ac:dyDescent="0.35">
      <c r="A65" s="2">
        <v>55</v>
      </c>
      <c r="C65" s="1" t="s">
        <v>10</v>
      </c>
      <c r="D65" s="1" t="s">
        <v>6</v>
      </c>
      <c r="E65" s="1">
        <v>663</v>
      </c>
      <c r="F65" s="1">
        <v>293</v>
      </c>
      <c r="G65" s="1">
        <v>600</v>
      </c>
      <c r="H65" s="1">
        <v>253</v>
      </c>
      <c r="I65" s="1">
        <v>1781</v>
      </c>
      <c r="J65" s="1">
        <v>1180</v>
      </c>
      <c r="K65" s="1">
        <v>275</v>
      </c>
      <c r="L65" s="1">
        <v>263</v>
      </c>
      <c r="M65" s="1">
        <v>293</v>
      </c>
      <c r="N65" s="1">
        <v>396</v>
      </c>
      <c r="O65" s="1">
        <v>1552</v>
      </c>
      <c r="P65" s="1">
        <v>4646</v>
      </c>
      <c r="Q65" s="1">
        <v>9491</v>
      </c>
    </row>
    <row r="66" spans="1:17" x14ac:dyDescent="0.35">
      <c r="A66" s="2">
        <v>56</v>
      </c>
      <c r="D66" s="1" t="s">
        <v>7</v>
      </c>
      <c r="E66" s="1">
        <v>1627</v>
      </c>
      <c r="F66" s="1">
        <v>374</v>
      </c>
      <c r="G66" s="1">
        <v>587</v>
      </c>
      <c r="H66" s="1">
        <v>440</v>
      </c>
      <c r="I66" s="1">
        <v>1625</v>
      </c>
      <c r="J66" s="1">
        <v>1128</v>
      </c>
      <c r="K66" s="1">
        <v>241</v>
      </c>
      <c r="L66" s="1">
        <v>195</v>
      </c>
      <c r="M66" s="1">
        <v>587</v>
      </c>
      <c r="N66" s="1">
        <v>297</v>
      </c>
      <c r="O66" s="1">
        <v>2174</v>
      </c>
      <c r="P66" s="1">
        <v>5226</v>
      </c>
      <c r="Q66" s="1">
        <v>10965</v>
      </c>
    </row>
    <row r="67" spans="1:17" x14ac:dyDescent="0.35">
      <c r="A67" s="2">
        <v>57</v>
      </c>
      <c r="D67" s="1" t="s">
        <v>4</v>
      </c>
      <c r="E67" s="1">
        <v>2287</v>
      </c>
      <c r="F67" s="1">
        <v>671</v>
      </c>
      <c r="G67" s="1">
        <v>1187</v>
      </c>
      <c r="H67" s="1">
        <v>690</v>
      </c>
      <c r="I67" s="1">
        <v>3407</v>
      </c>
      <c r="J67" s="1">
        <v>2307</v>
      </c>
      <c r="K67" s="1">
        <v>515</v>
      </c>
      <c r="L67" s="1">
        <v>454</v>
      </c>
      <c r="M67" s="1">
        <v>879</v>
      </c>
      <c r="N67" s="1">
        <v>696</v>
      </c>
      <c r="O67" s="1">
        <v>3722</v>
      </c>
      <c r="P67" s="1">
        <v>9869</v>
      </c>
      <c r="Q67" s="1">
        <v>20460</v>
      </c>
    </row>
    <row r="68" spans="1:17" x14ac:dyDescent="0.35">
      <c r="A68" s="2">
        <v>58</v>
      </c>
      <c r="C68" s="1" t="s">
        <v>4</v>
      </c>
      <c r="D68" s="1" t="s">
        <v>6</v>
      </c>
      <c r="E68" s="1">
        <v>1067</v>
      </c>
      <c r="F68" s="1">
        <v>1328</v>
      </c>
      <c r="G68" s="1">
        <v>910</v>
      </c>
      <c r="H68" s="1">
        <v>266</v>
      </c>
      <c r="I68" s="1">
        <v>3700</v>
      </c>
      <c r="J68" s="1">
        <v>1752</v>
      </c>
      <c r="K68" s="1">
        <v>516</v>
      </c>
      <c r="L68" s="1">
        <v>380</v>
      </c>
      <c r="M68" s="1">
        <v>1040</v>
      </c>
      <c r="N68" s="1">
        <v>515</v>
      </c>
      <c r="O68" s="1">
        <v>3886</v>
      </c>
      <c r="P68" s="1">
        <v>62006</v>
      </c>
      <c r="Q68" s="1">
        <v>73617</v>
      </c>
    </row>
    <row r="69" spans="1:17" x14ac:dyDescent="0.35">
      <c r="A69" s="2">
        <v>59</v>
      </c>
      <c r="D69" s="1" t="s">
        <v>7</v>
      </c>
      <c r="E69" s="1">
        <v>2646</v>
      </c>
      <c r="F69" s="1">
        <v>1609</v>
      </c>
      <c r="G69" s="1">
        <v>1463</v>
      </c>
      <c r="H69" s="1">
        <v>457</v>
      </c>
      <c r="I69" s="1">
        <v>3210</v>
      </c>
      <c r="J69" s="1">
        <v>1564</v>
      </c>
      <c r="K69" s="1">
        <v>469</v>
      </c>
      <c r="L69" s="1">
        <v>312</v>
      </c>
      <c r="M69" s="1">
        <v>2395</v>
      </c>
      <c r="N69" s="1">
        <v>380</v>
      </c>
      <c r="O69" s="1">
        <v>5415</v>
      </c>
      <c r="P69" s="1">
        <v>80261</v>
      </c>
      <c r="Q69" s="1">
        <v>95085</v>
      </c>
    </row>
    <row r="70" spans="1:17" x14ac:dyDescent="0.35">
      <c r="A70" s="2">
        <v>60</v>
      </c>
      <c r="D70" s="1" t="s">
        <v>4</v>
      </c>
      <c r="E70" s="1">
        <v>3721</v>
      </c>
      <c r="F70" s="1">
        <v>2935</v>
      </c>
      <c r="G70" s="1">
        <v>2369</v>
      </c>
      <c r="H70" s="1">
        <v>724</v>
      </c>
      <c r="I70" s="1">
        <v>6912</v>
      </c>
      <c r="J70" s="1">
        <v>3318</v>
      </c>
      <c r="K70" s="1">
        <v>981</v>
      </c>
      <c r="L70" s="1">
        <v>694</v>
      </c>
      <c r="M70" s="1">
        <v>3434</v>
      </c>
      <c r="N70" s="1">
        <v>892</v>
      </c>
      <c r="O70" s="1">
        <v>9297</v>
      </c>
      <c r="P70" s="1">
        <v>142264</v>
      </c>
      <c r="Q70" s="1">
        <v>168708</v>
      </c>
    </row>
    <row r="71" spans="1:17" x14ac:dyDescent="0.35">
      <c r="A71" s="2">
        <v>61</v>
      </c>
      <c r="B71" s="1" t="s">
        <v>54</v>
      </c>
      <c r="C71" s="1" t="s">
        <v>5</v>
      </c>
      <c r="D71" s="1" t="s">
        <v>6</v>
      </c>
      <c r="E71" s="1">
        <v>9</v>
      </c>
      <c r="F71" s="1">
        <v>373</v>
      </c>
      <c r="G71" s="1">
        <v>11</v>
      </c>
      <c r="H71" s="1">
        <v>0</v>
      </c>
      <c r="I71" s="1">
        <v>12</v>
      </c>
      <c r="J71" s="1">
        <v>10</v>
      </c>
      <c r="K71" s="1">
        <v>8</v>
      </c>
      <c r="L71" s="1">
        <v>0</v>
      </c>
      <c r="M71" s="1">
        <v>51</v>
      </c>
      <c r="N71" s="1">
        <v>0</v>
      </c>
      <c r="O71" s="1">
        <v>156</v>
      </c>
      <c r="P71" s="1">
        <v>4002</v>
      </c>
      <c r="Q71" s="1">
        <v>4568</v>
      </c>
    </row>
    <row r="72" spans="1:17" x14ac:dyDescent="0.35">
      <c r="A72" s="2">
        <v>62</v>
      </c>
      <c r="D72" s="1" t="s">
        <v>7</v>
      </c>
      <c r="E72" s="1">
        <v>8</v>
      </c>
      <c r="F72" s="1">
        <v>240</v>
      </c>
      <c r="G72" s="1">
        <v>7</v>
      </c>
      <c r="H72" s="1">
        <v>0</v>
      </c>
      <c r="I72" s="1">
        <v>5</v>
      </c>
      <c r="J72" s="1">
        <v>6</v>
      </c>
      <c r="K72" s="1">
        <v>7</v>
      </c>
      <c r="L72" s="1">
        <v>0</v>
      </c>
      <c r="M72" s="1">
        <v>48</v>
      </c>
      <c r="N72" s="1">
        <v>0</v>
      </c>
      <c r="O72" s="1">
        <v>98</v>
      </c>
      <c r="P72" s="1">
        <v>3916</v>
      </c>
      <c r="Q72" s="1">
        <v>4293</v>
      </c>
    </row>
    <row r="73" spans="1:17" x14ac:dyDescent="0.35">
      <c r="A73" s="2">
        <v>63</v>
      </c>
      <c r="D73" s="1" t="s">
        <v>4</v>
      </c>
      <c r="E73" s="1">
        <v>9</v>
      </c>
      <c r="F73" s="1">
        <v>616</v>
      </c>
      <c r="G73" s="1">
        <v>15</v>
      </c>
      <c r="H73" s="1">
        <v>0</v>
      </c>
      <c r="I73" s="1">
        <v>11</v>
      </c>
      <c r="J73" s="1">
        <v>19</v>
      </c>
      <c r="K73" s="1">
        <v>5</v>
      </c>
      <c r="L73" s="1">
        <v>0</v>
      </c>
      <c r="M73" s="1">
        <v>92</v>
      </c>
      <c r="N73" s="1">
        <v>0</v>
      </c>
      <c r="O73" s="1">
        <v>253</v>
      </c>
      <c r="P73" s="1">
        <v>7916</v>
      </c>
      <c r="Q73" s="1">
        <v>8866</v>
      </c>
    </row>
    <row r="74" spans="1:17" x14ac:dyDescent="0.35">
      <c r="A74" s="2">
        <v>64</v>
      </c>
      <c r="C74" s="1" t="s">
        <v>8</v>
      </c>
      <c r="D74" s="1" t="s">
        <v>6</v>
      </c>
      <c r="E74" s="1">
        <v>14</v>
      </c>
      <c r="F74" s="1">
        <v>518</v>
      </c>
      <c r="G74" s="1">
        <v>14</v>
      </c>
      <c r="H74" s="1">
        <v>0</v>
      </c>
      <c r="I74" s="1">
        <v>26</v>
      </c>
      <c r="J74" s="1">
        <v>12</v>
      </c>
      <c r="K74" s="1">
        <v>4</v>
      </c>
      <c r="L74" s="1">
        <v>6</v>
      </c>
      <c r="M74" s="1">
        <v>287</v>
      </c>
      <c r="N74" s="1">
        <v>0</v>
      </c>
      <c r="O74" s="1">
        <v>188</v>
      </c>
      <c r="P74" s="1">
        <v>4660</v>
      </c>
      <c r="Q74" s="1">
        <v>5614</v>
      </c>
    </row>
    <row r="75" spans="1:17" x14ac:dyDescent="0.35">
      <c r="A75" s="2">
        <v>65</v>
      </c>
      <c r="D75" s="1" t="s">
        <v>7</v>
      </c>
      <c r="E75" s="1">
        <v>33</v>
      </c>
      <c r="F75" s="1">
        <v>528</v>
      </c>
      <c r="G75" s="1">
        <v>6</v>
      </c>
      <c r="H75" s="1">
        <v>0</v>
      </c>
      <c r="I75" s="1">
        <v>34</v>
      </c>
      <c r="J75" s="1">
        <v>6</v>
      </c>
      <c r="K75" s="1">
        <v>7</v>
      </c>
      <c r="L75" s="1">
        <v>11</v>
      </c>
      <c r="M75" s="1">
        <v>586</v>
      </c>
      <c r="N75" s="1">
        <v>0</v>
      </c>
      <c r="O75" s="1">
        <v>232</v>
      </c>
      <c r="P75" s="1">
        <v>4365</v>
      </c>
      <c r="Q75" s="1">
        <v>5559</v>
      </c>
    </row>
    <row r="76" spans="1:17" x14ac:dyDescent="0.35">
      <c r="A76" s="2">
        <v>66</v>
      </c>
      <c r="D76" s="1" t="s">
        <v>4</v>
      </c>
      <c r="E76" s="1">
        <v>50</v>
      </c>
      <c r="F76" s="1">
        <v>1050</v>
      </c>
      <c r="G76" s="1">
        <v>22</v>
      </c>
      <c r="H76" s="1">
        <v>3</v>
      </c>
      <c r="I76" s="1">
        <v>66</v>
      </c>
      <c r="J76" s="1">
        <v>20</v>
      </c>
      <c r="K76" s="1">
        <v>11</v>
      </c>
      <c r="L76" s="1">
        <v>13</v>
      </c>
      <c r="M76" s="1">
        <v>869</v>
      </c>
      <c r="N76" s="1">
        <v>0</v>
      </c>
      <c r="O76" s="1">
        <v>415</v>
      </c>
      <c r="P76" s="1">
        <v>9026</v>
      </c>
      <c r="Q76" s="1">
        <v>11177</v>
      </c>
    </row>
    <row r="77" spans="1:17" x14ac:dyDescent="0.35">
      <c r="A77" s="2">
        <v>67</v>
      </c>
      <c r="C77" s="1" t="s">
        <v>9</v>
      </c>
      <c r="D77" s="1" t="s">
        <v>6</v>
      </c>
      <c r="E77" s="1">
        <v>1537</v>
      </c>
      <c r="F77" s="1">
        <v>3321</v>
      </c>
      <c r="G77" s="1">
        <v>573</v>
      </c>
      <c r="H77" s="1">
        <v>34</v>
      </c>
      <c r="I77" s="1">
        <v>1442</v>
      </c>
      <c r="J77" s="1">
        <v>953</v>
      </c>
      <c r="K77" s="1">
        <v>193</v>
      </c>
      <c r="L77" s="1">
        <v>349</v>
      </c>
      <c r="M77" s="1">
        <v>2763</v>
      </c>
      <c r="N77" s="1">
        <v>195</v>
      </c>
      <c r="O77" s="1">
        <v>2274</v>
      </c>
      <c r="P77" s="1">
        <v>21888</v>
      </c>
      <c r="Q77" s="1">
        <v>31978</v>
      </c>
    </row>
    <row r="78" spans="1:17" x14ac:dyDescent="0.35">
      <c r="A78" s="2">
        <v>68</v>
      </c>
      <c r="D78" s="1" t="s">
        <v>7</v>
      </c>
      <c r="E78" s="1">
        <v>2486</v>
      </c>
      <c r="F78" s="1">
        <v>4406</v>
      </c>
      <c r="G78" s="1">
        <v>921</v>
      </c>
      <c r="H78" s="1">
        <v>24</v>
      </c>
      <c r="I78" s="1">
        <v>1283</v>
      </c>
      <c r="J78" s="1">
        <v>526</v>
      </c>
      <c r="K78" s="1">
        <v>196</v>
      </c>
      <c r="L78" s="1">
        <v>368</v>
      </c>
      <c r="M78" s="1">
        <v>4381</v>
      </c>
      <c r="N78" s="1">
        <v>202</v>
      </c>
      <c r="O78" s="1">
        <v>3099</v>
      </c>
      <c r="P78" s="1">
        <v>19941</v>
      </c>
      <c r="Q78" s="1">
        <v>32390</v>
      </c>
    </row>
    <row r="79" spans="1:17" x14ac:dyDescent="0.35">
      <c r="A79" s="2">
        <v>69</v>
      </c>
      <c r="D79" s="1" t="s">
        <v>4</v>
      </c>
      <c r="E79" s="1">
        <v>4023</v>
      </c>
      <c r="F79" s="1">
        <v>7730</v>
      </c>
      <c r="G79" s="1">
        <v>1491</v>
      </c>
      <c r="H79" s="1">
        <v>56</v>
      </c>
      <c r="I79" s="1">
        <v>2725</v>
      </c>
      <c r="J79" s="1">
        <v>1482</v>
      </c>
      <c r="K79" s="1">
        <v>391</v>
      </c>
      <c r="L79" s="1">
        <v>714</v>
      </c>
      <c r="M79" s="1">
        <v>7144</v>
      </c>
      <c r="N79" s="1">
        <v>396</v>
      </c>
      <c r="O79" s="1">
        <v>5376</v>
      </c>
      <c r="P79" s="1">
        <v>41827</v>
      </c>
      <c r="Q79" s="1">
        <v>64372</v>
      </c>
    </row>
    <row r="80" spans="1:17" x14ac:dyDescent="0.35">
      <c r="A80" s="2">
        <v>70</v>
      </c>
      <c r="C80" s="1" t="s">
        <v>10</v>
      </c>
      <c r="D80" s="1" t="s">
        <v>6</v>
      </c>
      <c r="E80" s="1">
        <v>1239</v>
      </c>
      <c r="F80" s="1">
        <v>445</v>
      </c>
      <c r="G80" s="1">
        <v>670</v>
      </c>
      <c r="H80" s="1">
        <v>128</v>
      </c>
      <c r="I80" s="1">
        <v>858</v>
      </c>
      <c r="J80" s="1">
        <v>1111</v>
      </c>
      <c r="K80" s="1">
        <v>185</v>
      </c>
      <c r="L80" s="1">
        <v>377</v>
      </c>
      <c r="M80" s="1">
        <v>361</v>
      </c>
      <c r="N80" s="1">
        <v>262</v>
      </c>
      <c r="O80" s="1">
        <v>635</v>
      </c>
      <c r="P80" s="1">
        <v>1966</v>
      </c>
      <c r="Q80" s="1">
        <v>5544</v>
      </c>
    </row>
    <row r="81" spans="1:17" x14ac:dyDescent="0.35">
      <c r="A81" s="2">
        <v>71</v>
      </c>
      <c r="D81" s="1" t="s">
        <v>7</v>
      </c>
      <c r="E81" s="1">
        <v>2098</v>
      </c>
      <c r="F81" s="1">
        <v>785</v>
      </c>
      <c r="G81" s="1">
        <v>620</v>
      </c>
      <c r="H81" s="1">
        <v>166</v>
      </c>
      <c r="I81" s="1">
        <v>590</v>
      </c>
      <c r="J81" s="1">
        <v>748</v>
      </c>
      <c r="K81" s="1">
        <v>176</v>
      </c>
      <c r="L81" s="1">
        <v>439</v>
      </c>
      <c r="M81" s="1">
        <v>513</v>
      </c>
      <c r="N81" s="1">
        <v>202</v>
      </c>
      <c r="O81" s="1">
        <v>879</v>
      </c>
      <c r="P81" s="1">
        <v>1952</v>
      </c>
      <c r="Q81" s="1">
        <v>5867</v>
      </c>
    </row>
    <row r="82" spans="1:17" x14ac:dyDescent="0.35">
      <c r="A82" s="2">
        <v>72</v>
      </c>
      <c r="D82" s="1" t="s">
        <v>4</v>
      </c>
      <c r="E82" s="1">
        <v>3341</v>
      </c>
      <c r="F82" s="1">
        <v>1237</v>
      </c>
      <c r="G82" s="1">
        <v>1295</v>
      </c>
      <c r="H82" s="1">
        <v>291</v>
      </c>
      <c r="I82" s="1">
        <v>1449</v>
      </c>
      <c r="J82" s="1">
        <v>1856</v>
      </c>
      <c r="K82" s="1">
        <v>361</v>
      </c>
      <c r="L82" s="1">
        <v>812</v>
      </c>
      <c r="M82" s="1">
        <v>879</v>
      </c>
      <c r="N82" s="1">
        <v>465</v>
      </c>
      <c r="O82" s="1">
        <v>1512</v>
      </c>
      <c r="P82" s="1">
        <v>3925</v>
      </c>
      <c r="Q82" s="1">
        <v>11417</v>
      </c>
    </row>
    <row r="83" spans="1:17" x14ac:dyDescent="0.35">
      <c r="A83" s="2">
        <v>73</v>
      </c>
      <c r="C83" s="1" t="s">
        <v>4</v>
      </c>
      <c r="D83" s="1" t="s">
        <v>6</v>
      </c>
      <c r="E83" s="1">
        <v>2801</v>
      </c>
      <c r="F83" s="1">
        <v>4663</v>
      </c>
      <c r="G83" s="1">
        <v>1267</v>
      </c>
      <c r="H83" s="1">
        <v>155</v>
      </c>
      <c r="I83" s="1">
        <v>2338</v>
      </c>
      <c r="J83" s="1">
        <v>2084</v>
      </c>
      <c r="K83" s="1">
        <v>388</v>
      </c>
      <c r="L83" s="1">
        <v>728</v>
      </c>
      <c r="M83" s="1">
        <v>3463</v>
      </c>
      <c r="N83" s="1">
        <v>466</v>
      </c>
      <c r="O83" s="1">
        <v>3261</v>
      </c>
      <c r="P83" s="1">
        <v>32516</v>
      </c>
      <c r="Q83" s="1">
        <v>47713</v>
      </c>
    </row>
    <row r="84" spans="1:17" x14ac:dyDescent="0.35">
      <c r="A84" s="2">
        <v>74</v>
      </c>
      <c r="D84" s="1" t="s">
        <v>7</v>
      </c>
      <c r="E84" s="1">
        <v>4621</v>
      </c>
      <c r="F84" s="1">
        <v>5965</v>
      </c>
      <c r="G84" s="1">
        <v>1551</v>
      </c>
      <c r="H84" s="1">
        <v>188</v>
      </c>
      <c r="I84" s="1">
        <v>1920</v>
      </c>
      <c r="J84" s="1">
        <v>1291</v>
      </c>
      <c r="K84" s="1">
        <v>387</v>
      </c>
      <c r="L84" s="1">
        <v>813</v>
      </c>
      <c r="M84" s="1">
        <v>5527</v>
      </c>
      <c r="N84" s="1">
        <v>399</v>
      </c>
      <c r="O84" s="1">
        <v>4300</v>
      </c>
      <c r="P84" s="1">
        <v>30180</v>
      </c>
      <c r="Q84" s="1">
        <v>48114</v>
      </c>
    </row>
    <row r="85" spans="1:17" x14ac:dyDescent="0.35">
      <c r="A85" s="2">
        <v>75</v>
      </c>
      <c r="D85" s="1" t="s">
        <v>4</v>
      </c>
      <c r="E85" s="1">
        <v>7420</v>
      </c>
      <c r="F85" s="1">
        <v>10629</v>
      </c>
      <c r="G85" s="1">
        <v>2817</v>
      </c>
      <c r="H85" s="1">
        <v>347</v>
      </c>
      <c r="I85" s="1">
        <v>4259</v>
      </c>
      <c r="J85" s="1">
        <v>3373</v>
      </c>
      <c r="K85" s="1">
        <v>779</v>
      </c>
      <c r="L85" s="1">
        <v>1537</v>
      </c>
      <c r="M85" s="1">
        <v>8985</v>
      </c>
      <c r="N85" s="1">
        <v>866</v>
      </c>
      <c r="O85" s="1">
        <v>7553</v>
      </c>
      <c r="P85" s="1">
        <v>62691</v>
      </c>
      <c r="Q85" s="1">
        <v>95826</v>
      </c>
    </row>
    <row r="86" spans="1:17" x14ac:dyDescent="0.35">
      <c r="A86" s="2">
        <v>76</v>
      </c>
      <c r="B86" s="1" t="s">
        <v>55</v>
      </c>
      <c r="C86" s="1" t="s">
        <v>5</v>
      </c>
      <c r="D86" s="1" t="s">
        <v>6</v>
      </c>
      <c r="E86" s="1">
        <v>0</v>
      </c>
      <c r="F86" s="1">
        <v>74</v>
      </c>
      <c r="G86" s="1">
        <v>0</v>
      </c>
      <c r="H86" s="1">
        <v>0</v>
      </c>
      <c r="I86" s="1">
        <v>0</v>
      </c>
      <c r="J86" s="1">
        <v>5</v>
      </c>
      <c r="K86" s="1">
        <v>3</v>
      </c>
      <c r="L86" s="1">
        <v>0</v>
      </c>
      <c r="M86" s="1">
        <v>10</v>
      </c>
      <c r="N86" s="1">
        <v>0</v>
      </c>
      <c r="O86" s="1">
        <v>31</v>
      </c>
      <c r="P86" s="1">
        <v>1221</v>
      </c>
      <c r="Q86" s="1">
        <v>1340</v>
      </c>
    </row>
    <row r="87" spans="1:17" x14ac:dyDescent="0.35">
      <c r="A87" s="2">
        <v>77</v>
      </c>
      <c r="D87" s="1" t="s">
        <v>7</v>
      </c>
      <c r="E87" s="1">
        <v>5</v>
      </c>
      <c r="F87" s="1">
        <v>33</v>
      </c>
      <c r="G87" s="1">
        <v>3</v>
      </c>
      <c r="H87" s="1">
        <v>0</v>
      </c>
      <c r="I87" s="1">
        <v>0</v>
      </c>
      <c r="J87" s="1">
        <v>6</v>
      </c>
      <c r="K87" s="1">
        <v>4</v>
      </c>
      <c r="L87" s="1">
        <v>0</v>
      </c>
      <c r="M87" s="1">
        <v>13</v>
      </c>
      <c r="N87" s="1">
        <v>0</v>
      </c>
      <c r="O87" s="1">
        <v>19</v>
      </c>
      <c r="P87" s="1">
        <v>1098</v>
      </c>
      <c r="Q87" s="1">
        <v>1172</v>
      </c>
    </row>
    <row r="88" spans="1:17" x14ac:dyDescent="0.35">
      <c r="A88" s="2">
        <v>78</v>
      </c>
      <c r="D88" s="1" t="s">
        <v>4</v>
      </c>
      <c r="E88" s="1">
        <v>0</v>
      </c>
      <c r="F88" s="1">
        <v>104</v>
      </c>
      <c r="G88" s="1">
        <v>0</v>
      </c>
      <c r="H88" s="1">
        <v>5</v>
      </c>
      <c r="I88" s="1">
        <v>0</v>
      </c>
      <c r="J88" s="1">
        <v>10</v>
      </c>
      <c r="K88" s="1">
        <v>7</v>
      </c>
      <c r="L88" s="1">
        <v>0</v>
      </c>
      <c r="M88" s="1">
        <v>25</v>
      </c>
      <c r="N88" s="1">
        <v>0</v>
      </c>
      <c r="O88" s="1">
        <v>49</v>
      </c>
      <c r="P88" s="1">
        <v>2317</v>
      </c>
      <c r="Q88" s="1">
        <v>2512</v>
      </c>
    </row>
    <row r="89" spans="1:17" x14ac:dyDescent="0.35">
      <c r="A89" s="2">
        <v>79</v>
      </c>
      <c r="C89" s="1" t="s">
        <v>8</v>
      </c>
      <c r="D89" s="1" t="s">
        <v>6</v>
      </c>
      <c r="E89" s="1">
        <v>0</v>
      </c>
      <c r="F89" s="1">
        <v>87</v>
      </c>
      <c r="G89" s="1">
        <v>3</v>
      </c>
      <c r="H89" s="1">
        <v>0</v>
      </c>
      <c r="I89" s="1">
        <v>7</v>
      </c>
      <c r="J89" s="1">
        <v>0</v>
      </c>
      <c r="K89" s="1">
        <v>0</v>
      </c>
      <c r="L89" s="1">
        <v>0</v>
      </c>
      <c r="M89" s="1">
        <v>38</v>
      </c>
      <c r="N89" s="1">
        <v>0</v>
      </c>
      <c r="O89" s="1">
        <v>38</v>
      </c>
      <c r="P89" s="1">
        <v>2861</v>
      </c>
      <c r="Q89" s="1">
        <v>3023</v>
      </c>
    </row>
    <row r="90" spans="1:17" x14ac:dyDescent="0.35">
      <c r="A90" s="2">
        <v>80</v>
      </c>
      <c r="D90" s="1" t="s">
        <v>7</v>
      </c>
      <c r="E90" s="1">
        <v>10</v>
      </c>
      <c r="F90" s="1">
        <v>82</v>
      </c>
      <c r="G90" s="1">
        <v>5</v>
      </c>
      <c r="H90" s="1">
        <v>0</v>
      </c>
      <c r="I90" s="1">
        <v>10</v>
      </c>
      <c r="J90" s="1">
        <v>4</v>
      </c>
      <c r="K90" s="1">
        <v>0</v>
      </c>
      <c r="L90" s="1">
        <v>4</v>
      </c>
      <c r="M90" s="1">
        <v>90</v>
      </c>
      <c r="N90" s="1">
        <v>0</v>
      </c>
      <c r="O90" s="1">
        <v>61</v>
      </c>
      <c r="P90" s="1">
        <v>3486</v>
      </c>
      <c r="Q90" s="1">
        <v>3701</v>
      </c>
    </row>
    <row r="91" spans="1:17" x14ac:dyDescent="0.35">
      <c r="A91" s="2">
        <v>81</v>
      </c>
      <c r="D91" s="1" t="s">
        <v>4</v>
      </c>
      <c r="E91" s="1">
        <v>5</v>
      </c>
      <c r="F91" s="1">
        <v>171</v>
      </c>
      <c r="G91" s="1">
        <v>7</v>
      </c>
      <c r="H91" s="1">
        <v>0</v>
      </c>
      <c r="I91" s="1">
        <v>12</v>
      </c>
      <c r="J91" s="1">
        <v>7</v>
      </c>
      <c r="K91" s="1">
        <v>0</v>
      </c>
      <c r="L91" s="1">
        <v>4</v>
      </c>
      <c r="M91" s="1">
        <v>133</v>
      </c>
      <c r="N91" s="1">
        <v>4</v>
      </c>
      <c r="O91" s="1">
        <v>98</v>
      </c>
      <c r="P91" s="1">
        <v>6345</v>
      </c>
      <c r="Q91" s="1">
        <v>6729</v>
      </c>
    </row>
    <row r="92" spans="1:17" x14ac:dyDescent="0.35">
      <c r="A92" s="2">
        <v>82</v>
      </c>
      <c r="C92" s="1" t="s">
        <v>9</v>
      </c>
      <c r="D92" s="1" t="s">
        <v>6</v>
      </c>
      <c r="E92" s="1">
        <v>554</v>
      </c>
      <c r="F92" s="1">
        <v>1487</v>
      </c>
      <c r="G92" s="1">
        <v>273</v>
      </c>
      <c r="H92" s="1">
        <v>34</v>
      </c>
      <c r="I92" s="1">
        <v>1872</v>
      </c>
      <c r="J92" s="1">
        <v>613</v>
      </c>
      <c r="K92" s="1">
        <v>206</v>
      </c>
      <c r="L92" s="1">
        <v>180</v>
      </c>
      <c r="M92" s="1">
        <v>735</v>
      </c>
      <c r="N92" s="1">
        <v>212</v>
      </c>
      <c r="O92" s="1">
        <v>2057</v>
      </c>
      <c r="P92" s="1">
        <v>21956</v>
      </c>
      <c r="Q92" s="1">
        <v>28418</v>
      </c>
    </row>
    <row r="93" spans="1:17" x14ac:dyDescent="0.35">
      <c r="A93" s="2">
        <v>83</v>
      </c>
      <c r="D93" s="1" t="s">
        <v>7</v>
      </c>
      <c r="E93" s="1">
        <v>1413</v>
      </c>
      <c r="F93" s="1">
        <v>1865</v>
      </c>
      <c r="G93" s="1">
        <v>563</v>
      </c>
      <c r="H93" s="1">
        <v>33</v>
      </c>
      <c r="I93" s="1">
        <v>1631</v>
      </c>
      <c r="J93" s="1">
        <v>335</v>
      </c>
      <c r="K93" s="1">
        <v>221</v>
      </c>
      <c r="L93" s="1">
        <v>87</v>
      </c>
      <c r="M93" s="1">
        <v>1523</v>
      </c>
      <c r="N93" s="1">
        <v>119</v>
      </c>
      <c r="O93" s="1">
        <v>2803</v>
      </c>
      <c r="P93" s="1">
        <v>29807</v>
      </c>
      <c r="Q93" s="1">
        <v>38063</v>
      </c>
    </row>
    <row r="94" spans="1:17" x14ac:dyDescent="0.35">
      <c r="A94" s="2">
        <v>84</v>
      </c>
      <c r="D94" s="1" t="s">
        <v>4</v>
      </c>
      <c r="E94" s="1">
        <v>1970</v>
      </c>
      <c r="F94" s="1">
        <v>3351</v>
      </c>
      <c r="G94" s="1">
        <v>836</v>
      </c>
      <c r="H94" s="1">
        <v>68</v>
      </c>
      <c r="I94" s="1">
        <v>3507</v>
      </c>
      <c r="J94" s="1">
        <v>949</v>
      </c>
      <c r="K94" s="1">
        <v>426</v>
      </c>
      <c r="L94" s="1">
        <v>263</v>
      </c>
      <c r="M94" s="1">
        <v>2262</v>
      </c>
      <c r="N94" s="1">
        <v>335</v>
      </c>
      <c r="O94" s="1">
        <v>4862</v>
      </c>
      <c r="P94" s="1">
        <v>51767</v>
      </c>
      <c r="Q94" s="1">
        <v>66480</v>
      </c>
    </row>
    <row r="95" spans="1:17" x14ac:dyDescent="0.35">
      <c r="A95" s="2">
        <v>85</v>
      </c>
      <c r="C95" s="1" t="s">
        <v>10</v>
      </c>
      <c r="D95" s="1" t="s">
        <v>6</v>
      </c>
      <c r="E95" s="1">
        <v>536</v>
      </c>
      <c r="F95" s="1">
        <v>575</v>
      </c>
      <c r="G95" s="1">
        <v>340</v>
      </c>
      <c r="H95" s="1">
        <v>193</v>
      </c>
      <c r="I95" s="1">
        <v>1508</v>
      </c>
      <c r="J95" s="1">
        <v>642</v>
      </c>
      <c r="K95" s="1">
        <v>235</v>
      </c>
      <c r="L95" s="1">
        <v>163</v>
      </c>
      <c r="M95" s="1">
        <v>241</v>
      </c>
      <c r="N95" s="1">
        <v>294</v>
      </c>
      <c r="O95" s="1">
        <v>1076</v>
      </c>
      <c r="P95" s="1">
        <v>2814</v>
      </c>
      <c r="Q95" s="1">
        <v>6448</v>
      </c>
    </row>
    <row r="96" spans="1:17" x14ac:dyDescent="0.35">
      <c r="A96" s="2">
        <v>86</v>
      </c>
      <c r="D96" s="1" t="s">
        <v>7</v>
      </c>
      <c r="E96" s="1">
        <v>1319</v>
      </c>
      <c r="F96" s="1">
        <v>630</v>
      </c>
      <c r="G96" s="1">
        <v>314</v>
      </c>
      <c r="H96" s="1">
        <v>342</v>
      </c>
      <c r="I96" s="1">
        <v>1659</v>
      </c>
      <c r="J96" s="1">
        <v>499</v>
      </c>
      <c r="K96" s="1">
        <v>197</v>
      </c>
      <c r="L96" s="1">
        <v>99</v>
      </c>
      <c r="M96" s="1">
        <v>464</v>
      </c>
      <c r="N96" s="1">
        <v>225</v>
      </c>
      <c r="O96" s="1">
        <v>1503</v>
      </c>
      <c r="P96" s="1">
        <v>3153</v>
      </c>
      <c r="Q96" s="1">
        <v>7647</v>
      </c>
    </row>
    <row r="97" spans="1:17" x14ac:dyDescent="0.35">
      <c r="A97" s="2">
        <v>87</v>
      </c>
      <c r="D97" s="1" t="s">
        <v>4</v>
      </c>
      <c r="E97" s="1">
        <v>1845</v>
      </c>
      <c r="F97" s="1">
        <v>1200</v>
      </c>
      <c r="G97" s="1">
        <v>654</v>
      </c>
      <c r="H97" s="1">
        <v>534</v>
      </c>
      <c r="I97" s="1">
        <v>3167</v>
      </c>
      <c r="J97" s="1">
        <v>1143</v>
      </c>
      <c r="K97" s="1">
        <v>436</v>
      </c>
      <c r="L97" s="1">
        <v>261</v>
      </c>
      <c r="M97" s="1">
        <v>701</v>
      </c>
      <c r="N97" s="1">
        <v>516</v>
      </c>
      <c r="O97" s="1">
        <v>2577</v>
      </c>
      <c r="P97" s="1">
        <v>5969</v>
      </c>
      <c r="Q97" s="1">
        <v>14095</v>
      </c>
    </row>
    <row r="98" spans="1:17" x14ac:dyDescent="0.35">
      <c r="A98" s="2">
        <v>88</v>
      </c>
      <c r="C98" s="1" t="s">
        <v>4</v>
      </c>
      <c r="D98" s="1" t="s">
        <v>6</v>
      </c>
      <c r="E98" s="1">
        <v>1090</v>
      </c>
      <c r="F98" s="1">
        <v>2213</v>
      </c>
      <c r="G98" s="1">
        <v>612</v>
      </c>
      <c r="H98" s="1">
        <v>231</v>
      </c>
      <c r="I98" s="1">
        <v>3385</v>
      </c>
      <c r="J98" s="1">
        <v>1262</v>
      </c>
      <c r="K98" s="1">
        <v>445</v>
      </c>
      <c r="L98" s="1">
        <v>345</v>
      </c>
      <c r="M98" s="1">
        <v>1027</v>
      </c>
      <c r="N98" s="1">
        <v>510</v>
      </c>
      <c r="O98" s="1">
        <v>3204</v>
      </c>
      <c r="P98" s="1">
        <v>28845</v>
      </c>
      <c r="Q98" s="1">
        <v>39229</v>
      </c>
    </row>
    <row r="99" spans="1:17" x14ac:dyDescent="0.35">
      <c r="A99" s="2">
        <v>89</v>
      </c>
      <c r="D99" s="1" t="s">
        <v>7</v>
      </c>
      <c r="E99" s="1">
        <v>2735</v>
      </c>
      <c r="F99" s="1">
        <v>2612</v>
      </c>
      <c r="G99" s="1">
        <v>880</v>
      </c>
      <c r="H99" s="1">
        <v>376</v>
      </c>
      <c r="I99" s="1">
        <v>3303</v>
      </c>
      <c r="J99" s="1">
        <v>840</v>
      </c>
      <c r="K99" s="1">
        <v>424</v>
      </c>
      <c r="L99" s="1">
        <v>187</v>
      </c>
      <c r="M99" s="1">
        <v>2092</v>
      </c>
      <c r="N99" s="1">
        <v>344</v>
      </c>
      <c r="O99" s="1">
        <v>4379</v>
      </c>
      <c r="P99" s="1">
        <v>37551</v>
      </c>
      <c r="Q99" s="1">
        <v>50581</v>
      </c>
    </row>
    <row r="100" spans="1:17" x14ac:dyDescent="0.35">
      <c r="A100" s="2">
        <v>90</v>
      </c>
      <c r="D100" s="1" t="s">
        <v>4</v>
      </c>
      <c r="E100" s="1">
        <v>3821</v>
      </c>
      <c r="F100" s="1">
        <v>4831</v>
      </c>
      <c r="G100" s="1">
        <v>1496</v>
      </c>
      <c r="H100" s="1">
        <v>608</v>
      </c>
      <c r="I100" s="1">
        <v>6685</v>
      </c>
      <c r="J100" s="1">
        <v>2107</v>
      </c>
      <c r="K100" s="1">
        <v>869</v>
      </c>
      <c r="L100" s="1">
        <v>531</v>
      </c>
      <c r="M100" s="1">
        <v>3121</v>
      </c>
      <c r="N100" s="1">
        <v>857</v>
      </c>
      <c r="O100" s="1">
        <v>7583</v>
      </c>
      <c r="P100" s="1">
        <v>66399</v>
      </c>
      <c r="Q100" s="1">
        <v>89810</v>
      </c>
    </row>
    <row r="101" spans="1:17" x14ac:dyDescent="0.35">
      <c r="A101" s="2">
        <v>91</v>
      </c>
      <c r="B101" s="1" t="s">
        <v>56</v>
      </c>
      <c r="C101" s="1" t="s">
        <v>5</v>
      </c>
      <c r="D101" s="1" t="s">
        <v>6</v>
      </c>
      <c r="E101" s="1">
        <v>0</v>
      </c>
      <c r="F101" s="1">
        <v>134</v>
      </c>
      <c r="G101" s="1">
        <v>0</v>
      </c>
      <c r="H101" s="1">
        <v>0</v>
      </c>
      <c r="I101" s="1">
        <v>0</v>
      </c>
      <c r="J101" s="1">
        <v>5</v>
      </c>
      <c r="K101" s="1">
        <v>0</v>
      </c>
      <c r="L101" s="1">
        <v>0</v>
      </c>
      <c r="M101" s="1">
        <v>10</v>
      </c>
      <c r="N101" s="1">
        <v>0</v>
      </c>
      <c r="O101" s="1">
        <v>62</v>
      </c>
      <c r="P101" s="1">
        <v>1706</v>
      </c>
      <c r="Q101" s="1">
        <v>1909</v>
      </c>
    </row>
    <row r="102" spans="1:17" x14ac:dyDescent="0.35">
      <c r="A102" s="2">
        <v>92</v>
      </c>
      <c r="D102" s="1" t="s">
        <v>7</v>
      </c>
      <c r="E102" s="1">
        <v>0</v>
      </c>
      <c r="F102" s="1">
        <v>75</v>
      </c>
      <c r="G102" s="1">
        <v>3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13</v>
      </c>
      <c r="N102" s="1">
        <v>0</v>
      </c>
      <c r="O102" s="1">
        <v>30</v>
      </c>
      <c r="P102" s="1">
        <v>1702</v>
      </c>
      <c r="Q102" s="1">
        <v>1815</v>
      </c>
    </row>
    <row r="103" spans="1:17" x14ac:dyDescent="0.35">
      <c r="A103" s="2">
        <v>93</v>
      </c>
      <c r="D103" s="1" t="s">
        <v>4</v>
      </c>
      <c r="E103" s="1">
        <v>0</v>
      </c>
      <c r="F103" s="1">
        <v>210</v>
      </c>
      <c r="G103" s="1">
        <v>6</v>
      </c>
      <c r="H103" s="1">
        <v>0</v>
      </c>
      <c r="I103" s="1">
        <v>0</v>
      </c>
      <c r="J103" s="1">
        <v>5</v>
      </c>
      <c r="K103" s="1">
        <v>0</v>
      </c>
      <c r="L103" s="1">
        <v>0</v>
      </c>
      <c r="M103" s="1">
        <v>20</v>
      </c>
      <c r="N103" s="1">
        <v>4</v>
      </c>
      <c r="O103" s="1">
        <v>93</v>
      </c>
      <c r="P103" s="1">
        <v>3407</v>
      </c>
      <c r="Q103" s="1">
        <v>3727</v>
      </c>
    </row>
    <row r="104" spans="1:17" x14ac:dyDescent="0.35">
      <c r="A104" s="2">
        <v>94</v>
      </c>
      <c r="C104" s="1" t="s">
        <v>8</v>
      </c>
      <c r="D104" s="1" t="s">
        <v>6</v>
      </c>
      <c r="E104" s="1">
        <v>15</v>
      </c>
      <c r="F104" s="1">
        <v>247</v>
      </c>
      <c r="G104" s="1">
        <v>5</v>
      </c>
      <c r="H104" s="1">
        <v>0</v>
      </c>
      <c r="I104" s="1">
        <v>14</v>
      </c>
      <c r="J104" s="1">
        <v>3</v>
      </c>
      <c r="K104" s="1">
        <v>4</v>
      </c>
      <c r="L104" s="1">
        <v>3</v>
      </c>
      <c r="M104" s="1">
        <v>104</v>
      </c>
      <c r="N104" s="1">
        <v>0</v>
      </c>
      <c r="O104" s="1">
        <v>90</v>
      </c>
      <c r="P104" s="1">
        <v>2872</v>
      </c>
      <c r="Q104" s="1">
        <v>3300</v>
      </c>
    </row>
    <row r="105" spans="1:17" x14ac:dyDescent="0.35">
      <c r="A105" s="2">
        <v>95</v>
      </c>
      <c r="D105" s="1" t="s">
        <v>7</v>
      </c>
      <c r="E105" s="1">
        <v>4</v>
      </c>
      <c r="F105" s="1">
        <v>217</v>
      </c>
      <c r="G105" s="1">
        <v>3</v>
      </c>
      <c r="H105" s="1">
        <v>0</v>
      </c>
      <c r="I105" s="1">
        <v>16</v>
      </c>
      <c r="J105" s="1">
        <v>0</v>
      </c>
      <c r="K105" s="1">
        <v>0</v>
      </c>
      <c r="L105" s="1">
        <v>0</v>
      </c>
      <c r="M105" s="1">
        <v>194</v>
      </c>
      <c r="N105" s="1">
        <v>0</v>
      </c>
      <c r="O105" s="1">
        <v>75</v>
      </c>
      <c r="P105" s="1">
        <v>2909</v>
      </c>
      <c r="Q105" s="1">
        <v>3376</v>
      </c>
    </row>
    <row r="106" spans="1:17" x14ac:dyDescent="0.35">
      <c r="A106" s="2">
        <v>96</v>
      </c>
      <c r="D106" s="1" t="s">
        <v>4</v>
      </c>
      <c r="E106" s="1">
        <v>15</v>
      </c>
      <c r="F106" s="1">
        <v>456</v>
      </c>
      <c r="G106" s="1">
        <v>10</v>
      </c>
      <c r="H106" s="1">
        <v>0</v>
      </c>
      <c r="I106" s="1">
        <v>31</v>
      </c>
      <c r="J106" s="1">
        <v>8</v>
      </c>
      <c r="K106" s="1">
        <v>4</v>
      </c>
      <c r="L106" s="1">
        <v>3</v>
      </c>
      <c r="M106" s="1">
        <v>302</v>
      </c>
      <c r="N106" s="1">
        <v>0</v>
      </c>
      <c r="O106" s="1">
        <v>168</v>
      </c>
      <c r="P106" s="1">
        <v>5786</v>
      </c>
      <c r="Q106" s="1">
        <v>6679</v>
      </c>
    </row>
    <row r="107" spans="1:17" x14ac:dyDescent="0.35">
      <c r="A107" s="2">
        <v>97</v>
      </c>
      <c r="C107" s="1" t="s">
        <v>9</v>
      </c>
      <c r="D107" s="1" t="s">
        <v>6</v>
      </c>
      <c r="E107" s="1">
        <v>595</v>
      </c>
      <c r="F107" s="1">
        <v>1254</v>
      </c>
      <c r="G107" s="1">
        <v>114</v>
      </c>
      <c r="H107" s="1">
        <v>4</v>
      </c>
      <c r="I107" s="1">
        <v>1476</v>
      </c>
      <c r="J107" s="1">
        <v>461</v>
      </c>
      <c r="K107" s="1">
        <v>150</v>
      </c>
      <c r="L107" s="1">
        <v>46</v>
      </c>
      <c r="M107" s="1">
        <v>502</v>
      </c>
      <c r="N107" s="1">
        <v>75</v>
      </c>
      <c r="O107" s="1">
        <v>1599</v>
      </c>
      <c r="P107" s="1">
        <v>14294</v>
      </c>
      <c r="Q107" s="1">
        <v>19232</v>
      </c>
    </row>
    <row r="108" spans="1:17" x14ac:dyDescent="0.35">
      <c r="A108" s="2">
        <v>98</v>
      </c>
      <c r="D108" s="1" t="s">
        <v>7</v>
      </c>
      <c r="E108" s="1">
        <v>1205</v>
      </c>
      <c r="F108" s="1">
        <v>2520</v>
      </c>
      <c r="G108" s="1">
        <v>559</v>
      </c>
      <c r="H108" s="1">
        <v>8</v>
      </c>
      <c r="I108" s="1">
        <v>2040</v>
      </c>
      <c r="J108" s="1">
        <v>405</v>
      </c>
      <c r="K108" s="1">
        <v>139</v>
      </c>
      <c r="L108" s="1">
        <v>61</v>
      </c>
      <c r="M108" s="1">
        <v>1169</v>
      </c>
      <c r="N108" s="1">
        <v>96</v>
      </c>
      <c r="O108" s="1">
        <v>2439</v>
      </c>
      <c r="P108" s="1">
        <v>22279</v>
      </c>
      <c r="Q108" s="1">
        <v>30376</v>
      </c>
    </row>
    <row r="109" spans="1:17" x14ac:dyDescent="0.35">
      <c r="A109" s="2">
        <v>99</v>
      </c>
      <c r="D109" s="1" t="s">
        <v>4</v>
      </c>
      <c r="E109" s="1">
        <v>1800</v>
      </c>
      <c r="F109" s="1">
        <v>3771</v>
      </c>
      <c r="G109" s="1">
        <v>666</v>
      </c>
      <c r="H109" s="1">
        <v>12</v>
      </c>
      <c r="I109" s="1">
        <v>3519</v>
      </c>
      <c r="J109" s="1">
        <v>864</v>
      </c>
      <c r="K109" s="1">
        <v>289</v>
      </c>
      <c r="L109" s="1">
        <v>112</v>
      </c>
      <c r="M109" s="1">
        <v>1672</v>
      </c>
      <c r="N109" s="1">
        <v>168</v>
      </c>
      <c r="O109" s="1">
        <v>4035</v>
      </c>
      <c r="P109" s="1">
        <v>36576</v>
      </c>
      <c r="Q109" s="1">
        <v>49608</v>
      </c>
    </row>
    <row r="110" spans="1:17" x14ac:dyDescent="0.35">
      <c r="A110" s="2">
        <v>100</v>
      </c>
      <c r="C110" s="1" t="s">
        <v>10</v>
      </c>
      <c r="D110" s="1" t="s">
        <v>6</v>
      </c>
      <c r="E110" s="1">
        <v>402</v>
      </c>
      <c r="F110" s="1">
        <v>228</v>
      </c>
      <c r="G110" s="1">
        <v>134</v>
      </c>
      <c r="H110" s="1">
        <v>38</v>
      </c>
      <c r="I110" s="1">
        <v>663</v>
      </c>
      <c r="J110" s="1">
        <v>329</v>
      </c>
      <c r="K110" s="1">
        <v>125</v>
      </c>
      <c r="L110" s="1">
        <v>65</v>
      </c>
      <c r="M110" s="1">
        <v>73</v>
      </c>
      <c r="N110" s="1">
        <v>84</v>
      </c>
      <c r="O110" s="1">
        <v>403</v>
      </c>
      <c r="P110" s="1">
        <v>530</v>
      </c>
      <c r="Q110" s="1">
        <v>1927</v>
      </c>
    </row>
    <row r="111" spans="1:17" x14ac:dyDescent="0.35">
      <c r="A111" s="2">
        <v>101</v>
      </c>
      <c r="D111" s="1" t="s">
        <v>7</v>
      </c>
      <c r="E111" s="1">
        <v>1319</v>
      </c>
      <c r="F111" s="1">
        <v>589</v>
      </c>
      <c r="G111" s="1">
        <v>300</v>
      </c>
      <c r="H111" s="1">
        <v>132</v>
      </c>
      <c r="I111" s="1">
        <v>1272</v>
      </c>
      <c r="J111" s="1">
        <v>425</v>
      </c>
      <c r="K111" s="1">
        <v>150</v>
      </c>
      <c r="L111" s="1">
        <v>89</v>
      </c>
      <c r="M111" s="1">
        <v>208</v>
      </c>
      <c r="N111" s="1">
        <v>117</v>
      </c>
      <c r="O111" s="1">
        <v>907</v>
      </c>
      <c r="P111" s="1">
        <v>1565</v>
      </c>
      <c r="Q111" s="1">
        <v>4679</v>
      </c>
    </row>
    <row r="112" spans="1:17" x14ac:dyDescent="0.35">
      <c r="A112" s="2">
        <v>102</v>
      </c>
      <c r="D112" s="1" t="s">
        <v>4</v>
      </c>
      <c r="E112" s="1">
        <v>1721</v>
      </c>
      <c r="F112" s="1">
        <v>818</v>
      </c>
      <c r="G112" s="1">
        <v>437</v>
      </c>
      <c r="H112" s="1">
        <v>168</v>
      </c>
      <c r="I112" s="1">
        <v>1936</v>
      </c>
      <c r="J112" s="1">
        <v>754</v>
      </c>
      <c r="K112" s="1">
        <v>286</v>
      </c>
      <c r="L112" s="1">
        <v>157</v>
      </c>
      <c r="M112" s="1">
        <v>278</v>
      </c>
      <c r="N112" s="1">
        <v>205</v>
      </c>
      <c r="O112" s="1">
        <v>1306</v>
      </c>
      <c r="P112" s="1">
        <v>2101</v>
      </c>
      <c r="Q112" s="1">
        <v>6603</v>
      </c>
    </row>
    <row r="113" spans="1:17" x14ac:dyDescent="0.35">
      <c r="A113" s="2">
        <v>103</v>
      </c>
      <c r="C113" s="1" t="s">
        <v>4</v>
      </c>
      <c r="D113" s="1" t="s">
        <v>6</v>
      </c>
      <c r="E113" s="1">
        <v>1005</v>
      </c>
      <c r="F113" s="1">
        <v>1859</v>
      </c>
      <c r="G113" s="1">
        <v>251</v>
      </c>
      <c r="H113" s="1">
        <v>45</v>
      </c>
      <c r="I113" s="1">
        <v>2156</v>
      </c>
      <c r="J113" s="1">
        <v>797</v>
      </c>
      <c r="K113" s="1">
        <v>283</v>
      </c>
      <c r="L113" s="1">
        <v>114</v>
      </c>
      <c r="M113" s="1">
        <v>682</v>
      </c>
      <c r="N113" s="1">
        <v>163</v>
      </c>
      <c r="O113" s="1">
        <v>2152</v>
      </c>
      <c r="P113" s="1">
        <v>19408</v>
      </c>
      <c r="Q113" s="1">
        <v>26369</v>
      </c>
    </row>
    <row r="114" spans="1:17" x14ac:dyDescent="0.35">
      <c r="A114" s="2">
        <v>104</v>
      </c>
      <c r="D114" s="1" t="s">
        <v>7</v>
      </c>
      <c r="E114" s="1">
        <v>2532</v>
      </c>
      <c r="F114" s="1">
        <v>3401</v>
      </c>
      <c r="G114" s="1">
        <v>866</v>
      </c>
      <c r="H114" s="1">
        <v>142</v>
      </c>
      <c r="I114" s="1">
        <v>3331</v>
      </c>
      <c r="J114" s="1">
        <v>831</v>
      </c>
      <c r="K114" s="1">
        <v>300</v>
      </c>
      <c r="L114" s="1">
        <v>156</v>
      </c>
      <c r="M114" s="1">
        <v>1579</v>
      </c>
      <c r="N114" s="1">
        <v>210</v>
      </c>
      <c r="O114" s="1">
        <v>3452</v>
      </c>
      <c r="P114" s="1">
        <v>28460</v>
      </c>
      <c r="Q114" s="1">
        <v>40248</v>
      </c>
    </row>
    <row r="115" spans="1:17" x14ac:dyDescent="0.35">
      <c r="A115" s="2">
        <v>105</v>
      </c>
      <c r="D115" s="1" t="s">
        <v>4</v>
      </c>
      <c r="E115" s="1">
        <v>3539</v>
      </c>
      <c r="F115" s="1">
        <v>5257</v>
      </c>
      <c r="G115" s="1">
        <v>1115</v>
      </c>
      <c r="H115" s="1">
        <v>189</v>
      </c>
      <c r="I115" s="1">
        <v>5489</v>
      </c>
      <c r="J115" s="1">
        <v>1627</v>
      </c>
      <c r="K115" s="1">
        <v>580</v>
      </c>
      <c r="L115" s="1">
        <v>266</v>
      </c>
      <c r="M115" s="1">
        <v>2263</v>
      </c>
      <c r="N115" s="1">
        <v>374</v>
      </c>
      <c r="O115" s="1">
        <v>5603</v>
      </c>
      <c r="P115" s="1">
        <v>47868</v>
      </c>
      <c r="Q115" s="1">
        <v>66616</v>
      </c>
    </row>
    <row r="116" spans="1:17" x14ac:dyDescent="0.35">
      <c r="A116" s="2">
        <v>106</v>
      </c>
      <c r="B116" s="1" t="s">
        <v>57</v>
      </c>
      <c r="C116" s="1" t="s">
        <v>5</v>
      </c>
      <c r="D116" s="1" t="s">
        <v>6</v>
      </c>
      <c r="E116" s="1">
        <v>0</v>
      </c>
      <c r="F116" s="1">
        <v>116</v>
      </c>
      <c r="G116" s="1">
        <v>0</v>
      </c>
      <c r="H116" s="1">
        <v>0</v>
      </c>
      <c r="I116" s="1">
        <v>0</v>
      </c>
      <c r="J116" s="1">
        <v>5</v>
      </c>
      <c r="K116" s="1">
        <v>4</v>
      </c>
      <c r="L116" s="1">
        <v>0</v>
      </c>
      <c r="M116" s="1">
        <v>8</v>
      </c>
      <c r="N116" s="1">
        <v>0</v>
      </c>
      <c r="O116" s="1">
        <v>55</v>
      </c>
      <c r="P116" s="1">
        <v>1248</v>
      </c>
      <c r="Q116" s="1">
        <v>1423</v>
      </c>
    </row>
    <row r="117" spans="1:17" x14ac:dyDescent="0.35">
      <c r="A117" s="2">
        <v>107</v>
      </c>
      <c r="D117" s="1" t="s">
        <v>7</v>
      </c>
      <c r="E117" s="1">
        <v>0</v>
      </c>
      <c r="F117" s="1">
        <v>67</v>
      </c>
      <c r="G117" s="1">
        <v>0</v>
      </c>
      <c r="H117" s="1">
        <v>0</v>
      </c>
      <c r="I117" s="1">
        <v>0</v>
      </c>
      <c r="J117" s="1">
        <v>4</v>
      </c>
      <c r="K117" s="1">
        <v>0</v>
      </c>
      <c r="L117" s="1">
        <v>0</v>
      </c>
      <c r="M117" s="1">
        <v>7</v>
      </c>
      <c r="N117" s="1">
        <v>0</v>
      </c>
      <c r="O117" s="1">
        <v>23</v>
      </c>
      <c r="P117" s="1">
        <v>1250</v>
      </c>
      <c r="Q117" s="1">
        <v>1349</v>
      </c>
    </row>
    <row r="118" spans="1:17" x14ac:dyDescent="0.35">
      <c r="A118" s="2">
        <v>108</v>
      </c>
      <c r="D118" s="1" t="s">
        <v>4</v>
      </c>
      <c r="E118" s="1">
        <v>0</v>
      </c>
      <c r="F118" s="1">
        <v>186</v>
      </c>
      <c r="G118" s="1">
        <v>0</v>
      </c>
      <c r="H118" s="1">
        <v>0</v>
      </c>
      <c r="I118" s="1">
        <v>0</v>
      </c>
      <c r="J118" s="1">
        <v>7</v>
      </c>
      <c r="K118" s="1">
        <v>4</v>
      </c>
      <c r="L118" s="1">
        <v>0</v>
      </c>
      <c r="M118" s="1">
        <v>15</v>
      </c>
      <c r="N118" s="1">
        <v>0</v>
      </c>
      <c r="O118" s="1">
        <v>78</v>
      </c>
      <c r="P118" s="1">
        <v>2500</v>
      </c>
      <c r="Q118" s="1">
        <v>2771</v>
      </c>
    </row>
    <row r="119" spans="1:17" x14ac:dyDescent="0.35">
      <c r="A119" s="2">
        <v>109</v>
      </c>
      <c r="C119" s="1" t="s">
        <v>8</v>
      </c>
      <c r="D119" s="1" t="s">
        <v>6</v>
      </c>
      <c r="E119" s="1">
        <v>0</v>
      </c>
      <c r="F119" s="1">
        <v>158</v>
      </c>
      <c r="G119" s="1">
        <v>10</v>
      </c>
      <c r="H119" s="1">
        <v>0</v>
      </c>
      <c r="I119" s="1">
        <v>9</v>
      </c>
      <c r="J119" s="1">
        <v>3</v>
      </c>
      <c r="K119" s="1">
        <v>3</v>
      </c>
      <c r="L119" s="1">
        <v>0</v>
      </c>
      <c r="M119" s="1">
        <v>60</v>
      </c>
      <c r="N119" s="1">
        <v>0</v>
      </c>
      <c r="O119" s="1">
        <v>55</v>
      </c>
      <c r="P119" s="1">
        <v>3079</v>
      </c>
      <c r="Q119" s="1">
        <v>3351</v>
      </c>
    </row>
    <row r="120" spans="1:17" x14ac:dyDescent="0.35">
      <c r="A120" s="2">
        <v>110</v>
      </c>
      <c r="D120" s="1" t="s">
        <v>7</v>
      </c>
      <c r="E120" s="1">
        <v>4</v>
      </c>
      <c r="F120" s="1">
        <v>143</v>
      </c>
      <c r="G120" s="1">
        <v>4</v>
      </c>
      <c r="H120" s="1">
        <v>0</v>
      </c>
      <c r="I120" s="1">
        <v>8</v>
      </c>
      <c r="J120" s="1">
        <v>5</v>
      </c>
      <c r="K120" s="1">
        <v>0</v>
      </c>
      <c r="L120" s="1">
        <v>0</v>
      </c>
      <c r="M120" s="1">
        <v>111</v>
      </c>
      <c r="N120" s="1">
        <v>0</v>
      </c>
      <c r="O120" s="1">
        <v>65</v>
      </c>
      <c r="P120" s="1">
        <v>2304</v>
      </c>
      <c r="Q120" s="1">
        <v>2608</v>
      </c>
    </row>
    <row r="121" spans="1:17" x14ac:dyDescent="0.35">
      <c r="A121" s="2">
        <v>111</v>
      </c>
      <c r="D121" s="1" t="s">
        <v>4</v>
      </c>
      <c r="E121" s="1">
        <v>4</v>
      </c>
      <c r="F121" s="1">
        <v>305</v>
      </c>
      <c r="G121" s="1">
        <v>10</v>
      </c>
      <c r="H121" s="1">
        <v>0</v>
      </c>
      <c r="I121" s="1">
        <v>14</v>
      </c>
      <c r="J121" s="1">
        <v>10</v>
      </c>
      <c r="K121" s="1">
        <v>3</v>
      </c>
      <c r="L121" s="1">
        <v>3</v>
      </c>
      <c r="M121" s="1">
        <v>165</v>
      </c>
      <c r="N121" s="1">
        <v>0</v>
      </c>
      <c r="O121" s="1">
        <v>114</v>
      </c>
      <c r="P121" s="1">
        <v>5383</v>
      </c>
      <c r="Q121" s="1">
        <v>5963</v>
      </c>
    </row>
    <row r="122" spans="1:17" x14ac:dyDescent="0.35">
      <c r="A122" s="2">
        <v>112</v>
      </c>
      <c r="C122" s="1" t="s">
        <v>9</v>
      </c>
      <c r="D122" s="1" t="s">
        <v>6</v>
      </c>
      <c r="E122" s="1">
        <v>487</v>
      </c>
      <c r="F122" s="1">
        <v>1352</v>
      </c>
      <c r="G122" s="1">
        <v>141</v>
      </c>
      <c r="H122" s="1">
        <v>10</v>
      </c>
      <c r="I122" s="1">
        <v>2520</v>
      </c>
      <c r="J122" s="1">
        <v>892</v>
      </c>
      <c r="K122" s="1">
        <v>142</v>
      </c>
      <c r="L122" s="1">
        <v>65</v>
      </c>
      <c r="M122" s="1">
        <v>645</v>
      </c>
      <c r="N122" s="1">
        <v>76</v>
      </c>
      <c r="O122" s="1">
        <v>1245</v>
      </c>
      <c r="P122" s="1">
        <v>18775</v>
      </c>
      <c r="Q122" s="1">
        <v>24729</v>
      </c>
    </row>
    <row r="123" spans="1:17" x14ac:dyDescent="0.35">
      <c r="A123" s="2">
        <v>113</v>
      </c>
      <c r="D123" s="1" t="s">
        <v>7</v>
      </c>
      <c r="E123" s="1">
        <v>1005</v>
      </c>
      <c r="F123" s="1">
        <v>1709</v>
      </c>
      <c r="G123" s="1">
        <v>269</v>
      </c>
      <c r="H123" s="1">
        <v>11</v>
      </c>
      <c r="I123" s="1">
        <v>1785</v>
      </c>
      <c r="J123" s="1">
        <v>291</v>
      </c>
      <c r="K123" s="1">
        <v>90</v>
      </c>
      <c r="L123" s="1">
        <v>59</v>
      </c>
      <c r="M123" s="1">
        <v>923</v>
      </c>
      <c r="N123" s="1">
        <v>53</v>
      </c>
      <c r="O123" s="1">
        <v>1488</v>
      </c>
      <c r="P123" s="1">
        <v>17018</v>
      </c>
      <c r="Q123" s="1">
        <v>22841</v>
      </c>
    </row>
    <row r="124" spans="1:17" x14ac:dyDescent="0.35">
      <c r="A124" s="2">
        <v>114</v>
      </c>
      <c r="D124" s="1" t="s">
        <v>4</v>
      </c>
      <c r="E124" s="1">
        <v>1492</v>
      </c>
      <c r="F124" s="1">
        <v>3063</v>
      </c>
      <c r="G124" s="1">
        <v>408</v>
      </c>
      <c r="H124" s="1">
        <v>17</v>
      </c>
      <c r="I124" s="1">
        <v>4305</v>
      </c>
      <c r="J124" s="1">
        <v>1184</v>
      </c>
      <c r="K124" s="1">
        <v>229</v>
      </c>
      <c r="L124" s="1">
        <v>119</v>
      </c>
      <c r="M124" s="1">
        <v>1567</v>
      </c>
      <c r="N124" s="1">
        <v>133</v>
      </c>
      <c r="O124" s="1">
        <v>2731</v>
      </c>
      <c r="P124" s="1">
        <v>35794</v>
      </c>
      <c r="Q124" s="1">
        <v>47568</v>
      </c>
    </row>
    <row r="125" spans="1:17" x14ac:dyDescent="0.35">
      <c r="A125" s="2">
        <v>115</v>
      </c>
      <c r="C125" s="1" t="s">
        <v>10</v>
      </c>
      <c r="D125" s="1" t="s">
        <v>6</v>
      </c>
      <c r="E125" s="1">
        <v>692</v>
      </c>
      <c r="F125" s="1">
        <v>412</v>
      </c>
      <c r="G125" s="1">
        <v>297</v>
      </c>
      <c r="H125" s="1">
        <v>128</v>
      </c>
      <c r="I125" s="1">
        <v>1797</v>
      </c>
      <c r="J125" s="1">
        <v>1241</v>
      </c>
      <c r="K125" s="1">
        <v>250</v>
      </c>
      <c r="L125" s="1">
        <v>151</v>
      </c>
      <c r="M125" s="1">
        <v>223</v>
      </c>
      <c r="N125" s="1">
        <v>157</v>
      </c>
      <c r="O125" s="1">
        <v>619</v>
      </c>
      <c r="P125" s="1">
        <v>1427</v>
      </c>
      <c r="Q125" s="1">
        <v>4801</v>
      </c>
    </row>
    <row r="126" spans="1:17" x14ac:dyDescent="0.35">
      <c r="A126" s="2">
        <v>116</v>
      </c>
      <c r="D126" s="1" t="s">
        <v>7</v>
      </c>
      <c r="E126" s="1">
        <v>1435</v>
      </c>
      <c r="F126" s="1">
        <v>586</v>
      </c>
      <c r="G126" s="1">
        <v>318</v>
      </c>
      <c r="H126" s="1">
        <v>232</v>
      </c>
      <c r="I126" s="1">
        <v>1443</v>
      </c>
      <c r="J126" s="1">
        <v>708</v>
      </c>
      <c r="K126" s="1">
        <v>132</v>
      </c>
      <c r="L126" s="1">
        <v>124</v>
      </c>
      <c r="M126" s="1">
        <v>288</v>
      </c>
      <c r="N126" s="1">
        <v>118</v>
      </c>
      <c r="O126" s="1">
        <v>783</v>
      </c>
      <c r="P126" s="1">
        <v>1718</v>
      </c>
      <c r="Q126" s="1">
        <v>5195</v>
      </c>
    </row>
    <row r="127" spans="1:17" x14ac:dyDescent="0.35">
      <c r="A127" s="2">
        <v>117</v>
      </c>
      <c r="D127" s="1" t="s">
        <v>4</v>
      </c>
      <c r="E127" s="1">
        <v>2129</v>
      </c>
      <c r="F127" s="1">
        <v>1001</v>
      </c>
      <c r="G127" s="1">
        <v>617</v>
      </c>
      <c r="H127" s="1">
        <v>365</v>
      </c>
      <c r="I127" s="1">
        <v>3237</v>
      </c>
      <c r="J127" s="1">
        <v>1958</v>
      </c>
      <c r="K127" s="1">
        <v>375</v>
      </c>
      <c r="L127" s="1">
        <v>276</v>
      </c>
      <c r="M127" s="1">
        <v>513</v>
      </c>
      <c r="N127" s="1">
        <v>279</v>
      </c>
      <c r="O127" s="1">
        <v>1406</v>
      </c>
      <c r="P127" s="1">
        <v>3147</v>
      </c>
      <c r="Q127" s="1">
        <v>9991</v>
      </c>
    </row>
    <row r="128" spans="1:17" x14ac:dyDescent="0.35">
      <c r="A128" s="2">
        <v>118</v>
      </c>
      <c r="C128" s="1" t="s">
        <v>4</v>
      </c>
      <c r="D128" s="1" t="s">
        <v>6</v>
      </c>
      <c r="E128" s="1">
        <v>1180</v>
      </c>
      <c r="F128" s="1">
        <v>2041</v>
      </c>
      <c r="G128" s="1">
        <v>440</v>
      </c>
      <c r="H128" s="1">
        <v>137</v>
      </c>
      <c r="I128" s="1">
        <v>4316</v>
      </c>
      <c r="J128" s="1">
        <v>2144</v>
      </c>
      <c r="K128" s="1">
        <v>393</v>
      </c>
      <c r="L128" s="1">
        <v>208</v>
      </c>
      <c r="M128" s="1">
        <v>933</v>
      </c>
      <c r="N128" s="1">
        <v>235</v>
      </c>
      <c r="O128" s="1">
        <v>1969</v>
      </c>
      <c r="P128" s="1">
        <v>24533</v>
      </c>
      <c r="Q128" s="1">
        <v>34305</v>
      </c>
    </row>
    <row r="129" spans="1:17" x14ac:dyDescent="0.35">
      <c r="A129" s="2">
        <v>119</v>
      </c>
      <c r="D129" s="1" t="s">
        <v>7</v>
      </c>
      <c r="E129" s="1">
        <v>2448</v>
      </c>
      <c r="F129" s="1">
        <v>2511</v>
      </c>
      <c r="G129" s="1">
        <v>594</v>
      </c>
      <c r="H129" s="1">
        <v>245</v>
      </c>
      <c r="I129" s="1">
        <v>3241</v>
      </c>
      <c r="J129" s="1">
        <v>1011</v>
      </c>
      <c r="K129" s="1">
        <v>223</v>
      </c>
      <c r="L129" s="1">
        <v>187</v>
      </c>
      <c r="M129" s="1">
        <v>1329</v>
      </c>
      <c r="N129" s="1">
        <v>181</v>
      </c>
      <c r="O129" s="1">
        <v>2358</v>
      </c>
      <c r="P129" s="1">
        <v>22294</v>
      </c>
      <c r="Q129" s="1">
        <v>31990</v>
      </c>
    </row>
    <row r="130" spans="1:17" x14ac:dyDescent="0.35">
      <c r="A130" s="2">
        <v>120</v>
      </c>
      <c r="D130" s="1" t="s">
        <v>4</v>
      </c>
      <c r="E130" s="1">
        <v>3628</v>
      </c>
      <c r="F130" s="1">
        <v>4556</v>
      </c>
      <c r="G130" s="1">
        <v>1033</v>
      </c>
      <c r="H130" s="1">
        <v>381</v>
      </c>
      <c r="I130" s="1">
        <v>7560</v>
      </c>
      <c r="J130" s="1">
        <v>3158</v>
      </c>
      <c r="K130" s="1">
        <v>614</v>
      </c>
      <c r="L130" s="1">
        <v>400</v>
      </c>
      <c r="M130" s="1">
        <v>2266</v>
      </c>
      <c r="N130" s="1">
        <v>409</v>
      </c>
      <c r="O130" s="1">
        <v>4329</v>
      </c>
      <c r="P130" s="1">
        <v>46830</v>
      </c>
      <c r="Q130" s="1">
        <v>66295</v>
      </c>
    </row>
    <row r="131" spans="1:17" x14ac:dyDescent="0.35">
      <c r="A131" s="2">
        <v>121</v>
      </c>
      <c r="B131" s="1" t="s">
        <v>58</v>
      </c>
      <c r="C131" s="1" t="s">
        <v>5</v>
      </c>
      <c r="D131" s="1" t="s">
        <v>6</v>
      </c>
      <c r="E131" s="1">
        <v>3</v>
      </c>
      <c r="F131" s="1">
        <v>5</v>
      </c>
      <c r="G131" s="1">
        <v>0</v>
      </c>
      <c r="H131" s="1">
        <v>5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4</v>
      </c>
      <c r="P131" s="1">
        <v>181</v>
      </c>
      <c r="Q131" s="1">
        <v>194</v>
      </c>
    </row>
    <row r="132" spans="1:17" x14ac:dyDescent="0.35">
      <c r="A132" s="2">
        <v>122</v>
      </c>
      <c r="D132" s="1" t="s">
        <v>7</v>
      </c>
      <c r="E132" s="1">
        <v>0</v>
      </c>
      <c r="F132" s="1">
        <v>7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186</v>
      </c>
      <c r="Q132" s="1">
        <v>196</v>
      </c>
    </row>
    <row r="133" spans="1:17" x14ac:dyDescent="0.35">
      <c r="A133" s="2">
        <v>123</v>
      </c>
      <c r="D133" s="1" t="s">
        <v>4</v>
      </c>
      <c r="E133" s="1">
        <v>3</v>
      </c>
      <c r="F133" s="1">
        <v>18</v>
      </c>
      <c r="G133" s="1">
        <v>0</v>
      </c>
      <c r="H133" s="1">
        <v>5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3</v>
      </c>
      <c r="P133" s="1">
        <v>364</v>
      </c>
      <c r="Q133" s="1">
        <v>395</v>
      </c>
    </row>
    <row r="134" spans="1:17" x14ac:dyDescent="0.35">
      <c r="A134" s="2">
        <v>124</v>
      </c>
      <c r="C134" s="1" t="s">
        <v>8</v>
      </c>
      <c r="D134" s="1" t="s">
        <v>6</v>
      </c>
      <c r="E134" s="1">
        <v>0</v>
      </c>
      <c r="F134" s="1">
        <v>12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15</v>
      </c>
      <c r="N134" s="1">
        <v>0</v>
      </c>
      <c r="O134" s="1">
        <v>12</v>
      </c>
      <c r="P134" s="1">
        <v>293</v>
      </c>
      <c r="Q134" s="1">
        <v>332</v>
      </c>
    </row>
    <row r="135" spans="1:17" x14ac:dyDescent="0.35">
      <c r="A135" s="2">
        <v>125</v>
      </c>
      <c r="D135" s="1" t="s">
        <v>7</v>
      </c>
      <c r="E135" s="1">
        <v>0</v>
      </c>
      <c r="F135" s="1">
        <v>14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25</v>
      </c>
      <c r="N135" s="1">
        <v>0</v>
      </c>
      <c r="O135" s="1">
        <v>11</v>
      </c>
      <c r="P135" s="1">
        <v>282</v>
      </c>
      <c r="Q135" s="1">
        <v>324</v>
      </c>
    </row>
    <row r="136" spans="1:17" x14ac:dyDescent="0.35">
      <c r="A136" s="2">
        <v>126</v>
      </c>
      <c r="D136" s="1" t="s">
        <v>4</v>
      </c>
      <c r="E136" s="1">
        <v>0</v>
      </c>
      <c r="F136" s="1">
        <v>26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38</v>
      </c>
      <c r="N136" s="1">
        <v>0</v>
      </c>
      <c r="O136" s="1">
        <v>26</v>
      </c>
      <c r="P136" s="1">
        <v>576</v>
      </c>
      <c r="Q136" s="1">
        <v>658</v>
      </c>
    </row>
    <row r="137" spans="1:17" x14ac:dyDescent="0.35">
      <c r="A137" s="2">
        <v>127</v>
      </c>
      <c r="C137" s="1" t="s">
        <v>9</v>
      </c>
      <c r="D137" s="1" t="s">
        <v>6</v>
      </c>
      <c r="E137" s="1">
        <v>542</v>
      </c>
      <c r="F137" s="1">
        <v>332</v>
      </c>
      <c r="G137" s="1">
        <v>212</v>
      </c>
      <c r="H137" s="1">
        <v>15</v>
      </c>
      <c r="I137" s="1">
        <v>722</v>
      </c>
      <c r="J137" s="1">
        <v>483</v>
      </c>
      <c r="K137" s="1">
        <v>79</v>
      </c>
      <c r="L137" s="1">
        <v>85</v>
      </c>
      <c r="M137" s="1">
        <v>539</v>
      </c>
      <c r="N137" s="1">
        <v>81</v>
      </c>
      <c r="O137" s="1">
        <v>674</v>
      </c>
      <c r="P137" s="1">
        <v>6301</v>
      </c>
      <c r="Q137" s="1">
        <v>8902</v>
      </c>
    </row>
    <row r="138" spans="1:17" x14ac:dyDescent="0.35">
      <c r="A138" s="2">
        <v>128</v>
      </c>
      <c r="D138" s="1" t="s">
        <v>7</v>
      </c>
      <c r="E138" s="1">
        <v>863</v>
      </c>
      <c r="F138" s="1">
        <v>418</v>
      </c>
      <c r="G138" s="1">
        <v>261</v>
      </c>
      <c r="H138" s="1">
        <v>12</v>
      </c>
      <c r="I138" s="1">
        <v>457</v>
      </c>
      <c r="J138" s="1">
        <v>181</v>
      </c>
      <c r="K138" s="1">
        <v>63</v>
      </c>
      <c r="L138" s="1">
        <v>83</v>
      </c>
      <c r="M138" s="1">
        <v>662</v>
      </c>
      <c r="N138" s="1">
        <v>52</v>
      </c>
      <c r="O138" s="1">
        <v>657</v>
      </c>
      <c r="P138" s="1">
        <v>4607</v>
      </c>
      <c r="Q138" s="1">
        <v>7086</v>
      </c>
    </row>
    <row r="139" spans="1:17" x14ac:dyDescent="0.35">
      <c r="A139" s="2">
        <v>129</v>
      </c>
      <c r="D139" s="1" t="s">
        <v>4</v>
      </c>
      <c r="E139" s="1">
        <v>1401</v>
      </c>
      <c r="F139" s="1">
        <v>749</v>
      </c>
      <c r="G139" s="1">
        <v>470</v>
      </c>
      <c r="H139" s="1">
        <v>28</v>
      </c>
      <c r="I139" s="1">
        <v>1182</v>
      </c>
      <c r="J139" s="1">
        <v>665</v>
      </c>
      <c r="K139" s="1">
        <v>149</v>
      </c>
      <c r="L139" s="1">
        <v>167</v>
      </c>
      <c r="M139" s="1">
        <v>1200</v>
      </c>
      <c r="N139" s="1">
        <v>132</v>
      </c>
      <c r="O139" s="1">
        <v>1330</v>
      </c>
      <c r="P139" s="1">
        <v>10906</v>
      </c>
      <c r="Q139" s="1">
        <v>15991</v>
      </c>
    </row>
    <row r="140" spans="1:17" x14ac:dyDescent="0.35">
      <c r="A140" s="2">
        <v>130</v>
      </c>
      <c r="C140" s="1" t="s">
        <v>10</v>
      </c>
      <c r="D140" s="1" t="s">
        <v>6</v>
      </c>
      <c r="E140" s="1">
        <v>4978</v>
      </c>
      <c r="F140" s="1">
        <v>1205</v>
      </c>
      <c r="G140" s="1">
        <v>2257</v>
      </c>
      <c r="H140" s="1">
        <v>1299</v>
      </c>
      <c r="I140" s="1">
        <v>5241</v>
      </c>
      <c r="J140" s="1">
        <v>4681</v>
      </c>
      <c r="K140" s="1">
        <v>988</v>
      </c>
      <c r="L140" s="1">
        <v>1353</v>
      </c>
      <c r="M140" s="1">
        <v>1511</v>
      </c>
      <c r="N140" s="1">
        <v>1175</v>
      </c>
      <c r="O140" s="1">
        <v>2652</v>
      </c>
      <c r="P140" s="1">
        <v>6681</v>
      </c>
      <c r="Q140" s="1">
        <v>21141</v>
      </c>
    </row>
    <row r="141" spans="1:17" x14ac:dyDescent="0.35">
      <c r="A141" s="2">
        <v>131</v>
      </c>
      <c r="D141" s="1" t="s">
        <v>7</v>
      </c>
      <c r="E141" s="1">
        <v>10072</v>
      </c>
      <c r="F141" s="1">
        <v>1913</v>
      </c>
      <c r="G141" s="1">
        <v>1867</v>
      </c>
      <c r="H141" s="1">
        <v>1887</v>
      </c>
      <c r="I141" s="1">
        <v>5021</v>
      </c>
      <c r="J141" s="1">
        <v>3543</v>
      </c>
      <c r="K141" s="1">
        <v>926</v>
      </c>
      <c r="L141" s="1">
        <v>834</v>
      </c>
      <c r="M141" s="1">
        <v>3032</v>
      </c>
      <c r="N141" s="1">
        <v>962</v>
      </c>
      <c r="O141" s="1">
        <v>4180</v>
      </c>
      <c r="P141" s="1">
        <v>6358</v>
      </c>
      <c r="Q141" s="1">
        <v>23868</v>
      </c>
    </row>
    <row r="142" spans="1:17" x14ac:dyDescent="0.35">
      <c r="A142" s="2">
        <v>132</v>
      </c>
      <c r="D142" s="1" t="s">
        <v>4</v>
      </c>
      <c r="E142" s="1">
        <v>15052</v>
      </c>
      <c r="F142" s="1">
        <v>3125</v>
      </c>
      <c r="G142" s="1">
        <v>4122</v>
      </c>
      <c r="H142" s="1">
        <v>3186</v>
      </c>
      <c r="I142" s="1">
        <v>10257</v>
      </c>
      <c r="J142" s="1">
        <v>8223</v>
      </c>
      <c r="K142" s="1">
        <v>1917</v>
      </c>
      <c r="L142" s="1">
        <v>2183</v>
      </c>
      <c r="M142" s="1">
        <v>4546</v>
      </c>
      <c r="N142" s="1">
        <v>2134</v>
      </c>
      <c r="O142" s="1">
        <v>6835</v>
      </c>
      <c r="P142" s="1">
        <v>13041</v>
      </c>
      <c r="Q142" s="1">
        <v>45010</v>
      </c>
    </row>
    <row r="143" spans="1:17" x14ac:dyDescent="0.35">
      <c r="A143" s="2">
        <v>133</v>
      </c>
      <c r="C143" s="1" t="s">
        <v>4</v>
      </c>
      <c r="D143" s="1" t="s">
        <v>6</v>
      </c>
      <c r="E143" s="1">
        <v>5519</v>
      </c>
      <c r="F143" s="1">
        <v>1552</v>
      </c>
      <c r="G143" s="1">
        <v>2468</v>
      </c>
      <c r="H143" s="1">
        <v>1311</v>
      </c>
      <c r="I143" s="1">
        <v>5961</v>
      </c>
      <c r="J143" s="1">
        <v>5169</v>
      </c>
      <c r="K143" s="1">
        <v>1070</v>
      </c>
      <c r="L143" s="1">
        <v>1434</v>
      </c>
      <c r="M143" s="1">
        <v>2068</v>
      </c>
      <c r="N143" s="1">
        <v>1252</v>
      </c>
      <c r="O143" s="1">
        <v>3345</v>
      </c>
      <c r="P143" s="1">
        <v>13457</v>
      </c>
      <c r="Q143" s="1">
        <v>30575</v>
      </c>
    </row>
    <row r="144" spans="1:17" x14ac:dyDescent="0.35">
      <c r="A144" s="2">
        <v>134</v>
      </c>
      <c r="D144" s="1" t="s">
        <v>7</v>
      </c>
      <c r="E144" s="1">
        <v>10934</v>
      </c>
      <c r="F144" s="1">
        <v>2361</v>
      </c>
      <c r="G144" s="1">
        <v>2132</v>
      </c>
      <c r="H144" s="1">
        <v>1902</v>
      </c>
      <c r="I144" s="1">
        <v>5473</v>
      </c>
      <c r="J144" s="1">
        <v>3722</v>
      </c>
      <c r="K144" s="1">
        <v>986</v>
      </c>
      <c r="L144" s="1">
        <v>916</v>
      </c>
      <c r="M144" s="1">
        <v>3717</v>
      </c>
      <c r="N144" s="1">
        <v>1016</v>
      </c>
      <c r="O144" s="1">
        <v>4847</v>
      </c>
      <c r="P144" s="1">
        <v>11431</v>
      </c>
      <c r="Q144" s="1">
        <v>31472</v>
      </c>
    </row>
    <row r="145" spans="1:17" x14ac:dyDescent="0.35">
      <c r="A145" s="2">
        <v>135</v>
      </c>
      <c r="D145" s="1" t="s">
        <v>4</v>
      </c>
      <c r="E145" s="1">
        <v>16453</v>
      </c>
      <c r="F145" s="1">
        <v>3909</v>
      </c>
      <c r="G145" s="1">
        <v>4598</v>
      </c>
      <c r="H145" s="1">
        <v>3215</v>
      </c>
      <c r="I145" s="1">
        <v>11437</v>
      </c>
      <c r="J145" s="1">
        <v>8889</v>
      </c>
      <c r="K145" s="1">
        <v>2060</v>
      </c>
      <c r="L145" s="1">
        <v>2355</v>
      </c>
      <c r="M145" s="1">
        <v>5788</v>
      </c>
      <c r="N145" s="1">
        <v>2265</v>
      </c>
      <c r="O145" s="1">
        <v>8193</v>
      </c>
      <c r="P145" s="1">
        <v>24890</v>
      </c>
      <c r="Q145" s="1">
        <v>62046</v>
      </c>
    </row>
    <row r="146" spans="1:17" x14ac:dyDescent="0.35">
      <c r="A146" s="2">
        <v>136</v>
      </c>
      <c r="B146" s="1" t="s">
        <v>59</v>
      </c>
      <c r="C146" s="1" t="s">
        <v>5</v>
      </c>
      <c r="D146" s="1" t="s">
        <v>6</v>
      </c>
      <c r="E146" s="1">
        <v>0</v>
      </c>
      <c r="F146" s="1">
        <v>89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10</v>
      </c>
      <c r="N146" s="1">
        <v>0</v>
      </c>
      <c r="O146" s="1">
        <v>38</v>
      </c>
      <c r="P146" s="1">
        <v>1468</v>
      </c>
      <c r="Q146" s="1">
        <v>1603</v>
      </c>
    </row>
    <row r="147" spans="1:17" x14ac:dyDescent="0.35">
      <c r="A147" s="2">
        <v>137</v>
      </c>
      <c r="D147" s="1" t="s">
        <v>7</v>
      </c>
      <c r="E147" s="1">
        <v>0</v>
      </c>
      <c r="F147" s="1">
        <v>46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7</v>
      </c>
      <c r="N147" s="1">
        <v>0</v>
      </c>
      <c r="O147" s="1">
        <v>25</v>
      </c>
      <c r="P147" s="1">
        <v>1519</v>
      </c>
      <c r="Q147" s="1">
        <v>1602</v>
      </c>
    </row>
    <row r="148" spans="1:17" x14ac:dyDescent="0.35">
      <c r="A148" s="2">
        <v>138</v>
      </c>
      <c r="D148" s="1" t="s">
        <v>4</v>
      </c>
      <c r="E148" s="1">
        <v>0</v>
      </c>
      <c r="F148" s="1">
        <v>137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14</v>
      </c>
      <c r="N148" s="1">
        <v>0</v>
      </c>
      <c r="O148" s="1">
        <v>61</v>
      </c>
      <c r="P148" s="1">
        <v>2994</v>
      </c>
      <c r="Q148" s="1">
        <v>3206</v>
      </c>
    </row>
    <row r="149" spans="1:17" x14ac:dyDescent="0.35">
      <c r="A149" s="2">
        <v>139</v>
      </c>
      <c r="C149" s="1" t="s">
        <v>8</v>
      </c>
      <c r="D149" s="1" t="s">
        <v>6</v>
      </c>
      <c r="E149" s="1">
        <v>5</v>
      </c>
      <c r="F149" s="1">
        <v>124</v>
      </c>
      <c r="G149" s="1">
        <v>8</v>
      </c>
      <c r="H149" s="1">
        <v>0</v>
      </c>
      <c r="I149" s="1">
        <v>3</v>
      </c>
      <c r="J149" s="1">
        <v>3</v>
      </c>
      <c r="K149" s="1">
        <v>5</v>
      </c>
      <c r="L149" s="1">
        <v>4</v>
      </c>
      <c r="M149" s="1">
        <v>82</v>
      </c>
      <c r="N149" s="1">
        <v>0</v>
      </c>
      <c r="O149" s="1">
        <v>74</v>
      </c>
      <c r="P149" s="1">
        <v>3340</v>
      </c>
      <c r="Q149" s="1">
        <v>3627</v>
      </c>
    </row>
    <row r="150" spans="1:17" x14ac:dyDescent="0.35">
      <c r="A150" s="2">
        <v>140</v>
      </c>
      <c r="D150" s="1" t="s">
        <v>7</v>
      </c>
      <c r="E150" s="1">
        <v>0</v>
      </c>
      <c r="F150" s="1">
        <v>141</v>
      </c>
      <c r="G150" s="1">
        <v>9</v>
      </c>
      <c r="H150" s="1">
        <v>0</v>
      </c>
      <c r="I150" s="1">
        <v>10</v>
      </c>
      <c r="J150" s="1">
        <v>0</v>
      </c>
      <c r="K150" s="1">
        <v>0</v>
      </c>
      <c r="L150" s="1">
        <v>0</v>
      </c>
      <c r="M150" s="1">
        <v>159</v>
      </c>
      <c r="N150" s="1">
        <v>0</v>
      </c>
      <c r="O150" s="1">
        <v>86</v>
      </c>
      <c r="P150" s="1">
        <v>3033</v>
      </c>
      <c r="Q150" s="1">
        <v>3385</v>
      </c>
    </row>
    <row r="151" spans="1:17" x14ac:dyDescent="0.35">
      <c r="A151" s="2">
        <v>141</v>
      </c>
      <c r="D151" s="1" t="s">
        <v>4</v>
      </c>
      <c r="E151" s="1">
        <v>6</v>
      </c>
      <c r="F151" s="1">
        <v>260</v>
      </c>
      <c r="G151" s="1">
        <v>11</v>
      </c>
      <c r="H151" s="1">
        <v>3</v>
      </c>
      <c r="I151" s="1">
        <v>7</v>
      </c>
      <c r="J151" s="1">
        <v>11</v>
      </c>
      <c r="K151" s="1">
        <v>6</v>
      </c>
      <c r="L151" s="1">
        <v>4</v>
      </c>
      <c r="M151" s="1">
        <v>234</v>
      </c>
      <c r="N151" s="1">
        <v>0</v>
      </c>
      <c r="O151" s="1">
        <v>157</v>
      </c>
      <c r="P151" s="1">
        <v>6372</v>
      </c>
      <c r="Q151" s="1">
        <v>7018</v>
      </c>
    </row>
    <row r="152" spans="1:17" x14ac:dyDescent="0.35">
      <c r="A152" s="2">
        <v>142</v>
      </c>
      <c r="C152" s="1" t="s">
        <v>9</v>
      </c>
      <c r="D152" s="1" t="s">
        <v>6</v>
      </c>
      <c r="E152" s="1">
        <v>286</v>
      </c>
      <c r="F152" s="1">
        <v>852</v>
      </c>
      <c r="G152" s="1">
        <v>153</v>
      </c>
      <c r="H152" s="1">
        <v>0</v>
      </c>
      <c r="I152" s="1">
        <v>768</v>
      </c>
      <c r="J152" s="1">
        <v>355</v>
      </c>
      <c r="K152" s="1">
        <v>76</v>
      </c>
      <c r="L152" s="1">
        <v>46</v>
      </c>
      <c r="M152" s="1">
        <v>443</v>
      </c>
      <c r="N152" s="1">
        <v>49</v>
      </c>
      <c r="O152" s="1">
        <v>1140</v>
      </c>
      <c r="P152" s="1">
        <v>16420</v>
      </c>
      <c r="Q152" s="1">
        <v>19757</v>
      </c>
    </row>
    <row r="153" spans="1:17" x14ac:dyDescent="0.35">
      <c r="A153" s="2">
        <v>143</v>
      </c>
      <c r="D153" s="1" t="s">
        <v>7</v>
      </c>
      <c r="E153" s="1">
        <v>643</v>
      </c>
      <c r="F153" s="1">
        <v>1164</v>
      </c>
      <c r="G153" s="1">
        <v>372</v>
      </c>
      <c r="H153" s="1">
        <v>5</v>
      </c>
      <c r="I153" s="1">
        <v>616</v>
      </c>
      <c r="J153" s="1">
        <v>149</v>
      </c>
      <c r="K153" s="1">
        <v>68</v>
      </c>
      <c r="L153" s="1">
        <v>45</v>
      </c>
      <c r="M153" s="1">
        <v>890</v>
      </c>
      <c r="N153" s="1">
        <v>47</v>
      </c>
      <c r="O153" s="1">
        <v>1490</v>
      </c>
      <c r="P153" s="1">
        <v>17975</v>
      </c>
      <c r="Q153" s="1">
        <v>22357</v>
      </c>
    </row>
    <row r="154" spans="1:17" x14ac:dyDescent="0.35">
      <c r="A154" s="2">
        <v>144</v>
      </c>
      <c r="D154" s="1" t="s">
        <v>4</v>
      </c>
      <c r="E154" s="1">
        <v>925</v>
      </c>
      <c r="F154" s="1">
        <v>2021</v>
      </c>
      <c r="G154" s="1">
        <v>531</v>
      </c>
      <c r="H154" s="1">
        <v>7</v>
      </c>
      <c r="I154" s="1">
        <v>1384</v>
      </c>
      <c r="J154" s="1">
        <v>506</v>
      </c>
      <c r="K154" s="1">
        <v>140</v>
      </c>
      <c r="L154" s="1">
        <v>89</v>
      </c>
      <c r="M154" s="1">
        <v>1337</v>
      </c>
      <c r="N154" s="1">
        <v>99</v>
      </c>
      <c r="O154" s="1">
        <v>2622</v>
      </c>
      <c r="P154" s="1">
        <v>34390</v>
      </c>
      <c r="Q154" s="1">
        <v>42117</v>
      </c>
    </row>
    <row r="155" spans="1:17" x14ac:dyDescent="0.35">
      <c r="A155" s="2">
        <v>145</v>
      </c>
      <c r="C155" s="1" t="s">
        <v>10</v>
      </c>
      <c r="D155" s="1" t="s">
        <v>6</v>
      </c>
      <c r="E155" s="1">
        <v>394</v>
      </c>
      <c r="F155" s="1">
        <v>206</v>
      </c>
      <c r="G155" s="1">
        <v>289</v>
      </c>
      <c r="H155" s="1">
        <v>71</v>
      </c>
      <c r="I155" s="1">
        <v>825</v>
      </c>
      <c r="J155" s="1">
        <v>639</v>
      </c>
      <c r="K155" s="1">
        <v>116</v>
      </c>
      <c r="L155" s="1">
        <v>59</v>
      </c>
      <c r="M155" s="1">
        <v>107</v>
      </c>
      <c r="N155" s="1">
        <v>124</v>
      </c>
      <c r="O155" s="1">
        <v>576</v>
      </c>
      <c r="P155" s="1">
        <v>1754</v>
      </c>
      <c r="Q155" s="1">
        <v>3951</v>
      </c>
    </row>
    <row r="156" spans="1:17" x14ac:dyDescent="0.35">
      <c r="A156" s="2">
        <v>146</v>
      </c>
      <c r="D156" s="1" t="s">
        <v>7</v>
      </c>
      <c r="E156" s="1">
        <v>997</v>
      </c>
      <c r="F156" s="1">
        <v>368</v>
      </c>
      <c r="G156" s="1">
        <v>351</v>
      </c>
      <c r="H156" s="1">
        <v>133</v>
      </c>
      <c r="I156" s="1">
        <v>746</v>
      </c>
      <c r="J156" s="1">
        <v>348</v>
      </c>
      <c r="K156" s="1">
        <v>71</v>
      </c>
      <c r="L156" s="1">
        <v>82</v>
      </c>
      <c r="M156" s="1">
        <v>188</v>
      </c>
      <c r="N156" s="1">
        <v>83</v>
      </c>
      <c r="O156" s="1">
        <v>847</v>
      </c>
      <c r="P156" s="1">
        <v>2399</v>
      </c>
      <c r="Q156" s="1">
        <v>5061</v>
      </c>
    </row>
    <row r="157" spans="1:17" x14ac:dyDescent="0.35">
      <c r="A157" s="2">
        <v>147</v>
      </c>
      <c r="D157" s="1" t="s">
        <v>4</v>
      </c>
      <c r="E157" s="1">
        <v>1396</v>
      </c>
      <c r="F157" s="1">
        <v>570</v>
      </c>
      <c r="G157" s="1">
        <v>637</v>
      </c>
      <c r="H157" s="1">
        <v>195</v>
      </c>
      <c r="I157" s="1">
        <v>1575</v>
      </c>
      <c r="J157" s="1">
        <v>988</v>
      </c>
      <c r="K157" s="1">
        <v>186</v>
      </c>
      <c r="L157" s="1">
        <v>139</v>
      </c>
      <c r="M157" s="1">
        <v>300</v>
      </c>
      <c r="N157" s="1">
        <v>203</v>
      </c>
      <c r="O157" s="1">
        <v>1420</v>
      </c>
      <c r="P157" s="1">
        <v>4150</v>
      </c>
      <c r="Q157" s="1">
        <v>9009</v>
      </c>
    </row>
    <row r="158" spans="1:17" x14ac:dyDescent="0.35">
      <c r="A158" s="2">
        <v>148</v>
      </c>
      <c r="C158" s="1" t="s">
        <v>4</v>
      </c>
      <c r="D158" s="1" t="s">
        <v>6</v>
      </c>
      <c r="E158" s="1">
        <v>687</v>
      </c>
      <c r="F158" s="1">
        <v>1269</v>
      </c>
      <c r="G158" s="1">
        <v>451</v>
      </c>
      <c r="H158" s="1">
        <v>73</v>
      </c>
      <c r="I158" s="1">
        <v>1598</v>
      </c>
      <c r="J158" s="1">
        <v>1002</v>
      </c>
      <c r="K158" s="1">
        <v>191</v>
      </c>
      <c r="L158" s="1">
        <v>106</v>
      </c>
      <c r="M158" s="1">
        <v>642</v>
      </c>
      <c r="N158" s="1">
        <v>177</v>
      </c>
      <c r="O158" s="1">
        <v>1818</v>
      </c>
      <c r="P158" s="1">
        <v>22978</v>
      </c>
      <c r="Q158" s="1">
        <v>28943</v>
      </c>
    </row>
    <row r="159" spans="1:17" x14ac:dyDescent="0.35">
      <c r="A159" s="2">
        <v>149</v>
      </c>
      <c r="D159" s="1" t="s">
        <v>7</v>
      </c>
      <c r="E159" s="1">
        <v>1641</v>
      </c>
      <c r="F159" s="1">
        <v>1713</v>
      </c>
      <c r="G159" s="1">
        <v>729</v>
      </c>
      <c r="H159" s="1">
        <v>139</v>
      </c>
      <c r="I159" s="1">
        <v>1373</v>
      </c>
      <c r="J159" s="1">
        <v>504</v>
      </c>
      <c r="K159" s="1">
        <v>143</v>
      </c>
      <c r="L159" s="1">
        <v>130</v>
      </c>
      <c r="M159" s="1">
        <v>1245</v>
      </c>
      <c r="N159" s="1">
        <v>133</v>
      </c>
      <c r="O159" s="1">
        <v>2451</v>
      </c>
      <c r="P159" s="1">
        <v>24927</v>
      </c>
      <c r="Q159" s="1">
        <v>32406</v>
      </c>
    </row>
    <row r="160" spans="1:17" x14ac:dyDescent="0.35">
      <c r="A160" s="2">
        <v>150</v>
      </c>
      <c r="D160" s="1" t="s">
        <v>4</v>
      </c>
      <c r="E160" s="1">
        <v>2331</v>
      </c>
      <c r="F160" s="1">
        <v>2991</v>
      </c>
      <c r="G160" s="1">
        <v>1180</v>
      </c>
      <c r="H160" s="1">
        <v>207</v>
      </c>
      <c r="I160" s="1">
        <v>2967</v>
      </c>
      <c r="J160" s="1">
        <v>1505</v>
      </c>
      <c r="K160" s="1">
        <v>331</v>
      </c>
      <c r="L160" s="1">
        <v>230</v>
      </c>
      <c r="M160" s="1">
        <v>1880</v>
      </c>
      <c r="N160" s="1">
        <v>309</v>
      </c>
      <c r="O160" s="1">
        <v>4268</v>
      </c>
      <c r="P160" s="1">
        <v>47906</v>
      </c>
      <c r="Q160" s="1">
        <v>61347</v>
      </c>
    </row>
    <row r="161" spans="1:17" x14ac:dyDescent="0.35">
      <c r="A161" s="2">
        <v>151</v>
      </c>
      <c r="B161" s="1" t="s">
        <v>60</v>
      </c>
      <c r="C161" s="1" t="s">
        <v>5</v>
      </c>
      <c r="D161" s="1" t="s">
        <v>6</v>
      </c>
      <c r="E161" s="1">
        <v>0</v>
      </c>
      <c r="F161" s="1">
        <v>12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3</v>
      </c>
      <c r="N161" s="1">
        <v>0</v>
      </c>
      <c r="O161" s="1">
        <v>11</v>
      </c>
      <c r="P161" s="1">
        <v>199</v>
      </c>
      <c r="Q161" s="1">
        <v>223</v>
      </c>
    </row>
    <row r="162" spans="1:17" x14ac:dyDescent="0.35">
      <c r="A162" s="2">
        <v>152</v>
      </c>
      <c r="D162" s="1" t="s">
        <v>7</v>
      </c>
      <c r="E162" s="1">
        <v>0</v>
      </c>
      <c r="F162" s="1">
        <v>14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8</v>
      </c>
      <c r="P162" s="1">
        <v>214</v>
      </c>
      <c r="Q162" s="1">
        <v>232</v>
      </c>
    </row>
    <row r="163" spans="1:17" x14ac:dyDescent="0.35">
      <c r="A163" s="2">
        <v>153</v>
      </c>
      <c r="D163" s="1" t="s">
        <v>4</v>
      </c>
      <c r="E163" s="1">
        <v>0</v>
      </c>
      <c r="F163" s="1">
        <v>19</v>
      </c>
      <c r="G163" s="1">
        <v>0</v>
      </c>
      <c r="H163" s="1">
        <v>0</v>
      </c>
      <c r="I163" s="1">
        <v>3</v>
      </c>
      <c r="J163" s="1">
        <v>0</v>
      </c>
      <c r="K163" s="1">
        <v>0</v>
      </c>
      <c r="L163" s="1">
        <v>0</v>
      </c>
      <c r="M163" s="1">
        <v>4</v>
      </c>
      <c r="N163" s="1">
        <v>0</v>
      </c>
      <c r="O163" s="1">
        <v>16</v>
      </c>
      <c r="P163" s="1">
        <v>416</v>
      </c>
      <c r="Q163" s="1">
        <v>462</v>
      </c>
    </row>
    <row r="164" spans="1:17" x14ac:dyDescent="0.35">
      <c r="A164" s="2">
        <v>154</v>
      </c>
      <c r="C164" s="1" t="s">
        <v>8</v>
      </c>
      <c r="D164" s="1" t="s">
        <v>6</v>
      </c>
      <c r="E164" s="1">
        <v>0</v>
      </c>
      <c r="F164" s="1">
        <v>17</v>
      </c>
      <c r="G164" s="1">
        <v>0</v>
      </c>
      <c r="H164" s="1">
        <v>0</v>
      </c>
      <c r="I164" s="1">
        <v>0</v>
      </c>
      <c r="J164" s="1">
        <v>4</v>
      </c>
      <c r="K164" s="1">
        <v>0</v>
      </c>
      <c r="L164" s="1">
        <v>0</v>
      </c>
      <c r="M164" s="1">
        <v>12</v>
      </c>
      <c r="N164" s="1">
        <v>0</v>
      </c>
      <c r="O164" s="1">
        <v>4</v>
      </c>
      <c r="P164" s="1">
        <v>385</v>
      </c>
      <c r="Q164" s="1">
        <v>419</v>
      </c>
    </row>
    <row r="165" spans="1:17" x14ac:dyDescent="0.35">
      <c r="A165" s="2">
        <v>155</v>
      </c>
      <c r="D165" s="1" t="s">
        <v>7</v>
      </c>
      <c r="E165" s="1">
        <v>0</v>
      </c>
      <c r="F165" s="1">
        <v>16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35</v>
      </c>
      <c r="N165" s="1">
        <v>0</v>
      </c>
      <c r="O165" s="1">
        <v>12</v>
      </c>
      <c r="P165" s="1">
        <v>399</v>
      </c>
      <c r="Q165" s="1">
        <v>453</v>
      </c>
    </row>
    <row r="166" spans="1:17" x14ac:dyDescent="0.35">
      <c r="A166" s="2">
        <v>156</v>
      </c>
      <c r="D166" s="1" t="s">
        <v>4</v>
      </c>
      <c r="E166" s="1">
        <v>0</v>
      </c>
      <c r="F166" s="1">
        <v>32</v>
      </c>
      <c r="G166" s="1">
        <v>0</v>
      </c>
      <c r="H166" s="1">
        <v>0</v>
      </c>
      <c r="I166" s="1">
        <v>0</v>
      </c>
      <c r="J166" s="1">
        <v>4</v>
      </c>
      <c r="K166" s="1">
        <v>0</v>
      </c>
      <c r="L166" s="1">
        <v>0</v>
      </c>
      <c r="M166" s="1">
        <v>41</v>
      </c>
      <c r="N166" s="1">
        <v>0</v>
      </c>
      <c r="O166" s="1">
        <v>23</v>
      </c>
      <c r="P166" s="1">
        <v>784</v>
      </c>
      <c r="Q166" s="1">
        <v>875</v>
      </c>
    </row>
    <row r="167" spans="1:17" x14ac:dyDescent="0.35">
      <c r="A167" s="2">
        <v>157</v>
      </c>
      <c r="C167" s="1" t="s">
        <v>9</v>
      </c>
      <c r="D167" s="1" t="s">
        <v>6</v>
      </c>
      <c r="E167" s="1">
        <v>382</v>
      </c>
      <c r="F167" s="1">
        <v>198</v>
      </c>
      <c r="G167" s="1">
        <v>148</v>
      </c>
      <c r="H167" s="1">
        <v>16</v>
      </c>
      <c r="I167" s="1">
        <v>530</v>
      </c>
      <c r="J167" s="1">
        <v>395</v>
      </c>
      <c r="K167" s="1">
        <v>67</v>
      </c>
      <c r="L167" s="1">
        <v>92</v>
      </c>
      <c r="M167" s="1">
        <v>443</v>
      </c>
      <c r="N167" s="1">
        <v>64</v>
      </c>
      <c r="O167" s="1">
        <v>535</v>
      </c>
      <c r="P167" s="1">
        <v>3995</v>
      </c>
      <c r="Q167" s="1">
        <v>5912</v>
      </c>
    </row>
    <row r="168" spans="1:17" x14ac:dyDescent="0.35">
      <c r="A168" s="2">
        <v>158</v>
      </c>
      <c r="D168" s="1" t="s">
        <v>7</v>
      </c>
      <c r="E168" s="1">
        <v>698</v>
      </c>
      <c r="F168" s="1">
        <v>326</v>
      </c>
      <c r="G168" s="1">
        <v>186</v>
      </c>
      <c r="H168" s="1">
        <v>10</v>
      </c>
      <c r="I168" s="1">
        <v>313</v>
      </c>
      <c r="J168" s="1">
        <v>128</v>
      </c>
      <c r="K168" s="1">
        <v>45</v>
      </c>
      <c r="L168" s="1">
        <v>75</v>
      </c>
      <c r="M168" s="1">
        <v>596</v>
      </c>
      <c r="N168" s="1">
        <v>35</v>
      </c>
      <c r="O168" s="1">
        <v>617</v>
      </c>
      <c r="P168" s="1">
        <v>3305</v>
      </c>
      <c r="Q168" s="1">
        <v>5264</v>
      </c>
    </row>
    <row r="169" spans="1:17" x14ac:dyDescent="0.35">
      <c r="A169" s="2">
        <v>159</v>
      </c>
      <c r="D169" s="1" t="s">
        <v>4</v>
      </c>
      <c r="E169" s="1">
        <v>1075</v>
      </c>
      <c r="F169" s="1">
        <v>523</v>
      </c>
      <c r="G169" s="1">
        <v>328</v>
      </c>
      <c r="H169" s="1">
        <v>26</v>
      </c>
      <c r="I169" s="1">
        <v>843</v>
      </c>
      <c r="J169" s="1">
        <v>526</v>
      </c>
      <c r="K169" s="1">
        <v>114</v>
      </c>
      <c r="L169" s="1">
        <v>170</v>
      </c>
      <c r="M169" s="1">
        <v>1045</v>
      </c>
      <c r="N169" s="1">
        <v>99</v>
      </c>
      <c r="O169" s="1">
        <v>1153</v>
      </c>
      <c r="P169" s="1">
        <v>7303</v>
      </c>
      <c r="Q169" s="1">
        <v>11178</v>
      </c>
    </row>
    <row r="170" spans="1:17" x14ac:dyDescent="0.35">
      <c r="A170" s="2">
        <v>160</v>
      </c>
      <c r="C170" s="1" t="s">
        <v>10</v>
      </c>
      <c r="D170" s="1" t="s">
        <v>6</v>
      </c>
      <c r="E170" s="1">
        <v>2964</v>
      </c>
      <c r="F170" s="1">
        <v>783</v>
      </c>
      <c r="G170" s="1">
        <v>1400</v>
      </c>
      <c r="H170" s="1">
        <v>802</v>
      </c>
      <c r="I170" s="1">
        <v>3249</v>
      </c>
      <c r="J170" s="1">
        <v>3101</v>
      </c>
      <c r="K170" s="1">
        <v>734</v>
      </c>
      <c r="L170" s="1">
        <v>813</v>
      </c>
      <c r="M170" s="1">
        <v>1086</v>
      </c>
      <c r="N170" s="1">
        <v>865</v>
      </c>
      <c r="O170" s="1">
        <v>2119</v>
      </c>
      <c r="P170" s="1">
        <v>4912</v>
      </c>
      <c r="Q170" s="1">
        <v>14482</v>
      </c>
    </row>
    <row r="171" spans="1:17" x14ac:dyDescent="0.35">
      <c r="A171" s="2">
        <v>161</v>
      </c>
      <c r="D171" s="1" t="s">
        <v>7</v>
      </c>
      <c r="E171" s="1">
        <v>7251</v>
      </c>
      <c r="F171" s="1">
        <v>1473</v>
      </c>
      <c r="G171" s="1">
        <v>1367</v>
      </c>
      <c r="H171" s="1">
        <v>1405</v>
      </c>
      <c r="I171" s="1">
        <v>3491</v>
      </c>
      <c r="J171" s="1">
        <v>2366</v>
      </c>
      <c r="K171" s="1">
        <v>661</v>
      </c>
      <c r="L171" s="1">
        <v>510</v>
      </c>
      <c r="M171" s="1">
        <v>2381</v>
      </c>
      <c r="N171" s="1">
        <v>704</v>
      </c>
      <c r="O171" s="1">
        <v>3658</v>
      </c>
      <c r="P171" s="1">
        <v>5040</v>
      </c>
      <c r="Q171" s="1">
        <v>18089</v>
      </c>
    </row>
    <row r="172" spans="1:17" x14ac:dyDescent="0.35">
      <c r="A172" s="2">
        <v>162</v>
      </c>
      <c r="D172" s="1" t="s">
        <v>4</v>
      </c>
      <c r="E172" s="1">
        <v>10213</v>
      </c>
      <c r="F172" s="1">
        <v>2255</v>
      </c>
      <c r="G172" s="1">
        <v>2765</v>
      </c>
      <c r="H172" s="1">
        <v>2203</v>
      </c>
      <c r="I172" s="1">
        <v>6738</v>
      </c>
      <c r="J172" s="1">
        <v>5465</v>
      </c>
      <c r="K172" s="1">
        <v>1396</v>
      </c>
      <c r="L172" s="1">
        <v>1329</v>
      </c>
      <c r="M172" s="1">
        <v>3460</v>
      </c>
      <c r="N172" s="1">
        <v>1568</v>
      </c>
      <c r="O172" s="1">
        <v>5779</v>
      </c>
      <c r="P172" s="1">
        <v>9947</v>
      </c>
      <c r="Q172" s="1">
        <v>32572</v>
      </c>
    </row>
    <row r="173" spans="1:17" x14ac:dyDescent="0.35">
      <c r="A173" s="2">
        <v>163</v>
      </c>
      <c r="C173" s="1" t="s">
        <v>4</v>
      </c>
      <c r="D173" s="1" t="s">
        <v>6</v>
      </c>
      <c r="E173" s="1">
        <v>3341</v>
      </c>
      <c r="F173" s="1">
        <v>1015</v>
      </c>
      <c r="G173" s="1">
        <v>1543</v>
      </c>
      <c r="H173" s="1">
        <v>820</v>
      </c>
      <c r="I173" s="1">
        <v>3785</v>
      </c>
      <c r="J173" s="1">
        <v>3498</v>
      </c>
      <c r="K173" s="1">
        <v>802</v>
      </c>
      <c r="L173" s="1">
        <v>906</v>
      </c>
      <c r="M173" s="1">
        <v>1542</v>
      </c>
      <c r="N173" s="1">
        <v>933</v>
      </c>
      <c r="O173" s="1">
        <v>2673</v>
      </c>
      <c r="P173" s="1">
        <v>9492</v>
      </c>
      <c r="Q173" s="1">
        <v>21035</v>
      </c>
    </row>
    <row r="174" spans="1:17" x14ac:dyDescent="0.35">
      <c r="A174" s="2">
        <v>164</v>
      </c>
      <c r="D174" s="1" t="s">
        <v>7</v>
      </c>
      <c r="E174" s="1">
        <v>7944</v>
      </c>
      <c r="F174" s="1">
        <v>1819</v>
      </c>
      <c r="G174" s="1">
        <v>1550</v>
      </c>
      <c r="H174" s="1">
        <v>1413</v>
      </c>
      <c r="I174" s="1">
        <v>3805</v>
      </c>
      <c r="J174" s="1">
        <v>2496</v>
      </c>
      <c r="K174" s="1">
        <v>708</v>
      </c>
      <c r="L174" s="1">
        <v>587</v>
      </c>
      <c r="M174" s="1">
        <v>3007</v>
      </c>
      <c r="N174" s="1">
        <v>737</v>
      </c>
      <c r="O174" s="1">
        <v>4296</v>
      </c>
      <c r="P174" s="1">
        <v>8956</v>
      </c>
      <c r="Q174" s="1">
        <v>24044</v>
      </c>
    </row>
    <row r="175" spans="1:17" x14ac:dyDescent="0.35">
      <c r="A175" s="2">
        <v>165</v>
      </c>
      <c r="D175" s="1" t="s">
        <v>4</v>
      </c>
      <c r="E175" s="1">
        <v>11292</v>
      </c>
      <c r="F175" s="1">
        <v>2838</v>
      </c>
      <c r="G175" s="1">
        <v>3098</v>
      </c>
      <c r="H175" s="1">
        <v>2236</v>
      </c>
      <c r="I175" s="1">
        <v>7585</v>
      </c>
      <c r="J175" s="1">
        <v>5992</v>
      </c>
      <c r="K175" s="1">
        <v>1504</v>
      </c>
      <c r="L175" s="1">
        <v>1494</v>
      </c>
      <c r="M175" s="1">
        <v>4545</v>
      </c>
      <c r="N175" s="1">
        <v>1674</v>
      </c>
      <c r="O175" s="1">
        <v>6966</v>
      </c>
      <c r="P175" s="1">
        <v>18448</v>
      </c>
      <c r="Q175" s="1">
        <v>45080</v>
      </c>
    </row>
    <row r="176" spans="1:17" x14ac:dyDescent="0.35">
      <c r="A176" s="2">
        <v>166</v>
      </c>
      <c r="B176" s="1" t="s">
        <v>61</v>
      </c>
      <c r="C176" s="1" t="s">
        <v>5</v>
      </c>
      <c r="D176" s="1" t="s">
        <v>6</v>
      </c>
      <c r="E176" s="1">
        <v>0</v>
      </c>
      <c r="F176" s="1">
        <v>56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14</v>
      </c>
      <c r="N176" s="1">
        <v>0</v>
      </c>
      <c r="O176" s="1">
        <v>17</v>
      </c>
      <c r="P176" s="1">
        <v>771</v>
      </c>
      <c r="Q176" s="1">
        <v>862</v>
      </c>
    </row>
    <row r="177" spans="1:17" x14ac:dyDescent="0.35">
      <c r="A177" s="2">
        <v>167</v>
      </c>
      <c r="D177" s="1" t="s">
        <v>7</v>
      </c>
      <c r="E177" s="1">
        <v>0</v>
      </c>
      <c r="F177" s="1">
        <v>45</v>
      </c>
      <c r="G177" s="1">
        <v>3</v>
      </c>
      <c r="H177" s="1">
        <v>0</v>
      </c>
      <c r="I177" s="1">
        <v>3</v>
      </c>
      <c r="J177" s="1">
        <v>3</v>
      </c>
      <c r="K177" s="1">
        <v>0</v>
      </c>
      <c r="L177" s="1">
        <v>0</v>
      </c>
      <c r="M177" s="1">
        <v>21</v>
      </c>
      <c r="N177" s="1">
        <v>0</v>
      </c>
      <c r="O177" s="1">
        <v>16</v>
      </c>
      <c r="P177" s="1">
        <v>773</v>
      </c>
      <c r="Q177" s="1">
        <v>857</v>
      </c>
    </row>
    <row r="178" spans="1:17" x14ac:dyDescent="0.35">
      <c r="A178" s="2">
        <v>168</v>
      </c>
      <c r="D178" s="1" t="s">
        <v>4</v>
      </c>
      <c r="E178" s="1">
        <v>0</v>
      </c>
      <c r="F178" s="1">
        <v>102</v>
      </c>
      <c r="G178" s="1">
        <v>3</v>
      </c>
      <c r="H178" s="1">
        <v>0</v>
      </c>
      <c r="I178" s="1">
        <v>4</v>
      </c>
      <c r="J178" s="1">
        <v>3</v>
      </c>
      <c r="K178" s="1">
        <v>0</v>
      </c>
      <c r="L178" s="1">
        <v>0</v>
      </c>
      <c r="M178" s="1">
        <v>28</v>
      </c>
      <c r="N178" s="1">
        <v>0</v>
      </c>
      <c r="O178" s="1">
        <v>36</v>
      </c>
      <c r="P178" s="1">
        <v>1547</v>
      </c>
      <c r="Q178" s="1">
        <v>1716</v>
      </c>
    </row>
    <row r="179" spans="1:17" x14ac:dyDescent="0.35">
      <c r="A179" s="2">
        <v>169</v>
      </c>
      <c r="C179" s="1" t="s">
        <v>8</v>
      </c>
      <c r="D179" s="1" t="s">
        <v>6</v>
      </c>
      <c r="E179" s="1">
        <v>3</v>
      </c>
      <c r="F179" s="1">
        <v>95</v>
      </c>
      <c r="G179" s="1">
        <v>5</v>
      </c>
      <c r="H179" s="1">
        <v>0</v>
      </c>
      <c r="I179" s="1">
        <v>10</v>
      </c>
      <c r="J179" s="1">
        <v>3</v>
      </c>
      <c r="K179" s="1">
        <v>0</v>
      </c>
      <c r="L179" s="1">
        <v>0</v>
      </c>
      <c r="M179" s="1">
        <v>85</v>
      </c>
      <c r="N179" s="1">
        <v>0</v>
      </c>
      <c r="O179" s="1">
        <v>56</v>
      </c>
      <c r="P179" s="1">
        <v>1233</v>
      </c>
      <c r="Q179" s="1">
        <v>1456</v>
      </c>
    </row>
    <row r="180" spans="1:17" x14ac:dyDescent="0.35">
      <c r="A180" s="2">
        <v>170</v>
      </c>
      <c r="D180" s="1" t="s">
        <v>7</v>
      </c>
      <c r="E180" s="1">
        <v>11</v>
      </c>
      <c r="F180" s="1">
        <v>134</v>
      </c>
      <c r="G180" s="1">
        <v>8</v>
      </c>
      <c r="H180" s="1">
        <v>0</v>
      </c>
      <c r="I180" s="1">
        <v>12</v>
      </c>
      <c r="J180" s="1">
        <v>4</v>
      </c>
      <c r="K180" s="1">
        <v>0</v>
      </c>
      <c r="L180" s="1">
        <v>0</v>
      </c>
      <c r="M180" s="1">
        <v>212</v>
      </c>
      <c r="N180" s="1">
        <v>0</v>
      </c>
      <c r="O180" s="1">
        <v>83</v>
      </c>
      <c r="P180" s="1">
        <v>1008</v>
      </c>
      <c r="Q180" s="1">
        <v>1388</v>
      </c>
    </row>
    <row r="181" spans="1:17" x14ac:dyDescent="0.35">
      <c r="A181" s="2">
        <v>171</v>
      </c>
      <c r="D181" s="1" t="s">
        <v>4</v>
      </c>
      <c r="E181" s="1">
        <v>18</v>
      </c>
      <c r="F181" s="1">
        <v>224</v>
      </c>
      <c r="G181" s="1">
        <v>10</v>
      </c>
      <c r="H181" s="1">
        <v>0</v>
      </c>
      <c r="I181" s="1">
        <v>24</v>
      </c>
      <c r="J181" s="1">
        <v>9</v>
      </c>
      <c r="K181" s="1">
        <v>0</v>
      </c>
      <c r="L181" s="1">
        <v>0</v>
      </c>
      <c r="M181" s="1">
        <v>297</v>
      </c>
      <c r="N181" s="1">
        <v>0</v>
      </c>
      <c r="O181" s="1">
        <v>139</v>
      </c>
      <c r="P181" s="1">
        <v>2245</v>
      </c>
      <c r="Q181" s="1">
        <v>2846</v>
      </c>
    </row>
    <row r="182" spans="1:17" x14ac:dyDescent="0.35">
      <c r="A182" s="2">
        <v>172</v>
      </c>
      <c r="C182" s="1" t="s">
        <v>9</v>
      </c>
      <c r="D182" s="1" t="s">
        <v>6</v>
      </c>
      <c r="E182" s="1">
        <v>292</v>
      </c>
      <c r="F182" s="1">
        <v>803</v>
      </c>
      <c r="G182" s="1">
        <v>178</v>
      </c>
      <c r="H182" s="1">
        <v>5</v>
      </c>
      <c r="I182" s="1">
        <v>508</v>
      </c>
      <c r="J182" s="1">
        <v>291</v>
      </c>
      <c r="K182" s="1">
        <v>52</v>
      </c>
      <c r="L182" s="1">
        <v>50</v>
      </c>
      <c r="M182" s="1">
        <v>782</v>
      </c>
      <c r="N182" s="1">
        <v>36</v>
      </c>
      <c r="O182" s="1">
        <v>761</v>
      </c>
      <c r="P182" s="1">
        <v>7343</v>
      </c>
      <c r="Q182" s="1">
        <v>10292</v>
      </c>
    </row>
    <row r="183" spans="1:17" x14ac:dyDescent="0.35">
      <c r="A183" s="2">
        <v>173</v>
      </c>
      <c r="D183" s="1" t="s">
        <v>7</v>
      </c>
      <c r="E183" s="1">
        <v>607</v>
      </c>
      <c r="F183" s="1">
        <v>1007</v>
      </c>
      <c r="G183" s="1">
        <v>273</v>
      </c>
      <c r="H183" s="1">
        <v>5</v>
      </c>
      <c r="I183" s="1">
        <v>380</v>
      </c>
      <c r="J183" s="1">
        <v>101</v>
      </c>
      <c r="K183" s="1">
        <v>37</v>
      </c>
      <c r="L183" s="1">
        <v>54</v>
      </c>
      <c r="M183" s="1">
        <v>1304</v>
      </c>
      <c r="N183" s="1">
        <v>28</v>
      </c>
      <c r="O183" s="1">
        <v>1121</v>
      </c>
      <c r="P183" s="1">
        <v>6915</v>
      </c>
      <c r="Q183" s="1">
        <v>10615</v>
      </c>
    </row>
    <row r="184" spans="1:17" x14ac:dyDescent="0.35">
      <c r="A184" s="2">
        <v>174</v>
      </c>
      <c r="D184" s="1" t="s">
        <v>4</v>
      </c>
      <c r="E184" s="1">
        <v>897</v>
      </c>
      <c r="F184" s="1">
        <v>1807</v>
      </c>
      <c r="G184" s="1">
        <v>453</v>
      </c>
      <c r="H184" s="1">
        <v>9</v>
      </c>
      <c r="I184" s="1">
        <v>891</v>
      </c>
      <c r="J184" s="1">
        <v>396</v>
      </c>
      <c r="K184" s="1">
        <v>82</v>
      </c>
      <c r="L184" s="1">
        <v>98</v>
      </c>
      <c r="M184" s="1">
        <v>2080</v>
      </c>
      <c r="N184" s="1">
        <v>67</v>
      </c>
      <c r="O184" s="1">
        <v>1876</v>
      </c>
      <c r="P184" s="1">
        <v>14260</v>
      </c>
      <c r="Q184" s="1">
        <v>20914</v>
      </c>
    </row>
    <row r="185" spans="1:17" x14ac:dyDescent="0.35">
      <c r="A185" s="2">
        <v>175</v>
      </c>
      <c r="C185" s="1" t="s">
        <v>10</v>
      </c>
      <c r="D185" s="1" t="s">
        <v>6</v>
      </c>
      <c r="E185" s="1">
        <v>440</v>
      </c>
      <c r="F185" s="1">
        <v>162</v>
      </c>
      <c r="G185" s="1">
        <v>264</v>
      </c>
      <c r="H185" s="1">
        <v>51</v>
      </c>
      <c r="I185" s="1">
        <v>451</v>
      </c>
      <c r="J185" s="1">
        <v>469</v>
      </c>
      <c r="K185" s="1">
        <v>84</v>
      </c>
      <c r="L185" s="1">
        <v>104</v>
      </c>
      <c r="M185" s="1">
        <v>128</v>
      </c>
      <c r="N185" s="1">
        <v>84</v>
      </c>
      <c r="O185" s="1">
        <v>332</v>
      </c>
      <c r="P185" s="1">
        <v>825</v>
      </c>
      <c r="Q185" s="1">
        <v>2320</v>
      </c>
    </row>
    <row r="186" spans="1:17" x14ac:dyDescent="0.35">
      <c r="A186" s="2">
        <v>176</v>
      </c>
      <c r="D186" s="1" t="s">
        <v>7</v>
      </c>
      <c r="E186" s="1">
        <v>839</v>
      </c>
      <c r="F186" s="1">
        <v>277</v>
      </c>
      <c r="G186" s="1">
        <v>263</v>
      </c>
      <c r="H186" s="1">
        <v>107</v>
      </c>
      <c r="I186" s="1">
        <v>368</v>
      </c>
      <c r="J186" s="1">
        <v>292</v>
      </c>
      <c r="K186" s="1">
        <v>62</v>
      </c>
      <c r="L186" s="1">
        <v>114</v>
      </c>
      <c r="M186" s="1">
        <v>219</v>
      </c>
      <c r="N186" s="1">
        <v>67</v>
      </c>
      <c r="O186" s="1">
        <v>474</v>
      </c>
      <c r="P186" s="1">
        <v>922</v>
      </c>
      <c r="Q186" s="1">
        <v>2707</v>
      </c>
    </row>
    <row r="187" spans="1:17" x14ac:dyDescent="0.35">
      <c r="A187" s="2">
        <v>177</v>
      </c>
      <c r="D187" s="1" t="s">
        <v>4</v>
      </c>
      <c r="E187" s="1">
        <v>1277</v>
      </c>
      <c r="F187" s="1">
        <v>437</v>
      </c>
      <c r="G187" s="1">
        <v>530</v>
      </c>
      <c r="H187" s="1">
        <v>165</v>
      </c>
      <c r="I187" s="1">
        <v>818</v>
      </c>
      <c r="J187" s="1">
        <v>763</v>
      </c>
      <c r="K187" s="1">
        <v>149</v>
      </c>
      <c r="L187" s="1">
        <v>220</v>
      </c>
      <c r="M187" s="1">
        <v>348</v>
      </c>
      <c r="N187" s="1">
        <v>149</v>
      </c>
      <c r="O187" s="1">
        <v>803</v>
      </c>
      <c r="P187" s="1">
        <v>1748</v>
      </c>
      <c r="Q187" s="1">
        <v>5024</v>
      </c>
    </row>
    <row r="188" spans="1:17" x14ac:dyDescent="0.35">
      <c r="A188" s="2">
        <v>178</v>
      </c>
      <c r="C188" s="1" t="s">
        <v>4</v>
      </c>
      <c r="D188" s="1" t="s">
        <v>6</v>
      </c>
      <c r="E188" s="1">
        <v>740</v>
      </c>
      <c r="F188" s="1">
        <v>1110</v>
      </c>
      <c r="G188" s="1">
        <v>449</v>
      </c>
      <c r="H188" s="1">
        <v>58</v>
      </c>
      <c r="I188" s="1">
        <v>972</v>
      </c>
      <c r="J188" s="1">
        <v>763</v>
      </c>
      <c r="K188" s="1">
        <v>135</v>
      </c>
      <c r="L188" s="1">
        <v>152</v>
      </c>
      <c r="M188" s="1">
        <v>1011</v>
      </c>
      <c r="N188" s="1">
        <v>116</v>
      </c>
      <c r="O188" s="1">
        <v>1160</v>
      </c>
      <c r="P188" s="1">
        <v>10173</v>
      </c>
      <c r="Q188" s="1">
        <v>14928</v>
      </c>
    </row>
    <row r="189" spans="1:17" x14ac:dyDescent="0.35">
      <c r="A189" s="2">
        <v>179</v>
      </c>
      <c r="D189" s="1" t="s">
        <v>7</v>
      </c>
      <c r="E189" s="1">
        <v>1459</v>
      </c>
      <c r="F189" s="1">
        <v>1460</v>
      </c>
      <c r="G189" s="1">
        <v>546</v>
      </c>
      <c r="H189" s="1">
        <v>111</v>
      </c>
      <c r="I189" s="1">
        <v>761</v>
      </c>
      <c r="J189" s="1">
        <v>394</v>
      </c>
      <c r="K189" s="1">
        <v>97</v>
      </c>
      <c r="L189" s="1">
        <v>170</v>
      </c>
      <c r="M189" s="1">
        <v>1746</v>
      </c>
      <c r="N189" s="1">
        <v>99</v>
      </c>
      <c r="O189" s="1">
        <v>1695</v>
      </c>
      <c r="P189" s="1">
        <v>9629</v>
      </c>
      <c r="Q189" s="1">
        <v>15567</v>
      </c>
    </row>
    <row r="190" spans="1:17" x14ac:dyDescent="0.35">
      <c r="A190" s="2">
        <v>180</v>
      </c>
      <c r="D190" s="1" t="s">
        <v>4</v>
      </c>
      <c r="E190" s="1">
        <v>2197</v>
      </c>
      <c r="F190" s="1">
        <v>2576</v>
      </c>
      <c r="G190" s="1">
        <v>995</v>
      </c>
      <c r="H190" s="1">
        <v>174</v>
      </c>
      <c r="I190" s="1">
        <v>1731</v>
      </c>
      <c r="J190" s="1">
        <v>1163</v>
      </c>
      <c r="K190" s="1">
        <v>231</v>
      </c>
      <c r="L190" s="1">
        <v>319</v>
      </c>
      <c r="M190" s="1">
        <v>2756</v>
      </c>
      <c r="N190" s="1">
        <v>216</v>
      </c>
      <c r="O190" s="1">
        <v>2861</v>
      </c>
      <c r="P190" s="1">
        <v>19799</v>
      </c>
      <c r="Q190" s="1">
        <v>30495</v>
      </c>
    </row>
    <row r="191" spans="1:17" x14ac:dyDescent="0.35">
      <c r="A191" s="2">
        <v>181</v>
      </c>
      <c r="B191" s="1" t="s">
        <v>62</v>
      </c>
      <c r="C191" s="1" t="s">
        <v>5</v>
      </c>
      <c r="D191" s="1" t="s">
        <v>6</v>
      </c>
      <c r="E191" s="1">
        <v>0</v>
      </c>
      <c r="F191" s="1">
        <v>81</v>
      </c>
      <c r="G191" s="1">
        <v>0</v>
      </c>
      <c r="H191" s="1">
        <v>0</v>
      </c>
      <c r="I191" s="1">
        <v>0</v>
      </c>
      <c r="J191" s="1">
        <v>4</v>
      </c>
      <c r="K191" s="1">
        <v>0</v>
      </c>
      <c r="L191" s="1">
        <v>0</v>
      </c>
      <c r="M191" s="1">
        <v>8</v>
      </c>
      <c r="N191" s="1">
        <v>0</v>
      </c>
      <c r="O191" s="1">
        <v>51</v>
      </c>
      <c r="P191" s="1">
        <v>1998</v>
      </c>
      <c r="Q191" s="1">
        <v>2152</v>
      </c>
    </row>
    <row r="192" spans="1:17" x14ac:dyDescent="0.35">
      <c r="A192" s="2">
        <v>182</v>
      </c>
      <c r="D192" s="1" t="s">
        <v>7</v>
      </c>
      <c r="E192" s="1">
        <v>0</v>
      </c>
      <c r="F192" s="1">
        <v>42</v>
      </c>
      <c r="G192" s="1">
        <v>0</v>
      </c>
      <c r="H192" s="1">
        <v>0</v>
      </c>
      <c r="I192" s="1">
        <v>0</v>
      </c>
      <c r="J192" s="1">
        <v>4</v>
      </c>
      <c r="K192" s="1">
        <v>3</v>
      </c>
      <c r="L192" s="1">
        <v>0</v>
      </c>
      <c r="M192" s="1">
        <v>7</v>
      </c>
      <c r="N192" s="1">
        <v>0</v>
      </c>
      <c r="O192" s="1">
        <v>31</v>
      </c>
      <c r="P192" s="1">
        <v>1892</v>
      </c>
      <c r="Q192" s="1">
        <v>1978</v>
      </c>
    </row>
    <row r="193" spans="1:17" x14ac:dyDescent="0.35">
      <c r="A193" s="2">
        <v>183</v>
      </c>
      <c r="D193" s="1" t="s">
        <v>4</v>
      </c>
      <c r="E193" s="1">
        <v>0</v>
      </c>
      <c r="F193" s="1">
        <v>125</v>
      </c>
      <c r="G193" s="1">
        <v>6</v>
      </c>
      <c r="H193" s="1">
        <v>0</v>
      </c>
      <c r="I193" s="1">
        <v>5</v>
      </c>
      <c r="J193" s="1">
        <v>8</v>
      </c>
      <c r="K193" s="1">
        <v>3</v>
      </c>
      <c r="L193" s="1">
        <v>0</v>
      </c>
      <c r="M193" s="1">
        <v>16</v>
      </c>
      <c r="N193" s="1">
        <v>0</v>
      </c>
      <c r="O193" s="1">
        <v>77</v>
      </c>
      <c r="P193" s="1">
        <v>3888</v>
      </c>
      <c r="Q193" s="1">
        <v>4124</v>
      </c>
    </row>
    <row r="194" spans="1:17" x14ac:dyDescent="0.35">
      <c r="A194" s="2">
        <v>184</v>
      </c>
      <c r="C194" s="1" t="s">
        <v>8</v>
      </c>
      <c r="D194" s="1" t="s">
        <v>6</v>
      </c>
      <c r="E194" s="1">
        <v>0</v>
      </c>
      <c r="F194" s="1">
        <v>52</v>
      </c>
      <c r="G194" s="1">
        <v>0</v>
      </c>
      <c r="H194" s="1">
        <v>0</v>
      </c>
      <c r="I194" s="1">
        <v>10</v>
      </c>
      <c r="J194" s="1">
        <v>5</v>
      </c>
      <c r="K194" s="1">
        <v>0</v>
      </c>
      <c r="L194" s="1">
        <v>3</v>
      </c>
      <c r="M194" s="1">
        <v>36</v>
      </c>
      <c r="N194" s="1">
        <v>0</v>
      </c>
      <c r="O194" s="1">
        <v>35</v>
      </c>
      <c r="P194" s="1">
        <v>2388</v>
      </c>
      <c r="Q194" s="1">
        <v>2523</v>
      </c>
    </row>
    <row r="195" spans="1:17" x14ac:dyDescent="0.35">
      <c r="A195" s="2">
        <v>185</v>
      </c>
      <c r="D195" s="1" t="s">
        <v>7</v>
      </c>
      <c r="E195" s="1">
        <v>4</v>
      </c>
      <c r="F195" s="1">
        <v>37</v>
      </c>
      <c r="G195" s="1">
        <v>5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38</v>
      </c>
      <c r="N195" s="1">
        <v>0</v>
      </c>
      <c r="O195" s="1">
        <v>27</v>
      </c>
      <c r="P195" s="1">
        <v>1342</v>
      </c>
      <c r="Q195" s="1">
        <v>1439</v>
      </c>
    </row>
    <row r="196" spans="1:17" x14ac:dyDescent="0.35">
      <c r="A196" s="2">
        <v>186</v>
      </c>
      <c r="D196" s="1" t="s">
        <v>4</v>
      </c>
      <c r="E196" s="1">
        <v>5</v>
      </c>
      <c r="F196" s="1">
        <v>87</v>
      </c>
      <c r="G196" s="1">
        <v>0</v>
      </c>
      <c r="H196" s="1">
        <v>0</v>
      </c>
      <c r="I196" s="1">
        <v>15</v>
      </c>
      <c r="J196" s="1">
        <v>4</v>
      </c>
      <c r="K196" s="1">
        <v>6</v>
      </c>
      <c r="L196" s="1">
        <v>3</v>
      </c>
      <c r="M196" s="1">
        <v>72</v>
      </c>
      <c r="N196" s="1">
        <v>0</v>
      </c>
      <c r="O196" s="1">
        <v>66</v>
      </c>
      <c r="P196" s="1">
        <v>3726</v>
      </c>
      <c r="Q196" s="1">
        <v>3960</v>
      </c>
    </row>
    <row r="197" spans="1:17" x14ac:dyDescent="0.35">
      <c r="A197" s="2">
        <v>187</v>
      </c>
      <c r="C197" s="1" t="s">
        <v>9</v>
      </c>
      <c r="D197" s="1" t="s">
        <v>6</v>
      </c>
      <c r="E197" s="1">
        <v>161</v>
      </c>
      <c r="F197" s="1">
        <v>341</v>
      </c>
      <c r="G197" s="1">
        <v>39</v>
      </c>
      <c r="H197" s="1">
        <v>0</v>
      </c>
      <c r="I197" s="1">
        <v>710</v>
      </c>
      <c r="J197" s="1">
        <v>218</v>
      </c>
      <c r="K197" s="1">
        <v>61</v>
      </c>
      <c r="L197" s="1">
        <v>20</v>
      </c>
      <c r="M197" s="1">
        <v>286</v>
      </c>
      <c r="N197" s="1">
        <v>22</v>
      </c>
      <c r="O197" s="1">
        <v>485</v>
      </c>
      <c r="P197" s="1">
        <v>10965</v>
      </c>
      <c r="Q197" s="1">
        <v>12850</v>
      </c>
    </row>
    <row r="198" spans="1:17" x14ac:dyDescent="0.35">
      <c r="A198" s="2">
        <v>188</v>
      </c>
      <c r="D198" s="1" t="s">
        <v>7</v>
      </c>
      <c r="E198" s="1">
        <v>301</v>
      </c>
      <c r="F198" s="1">
        <v>294</v>
      </c>
      <c r="G198" s="1">
        <v>49</v>
      </c>
      <c r="H198" s="1">
        <v>3</v>
      </c>
      <c r="I198" s="1">
        <v>403</v>
      </c>
      <c r="J198" s="1">
        <v>49</v>
      </c>
      <c r="K198" s="1">
        <v>34</v>
      </c>
      <c r="L198" s="1">
        <v>19</v>
      </c>
      <c r="M198" s="1">
        <v>296</v>
      </c>
      <c r="N198" s="1">
        <v>10</v>
      </c>
      <c r="O198" s="1">
        <v>435</v>
      </c>
      <c r="P198" s="1">
        <v>7150</v>
      </c>
      <c r="Q198" s="1">
        <v>8613</v>
      </c>
    </row>
    <row r="199" spans="1:17" x14ac:dyDescent="0.35">
      <c r="A199" s="2">
        <v>189</v>
      </c>
      <c r="D199" s="1" t="s">
        <v>4</v>
      </c>
      <c r="E199" s="1">
        <v>454</v>
      </c>
      <c r="F199" s="1">
        <v>637</v>
      </c>
      <c r="G199" s="1">
        <v>89</v>
      </c>
      <c r="H199" s="1">
        <v>3</v>
      </c>
      <c r="I199" s="1">
        <v>1108</v>
      </c>
      <c r="J199" s="1">
        <v>266</v>
      </c>
      <c r="K199" s="1">
        <v>88</v>
      </c>
      <c r="L199" s="1">
        <v>34</v>
      </c>
      <c r="M199" s="1">
        <v>586</v>
      </c>
      <c r="N199" s="1">
        <v>35</v>
      </c>
      <c r="O199" s="1">
        <v>920</v>
      </c>
      <c r="P199" s="1">
        <v>18116</v>
      </c>
      <c r="Q199" s="1">
        <v>21461</v>
      </c>
    </row>
    <row r="200" spans="1:17" x14ac:dyDescent="0.35">
      <c r="A200" s="2">
        <v>190</v>
      </c>
      <c r="C200" s="1" t="s">
        <v>10</v>
      </c>
      <c r="D200" s="1" t="s">
        <v>6</v>
      </c>
      <c r="E200" s="1">
        <v>62</v>
      </c>
      <c r="F200" s="1">
        <v>21</v>
      </c>
      <c r="G200" s="1">
        <v>23</v>
      </c>
      <c r="H200" s="1">
        <v>9</v>
      </c>
      <c r="I200" s="1">
        <v>152</v>
      </c>
      <c r="J200" s="1">
        <v>115</v>
      </c>
      <c r="K200" s="1">
        <v>21</v>
      </c>
      <c r="L200" s="1">
        <v>5</v>
      </c>
      <c r="M200" s="1">
        <v>15</v>
      </c>
      <c r="N200" s="1">
        <v>20</v>
      </c>
      <c r="O200" s="1">
        <v>55</v>
      </c>
      <c r="P200" s="1">
        <v>121</v>
      </c>
      <c r="Q200" s="1">
        <v>410</v>
      </c>
    </row>
    <row r="201" spans="1:17" x14ac:dyDescent="0.35">
      <c r="A201" s="2">
        <v>191</v>
      </c>
      <c r="D201" s="1" t="s">
        <v>7</v>
      </c>
      <c r="E201" s="1">
        <v>115</v>
      </c>
      <c r="F201" s="1">
        <v>26</v>
      </c>
      <c r="G201" s="1">
        <v>23</v>
      </c>
      <c r="H201" s="1">
        <v>20</v>
      </c>
      <c r="I201" s="1">
        <v>154</v>
      </c>
      <c r="J201" s="1">
        <v>67</v>
      </c>
      <c r="K201" s="1">
        <v>11</v>
      </c>
      <c r="L201" s="1">
        <v>10</v>
      </c>
      <c r="M201" s="1">
        <v>24</v>
      </c>
      <c r="N201" s="1">
        <v>19</v>
      </c>
      <c r="O201" s="1">
        <v>52</v>
      </c>
      <c r="P201" s="1">
        <v>101</v>
      </c>
      <c r="Q201" s="1">
        <v>391</v>
      </c>
    </row>
    <row r="202" spans="1:17" x14ac:dyDescent="0.35">
      <c r="A202" s="2">
        <v>192</v>
      </c>
      <c r="D202" s="1" t="s">
        <v>4</v>
      </c>
      <c r="E202" s="1">
        <v>178</v>
      </c>
      <c r="F202" s="1">
        <v>46</v>
      </c>
      <c r="G202" s="1">
        <v>48</v>
      </c>
      <c r="H202" s="1">
        <v>31</v>
      </c>
      <c r="I202" s="1">
        <v>306</v>
      </c>
      <c r="J202" s="1">
        <v>176</v>
      </c>
      <c r="K202" s="1">
        <v>32</v>
      </c>
      <c r="L202" s="1">
        <v>19</v>
      </c>
      <c r="M202" s="1">
        <v>42</v>
      </c>
      <c r="N202" s="1">
        <v>42</v>
      </c>
      <c r="O202" s="1">
        <v>109</v>
      </c>
      <c r="P202" s="1">
        <v>221</v>
      </c>
      <c r="Q202" s="1">
        <v>798</v>
      </c>
    </row>
    <row r="203" spans="1:17" x14ac:dyDescent="0.35">
      <c r="A203" s="2">
        <v>193</v>
      </c>
      <c r="C203" s="1" t="s">
        <v>4</v>
      </c>
      <c r="D203" s="1" t="s">
        <v>6</v>
      </c>
      <c r="E203" s="1">
        <v>220</v>
      </c>
      <c r="F203" s="1">
        <v>502</v>
      </c>
      <c r="G203" s="1">
        <v>67</v>
      </c>
      <c r="H203" s="1">
        <v>10</v>
      </c>
      <c r="I203" s="1">
        <v>869</v>
      </c>
      <c r="J203" s="1">
        <v>340</v>
      </c>
      <c r="K203" s="1">
        <v>78</v>
      </c>
      <c r="L203" s="1">
        <v>26</v>
      </c>
      <c r="M203" s="1">
        <v>351</v>
      </c>
      <c r="N203" s="1">
        <v>48</v>
      </c>
      <c r="O203" s="1">
        <v>622</v>
      </c>
      <c r="P203" s="1">
        <v>15468</v>
      </c>
      <c r="Q203" s="1">
        <v>17923</v>
      </c>
    </row>
    <row r="204" spans="1:17" x14ac:dyDescent="0.35">
      <c r="A204" s="2">
        <v>194</v>
      </c>
      <c r="D204" s="1" t="s">
        <v>7</v>
      </c>
      <c r="E204" s="1">
        <v>418</v>
      </c>
      <c r="F204" s="1">
        <v>394</v>
      </c>
      <c r="G204" s="1">
        <v>76</v>
      </c>
      <c r="H204" s="1">
        <v>24</v>
      </c>
      <c r="I204" s="1">
        <v>561</v>
      </c>
      <c r="J204" s="1">
        <v>122</v>
      </c>
      <c r="K204" s="1">
        <v>47</v>
      </c>
      <c r="L204" s="1">
        <v>24</v>
      </c>
      <c r="M204" s="1">
        <v>370</v>
      </c>
      <c r="N204" s="1">
        <v>36</v>
      </c>
      <c r="O204" s="1">
        <v>552</v>
      </c>
      <c r="P204" s="1">
        <v>10481</v>
      </c>
      <c r="Q204" s="1">
        <v>12419</v>
      </c>
    </row>
    <row r="205" spans="1:17" x14ac:dyDescent="0.35">
      <c r="A205" s="2">
        <v>195</v>
      </c>
      <c r="D205" s="1" t="s">
        <v>4</v>
      </c>
      <c r="E205" s="1">
        <v>639</v>
      </c>
      <c r="F205" s="1">
        <v>892</v>
      </c>
      <c r="G205" s="1">
        <v>138</v>
      </c>
      <c r="H205" s="1">
        <v>38</v>
      </c>
      <c r="I205" s="1">
        <v>1432</v>
      </c>
      <c r="J205" s="1">
        <v>454</v>
      </c>
      <c r="K205" s="1">
        <v>124</v>
      </c>
      <c r="L205" s="1">
        <v>54</v>
      </c>
      <c r="M205" s="1">
        <v>722</v>
      </c>
      <c r="N205" s="1">
        <v>78</v>
      </c>
      <c r="O205" s="1">
        <v>1178</v>
      </c>
      <c r="P205" s="1">
        <v>25953</v>
      </c>
      <c r="Q205" s="1">
        <v>30344</v>
      </c>
    </row>
    <row r="206" spans="1:17" x14ac:dyDescent="0.35">
      <c r="A206" s="2">
        <v>196</v>
      </c>
      <c r="B206" s="1" t="s">
        <v>63</v>
      </c>
      <c r="C206" s="1" t="s">
        <v>5</v>
      </c>
      <c r="D206" s="1" t="s">
        <v>6</v>
      </c>
      <c r="E206" s="1">
        <v>0</v>
      </c>
      <c r="F206" s="1">
        <v>55</v>
      </c>
      <c r="G206" s="1">
        <v>0</v>
      </c>
      <c r="H206" s="1">
        <v>0</v>
      </c>
      <c r="I206" s="1">
        <v>0</v>
      </c>
      <c r="J206" s="1">
        <v>5</v>
      </c>
      <c r="K206" s="1">
        <v>0</v>
      </c>
      <c r="L206" s="1">
        <v>0</v>
      </c>
      <c r="M206" s="1">
        <v>27</v>
      </c>
      <c r="N206" s="1">
        <v>0</v>
      </c>
      <c r="O206" s="1">
        <v>51</v>
      </c>
      <c r="P206" s="1">
        <v>1093</v>
      </c>
      <c r="Q206" s="1">
        <v>1223</v>
      </c>
    </row>
    <row r="207" spans="1:17" x14ac:dyDescent="0.35">
      <c r="A207" s="2">
        <v>197</v>
      </c>
      <c r="D207" s="1" t="s">
        <v>7</v>
      </c>
      <c r="E207" s="1">
        <v>0</v>
      </c>
      <c r="F207" s="1">
        <v>24</v>
      </c>
      <c r="G207" s="1">
        <v>0</v>
      </c>
      <c r="H207" s="1">
        <v>0</v>
      </c>
      <c r="I207" s="1">
        <v>3</v>
      </c>
      <c r="J207" s="1">
        <v>6</v>
      </c>
      <c r="K207" s="1">
        <v>0</v>
      </c>
      <c r="L207" s="1">
        <v>3</v>
      </c>
      <c r="M207" s="1">
        <v>12</v>
      </c>
      <c r="N207" s="1">
        <v>0</v>
      </c>
      <c r="O207" s="1">
        <v>40</v>
      </c>
      <c r="P207" s="1">
        <v>1016</v>
      </c>
      <c r="Q207" s="1">
        <v>1096</v>
      </c>
    </row>
    <row r="208" spans="1:17" x14ac:dyDescent="0.35">
      <c r="A208" s="2">
        <v>198</v>
      </c>
      <c r="D208" s="1" t="s">
        <v>4</v>
      </c>
      <c r="E208" s="1">
        <v>0</v>
      </c>
      <c r="F208" s="1">
        <v>82</v>
      </c>
      <c r="G208" s="1">
        <v>0</v>
      </c>
      <c r="H208" s="1">
        <v>0</v>
      </c>
      <c r="I208" s="1">
        <v>3</v>
      </c>
      <c r="J208" s="1">
        <v>6</v>
      </c>
      <c r="K208" s="1">
        <v>3</v>
      </c>
      <c r="L208" s="1">
        <v>9</v>
      </c>
      <c r="M208" s="1">
        <v>34</v>
      </c>
      <c r="N208" s="1">
        <v>0</v>
      </c>
      <c r="O208" s="1">
        <v>93</v>
      </c>
      <c r="P208" s="1">
        <v>2111</v>
      </c>
      <c r="Q208" s="1">
        <v>2311</v>
      </c>
    </row>
    <row r="209" spans="1:17" x14ac:dyDescent="0.35">
      <c r="A209" s="2">
        <v>199</v>
      </c>
      <c r="C209" s="1" t="s">
        <v>8</v>
      </c>
      <c r="D209" s="1" t="s">
        <v>6</v>
      </c>
      <c r="E209" s="1">
        <v>8</v>
      </c>
      <c r="F209" s="1">
        <v>52</v>
      </c>
      <c r="G209" s="1">
        <v>0</v>
      </c>
      <c r="H209" s="1">
        <v>4</v>
      </c>
      <c r="I209" s="1">
        <v>4</v>
      </c>
      <c r="J209" s="1">
        <v>0</v>
      </c>
      <c r="K209" s="1">
        <v>3</v>
      </c>
      <c r="L209" s="1">
        <v>0</v>
      </c>
      <c r="M209" s="1">
        <v>19</v>
      </c>
      <c r="N209" s="1">
        <v>6</v>
      </c>
      <c r="O209" s="1">
        <v>54</v>
      </c>
      <c r="P209" s="1">
        <v>1384</v>
      </c>
      <c r="Q209" s="1">
        <v>1513</v>
      </c>
    </row>
    <row r="210" spans="1:17" x14ac:dyDescent="0.35">
      <c r="A210" s="2">
        <v>200</v>
      </c>
      <c r="D210" s="1" t="s">
        <v>7</v>
      </c>
      <c r="E210" s="1">
        <v>3</v>
      </c>
      <c r="F210" s="1">
        <v>51</v>
      </c>
      <c r="G210" s="1">
        <v>0</v>
      </c>
      <c r="H210" s="1">
        <v>0</v>
      </c>
      <c r="I210" s="1">
        <v>8</v>
      </c>
      <c r="J210" s="1">
        <v>0</v>
      </c>
      <c r="K210" s="1">
        <v>4</v>
      </c>
      <c r="L210" s="1">
        <v>0</v>
      </c>
      <c r="M210" s="1">
        <v>44</v>
      </c>
      <c r="N210" s="1">
        <v>0</v>
      </c>
      <c r="O210" s="1">
        <v>44</v>
      </c>
      <c r="P210" s="1">
        <v>1319</v>
      </c>
      <c r="Q210" s="1">
        <v>1468</v>
      </c>
    </row>
    <row r="211" spans="1:17" x14ac:dyDescent="0.35">
      <c r="A211" s="2">
        <v>201</v>
      </c>
      <c r="D211" s="1" t="s">
        <v>4</v>
      </c>
      <c r="E211" s="1">
        <v>7</v>
      </c>
      <c r="F211" s="1">
        <v>105</v>
      </c>
      <c r="G211" s="1">
        <v>0</v>
      </c>
      <c r="H211" s="1">
        <v>4</v>
      </c>
      <c r="I211" s="1">
        <v>10</v>
      </c>
      <c r="J211" s="1">
        <v>9</v>
      </c>
      <c r="K211" s="1">
        <v>5</v>
      </c>
      <c r="L211" s="1">
        <v>0</v>
      </c>
      <c r="M211" s="1">
        <v>61</v>
      </c>
      <c r="N211" s="1">
        <v>3</v>
      </c>
      <c r="O211" s="1">
        <v>96</v>
      </c>
      <c r="P211" s="1">
        <v>2706</v>
      </c>
      <c r="Q211" s="1">
        <v>2979</v>
      </c>
    </row>
    <row r="212" spans="1:17" x14ac:dyDescent="0.35">
      <c r="A212" s="2">
        <v>202</v>
      </c>
      <c r="C212" s="1" t="s">
        <v>9</v>
      </c>
      <c r="D212" s="1" t="s">
        <v>6</v>
      </c>
      <c r="E212" s="1">
        <v>442</v>
      </c>
      <c r="F212" s="1">
        <v>369</v>
      </c>
      <c r="G212" s="1">
        <v>77</v>
      </c>
      <c r="H212" s="1">
        <v>23</v>
      </c>
      <c r="I212" s="1">
        <v>741</v>
      </c>
      <c r="J212" s="1">
        <v>321</v>
      </c>
      <c r="K212" s="1">
        <v>114</v>
      </c>
      <c r="L212" s="1">
        <v>63</v>
      </c>
      <c r="M212" s="1">
        <v>596</v>
      </c>
      <c r="N212" s="1">
        <v>75</v>
      </c>
      <c r="O212" s="1">
        <v>1146</v>
      </c>
      <c r="P212" s="1">
        <v>6206</v>
      </c>
      <c r="Q212" s="1">
        <v>8804</v>
      </c>
    </row>
    <row r="213" spans="1:17" x14ac:dyDescent="0.35">
      <c r="A213" s="2">
        <v>203</v>
      </c>
      <c r="D213" s="1" t="s">
        <v>7</v>
      </c>
      <c r="E213" s="1">
        <v>751</v>
      </c>
      <c r="F213" s="1">
        <v>576</v>
      </c>
      <c r="G213" s="1">
        <v>138</v>
      </c>
      <c r="H213" s="1">
        <v>21</v>
      </c>
      <c r="I213" s="1">
        <v>508</v>
      </c>
      <c r="J213" s="1">
        <v>155</v>
      </c>
      <c r="K213" s="1">
        <v>72</v>
      </c>
      <c r="L213" s="1">
        <v>33</v>
      </c>
      <c r="M213" s="1">
        <v>697</v>
      </c>
      <c r="N213" s="1">
        <v>29</v>
      </c>
      <c r="O213" s="1">
        <v>1204</v>
      </c>
      <c r="P213" s="1">
        <v>5850</v>
      </c>
      <c r="Q213" s="1">
        <v>8575</v>
      </c>
    </row>
    <row r="214" spans="1:17" x14ac:dyDescent="0.35">
      <c r="A214" s="2">
        <v>204</v>
      </c>
      <c r="D214" s="1" t="s">
        <v>4</v>
      </c>
      <c r="E214" s="1">
        <v>1195</v>
      </c>
      <c r="F214" s="1">
        <v>942</v>
      </c>
      <c r="G214" s="1">
        <v>220</v>
      </c>
      <c r="H214" s="1">
        <v>50</v>
      </c>
      <c r="I214" s="1">
        <v>1246</v>
      </c>
      <c r="J214" s="1">
        <v>479</v>
      </c>
      <c r="K214" s="1">
        <v>180</v>
      </c>
      <c r="L214" s="1">
        <v>99</v>
      </c>
      <c r="M214" s="1">
        <v>1294</v>
      </c>
      <c r="N214" s="1">
        <v>110</v>
      </c>
      <c r="O214" s="1">
        <v>2345</v>
      </c>
      <c r="P214" s="1">
        <v>12064</v>
      </c>
      <c r="Q214" s="1">
        <v>17374</v>
      </c>
    </row>
    <row r="215" spans="1:17" x14ac:dyDescent="0.35">
      <c r="A215" s="2">
        <v>205</v>
      </c>
      <c r="C215" s="1" t="s">
        <v>10</v>
      </c>
      <c r="D215" s="1" t="s">
        <v>6</v>
      </c>
      <c r="E215" s="1">
        <v>164</v>
      </c>
      <c r="F215" s="1">
        <v>67</v>
      </c>
      <c r="G215" s="1">
        <v>57</v>
      </c>
      <c r="H215" s="1">
        <v>38</v>
      </c>
      <c r="I215" s="1">
        <v>380</v>
      </c>
      <c r="J215" s="1">
        <v>230</v>
      </c>
      <c r="K215" s="1">
        <v>67</v>
      </c>
      <c r="L215" s="1">
        <v>47</v>
      </c>
      <c r="M215" s="1">
        <v>71</v>
      </c>
      <c r="N215" s="1">
        <v>76</v>
      </c>
      <c r="O215" s="1">
        <v>334</v>
      </c>
      <c r="P215" s="1">
        <v>337</v>
      </c>
      <c r="Q215" s="1">
        <v>1154</v>
      </c>
    </row>
    <row r="216" spans="1:17" x14ac:dyDescent="0.35">
      <c r="A216" s="2">
        <v>206</v>
      </c>
      <c r="D216" s="1" t="s">
        <v>7</v>
      </c>
      <c r="E216" s="1">
        <v>383</v>
      </c>
      <c r="F216" s="1">
        <v>108</v>
      </c>
      <c r="G216" s="1">
        <v>73</v>
      </c>
      <c r="H216" s="1">
        <v>68</v>
      </c>
      <c r="I216" s="1">
        <v>372</v>
      </c>
      <c r="J216" s="1">
        <v>222</v>
      </c>
      <c r="K216" s="1">
        <v>69</v>
      </c>
      <c r="L216" s="1">
        <v>31</v>
      </c>
      <c r="M216" s="1">
        <v>110</v>
      </c>
      <c r="N216" s="1">
        <v>50</v>
      </c>
      <c r="O216" s="1">
        <v>405</v>
      </c>
      <c r="P216" s="1">
        <v>312</v>
      </c>
      <c r="Q216" s="1">
        <v>1271</v>
      </c>
    </row>
    <row r="217" spans="1:17" x14ac:dyDescent="0.35">
      <c r="A217" s="2">
        <v>207</v>
      </c>
      <c r="D217" s="1" t="s">
        <v>4</v>
      </c>
      <c r="E217" s="1">
        <v>552</v>
      </c>
      <c r="F217" s="1">
        <v>175</v>
      </c>
      <c r="G217" s="1">
        <v>127</v>
      </c>
      <c r="H217" s="1">
        <v>111</v>
      </c>
      <c r="I217" s="1">
        <v>754</v>
      </c>
      <c r="J217" s="1">
        <v>454</v>
      </c>
      <c r="K217" s="1">
        <v>136</v>
      </c>
      <c r="L217" s="1">
        <v>79</v>
      </c>
      <c r="M217" s="1">
        <v>182</v>
      </c>
      <c r="N217" s="1">
        <v>133</v>
      </c>
      <c r="O217" s="1">
        <v>741</v>
      </c>
      <c r="P217" s="1">
        <v>651</v>
      </c>
      <c r="Q217" s="1">
        <v>2423</v>
      </c>
    </row>
    <row r="218" spans="1:17" x14ac:dyDescent="0.35">
      <c r="A218" s="2">
        <v>208</v>
      </c>
      <c r="C218" s="1" t="s">
        <v>4</v>
      </c>
      <c r="D218" s="1" t="s">
        <v>6</v>
      </c>
      <c r="E218" s="1">
        <v>616</v>
      </c>
      <c r="F218" s="1">
        <v>539</v>
      </c>
      <c r="G218" s="1">
        <v>132</v>
      </c>
      <c r="H218" s="1">
        <v>71</v>
      </c>
      <c r="I218" s="1">
        <v>1128</v>
      </c>
      <c r="J218" s="1">
        <v>559</v>
      </c>
      <c r="K218" s="1">
        <v>180</v>
      </c>
      <c r="L218" s="1">
        <v>106</v>
      </c>
      <c r="M218" s="1">
        <v>705</v>
      </c>
      <c r="N218" s="1">
        <v>158</v>
      </c>
      <c r="O218" s="1">
        <v>1579</v>
      </c>
      <c r="P218" s="1">
        <v>9020</v>
      </c>
      <c r="Q218" s="1">
        <v>12688</v>
      </c>
    </row>
    <row r="219" spans="1:17" x14ac:dyDescent="0.35">
      <c r="A219" s="2">
        <v>209</v>
      </c>
      <c r="D219" s="1" t="s">
        <v>7</v>
      </c>
      <c r="E219" s="1">
        <v>1142</v>
      </c>
      <c r="F219" s="1">
        <v>757</v>
      </c>
      <c r="G219" s="1">
        <v>213</v>
      </c>
      <c r="H219" s="1">
        <v>95</v>
      </c>
      <c r="I219" s="1">
        <v>885</v>
      </c>
      <c r="J219" s="1">
        <v>383</v>
      </c>
      <c r="K219" s="1">
        <v>146</v>
      </c>
      <c r="L219" s="1">
        <v>71</v>
      </c>
      <c r="M219" s="1">
        <v>866</v>
      </c>
      <c r="N219" s="1">
        <v>86</v>
      </c>
      <c r="O219" s="1">
        <v>1693</v>
      </c>
      <c r="P219" s="1">
        <v>8503</v>
      </c>
      <c r="Q219" s="1">
        <v>12409</v>
      </c>
    </row>
    <row r="220" spans="1:17" x14ac:dyDescent="0.35">
      <c r="A220" s="2">
        <v>210</v>
      </c>
      <c r="D220" s="1" t="s">
        <v>4</v>
      </c>
      <c r="E220" s="1">
        <v>1757</v>
      </c>
      <c r="F220" s="1">
        <v>1299</v>
      </c>
      <c r="G220" s="1">
        <v>352</v>
      </c>
      <c r="H220" s="1">
        <v>164</v>
      </c>
      <c r="I220" s="1">
        <v>2011</v>
      </c>
      <c r="J220" s="1">
        <v>947</v>
      </c>
      <c r="K220" s="1">
        <v>329</v>
      </c>
      <c r="L220" s="1">
        <v>180</v>
      </c>
      <c r="M220" s="1">
        <v>1576</v>
      </c>
      <c r="N220" s="1">
        <v>247</v>
      </c>
      <c r="O220" s="1">
        <v>3278</v>
      </c>
      <c r="P220" s="1">
        <v>17522</v>
      </c>
      <c r="Q220" s="1">
        <v>25093</v>
      </c>
    </row>
    <row r="221" spans="1:17" x14ac:dyDescent="0.35">
      <c r="A221" s="2">
        <v>211</v>
      </c>
      <c r="B221" s="1" t="s">
        <v>64</v>
      </c>
      <c r="C221" s="1" t="s">
        <v>5</v>
      </c>
      <c r="D221" s="1" t="s">
        <v>6</v>
      </c>
      <c r="E221" s="1">
        <v>0</v>
      </c>
      <c r="F221" s="1">
        <v>16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5</v>
      </c>
      <c r="N221" s="1">
        <v>0</v>
      </c>
      <c r="O221" s="1">
        <v>14</v>
      </c>
      <c r="P221" s="1">
        <v>195</v>
      </c>
      <c r="Q221" s="1">
        <v>230</v>
      </c>
    </row>
    <row r="222" spans="1:17" x14ac:dyDescent="0.35">
      <c r="A222" s="2">
        <v>212</v>
      </c>
      <c r="D222" s="1" t="s">
        <v>7</v>
      </c>
      <c r="E222" s="1">
        <v>0</v>
      </c>
      <c r="F222" s="1">
        <v>5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9</v>
      </c>
      <c r="N222" s="1">
        <v>0</v>
      </c>
      <c r="O222" s="1">
        <v>5</v>
      </c>
      <c r="P222" s="1">
        <v>191</v>
      </c>
      <c r="Q222" s="1">
        <v>208</v>
      </c>
    </row>
    <row r="223" spans="1:17" x14ac:dyDescent="0.35">
      <c r="A223" s="2">
        <v>213</v>
      </c>
      <c r="D223" s="1" t="s">
        <v>4</v>
      </c>
      <c r="E223" s="1">
        <v>0</v>
      </c>
      <c r="F223" s="1">
        <v>26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9</v>
      </c>
      <c r="N223" s="1">
        <v>0</v>
      </c>
      <c r="O223" s="1">
        <v>21</v>
      </c>
      <c r="P223" s="1">
        <v>382</v>
      </c>
      <c r="Q223" s="1">
        <v>434</v>
      </c>
    </row>
    <row r="224" spans="1:17" x14ac:dyDescent="0.35">
      <c r="A224" s="2">
        <v>214</v>
      </c>
      <c r="C224" s="1" t="s">
        <v>8</v>
      </c>
      <c r="D224" s="1" t="s">
        <v>6</v>
      </c>
      <c r="E224" s="1">
        <v>0</v>
      </c>
      <c r="F224" s="1">
        <v>30</v>
      </c>
      <c r="G224" s="1">
        <v>0</v>
      </c>
      <c r="H224" s="1">
        <v>0</v>
      </c>
      <c r="I224" s="1">
        <v>5</v>
      </c>
      <c r="J224" s="1">
        <v>5</v>
      </c>
      <c r="K224" s="1">
        <v>3</v>
      </c>
      <c r="L224" s="1">
        <v>0</v>
      </c>
      <c r="M224" s="1">
        <v>38</v>
      </c>
      <c r="N224" s="1">
        <v>0</v>
      </c>
      <c r="O224" s="1">
        <v>17</v>
      </c>
      <c r="P224" s="1">
        <v>302</v>
      </c>
      <c r="Q224" s="1">
        <v>381</v>
      </c>
    </row>
    <row r="225" spans="1:17" x14ac:dyDescent="0.35">
      <c r="A225" s="2">
        <v>215</v>
      </c>
      <c r="D225" s="1" t="s">
        <v>7</v>
      </c>
      <c r="E225" s="1">
        <v>4</v>
      </c>
      <c r="F225" s="1">
        <v>48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73</v>
      </c>
      <c r="N225" s="1">
        <v>0</v>
      </c>
      <c r="O225" s="1">
        <v>22</v>
      </c>
      <c r="P225" s="1">
        <v>267</v>
      </c>
      <c r="Q225" s="1">
        <v>390</v>
      </c>
    </row>
    <row r="226" spans="1:17" x14ac:dyDescent="0.35">
      <c r="A226" s="2">
        <v>216</v>
      </c>
      <c r="D226" s="1" t="s">
        <v>4</v>
      </c>
      <c r="E226" s="1">
        <v>9</v>
      </c>
      <c r="F226" s="1">
        <v>81</v>
      </c>
      <c r="G226" s="1">
        <v>0</v>
      </c>
      <c r="H226" s="1">
        <v>0</v>
      </c>
      <c r="I226" s="1">
        <v>8</v>
      </c>
      <c r="J226" s="1">
        <v>4</v>
      </c>
      <c r="K226" s="1">
        <v>0</v>
      </c>
      <c r="L226" s="1">
        <v>0</v>
      </c>
      <c r="M226" s="1">
        <v>107</v>
      </c>
      <c r="N226" s="1">
        <v>0</v>
      </c>
      <c r="O226" s="1">
        <v>39</v>
      </c>
      <c r="P226" s="1">
        <v>565</v>
      </c>
      <c r="Q226" s="1">
        <v>776</v>
      </c>
    </row>
    <row r="227" spans="1:17" x14ac:dyDescent="0.35">
      <c r="A227" s="2">
        <v>217</v>
      </c>
      <c r="C227" s="1" t="s">
        <v>9</v>
      </c>
      <c r="D227" s="1" t="s">
        <v>6</v>
      </c>
      <c r="E227" s="1">
        <v>423</v>
      </c>
      <c r="F227" s="1">
        <v>584</v>
      </c>
      <c r="G227" s="1">
        <v>169</v>
      </c>
      <c r="H227" s="1">
        <v>8</v>
      </c>
      <c r="I227" s="1">
        <v>352</v>
      </c>
      <c r="J227" s="1">
        <v>307</v>
      </c>
      <c r="K227" s="1">
        <v>34</v>
      </c>
      <c r="L227" s="1">
        <v>92</v>
      </c>
      <c r="M227" s="1">
        <v>625</v>
      </c>
      <c r="N227" s="1">
        <v>59</v>
      </c>
      <c r="O227" s="1">
        <v>516</v>
      </c>
      <c r="P227" s="1">
        <v>4172</v>
      </c>
      <c r="Q227" s="1">
        <v>6406</v>
      </c>
    </row>
    <row r="228" spans="1:17" x14ac:dyDescent="0.35">
      <c r="A228" s="2">
        <v>218</v>
      </c>
      <c r="D228" s="1" t="s">
        <v>7</v>
      </c>
      <c r="E228" s="1">
        <v>709</v>
      </c>
      <c r="F228" s="1">
        <v>626</v>
      </c>
      <c r="G228" s="1">
        <v>250</v>
      </c>
      <c r="H228" s="1">
        <v>3</v>
      </c>
      <c r="I228" s="1">
        <v>284</v>
      </c>
      <c r="J228" s="1">
        <v>120</v>
      </c>
      <c r="K228" s="1">
        <v>40</v>
      </c>
      <c r="L228" s="1">
        <v>116</v>
      </c>
      <c r="M228" s="1">
        <v>829</v>
      </c>
      <c r="N228" s="1">
        <v>52</v>
      </c>
      <c r="O228" s="1">
        <v>701</v>
      </c>
      <c r="P228" s="1">
        <v>3626</v>
      </c>
      <c r="Q228" s="1">
        <v>6084</v>
      </c>
    </row>
    <row r="229" spans="1:17" x14ac:dyDescent="0.35">
      <c r="A229" s="2">
        <v>219</v>
      </c>
      <c r="D229" s="1" t="s">
        <v>4</v>
      </c>
      <c r="E229" s="1">
        <v>1135</v>
      </c>
      <c r="F229" s="1">
        <v>1212</v>
      </c>
      <c r="G229" s="1">
        <v>423</v>
      </c>
      <c r="H229" s="1">
        <v>11</v>
      </c>
      <c r="I229" s="1">
        <v>636</v>
      </c>
      <c r="J229" s="1">
        <v>431</v>
      </c>
      <c r="K229" s="1">
        <v>78</v>
      </c>
      <c r="L229" s="1">
        <v>208</v>
      </c>
      <c r="M229" s="1">
        <v>1451</v>
      </c>
      <c r="N229" s="1">
        <v>109</v>
      </c>
      <c r="O229" s="1">
        <v>1220</v>
      </c>
      <c r="P229" s="1">
        <v>7795</v>
      </c>
      <c r="Q229" s="1">
        <v>12489</v>
      </c>
    </row>
    <row r="230" spans="1:17" x14ac:dyDescent="0.35">
      <c r="A230" s="2">
        <v>220</v>
      </c>
      <c r="C230" s="1" t="s">
        <v>10</v>
      </c>
      <c r="D230" s="1" t="s">
        <v>6</v>
      </c>
      <c r="E230" s="1">
        <v>1247</v>
      </c>
      <c r="F230" s="1">
        <v>397</v>
      </c>
      <c r="G230" s="1">
        <v>684</v>
      </c>
      <c r="H230" s="1">
        <v>252</v>
      </c>
      <c r="I230" s="1">
        <v>812</v>
      </c>
      <c r="J230" s="1">
        <v>1161</v>
      </c>
      <c r="K230" s="1">
        <v>167</v>
      </c>
      <c r="L230" s="1">
        <v>445</v>
      </c>
      <c r="M230" s="1">
        <v>338</v>
      </c>
      <c r="N230" s="1">
        <v>270</v>
      </c>
      <c r="O230" s="1">
        <v>699</v>
      </c>
      <c r="P230" s="1">
        <v>1687</v>
      </c>
      <c r="Q230" s="1">
        <v>5238</v>
      </c>
    </row>
    <row r="231" spans="1:17" x14ac:dyDescent="0.35">
      <c r="A231" s="2">
        <v>221</v>
      </c>
      <c r="D231" s="1" t="s">
        <v>7</v>
      </c>
      <c r="E231" s="1">
        <v>2402</v>
      </c>
      <c r="F231" s="1">
        <v>684</v>
      </c>
      <c r="G231" s="1">
        <v>658</v>
      </c>
      <c r="H231" s="1">
        <v>355</v>
      </c>
      <c r="I231" s="1">
        <v>757</v>
      </c>
      <c r="J231" s="1">
        <v>842</v>
      </c>
      <c r="K231" s="1">
        <v>203</v>
      </c>
      <c r="L231" s="1">
        <v>486</v>
      </c>
      <c r="M231" s="1">
        <v>586</v>
      </c>
      <c r="N231" s="1">
        <v>225</v>
      </c>
      <c r="O231" s="1">
        <v>955</v>
      </c>
      <c r="P231" s="1">
        <v>1722</v>
      </c>
      <c r="Q231" s="1">
        <v>6037</v>
      </c>
    </row>
    <row r="232" spans="1:17" x14ac:dyDescent="0.35">
      <c r="A232" s="2">
        <v>222</v>
      </c>
      <c r="D232" s="1" t="s">
        <v>4</v>
      </c>
      <c r="E232" s="1">
        <v>3647</v>
      </c>
      <c r="F232" s="1">
        <v>1079</v>
      </c>
      <c r="G232" s="1">
        <v>1342</v>
      </c>
      <c r="H232" s="1">
        <v>608</v>
      </c>
      <c r="I232" s="1">
        <v>1572</v>
      </c>
      <c r="J232" s="1">
        <v>2006</v>
      </c>
      <c r="K232" s="1">
        <v>370</v>
      </c>
      <c r="L232" s="1">
        <v>939</v>
      </c>
      <c r="M232" s="1">
        <v>924</v>
      </c>
      <c r="N232" s="1">
        <v>496</v>
      </c>
      <c r="O232" s="1">
        <v>1655</v>
      </c>
      <c r="P232" s="1">
        <v>3411</v>
      </c>
      <c r="Q232" s="1">
        <v>11272</v>
      </c>
    </row>
    <row r="233" spans="1:17" x14ac:dyDescent="0.35">
      <c r="A233" s="2">
        <v>223</v>
      </c>
      <c r="C233" s="1" t="s">
        <v>4</v>
      </c>
      <c r="D233" s="1" t="s">
        <v>6</v>
      </c>
      <c r="E233" s="1">
        <v>1676</v>
      </c>
      <c r="F233" s="1">
        <v>1028</v>
      </c>
      <c r="G233" s="1">
        <v>856</v>
      </c>
      <c r="H233" s="1">
        <v>256</v>
      </c>
      <c r="I233" s="1">
        <v>1169</v>
      </c>
      <c r="J233" s="1">
        <v>1466</v>
      </c>
      <c r="K233" s="1">
        <v>202</v>
      </c>
      <c r="L233" s="1">
        <v>545</v>
      </c>
      <c r="M233" s="1">
        <v>1005</v>
      </c>
      <c r="N233" s="1">
        <v>328</v>
      </c>
      <c r="O233" s="1">
        <v>1247</v>
      </c>
      <c r="P233" s="1">
        <v>6360</v>
      </c>
      <c r="Q233" s="1">
        <v>12250</v>
      </c>
    </row>
    <row r="234" spans="1:17" x14ac:dyDescent="0.35">
      <c r="A234" s="2">
        <v>224</v>
      </c>
      <c r="D234" s="1" t="s">
        <v>7</v>
      </c>
      <c r="E234" s="1">
        <v>3115</v>
      </c>
      <c r="F234" s="1">
        <v>1368</v>
      </c>
      <c r="G234" s="1">
        <v>904</v>
      </c>
      <c r="H234" s="1">
        <v>360</v>
      </c>
      <c r="I234" s="1">
        <v>1042</v>
      </c>
      <c r="J234" s="1">
        <v>968</v>
      </c>
      <c r="K234" s="1">
        <v>242</v>
      </c>
      <c r="L234" s="1">
        <v>601</v>
      </c>
      <c r="M234" s="1">
        <v>1496</v>
      </c>
      <c r="N234" s="1">
        <v>274</v>
      </c>
      <c r="O234" s="1">
        <v>1693</v>
      </c>
      <c r="P234" s="1">
        <v>5803</v>
      </c>
      <c r="Q234" s="1">
        <v>12718</v>
      </c>
    </row>
    <row r="235" spans="1:17" x14ac:dyDescent="0.35">
      <c r="A235" s="2">
        <v>225</v>
      </c>
      <c r="D235" s="1" t="s">
        <v>4</v>
      </c>
      <c r="E235" s="1">
        <v>4788</v>
      </c>
      <c r="F235" s="1">
        <v>2397</v>
      </c>
      <c r="G235" s="1">
        <v>1763</v>
      </c>
      <c r="H235" s="1">
        <v>623</v>
      </c>
      <c r="I235" s="1">
        <v>2212</v>
      </c>
      <c r="J235" s="1">
        <v>2437</v>
      </c>
      <c r="K235" s="1">
        <v>449</v>
      </c>
      <c r="L235" s="1">
        <v>1147</v>
      </c>
      <c r="M235" s="1">
        <v>2500</v>
      </c>
      <c r="N235" s="1">
        <v>607</v>
      </c>
      <c r="O235" s="1">
        <v>2931</v>
      </c>
      <c r="P235" s="1">
        <v>12163</v>
      </c>
      <c r="Q235" s="1">
        <v>24969</v>
      </c>
    </row>
    <row r="236" spans="1:17" x14ac:dyDescent="0.35">
      <c r="A236" s="2">
        <v>226</v>
      </c>
      <c r="B236" s="1" t="s">
        <v>65</v>
      </c>
      <c r="C236" s="1" t="s">
        <v>5</v>
      </c>
      <c r="D236" s="1" t="s">
        <v>6</v>
      </c>
      <c r="E236" s="1">
        <v>0</v>
      </c>
      <c r="F236" s="1">
        <v>46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10</v>
      </c>
      <c r="N236" s="1">
        <v>0</v>
      </c>
      <c r="O236" s="1">
        <v>35</v>
      </c>
      <c r="P236" s="1">
        <v>915</v>
      </c>
      <c r="Q236" s="1">
        <v>1007</v>
      </c>
    </row>
    <row r="237" spans="1:17" x14ac:dyDescent="0.35">
      <c r="A237" s="2">
        <v>227</v>
      </c>
      <c r="D237" s="1" t="s">
        <v>7</v>
      </c>
      <c r="E237" s="1">
        <v>0</v>
      </c>
      <c r="F237" s="1">
        <v>25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3</v>
      </c>
      <c r="N237" s="1">
        <v>0</v>
      </c>
      <c r="O237" s="1">
        <v>16</v>
      </c>
      <c r="P237" s="1">
        <v>831</v>
      </c>
      <c r="Q237" s="1">
        <v>881</v>
      </c>
    </row>
    <row r="238" spans="1:17" x14ac:dyDescent="0.35">
      <c r="A238" s="2">
        <v>228</v>
      </c>
      <c r="D238" s="1" t="s">
        <v>4</v>
      </c>
      <c r="E238" s="1">
        <v>0</v>
      </c>
      <c r="F238" s="1">
        <v>70</v>
      </c>
      <c r="G238" s="1">
        <v>3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16</v>
      </c>
      <c r="N238" s="1">
        <v>0</v>
      </c>
      <c r="O238" s="1">
        <v>48</v>
      </c>
      <c r="P238" s="1">
        <v>1747</v>
      </c>
      <c r="Q238" s="1">
        <v>1880</v>
      </c>
    </row>
    <row r="239" spans="1:17" x14ac:dyDescent="0.35">
      <c r="A239" s="2">
        <v>229</v>
      </c>
      <c r="C239" s="1" t="s">
        <v>8</v>
      </c>
      <c r="D239" s="1" t="s">
        <v>6</v>
      </c>
      <c r="E239" s="1">
        <v>0</v>
      </c>
      <c r="F239" s="1">
        <v>58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55</v>
      </c>
      <c r="N239" s="1">
        <v>0</v>
      </c>
      <c r="O239" s="1">
        <v>48</v>
      </c>
      <c r="P239" s="1">
        <v>1102</v>
      </c>
      <c r="Q239" s="1">
        <v>1260</v>
      </c>
    </row>
    <row r="240" spans="1:17" x14ac:dyDescent="0.35">
      <c r="A240" s="2">
        <v>230</v>
      </c>
      <c r="D240" s="1" t="s">
        <v>7</v>
      </c>
      <c r="E240" s="1">
        <v>0</v>
      </c>
      <c r="F240" s="1">
        <v>53</v>
      </c>
      <c r="G240" s="1">
        <v>0</v>
      </c>
      <c r="H240" s="1">
        <v>0</v>
      </c>
      <c r="I240" s="1">
        <v>3</v>
      </c>
      <c r="J240" s="1">
        <v>6</v>
      </c>
      <c r="K240" s="1">
        <v>0</v>
      </c>
      <c r="L240" s="1">
        <v>0</v>
      </c>
      <c r="M240" s="1">
        <v>104</v>
      </c>
      <c r="N240" s="1">
        <v>0</v>
      </c>
      <c r="O240" s="1">
        <v>38</v>
      </c>
      <c r="P240" s="1">
        <v>990</v>
      </c>
      <c r="Q240" s="1">
        <v>1163</v>
      </c>
    </row>
    <row r="241" spans="1:17" x14ac:dyDescent="0.35">
      <c r="A241" s="2">
        <v>231</v>
      </c>
      <c r="D241" s="1" t="s">
        <v>4</v>
      </c>
      <c r="E241" s="1">
        <v>9</v>
      </c>
      <c r="F241" s="1">
        <v>112</v>
      </c>
      <c r="G241" s="1">
        <v>0</v>
      </c>
      <c r="H241" s="1">
        <v>0</v>
      </c>
      <c r="I241" s="1">
        <v>3</v>
      </c>
      <c r="J241" s="1">
        <v>6</v>
      </c>
      <c r="K241" s="1">
        <v>0</v>
      </c>
      <c r="L241" s="1">
        <v>0</v>
      </c>
      <c r="M241" s="1">
        <v>158</v>
      </c>
      <c r="N241" s="1">
        <v>0</v>
      </c>
      <c r="O241" s="1">
        <v>84</v>
      </c>
      <c r="P241" s="1">
        <v>2096</v>
      </c>
      <c r="Q241" s="1">
        <v>2416</v>
      </c>
    </row>
    <row r="242" spans="1:17" x14ac:dyDescent="0.35">
      <c r="A242" s="2">
        <v>232</v>
      </c>
      <c r="C242" s="1" t="s">
        <v>9</v>
      </c>
      <c r="D242" s="1" t="s">
        <v>6</v>
      </c>
      <c r="E242" s="1">
        <v>115</v>
      </c>
      <c r="F242" s="1">
        <v>414</v>
      </c>
      <c r="G242" s="1">
        <v>78</v>
      </c>
      <c r="H242" s="1">
        <v>5</v>
      </c>
      <c r="I242" s="1">
        <v>309</v>
      </c>
      <c r="J242" s="1">
        <v>131</v>
      </c>
      <c r="K242" s="1">
        <v>42</v>
      </c>
      <c r="L242" s="1">
        <v>25</v>
      </c>
      <c r="M242" s="1">
        <v>234</v>
      </c>
      <c r="N242" s="1">
        <v>19</v>
      </c>
      <c r="O242" s="1">
        <v>523</v>
      </c>
      <c r="P242" s="1">
        <v>6143</v>
      </c>
      <c r="Q242" s="1">
        <v>7682</v>
      </c>
    </row>
    <row r="243" spans="1:17" x14ac:dyDescent="0.35">
      <c r="A243" s="2">
        <v>233</v>
      </c>
      <c r="D243" s="1" t="s">
        <v>7</v>
      </c>
      <c r="E243" s="1">
        <v>208</v>
      </c>
      <c r="F243" s="1">
        <v>505</v>
      </c>
      <c r="G243" s="1">
        <v>167</v>
      </c>
      <c r="H243" s="1">
        <v>0</v>
      </c>
      <c r="I243" s="1">
        <v>287</v>
      </c>
      <c r="J243" s="1">
        <v>64</v>
      </c>
      <c r="K243" s="1">
        <v>16</v>
      </c>
      <c r="L243" s="1">
        <v>19</v>
      </c>
      <c r="M243" s="1">
        <v>426</v>
      </c>
      <c r="N243" s="1">
        <v>3</v>
      </c>
      <c r="O243" s="1">
        <v>716</v>
      </c>
      <c r="P243" s="1">
        <v>7127</v>
      </c>
      <c r="Q243" s="1">
        <v>9119</v>
      </c>
    </row>
    <row r="244" spans="1:17" x14ac:dyDescent="0.35">
      <c r="A244" s="2">
        <v>234</v>
      </c>
      <c r="D244" s="1" t="s">
        <v>4</v>
      </c>
      <c r="E244" s="1">
        <v>325</v>
      </c>
      <c r="F244" s="1">
        <v>918</v>
      </c>
      <c r="G244" s="1">
        <v>242</v>
      </c>
      <c r="H244" s="1">
        <v>3</v>
      </c>
      <c r="I244" s="1">
        <v>593</v>
      </c>
      <c r="J244" s="1">
        <v>195</v>
      </c>
      <c r="K244" s="1">
        <v>57</v>
      </c>
      <c r="L244" s="1">
        <v>40</v>
      </c>
      <c r="M244" s="1">
        <v>664</v>
      </c>
      <c r="N244" s="1">
        <v>20</v>
      </c>
      <c r="O244" s="1">
        <v>1241</v>
      </c>
      <c r="P244" s="1">
        <v>13273</v>
      </c>
      <c r="Q244" s="1">
        <v>16800</v>
      </c>
    </row>
    <row r="245" spans="1:17" x14ac:dyDescent="0.35">
      <c r="A245" s="2">
        <v>235</v>
      </c>
      <c r="C245" s="1" t="s">
        <v>10</v>
      </c>
      <c r="D245" s="1" t="s">
        <v>6</v>
      </c>
      <c r="E245" s="1">
        <v>161</v>
      </c>
      <c r="F245" s="1">
        <v>91</v>
      </c>
      <c r="G245" s="1">
        <v>125</v>
      </c>
      <c r="H245" s="1">
        <v>33</v>
      </c>
      <c r="I245" s="1">
        <v>346</v>
      </c>
      <c r="J245" s="1">
        <v>201</v>
      </c>
      <c r="K245" s="1">
        <v>57</v>
      </c>
      <c r="L245" s="1">
        <v>34</v>
      </c>
      <c r="M245" s="1">
        <v>43</v>
      </c>
      <c r="N245" s="1">
        <v>44</v>
      </c>
      <c r="O245" s="1">
        <v>291</v>
      </c>
      <c r="P245" s="1">
        <v>884</v>
      </c>
      <c r="Q245" s="1">
        <v>1847</v>
      </c>
    </row>
    <row r="246" spans="1:17" x14ac:dyDescent="0.35">
      <c r="A246" s="2">
        <v>236</v>
      </c>
      <c r="D246" s="1" t="s">
        <v>7</v>
      </c>
      <c r="E246" s="1">
        <v>310</v>
      </c>
      <c r="F246" s="1">
        <v>93</v>
      </c>
      <c r="G246" s="1">
        <v>131</v>
      </c>
      <c r="H246" s="1">
        <v>39</v>
      </c>
      <c r="I246" s="1">
        <v>313</v>
      </c>
      <c r="J246" s="1">
        <v>133</v>
      </c>
      <c r="K246" s="1">
        <v>36</v>
      </c>
      <c r="L246" s="1">
        <v>24</v>
      </c>
      <c r="M246" s="1">
        <v>85</v>
      </c>
      <c r="N246" s="1">
        <v>25</v>
      </c>
      <c r="O246" s="1">
        <v>320</v>
      </c>
      <c r="P246" s="1">
        <v>973</v>
      </c>
      <c r="Q246" s="1">
        <v>1963</v>
      </c>
    </row>
    <row r="247" spans="1:17" x14ac:dyDescent="0.35">
      <c r="A247" s="2">
        <v>237</v>
      </c>
      <c r="D247" s="1" t="s">
        <v>4</v>
      </c>
      <c r="E247" s="1">
        <v>473</v>
      </c>
      <c r="F247" s="1">
        <v>185</v>
      </c>
      <c r="G247" s="1">
        <v>260</v>
      </c>
      <c r="H247" s="1">
        <v>69</v>
      </c>
      <c r="I247" s="1">
        <v>656</v>
      </c>
      <c r="J247" s="1">
        <v>338</v>
      </c>
      <c r="K247" s="1">
        <v>98</v>
      </c>
      <c r="L247" s="1">
        <v>62</v>
      </c>
      <c r="M247" s="1">
        <v>127</v>
      </c>
      <c r="N247" s="1">
        <v>67</v>
      </c>
      <c r="O247" s="1">
        <v>616</v>
      </c>
      <c r="P247" s="1">
        <v>1855</v>
      </c>
      <c r="Q247" s="1">
        <v>3814</v>
      </c>
    </row>
    <row r="248" spans="1:17" x14ac:dyDescent="0.35">
      <c r="A248" s="2">
        <v>238</v>
      </c>
      <c r="C248" s="1" t="s">
        <v>4</v>
      </c>
      <c r="D248" s="1" t="s">
        <v>6</v>
      </c>
      <c r="E248" s="1">
        <v>278</v>
      </c>
      <c r="F248" s="1">
        <v>613</v>
      </c>
      <c r="G248" s="1">
        <v>204</v>
      </c>
      <c r="H248" s="1">
        <v>35</v>
      </c>
      <c r="I248" s="1">
        <v>649</v>
      </c>
      <c r="J248" s="1">
        <v>330</v>
      </c>
      <c r="K248" s="1">
        <v>97</v>
      </c>
      <c r="L248" s="1">
        <v>58</v>
      </c>
      <c r="M248" s="1">
        <v>344</v>
      </c>
      <c r="N248" s="1">
        <v>59</v>
      </c>
      <c r="O248" s="1">
        <v>895</v>
      </c>
      <c r="P248" s="1">
        <v>9050</v>
      </c>
      <c r="Q248" s="1">
        <v>11799</v>
      </c>
    </row>
    <row r="249" spans="1:17" x14ac:dyDescent="0.35">
      <c r="A249" s="2">
        <v>239</v>
      </c>
      <c r="D249" s="1" t="s">
        <v>7</v>
      </c>
      <c r="E249" s="1">
        <v>520</v>
      </c>
      <c r="F249" s="1">
        <v>671</v>
      </c>
      <c r="G249" s="1">
        <v>304</v>
      </c>
      <c r="H249" s="1">
        <v>37</v>
      </c>
      <c r="I249" s="1">
        <v>605</v>
      </c>
      <c r="J249" s="1">
        <v>209</v>
      </c>
      <c r="K249" s="1">
        <v>55</v>
      </c>
      <c r="L249" s="1">
        <v>44</v>
      </c>
      <c r="M249" s="1">
        <v>623</v>
      </c>
      <c r="N249" s="1">
        <v>34</v>
      </c>
      <c r="O249" s="1">
        <v>1094</v>
      </c>
      <c r="P249" s="1">
        <v>9914</v>
      </c>
      <c r="Q249" s="1">
        <v>13121</v>
      </c>
    </row>
    <row r="250" spans="1:17" x14ac:dyDescent="0.35">
      <c r="A250" s="2">
        <v>240</v>
      </c>
      <c r="D250" s="1" t="s">
        <v>4</v>
      </c>
      <c r="E250" s="1">
        <v>802</v>
      </c>
      <c r="F250" s="1">
        <v>1286</v>
      </c>
      <c r="G250" s="1">
        <v>509</v>
      </c>
      <c r="H250" s="1">
        <v>74</v>
      </c>
      <c r="I250" s="1">
        <v>1255</v>
      </c>
      <c r="J250" s="1">
        <v>536</v>
      </c>
      <c r="K250" s="1">
        <v>149</v>
      </c>
      <c r="L250" s="1">
        <v>103</v>
      </c>
      <c r="M250" s="1">
        <v>967</v>
      </c>
      <c r="N250" s="1">
        <v>93</v>
      </c>
      <c r="O250" s="1">
        <v>1993</v>
      </c>
      <c r="P250" s="1">
        <v>18964</v>
      </c>
      <c r="Q250" s="1">
        <v>24915</v>
      </c>
    </row>
    <row r="251" spans="1:17" x14ac:dyDescent="0.35">
      <c r="A251" s="2">
        <v>241</v>
      </c>
      <c r="B251" s="1" t="s">
        <v>66</v>
      </c>
      <c r="C251" s="1" t="s">
        <v>5</v>
      </c>
      <c r="D251" s="1" t="s">
        <v>6</v>
      </c>
      <c r="E251" s="1">
        <v>0</v>
      </c>
      <c r="F251" s="1">
        <v>12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12</v>
      </c>
      <c r="P251" s="1">
        <v>955</v>
      </c>
      <c r="Q251" s="1">
        <v>980</v>
      </c>
    </row>
    <row r="252" spans="1:17" x14ac:dyDescent="0.35">
      <c r="A252" s="2">
        <v>242</v>
      </c>
      <c r="D252" s="1" t="s">
        <v>7</v>
      </c>
      <c r="E252" s="1">
        <v>0</v>
      </c>
      <c r="F252" s="1">
        <v>5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5</v>
      </c>
      <c r="N252" s="1">
        <v>0</v>
      </c>
      <c r="O252" s="1">
        <v>12</v>
      </c>
      <c r="P252" s="1">
        <v>907</v>
      </c>
      <c r="Q252" s="1">
        <v>927</v>
      </c>
    </row>
    <row r="253" spans="1:17" x14ac:dyDescent="0.35">
      <c r="A253" s="2">
        <v>243</v>
      </c>
      <c r="D253" s="1" t="s">
        <v>4</v>
      </c>
      <c r="E253" s="1">
        <v>0</v>
      </c>
      <c r="F253" s="1">
        <v>17</v>
      </c>
      <c r="G253" s="1">
        <v>0</v>
      </c>
      <c r="H253" s="1">
        <v>0</v>
      </c>
      <c r="I253" s="1">
        <v>0</v>
      </c>
      <c r="J253" s="1">
        <v>4</v>
      </c>
      <c r="K253" s="1">
        <v>0</v>
      </c>
      <c r="L253" s="1">
        <v>0</v>
      </c>
      <c r="M253" s="1">
        <v>6</v>
      </c>
      <c r="N253" s="1">
        <v>0</v>
      </c>
      <c r="O253" s="1">
        <v>23</v>
      </c>
      <c r="P253" s="1">
        <v>1865</v>
      </c>
      <c r="Q253" s="1">
        <v>1910</v>
      </c>
    </row>
    <row r="254" spans="1:17" x14ac:dyDescent="0.35">
      <c r="A254" s="2">
        <v>244</v>
      </c>
      <c r="C254" s="1" t="s">
        <v>8</v>
      </c>
      <c r="D254" s="1" t="s">
        <v>6</v>
      </c>
      <c r="E254" s="1">
        <v>5</v>
      </c>
      <c r="F254" s="1">
        <v>22</v>
      </c>
      <c r="G254" s="1">
        <v>0</v>
      </c>
      <c r="H254" s="1">
        <v>0</v>
      </c>
      <c r="I254" s="1">
        <v>0</v>
      </c>
      <c r="J254" s="1">
        <v>0</v>
      </c>
      <c r="K254" s="1">
        <v>4</v>
      </c>
      <c r="L254" s="1">
        <v>0</v>
      </c>
      <c r="M254" s="1">
        <v>30</v>
      </c>
      <c r="N254" s="1">
        <v>0</v>
      </c>
      <c r="O254" s="1">
        <v>36</v>
      </c>
      <c r="P254" s="1">
        <v>2043</v>
      </c>
      <c r="Q254" s="1">
        <v>2130</v>
      </c>
    </row>
    <row r="255" spans="1:17" x14ac:dyDescent="0.35">
      <c r="A255" s="2">
        <v>245</v>
      </c>
      <c r="D255" s="1" t="s">
        <v>7</v>
      </c>
      <c r="E255" s="1">
        <v>5</v>
      </c>
      <c r="F255" s="1">
        <v>27</v>
      </c>
      <c r="G255" s="1">
        <v>3</v>
      </c>
      <c r="H255" s="1">
        <v>0</v>
      </c>
      <c r="I255" s="1">
        <v>0</v>
      </c>
      <c r="J255" s="1">
        <v>3</v>
      </c>
      <c r="K255" s="1">
        <v>0</v>
      </c>
      <c r="L255" s="1">
        <v>5</v>
      </c>
      <c r="M255" s="1">
        <v>44</v>
      </c>
      <c r="N255" s="1">
        <v>0</v>
      </c>
      <c r="O255" s="1">
        <v>39</v>
      </c>
      <c r="P255" s="1">
        <v>1941</v>
      </c>
      <c r="Q255" s="1">
        <v>2057</v>
      </c>
    </row>
    <row r="256" spans="1:17" x14ac:dyDescent="0.35">
      <c r="A256" s="2">
        <v>246</v>
      </c>
      <c r="D256" s="1" t="s">
        <v>4</v>
      </c>
      <c r="E256" s="1">
        <v>0</v>
      </c>
      <c r="F256" s="1">
        <v>53</v>
      </c>
      <c r="G256" s="1">
        <v>3</v>
      </c>
      <c r="H256" s="1">
        <v>0</v>
      </c>
      <c r="I256" s="1">
        <v>7</v>
      </c>
      <c r="J256" s="1">
        <v>0</v>
      </c>
      <c r="K256" s="1">
        <v>9</v>
      </c>
      <c r="L256" s="1">
        <v>5</v>
      </c>
      <c r="M256" s="1">
        <v>72</v>
      </c>
      <c r="N256" s="1">
        <v>0</v>
      </c>
      <c r="O256" s="1">
        <v>72</v>
      </c>
      <c r="P256" s="1">
        <v>3983</v>
      </c>
      <c r="Q256" s="1">
        <v>4186</v>
      </c>
    </row>
    <row r="257" spans="1:17" x14ac:dyDescent="0.35">
      <c r="A257" s="2">
        <v>247</v>
      </c>
      <c r="C257" s="1" t="s">
        <v>9</v>
      </c>
      <c r="D257" s="1" t="s">
        <v>6</v>
      </c>
      <c r="E257" s="1">
        <v>167</v>
      </c>
      <c r="F257" s="1">
        <v>226</v>
      </c>
      <c r="G257" s="1">
        <v>40</v>
      </c>
      <c r="H257" s="1">
        <v>6</v>
      </c>
      <c r="I257" s="1">
        <v>458</v>
      </c>
      <c r="J257" s="1">
        <v>143</v>
      </c>
      <c r="K257" s="1">
        <v>93</v>
      </c>
      <c r="L257" s="1">
        <v>22</v>
      </c>
      <c r="M257" s="1">
        <v>441</v>
      </c>
      <c r="N257" s="1">
        <v>37</v>
      </c>
      <c r="O257" s="1">
        <v>597</v>
      </c>
      <c r="P257" s="1">
        <v>8652</v>
      </c>
      <c r="Q257" s="1">
        <v>10340</v>
      </c>
    </row>
    <row r="258" spans="1:17" x14ac:dyDescent="0.35">
      <c r="A258" s="2">
        <v>248</v>
      </c>
      <c r="D258" s="1" t="s">
        <v>7</v>
      </c>
      <c r="E258" s="1">
        <v>439</v>
      </c>
      <c r="F258" s="1">
        <v>325</v>
      </c>
      <c r="G258" s="1">
        <v>48</v>
      </c>
      <c r="H258" s="1">
        <v>14</v>
      </c>
      <c r="I258" s="1">
        <v>396</v>
      </c>
      <c r="J258" s="1">
        <v>81</v>
      </c>
      <c r="K258" s="1">
        <v>54</v>
      </c>
      <c r="L258" s="1">
        <v>28</v>
      </c>
      <c r="M258" s="1">
        <v>610</v>
      </c>
      <c r="N258" s="1">
        <v>22</v>
      </c>
      <c r="O258" s="1">
        <v>632</v>
      </c>
      <c r="P258" s="1">
        <v>5467</v>
      </c>
      <c r="Q258" s="1">
        <v>7310</v>
      </c>
    </row>
    <row r="259" spans="1:17" x14ac:dyDescent="0.35">
      <c r="A259" s="2">
        <v>249</v>
      </c>
      <c r="D259" s="1" t="s">
        <v>4</v>
      </c>
      <c r="E259" s="1">
        <v>606</v>
      </c>
      <c r="F259" s="1">
        <v>556</v>
      </c>
      <c r="G259" s="1">
        <v>86</v>
      </c>
      <c r="H259" s="1">
        <v>20</v>
      </c>
      <c r="I259" s="1">
        <v>858</v>
      </c>
      <c r="J259" s="1">
        <v>226</v>
      </c>
      <c r="K259" s="1">
        <v>146</v>
      </c>
      <c r="L259" s="1">
        <v>49</v>
      </c>
      <c r="M259" s="1">
        <v>1046</v>
      </c>
      <c r="N259" s="1">
        <v>60</v>
      </c>
      <c r="O259" s="1">
        <v>1229</v>
      </c>
      <c r="P259" s="1">
        <v>14112</v>
      </c>
      <c r="Q259" s="1">
        <v>17648</v>
      </c>
    </row>
    <row r="260" spans="1:17" x14ac:dyDescent="0.35">
      <c r="A260" s="2">
        <v>250</v>
      </c>
      <c r="C260" s="1" t="s">
        <v>10</v>
      </c>
      <c r="D260" s="1" t="s">
        <v>6</v>
      </c>
      <c r="E260" s="1">
        <v>80</v>
      </c>
      <c r="F260" s="1">
        <v>48</v>
      </c>
      <c r="G260" s="1">
        <v>20</v>
      </c>
      <c r="H260" s="1">
        <v>11</v>
      </c>
      <c r="I260" s="1">
        <v>127</v>
      </c>
      <c r="J260" s="1">
        <v>93</v>
      </c>
      <c r="K260" s="1">
        <v>19</v>
      </c>
      <c r="L260" s="1">
        <v>17</v>
      </c>
      <c r="M260" s="1">
        <v>40</v>
      </c>
      <c r="N260" s="1">
        <v>28</v>
      </c>
      <c r="O260" s="1">
        <v>93</v>
      </c>
      <c r="P260" s="1">
        <v>182</v>
      </c>
      <c r="Q260" s="1">
        <v>506</v>
      </c>
    </row>
    <row r="261" spans="1:17" x14ac:dyDescent="0.35">
      <c r="A261" s="2">
        <v>251</v>
      </c>
      <c r="D261" s="1" t="s">
        <v>7</v>
      </c>
      <c r="E261" s="1">
        <v>145</v>
      </c>
      <c r="F261" s="1">
        <v>69</v>
      </c>
      <c r="G261" s="1">
        <v>19</v>
      </c>
      <c r="H261" s="1">
        <v>19</v>
      </c>
      <c r="I261" s="1">
        <v>134</v>
      </c>
      <c r="J261" s="1">
        <v>65</v>
      </c>
      <c r="K261" s="1">
        <v>18</v>
      </c>
      <c r="L261" s="1">
        <v>16</v>
      </c>
      <c r="M261" s="1">
        <v>77</v>
      </c>
      <c r="N261" s="1">
        <v>23</v>
      </c>
      <c r="O261" s="1">
        <v>88</v>
      </c>
      <c r="P261" s="1">
        <v>98</v>
      </c>
      <c r="Q261" s="1">
        <v>416</v>
      </c>
    </row>
    <row r="262" spans="1:17" x14ac:dyDescent="0.35">
      <c r="A262" s="2">
        <v>252</v>
      </c>
      <c r="D262" s="1" t="s">
        <v>4</v>
      </c>
      <c r="E262" s="1">
        <v>223</v>
      </c>
      <c r="F262" s="1">
        <v>114</v>
      </c>
      <c r="G262" s="1">
        <v>36</v>
      </c>
      <c r="H262" s="1">
        <v>32</v>
      </c>
      <c r="I262" s="1">
        <v>264</v>
      </c>
      <c r="J262" s="1">
        <v>158</v>
      </c>
      <c r="K262" s="1">
        <v>40</v>
      </c>
      <c r="L262" s="1">
        <v>37</v>
      </c>
      <c r="M262" s="1">
        <v>113</v>
      </c>
      <c r="N262" s="1">
        <v>52</v>
      </c>
      <c r="O262" s="1">
        <v>182</v>
      </c>
      <c r="P262" s="1">
        <v>276</v>
      </c>
      <c r="Q262" s="1">
        <v>922</v>
      </c>
    </row>
    <row r="263" spans="1:17" x14ac:dyDescent="0.35">
      <c r="A263" s="2">
        <v>253</v>
      </c>
      <c r="C263" s="1" t="s">
        <v>4</v>
      </c>
      <c r="D263" s="1" t="s">
        <v>6</v>
      </c>
      <c r="E263" s="1">
        <v>252</v>
      </c>
      <c r="F263" s="1">
        <v>310</v>
      </c>
      <c r="G263" s="1">
        <v>56</v>
      </c>
      <c r="H263" s="1">
        <v>18</v>
      </c>
      <c r="I263" s="1">
        <v>590</v>
      </c>
      <c r="J263" s="1">
        <v>235</v>
      </c>
      <c r="K263" s="1">
        <v>120</v>
      </c>
      <c r="L263" s="1">
        <v>38</v>
      </c>
      <c r="M263" s="1">
        <v>507</v>
      </c>
      <c r="N263" s="1">
        <v>66</v>
      </c>
      <c r="O263" s="1">
        <v>726</v>
      </c>
      <c r="P263" s="1">
        <v>11832</v>
      </c>
      <c r="Q263" s="1">
        <v>13949</v>
      </c>
    </row>
    <row r="264" spans="1:17" x14ac:dyDescent="0.35">
      <c r="A264" s="2">
        <v>254</v>
      </c>
      <c r="D264" s="1" t="s">
        <v>7</v>
      </c>
      <c r="E264" s="1">
        <v>579</v>
      </c>
      <c r="F264" s="1">
        <v>430</v>
      </c>
      <c r="G264" s="1">
        <v>70</v>
      </c>
      <c r="H264" s="1">
        <v>28</v>
      </c>
      <c r="I264" s="1">
        <v>537</v>
      </c>
      <c r="J264" s="1">
        <v>152</v>
      </c>
      <c r="K264" s="1">
        <v>77</v>
      </c>
      <c r="L264" s="1">
        <v>51</v>
      </c>
      <c r="M264" s="1">
        <v>728</v>
      </c>
      <c r="N264" s="1">
        <v>41</v>
      </c>
      <c r="O264" s="1">
        <v>770</v>
      </c>
      <c r="P264" s="1">
        <v>8414</v>
      </c>
      <c r="Q264" s="1">
        <v>10712</v>
      </c>
    </row>
    <row r="265" spans="1:17" x14ac:dyDescent="0.35">
      <c r="A265" s="2">
        <v>255</v>
      </c>
      <c r="D265" s="1" t="s">
        <v>4</v>
      </c>
      <c r="E265" s="1">
        <v>833</v>
      </c>
      <c r="F265" s="1">
        <v>735</v>
      </c>
      <c r="G265" s="1">
        <v>130</v>
      </c>
      <c r="H265" s="1">
        <v>50</v>
      </c>
      <c r="I265" s="1">
        <v>1128</v>
      </c>
      <c r="J265" s="1">
        <v>383</v>
      </c>
      <c r="K265" s="1">
        <v>195</v>
      </c>
      <c r="L265" s="1">
        <v>90</v>
      </c>
      <c r="M265" s="1">
        <v>1236</v>
      </c>
      <c r="N265" s="1">
        <v>114</v>
      </c>
      <c r="O265" s="1">
        <v>1505</v>
      </c>
      <c r="P265" s="1">
        <v>20241</v>
      </c>
      <c r="Q265" s="1">
        <v>24660</v>
      </c>
    </row>
    <row r="266" spans="1:17" x14ac:dyDescent="0.35">
      <c r="A266" s="2">
        <v>256</v>
      </c>
      <c r="B266" s="1" t="s">
        <v>67</v>
      </c>
      <c r="C266" s="1" t="s">
        <v>5</v>
      </c>
      <c r="D266" s="1" t="s">
        <v>6</v>
      </c>
      <c r="E266" s="1">
        <v>0</v>
      </c>
      <c r="F266" s="1">
        <v>14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5</v>
      </c>
      <c r="N266" s="1">
        <v>0</v>
      </c>
      <c r="O266" s="1">
        <v>9</v>
      </c>
      <c r="P266" s="1">
        <v>216</v>
      </c>
      <c r="Q266" s="1">
        <v>239</v>
      </c>
    </row>
    <row r="267" spans="1:17" x14ac:dyDescent="0.35">
      <c r="A267" s="2">
        <v>257</v>
      </c>
      <c r="D267" s="1" t="s">
        <v>7</v>
      </c>
      <c r="E267" s="1">
        <v>0</v>
      </c>
      <c r="F267" s="1">
        <v>4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7</v>
      </c>
      <c r="N267" s="1">
        <v>0</v>
      </c>
      <c r="O267" s="1">
        <v>10</v>
      </c>
      <c r="P267" s="1">
        <v>171</v>
      </c>
      <c r="Q267" s="1">
        <v>190</v>
      </c>
    </row>
    <row r="268" spans="1:17" x14ac:dyDescent="0.35">
      <c r="A268" s="2">
        <v>258</v>
      </c>
      <c r="D268" s="1" t="s">
        <v>4</v>
      </c>
      <c r="E268" s="1">
        <v>0</v>
      </c>
      <c r="F268" s="1">
        <v>14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8</v>
      </c>
      <c r="N268" s="1">
        <v>0</v>
      </c>
      <c r="O268" s="1">
        <v>19</v>
      </c>
      <c r="P268" s="1">
        <v>386</v>
      </c>
      <c r="Q268" s="1">
        <v>429</v>
      </c>
    </row>
    <row r="269" spans="1:17" x14ac:dyDescent="0.35">
      <c r="A269" s="2">
        <v>259</v>
      </c>
      <c r="C269" s="1" t="s">
        <v>8</v>
      </c>
      <c r="D269" s="1" t="s">
        <v>6</v>
      </c>
      <c r="E269" s="1">
        <v>0</v>
      </c>
      <c r="F269" s="1">
        <v>23</v>
      </c>
      <c r="G269" s="1">
        <v>0</v>
      </c>
      <c r="H269" s="1">
        <v>0</v>
      </c>
      <c r="I269" s="1">
        <v>5</v>
      </c>
      <c r="J269" s="1">
        <v>0</v>
      </c>
      <c r="K269" s="1">
        <v>0</v>
      </c>
      <c r="L269" s="1">
        <v>0</v>
      </c>
      <c r="M269" s="1">
        <v>15</v>
      </c>
      <c r="N269" s="1">
        <v>0</v>
      </c>
      <c r="O269" s="1">
        <v>18</v>
      </c>
      <c r="P269" s="1">
        <v>314</v>
      </c>
      <c r="Q269" s="1">
        <v>365</v>
      </c>
    </row>
    <row r="270" spans="1:17" x14ac:dyDescent="0.35">
      <c r="A270" s="2">
        <v>260</v>
      </c>
      <c r="D270" s="1" t="s">
        <v>7</v>
      </c>
      <c r="E270" s="1">
        <v>0</v>
      </c>
      <c r="F270" s="1">
        <v>21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49</v>
      </c>
      <c r="N270" s="1">
        <v>0</v>
      </c>
      <c r="O270" s="1">
        <v>23</v>
      </c>
      <c r="P270" s="1">
        <v>317</v>
      </c>
      <c r="Q270" s="1">
        <v>399</v>
      </c>
    </row>
    <row r="271" spans="1:17" x14ac:dyDescent="0.35">
      <c r="A271" s="2">
        <v>261</v>
      </c>
      <c r="D271" s="1" t="s">
        <v>4</v>
      </c>
      <c r="E271" s="1">
        <v>0</v>
      </c>
      <c r="F271" s="1">
        <v>43</v>
      </c>
      <c r="G271" s="1">
        <v>0</v>
      </c>
      <c r="H271" s="1">
        <v>0</v>
      </c>
      <c r="I271" s="1">
        <v>4</v>
      </c>
      <c r="J271" s="1">
        <v>0</v>
      </c>
      <c r="K271" s="1">
        <v>0</v>
      </c>
      <c r="L271" s="1">
        <v>0</v>
      </c>
      <c r="M271" s="1">
        <v>65</v>
      </c>
      <c r="N271" s="1">
        <v>0</v>
      </c>
      <c r="O271" s="1">
        <v>40</v>
      </c>
      <c r="P271" s="1">
        <v>633</v>
      </c>
      <c r="Q271" s="1">
        <v>772</v>
      </c>
    </row>
    <row r="272" spans="1:17" x14ac:dyDescent="0.35">
      <c r="A272" s="2">
        <v>262</v>
      </c>
      <c r="C272" s="1" t="s">
        <v>9</v>
      </c>
      <c r="D272" s="1" t="s">
        <v>6</v>
      </c>
      <c r="E272" s="1">
        <v>201</v>
      </c>
      <c r="F272" s="1">
        <v>240</v>
      </c>
      <c r="G272" s="1">
        <v>79</v>
      </c>
      <c r="H272" s="1">
        <v>0</v>
      </c>
      <c r="I272" s="1">
        <v>150</v>
      </c>
      <c r="J272" s="1">
        <v>113</v>
      </c>
      <c r="K272" s="1">
        <v>22</v>
      </c>
      <c r="L272" s="1">
        <v>42</v>
      </c>
      <c r="M272" s="1">
        <v>317</v>
      </c>
      <c r="N272" s="1">
        <v>18</v>
      </c>
      <c r="O272" s="1">
        <v>354</v>
      </c>
      <c r="P272" s="1">
        <v>3292</v>
      </c>
      <c r="Q272" s="1">
        <v>4422</v>
      </c>
    </row>
    <row r="273" spans="1:17" x14ac:dyDescent="0.35">
      <c r="A273" s="2">
        <v>263</v>
      </c>
      <c r="D273" s="1" t="s">
        <v>7</v>
      </c>
      <c r="E273" s="1">
        <v>403</v>
      </c>
      <c r="F273" s="1">
        <v>357</v>
      </c>
      <c r="G273" s="1">
        <v>128</v>
      </c>
      <c r="H273" s="1">
        <v>4</v>
      </c>
      <c r="I273" s="1">
        <v>132</v>
      </c>
      <c r="J273" s="1">
        <v>83</v>
      </c>
      <c r="K273" s="1">
        <v>20</v>
      </c>
      <c r="L273" s="1">
        <v>50</v>
      </c>
      <c r="M273" s="1">
        <v>559</v>
      </c>
      <c r="N273" s="1">
        <v>28</v>
      </c>
      <c r="O273" s="1">
        <v>530</v>
      </c>
      <c r="P273" s="1">
        <v>3544</v>
      </c>
      <c r="Q273" s="1">
        <v>5133</v>
      </c>
    </row>
    <row r="274" spans="1:17" x14ac:dyDescent="0.35">
      <c r="A274" s="2">
        <v>264</v>
      </c>
      <c r="D274" s="1" t="s">
        <v>4</v>
      </c>
      <c r="E274" s="1">
        <v>600</v>
      </c>
      <c r="F274" s="1">
        <v>597</v>
      </c>
      <c r="G274" s="1">
        <v>205</v>
      </c>
      <c r="H274" s="1">
        <v>3</v>
      </c>
      <c r="I274" s="1">
        <v>277</v>
      </c>
      <c r="J274" s="1">
        <v>193</v>
      </c>
      <c r="K274" s="1">
        <v>46</v>
      </c>
      <c r="L274" s="1">
        <v>87</v>
      </c>
      <c r="M274" s="1">
        <v>874</v>
      </c>
      <c r="N274" s="1">
        <v>50</v>
      </c>
      <c r="O274" s="1">
        <v>885</v>
      </c>
      <c r="P274" s="1">
        <v>6837</v>
      </c>
      <c r="Q274" s="1">
        <v>9556</v>
      </c>
    </row>
    <row r="275" spans="1:17" x14ac:dyDescent="0.35">
      <c r="A275" s="2">
        <v>265</v>
      </c>
      <c r="C275" s="1" t="s">
        <v>10</v>
      </c>
      <c r="D275" s="1" t="s">
        <v>6</v>
      </c>
      <c r="E275" s="1">
        <v>1332</v>
      </c>
      <c r="F275" s="1">
        <v>328</v>
      </c>
      <c r="G275" s="1">
        <v>809</v>
      </c>
      <c r="H275" s="1">
        <v>307</v>
      </c>
      <c r="I275" s="1">
        <v>1118</v>
      </c>
      <c r="J275" s="1">
        <v>1558</v>
      </c>
      <c r="K275" s="1">
        <v>261</v>
      </c>
      <c r="L275" s="1">
        <v>449</v>
      </c>
      <c r="M275" s="1">
        <v>417</v>
      </c>
      <c r="N275" s="1">
        <v>357</v>
      </c>
      <c r="O275" s="1">
        <v>831</v>
      </c>
      <c r="P275" s="1">
        <v>2266</v>
      </c>
      <c r="Q275" s="1">
        <v>6515</v>
      </c>
    </row>
    <row r="276" spans="1:17" x14ac:dyDescent="0.35">
      <c r="A276" s="2">
        <v>266</v>
      </c>
      <c r="D276" s="1" t="s">
        <v>7</v>
      </c>
      <c r="E276" s="1">
        <v>2735</v>
      </c>
      <c r="F276" s="1">
        <v>592</v>
      </c>
      <c r="G276" s="1">
        <v>665</v>
      </c>
      <c r="H276" s="1">
        <v>410</v>
      </c>
      <c r="I276" s="1">
        <v>919</v>
      </c>
      <c r="J276" s="1">
        <v>1043</v>
      </c>
      <c r="K276" s="1">
        <v>244</v>
      </c>
      <c r="L276" s="1">
        <v>401</v>
      </c>
      <c r="M276" s="1">
        <v>699</v>
      </c>
      <c r="N276" s="1">
        <v>272</v>
      </c>
      <c r="O276" s="1">
        <v>1207</v>
      </c>
      <c r="P276" s="1">
        <v>2262</v>
      </c>
      <c r="Q276" s="1">
        <v>7216</v>
      </c>
    </row>
    <row r="277" spans="1:17" x14ac:dyDescent="0.35">
      <c r="A277" s="2">
        <v>267</v>
      </c>
      <c r="D277" s="1" t="s">
        <v>4</v>
      </c>
      <c r="E277" s="1">
        <v>4074</v>
      </c>
      <c r="F277" s="1">
        <v>919</v>
      </c>
      <c r="G277" s="1">
        <v>1477</v>
      </c>
      <c r="H277" s="1">
        <v>715</v>
      </c>
      <c r="I277" s="1">
        <v>2040</v>
      </c>
      <c r="J277" s="1">
        <v>2597</v>
      </c>
      <c r="K277" s="1">
        <v>503</v>
      </c>
      <c r="L277" s="1">
        <v>848</v>
      </c>
      <c r="M277" s="1">
        <v>1106</v>
      </c>
      <c r="N277" s="1">
        <v>630</v>
      </c>
      <c r="O277" s="1">
        <v>2038</v>
      </c>
      <c r="P277" s="1">
        <v>4528</v>
      </c>
      <c r="Q277" s="1">
        <v>13727</v>
      </c>
    </row>
    <row r="278" spans="1:17" x14ac:dyDescent="0.35">
      <c r="A278" s="2">
        <v>268</v>
      </c>
      <c r="C278" s="1" t="s">
        <v>4</v>
      </c>
      <c r="D278" s="1" t="s">
        <v>6</v>
      </c>
      <c r="E278" s="1">
        <v>1538</v>
      </c>
      <c r="F278" s="1">
        <v>596</v>
      </c>
      <c r="G278" s="1">
        <v>889</v>
      </c>
      <c r="H278" s="1">
        <v>307</v>
      </c>
      <c r="I278" s="1">
        <v>1276</v>
      </c>
      <c r="J278" s="1">
        <v>1668</v>
      </c>
      <c r="K278" s="1">
        <v>277</v>
      </c>
      <c r="L278" s="1">
        <v>487</v>
      </c>
      <c r="M278" s="1">
        <v>755</v>
      </c>
      <c r="N278" s="1">
        <v>382</v>
      </c>
      <c r="O278" s="1">
        <v>1206</v>
      </c>
      <c r="P278" s="1">
        <v>6084</v>
      </c>
      <c r="Q278" s="1">
        <v>11544</v>
      </c>
    </row>
    <row r="279" spans="1:17" x14ac:dyDescent="0.35">
      <c r="A279" s="2">
        <v>269</v>
      </c>
      <c r="D279" s="1" t="s">
        <v>7</v>
      </c>
      <c r="E279" s="1">
        <v>3145</v>
      </c>
      <c r="F279" s="1">
        <v>972</v>
      </c>
      <c r="G279" s="1">
        <v>791</v>
      </c>
      <c r="H279" s="1">
        <v>414</v>
      </c>
      <c r="I279" s="1">
        <v>1048</v>
      </c>
      <c r="J279" s="1">
        <v>1126</v>
      </c>
      <c r="K279" s="1">
        <v>270</v>
      </c>
      <c r="L279" s="1">
        <v>451</v>
      </c>
      <c r="M279" s="1">
        <v>1309</v>
      </c>
      <c r="N279" s="1">
        <v>297</v>
      </c>
      <c r="O279" s="1">
        <v>1767</v>
      </c>
      <c r="P279" s="1">
        <v>6304</v>
      </c>
      <c r="Q279" s="1">
        <v>12942</v>
      </c>
    </row>
    <row r="280" spans="1:17" x14ac:dyDescent="0.35">
      <c r="A280" s="2">
        <v>270</v>
      </c>
      <c r="D280" s="1" t="s">
        <v>4</v>
      </c>
      <c r="E280" s="1">
        <v>4674</v>
      </c>
      <c r="F280" s="1">
        <v>1572</v>
      </c>
      <c r="G280" s="1">
        <v>1681</v>
      </c>
      <c r="H280" s="1">
        <v>718</v>
      </c>
      <c r="I280" s="1">
        <v>2325</v>
      </c>
      <c r="J280" s="1">
        <v>2797</v>
      </c>
      <c r="K280" s="1">
        <v>548</v>
      </c>
      <c r="L280" s="1">
        <v>940</v>
      </c>
      <c r="M280" s="1">
        <v>2062</v>
      </c>
      <c r="N280" s="1">
        <v>677</v>
      </c>
      <c r="O280" s="1">
        <v>2974</v>
      </c>
      <c r="P280" s="1">
        <v>12385</v>
      </c>
      <c r="Q280" s="1">
        <v>24483</v>
      </c>
    </row>
    <row r="281" spans="1:17" x14ac:dyDescent="0.35">
      <c r="A281" s="2">
        <v>271</v>
      </c>
      <c r="B281" s="1" t="s">
        <v>68</v>
      </c>
      <c r="C281" s="1" t="s">
        <v>5</v>
      </c>
      <c r="D281" s="1" t="s">
        <v>6</v>
      </c>
      <c r="E281" s="1">
        <v>0</v>
      </c>
      <c r="F281" s="1">
        <v>87</v>
      </c>
      <c r="G281" s="1">
        <v>0</v>
      </c>
      <c r="H281" s="1">
        <v>0</v>
      </c>
      <c r="I281" s="1">
        <v>3</v>
      </c>
      <c r="J281" s="1">
        <v>3</v>
      </c>
      <c r="K281" s="1">
        <v>0</v>
      </c>
      <c r="L281" s="1">
        <v>0</v>
      </c>
      <c r="M281" s="1">
        <v>43</v>
      </c>
      <c r="N281" s="1">
        <v>0</v>
      </c>
      <c r="O281" s="1">
        <v>70</v>
      </c>
      <c r="P281" s="1">
        <v>1528</v>
      </c>
      <c r="Q281" s="1">
        <v>1720</v>
      </c>
    </row>
    <row r="282" spans="1:17" x14ac:dyDescent="0.35">
      <c r="A282" s="2">
        <v>272</v>
      </c>
      <c r="D282" s="1" t="s">
        <v>7</v>
      </c>
      <c r="E282" s="1">
        <v>0</v>
      </c>
      <c r="F282" s="1">
        <v>63</v>
      </c>
      <c r="G282" s="1">
        <v>0</v>
      </c>
      <c r="H282" s="1">
        <v>0</v>
      </c>
      <c r="I282" s="1">
        <v>6</v>
      </c>
      <c r="J282" s="1">
        <v>7</v>
      </c>
      <c r="K282" s="1">
        <v>0</v>
      </c>
      <c r="L282" s="1">
        <v>0</v>
      </c>
      <c r="M282" s="1">
        <v>39</v>
      </c>
      <c r="N282" s="1">
        <v>0</v>
      </c>
      <c r="O282" s="1">
        <v>48</v>
      </c>
      <c r="P282" s="1">
        <v>1450</v>
      </c>
      <c r="Q282" s="1">
        <v>1599</v>
      </c>
    </row>
    <row r="283" spans="1:17" x14ac:dyDescent="0.35">
      <c r="A283" s="2">
        <v>273</v>
      </c>
      <c r="D283" s="1" t="s">
        <v>4</v>
      </c>
      <c r="E283" s="1">
        <v>0</v>
      </c>
      <c r="F283" s="1">
        <v>149</v>
      </c>
      <c r="G283" s="1">
        <v>0</v>
      </c>
      <c r="H283" s="1">
        <v>0</v>
      </c>
      <c r="I283" s="1">
        <v>6</v>
      </c>
      <c r="J283" s="1">
        <v>9</v>
      </c>
      <c r="K283" s="1">
        <v>0</v>
      </c>
      <c r="L283" s="1">
        <v>0</v>
      </c>
      <c r="M283" s="1">
        <v>83</v>
      </c>
      <c r="N283" s="1">
        <v>0</v>
      </c>
      <c r="O283" s="1">
        <v>115</v>
      </c>
      <c r="P283" s="1">
        <v>2979</v>
      </c>
      <c r="Q283" s="1">
        <v>3322</v>
      </c>
    </row>
    <row r="284" spans="1:17" x14ac:dyDescent="0.35">
      <c r="A284" s="2">
        <v>274</v>
      </c>
      <c r="C284" s="1" t="s">
        <v>8</v>
      </c>
      <c r="D284" s="1" t="s">
        <v>6</v>
      </c>
      <c r="E284" s="1">
        <v>0</v>
      </c>
      <c r="F284" s="1">
        <v>125</v>
      </c>
      <c r="G284" s="1">
        <v>3</v>
      </c>
      <c r="H284" s="1">
        <v>0</v>
      </c>
      <c r="I284" s="1">
        <v>4</v>
      </c>
      <c r="J284" s="1">
        <v>0</v>
      </c>
      <c r="K284" s="1">
        <v>3</v>
      </c>
      <c r="L284" s="1">
        <v>0</v>
      </c>
      <c r="M284" s="1">
        <v>135</v>
      </c>
      <c r="N284" s="1">
        <v>0</v>
      </c>
      <c r="O284" s="1">
        <v>91</v>
      </c>
      <c r="P284" s="1">
        <v>1053</v>
      </c>
      <c r="Q284" s="1">
        <v>1364</v>
      </c>
    </row>
    <row r="285" spans="1:17" x14ac:dyDescent="0.35">
      <c r="A285" s="2">
        <v>275</v>
      </c>
      <c r="D285" s="1" t="s">
        <v>7</v>
      </c>
      <c r="E285" s="1">
        <v>10</v>
      </c>
      <c r="F285" s="1">
        <v>127</v>
      </c>
      <c r="G285" s="1">
        <v>3</v>
      </c>
      <c r="H285" s="1">
        <v>0</v>
      </c>
      <c r="I285" s="1">
        <v>12</v>
      </c>
      <c r="J285" s="1">
        <v>3</v>
      </c>
      <c r="K285" s="1">
        <v>0</v>
      </c>
      <c r="L285" s="1">
        <v>0</v>
      </c>
      <c r="M285" s="1">
        <v>288</v>
      </c>
      <c r="N285" s="1">
        <v>0</v>
      </c>
      <c r="O285" s="1">
        <v>114</v>
      </c>
      <c r="P285" s="1">
        <v>1016</v>
      </c>
      <c r="Q285" s="1">
        <v>1432</v>
      </c>
    </row>
    <row r="286" spans="1:17" x14ac:dyDescent="0.35">
      <c r="A286" s="2">
        <v>276</v>
      </c>
      <c r="D286" s="1" t="s">
        <v>4</v>
      </c>
      <c r="E286" s="1">
        <v>9</v>
      </c>
      <c r="F286" s="1">
        <v>253</v>
      </c>
      <c r="G286" s="1">
        <v>6</v>
      </c>
      <c r="H286" s="1">
        <v>0</v>
      </c>
      <c r="I286" s="1">
        <v>21</v>
      </c>
      <c r="J286" s="1">
        <v>3</v>
      </c>
      <c r="K286" s="1">
        <v>7</v>
      </c>
      <c r="L286" s="1">
        <v>4</v>
      </c>
      <c r="M286" s="1">
        <v>418</v>
      </c>
      <c r="N286" s="1">
        <v>0</v>
      </c>
      <c r="O286" s="1">
        <v>203</v>
      </c>
      <c r="P286" s="1">
        <v>2066</v>
      </c>
      <c r="Q286" s="1">
        <v>2793</v>
      </c>
    </row>
    <row r="287" spans="1:17" x14ac:dyDescent="0.35">
      <c r="A287" s="2">
        <v>277</v>
      </c>
      <c r="C287" s="1" t="s">
        <v>9</v>
      </c>
      <c r="D287" s="1" t="s">
        <v>6</v>
      </c>
      <c r="E287" s="1">
        <v>312</v>
      </c>
      <c r="F287" s="1">
        <v>565</v>
      </c>
      <c r="G287" s="1">
        <v>125</v>
      </c>
      <c r="H287" s="1">
        <v>8</v>
      </c>
      <c r="I287" s="1">
        <v>246</v>
      </c>
      <c r="J287" s="1">
        <v>156</v>
      </c>
      <c r="K287" s="1">
        <v>42</v>
      </c>
      <c r="L287" s="1">
        <v>65</v>
      </c>
      <c r="M287" s="1">
        <v>755</v>
      </c>
      <c r="N287" s="1">
        <v>28</v>
      </c>
      <c r="O287" s="1">
        <v>560</v>
      </c>
      <c r="P287" s="1">
        <v>4509</v>
      </c>
      <c r="Q287" s="1">
        <v>6568</v>
      </c>
    </row>
    <row r="288" spans="1:17" x14ac:dyDescent="0.35">
      <c r="A288" s="2">
        <v>278</v>
      </c>
      <c r="D288" s="1" t="s">
        <v>7</v>
      </c>
      <c r="E288" s="1">
        <v>503</v>
      </c>
      <c r="F288" s="1">
        <v>778</v>
      </c>
      <c r="G288" s="1">
        <v>189</v>
      </c>
      <c r="H288" s="1">
        <v>5</v>
      </c>
      <c r="I288" s="1">
        <v>180</v>
      </c>
      <c r="J288" s="1">
        <v>65</v>
      </c>
      <c r="K288" s="1">
        <v>36</v>
      </c>
      <c r="L288" s="1">
        <v>40</v>
      </c>
      <c r="M288" s="1">
        <v>1397</v>
      </c>
      <c r="N288" s="1">
        <v>12</v>
      </c>
      <c r="O288" s="1">
        <v>899</v>
      </c>
      <c r="P288" s="1">
        <v>4860</v>
      </c>
      <c r="Q288" s="1">
        <v>7726</v>
      </c>
    </row>
    <row r="289" spans="1:17" x14ac:dyDescent="0.35">
      <c r="A289" s="2">
        <v>279</v>
      </c>
      <c r="D289" s="1" t="s">
        <v>4</v>
      </c>
      <c r="E289" s="1">
        <v>815</v>
      </c>
      <c r="F289" s="1">
        <v>1345</v>
      </c>
      <c r="G289" s="1">
        <v>319</v>
      </c>
      <c r="H289" s="1">
        <v>11</v>
      </c>
      <c r="I289" s="1">
        <v>426</v>
      </c>
      <c r="J289" s="1">
        <v>228</v>
      </c>
      <c r="K289" s="1">
        <v>74</v>
      </c>
      <c r="L289" s="1">
        <v>101</v>
      </c>
      <c r="M289" s="1">
        <v>2150</v>
      </c>
      <c r="N289" s="1">
        <v>41</v>
      </c>
      <c r="O289" s="1">
        <v>1459</v>
      </c>
      <c r="P289" s="1">
        <v>9369</v>
      </c>
      <c r="Q289" s="1">
        <v>14297</v>
      </c>
    </row>
    <row r="290" spans="1:17" x14ac:dyDescent="0.35">
      <c r="A290" s="2">
        <v>280</v>
      </c>
      <c r="C290" s="1" t="s">
        <v>10</v>
      </c>
      <c r="D290" s="1" t="s">
        <v>6</v>
      </c>
      <c r="E290" s="1">
        <v>331</v>
      </c>
      <c r="F290" s="1">
        <v>106</v>
      </c>
      <c r="G290" s="1">
        <v>195</v>
      </c>
      <c r="H290" s="1">
        <v>35</v>
      </c>
      <c r="I290" s="1">
        <v>208</v>
      </c>
      <c r="J290" s="1">
        <v>284</v>
      </c>
      <c r="K290" s="1">
        <v>47</v>
      </c>
      <c r="L290" s="1">
        <v>73</v>
      </c>
      <c r="M290" s="1">
        <v>111</v>
      </c>
      <c r="N290" s="1">
        <v>55</v>
      </c>
      <c r="O290" s="1">
        <v>239</v>
      </c>
      <c r="P290" s="1">
        <v>528</v>
      </c>
      <c r="Q290" s="1">
        <v>1469</v>
      </c>
    </row>
    <row r="291" spans="1:17" x14ac:dyDescent="0.35">
      <c r="A291" s="2">
        <v>281</v>
      </c>
      <c r="D291" s="1" t="s">
        <v>7</v>
      </c>
      <c r="E291" s="1">
        <v>481</v>
      </c>
      <c r="F291" s="1">
        <v>204</v>
      </c>
      <c r="G291" s="1">
        <v>161</v>
      </c>
      <c r="H291" s="1">
        <v>34</v>
      </c>
      <c r="I291" s="1">
        <v>132</v>
      </c>
      <c r="J291" s="1">
        <v>130</v>
      </c>
      <c r="K291" s="1">
        <v>24</v>
      </c>
      <c r="L291" s="1">
        <v>72</v>
      </c>
      <c r="M291" s="1">
        <v>160</v>
      </c>
      <c r="N291" s="1">
        <v>34</v>
      </c>
      <c r="O291" s="1">
        <v>281</v>
      </c>
      <c r="P291" s="1">
        <v>569</v>
      </c>
      <c r="Q291" s="1">
        <v>1554</v>
      </c>
    </row>
    <row r="292" spans="1:17" x14ac:dyDescent="0.35">
      <c r="A292" s="2">
        <v>282</v>
      </c>
      <c r="D292" s="1" t="s">
        <v>4</v>
      </c>
      <c r="E292" s="1">
        <v>812</v>
      </c>
      <c r="F292" s="1">
        <v>307</v>
      </c>
      <c r="G292" s="1">
        <v>361</v>
      </c>
      <c r="H292" s="1">
        <v>75</v>
      </c>
      <c r="I292" s="1">
        <v>335</v>
      </c>
      <c r="J292" s="1">
        <v>414</v>
      </c>
      <c r="K292" s="1">
        <v>71</v>
      </c>
      <c r="L292" s="1">
        <v>146</v>
      </c>
      <c r="M292" s="1">
        <v>270</v>
      </c>
      <c r="N292" s="1">
        <v>89</v>
      </c>
      <c r="O292" s="1">
        <v>519</v>
      </c>
      <c r="P292" s="1">
        <v>1097</v>
      </c>
      <c r="Q292" s="1">
        <v>3017</v>
      </c>
    </row>
    <row r="293" spans="1:17" x14ac:dyDescent="0.35">
      <c r="A293" s="2">
        <v>283</v>
      </c>
      <c r="C293" s="1" t="s">
        <v>4</v>
      </c>
      <c r="D293" s="1" t="s">
        <v>6</v>
      </c>
      <c r="E293" s="1">
        <v>644</v>
      </c>
      <c r="F293" s="1">
        <v>885</v>
      </c>
      <c r="G293" s="1">
        <v>327</v>
      </c>
      <c r="H293" s="1">
        <v>42</v>
      </c>
      <c r="I293" s="1">
        <v>458</v>
      </c>
      <c r="J293" s="1">
        <v>458</v>
      </c>
      <c r="K293" s="1">
        <v>82</v>
      </c>
      <c r="L293" s="1">
        <v>137</v>
      </c>
      <c r="M293" s="1">
        <v>1037</v>
      </c>
      <c r="N293" s="1">
        <v>82</v>
      </c>
      <c r="O293" s="1">
        <v>957</v>
      </c>
      <c r="P293" s="1">
        <v>7625</v>
      </c>
      <c r="Q293" s="1">
        <v>11117</v>
      </c>
    </row>
    <row r="294" spans="1:17" x14ac:dyDescent="0.35">
      <c r="A294" s="2">
        <v>284</v>
      </c>
      <c r="D294" s="1" t="s">
        <v>7</v>
      </c>
      <c r="E294" s="1">
        <v>989</v>
      </c>
      <c r="F294" s="1">
        <v>1173</v>
      </c>
      <c r="G294" s="1">
        <v>356</v>
      </c>
      <c r="H294" s="1">
        <v>38</v>
      </c>
      <c r="I294" s="1">
        <v>326</v>
      </c>
      <c r="J294" s="1">
        <v>202</v>
      </c>
      <c r="K294" s="1">
        <v>62</v>
      </c>
      <c r="L294" s="1">
        <v>108</v>
      </c>
      <c r="M294" s="1">
        <v>1882</v>
      </c>
      <c r="N294" s="1">
        <v>51</v>
      </c>
      <c r="O294" s="1">
        <v>1345</v>
      </c>
      <c r="P294" s="1">
        <v>7888</v>
      </c>
      <c r="Q294" s="1">
        <v>12314</v>
      </c>
    </row>
    <row r="295" spans="1:17" x14ac:dyDescent="0.35">
      <c r="A295" s="2">
        <v>285</v>
      </c>
      <c r="D295" s="1" t="s">
        <v>4</v>
      </c>
      <c r="E295" s="1">
        <v>1637</v>
      </c>
      <c r="F295" s="1">
        <v>2055</v>
      </c>
      <c r="G295" s="1">
        <v>685</v>
      </c>
      <c r="H295" s="1">
        <v>81</v>
      </c>
      <c r="I295" s="1">
        <v>787</v>
      </c>
      <c r="J295" s="1">
        <v>654</v>
      </c>
      <c r="K295" s="1">
        <v>145</v>
      </c>
      <c r="L295" s="1">
        <v>250</v>
      </c>
      <c r="M295" s="1">
        <v>2917</v>
      </c>
      <c r="N295" s="1">
        <v>129</v>
      </c>
      <c r="O295" s="1">
        <v>2295</v>
      </c>
      <c r="P295" s="1">
        <v>15514</v>
      </c>
      <c r="Q295" s="1">
        <v>23434</v>
      </c>
    </row>
    <row r="296" spans="1:17" x14ac:dyDescent="0.35">
      <c r="A296" s="2">
        <v>286</v>
      </c>
      <c r="B296" s="1" t="s">
        <v>69</v>
      </c>
      <c r="C296" s="1" t="s">
        <v>5</v>
      </c>
      <c r="D296" s="1" t="s">
        <v>6</v>
      </c>
      <c r="E296" s="1">
        <v>0</v>
      </c>
      <c r="F296" s="1">
        <v>43</v>
      </c>
      <c r="G296" s="1">
        <v>0</v>
      </c>
      <c r="H296" s="1">
        <v>0</v>
      </c>
      <c r="I296" s="1">
        <v>3</v>
      </c>
      <c r="J296" s="1">
        <v>0</v>
      </c>
      <c r="K296" s="1">
        <v>0</v>
      </c>
      <c r="L296" s="1">
        <v>0</v>
      </c>
      <c r="M296" s="1">
        <v>9</v>
      </c>
      <c r="N296" s="1">
        <v>0</v>
      </c>
      <c r="O296" s="1">
        <v>17</v>
      </c>
      <c r="P296" s="1">
        <v>753</v>
      </c>
      <c r="Q296" s="1">
        <v>817</v>
      </c>
    </row>
    <row r="297" spans="1:17" x14ac:dyDescent="0.35">
      <c r="A297" s="2">
        <v>287</v>
      </c>
      <c r="D297" s="1" t="s">
        <v>7</v>
      </c>
      <c r="E297" s="1">
        <v>0</v>
      </c>
      <c r="F297" s="1">
        <v>27</v>
      </c>
      <c r="G297" s="1">
        <v>0</v>
      </c>
      <c r="H297" s="1">
        <v>0</v>
      </c>
      <c r="I297" s="1">
        <v>5</v>
      </c>
      <c r="J297" s="1">
        <v>4</v>
      </c>
      <c r="K297" s="1">
        <v>0</v>
      </c>
      <c r="L297" s="1">
        <v>0</v>
      </c>
      <c r="M297" s="1">
        <v>16</v>
      </c>
      <c r="N297" s="1">
        <v>0</v>
      </c>
      <c r="O297" s="1">
        <v>13</v>
      </c>
      <c r="P297" s="1">
        <v>702</v>
      </c>
      <c r="Q297" s="1">
        <v>765</v>
      </c>
    </row>
    <row r="298" spans="1:17" x14ac:dyDescent="0.35">
      <c r="A298" s="2">
        <v>288</v>
      </c>
      <c r="D298" s="1" t="s">
        <v>4</v>
      </c>
      <c r="E298" s="1">
        <v>0</v>
      </c>
      <c r="F298" s="1">
        <v>66</v>
      </c>
      <c r="G298" s="1">
        <v>0</v>
      </c>
      <c r="H298" s="1">
        <v>0</v>
      </c>
      <c r="I298" s="1">
        <v>9</v>
      </c>
      <c r="J298" s="1">
        <v>8</v>
      </c>
      <c r="K298" s="1">
        <v>0</v>
      </c>
      <c r="L298" s="1">
        <v>0</v>
      </c>
      <c r="M298" s="1">
        <v>29</v>
      </c>
      <c r="N298" s="1">
        <v>0</v>
      </c>
      <c r="O298" s="1">
        <v>28</v>
      </c>
      <c r="P298" s="1">
        <v>1451</v>
      </c>
      <c r="Q298" s="1">
        <v>1578</v>
      </c>
    </row>
    <row r="299" spans="1:17" x14ac:dyDescent="0.35">
      <c r="A299" s="2">
        <v>289</v>
      </c>
      <c r="C299" s="1" t="s">
        <v>8</v>
      </c>
      <c r="D299" s="1" t="s">
        <v>6</v>
      </c>
      <c r="E299" s="1">
        <v>0</v>
      </c>
      <c r="F299" s="1">
        <v>32</v>
      </c>
      <c r="G299" s="1">
        <v>0</v>
      </c>
      <c r="H299" s="1">
        <v>0</v>
      </c>
      <c r="I299" s="1">
        <v>6</v>
      </c>
      <c r="J299" s="1">
        <v>5</v>
      </c>
      <c r="K299" s="1">
        <v>7</v>
      </c>
      <c r="L299" s="1">
        <v>0</v>
      </c>
      <c r="M299" s="1">
        <v>43</v>
      </c>
      <c r="N299" s="1">
        <v>0</v>
      </c>
      <c r="O299" s="1">
        <v>35</v>
      </c>
      <c r="P299" s="1">
        <v>1079</v>
      </c>
      <c r="Q299" s="1">
        <v>1194</v>
      </c>
    </row>
    <row r="300" spans="1:17" x14ac:dyDescent="0.35">
      <c r="A300" s="2">
        <v>290</v>
      </c>
      <c r="D300" s="1" t="s">
        <v>7</v>
      </c>
      <c r="E300" s="1">
        <v>3</v>
      </c>
      <c r="F300" s="1">
        <v>51</v>
      </c>
      <c r="G300" s="1">
        <v>0</v>
      </c>
      <c r="H300" s="1">
        <v>0</v>
      </c>
      <c r="I300" s="1">
        <v>0</v>
      </c>
      <c r="J300" s="1">
        <v>0</v>
      </c>
      <c r="K300" s="1">
        <v>5</v>
      </c>
      <c r="L300" s="1">
        <v>0</v>
      </c>
      <c r="M300" s="1">
        <v>72</v>
      </c>
      <c r="N300" s="1">
        <v>0</v>
      </c>
      <c r="O300" s="1">
        <v>38</v>
      </c>
      <c r="P300" s="1">
        <v>943</v>
      </c>
      <c r="Q300" s="1">
        <v>1088</v>
      </c>
    </row>
    <row r="301" spans="1:17" x14ac:dyDescent="0.35">
      <c r="A301" s="2">
        <v>291</v>
      </c>
      <c r="D301" s="1" t="s">
        <v>4</v>
      </c>
      <c r="E301" s="1">
        <v>8</v>
      </c>
      <c r="F301" s="1">
        <v>84</v>
      </c>
      <c r="G301" s="1">
        <v>0</v>
      </c>
      <c r="H301" s="1">
        <v>0</v>
      </c>
      <c r="I301" s="1">
        <v>5</v>
      </c>
      <c r="J301" s="1">
        <v>8</v>
      </c>
      <c r="K301" s="1">
        <v>6</v>
      </c>
      <c r="L301" s="1">
        <v>0</v>
      </c>
      <c r="M301" s="1">
        <v>115</v>
      </c>
      <c r="N301" s="1">
        <v>0</v>
      </c>
      <c r="O301" s="1">
        <v>69</v>
      </c>
      <c r="P301" s="1">
        <v>2015</v>
      </c>
      <c r="Q301" s="1">
        <v>2279</v>
      </c>
    </row>
    <row r="302" spans="1:17" x14ac:dyDescent="0.35">
      <c r="A302" s="2">
        <v>292</v>
      </c>
      <c r="C302" s="1" t="s">
        <v>9</v>
      </c>
      <c r="D302" s="1" t="s">
        <v>6</v>
      </c>
      <c r="E302" s="1">
        <v>167</v>
      </c>
      <c r="F302" s="1">
        <v>232</v>
      </c>
      <c r="G302" s="1">
        <v>70</v>
      </c>
      <c r="H302" s="1">
        <v>7</v>
      </c>
      <c r="I302" s="1">
        <v>300</v>
      </c>
      <c r="J302" s="1">
        <v>161</v>
      </c>
      <c r="K302" s="1">
        <v>74</v>
      </c>
      <c r="L302" s="1">
        <v>25</v>
      </c>
      <c r="M302" s="1">
        <v>526</v>
      </c>
      <c r="N302" s="1">
        <v>20</v>
      </c>
      <c r="O302" s="1">
        <v>582</v>
      </c>
      <c r="P302" s="1">
        <v>6956</v>
      </c>
      <c r="Q302" s="1">
        <v>8597</v>
      </c>
    </row>
    <row r="303" spans="1:17" x14ac:dyDescent="0.35">
      <c r="A303" s="2">
        <v>293</v>
      </c>
      <c r="D303" s="1" t="s">
        <v>7</v>
      </c>
      <c r="E303" s="1">
        <v>326</v>
      </c>
      <c r="F303" s="1">
        <v>274</v>
      </c>
      <c r="G303" s="1">
        <v>86</v>
      </c>
      <c r="H303" s="1">
        <v>5</v>
      </c>
      <c r="I303" s="1">
        <v>207</v>
      </c>
      <c r="J303" s="1">
        <v>65</v>
      </c>
      <c r="K303" s="1">
        <v>41</v>
      </c>
      <c r="L303" s="1">
        <v>14</v>
      </c>
      <c r="M303" s="1">
        <v>611</v>
      </c>
      <c r="N303" s="1">
        <v>8</v>
      </c>
      <c r="O303" s="1">
        <v>552</v>
      </c>
      <c r="P303" s="1">
        <v>5872</v>
      </c>
      <c r="Q303" s="1">
        <v>7511</v>
      </c>
    </row>
    <row r="304" spans="1:17" x14ac:dyDescent="0.35">
      <c r="A304" s="2">
        <v>294</v>
      </c>
      <c r="D304" s="1" t="s">
        <v>4</v>
      </c>
      <c r="E304" s="1">
        <v>493</v>
      </c>
      <c r="F304" s="1">
        <v>505</v>
      </c>
      <c r="G304" s="1">
        <v>158</v>
      </c>
      <c r="H304" s="1">
        <v>14</v>
      </c>
      <c r="I304" s="1">
        <v>507</v>
      </c>
      <c r="J304" s="1">
        <v>231</v>
      </c>
      <c r="K304" s="1">
        <v>114</v>
      </c>
      <c r="L304" s="1">
        <v>42</v>
      </c>
      <c r="M304" s="1">
        <v>1144</v>
      </c>
      <c r="N304" s="1">
        <v>33</v>
      </c>
      <c r="O304" s="1">
        <v>1137</v>
      </c>
      <c r="P304" s="1">
        <v>12825</v>
      </c>
      <c r="Q304" s="1">
        <v>16107</v>
      </c>
    </row>
    <row r="305" spans="1:17" x14ac:dyDescent="0.35">
      <c r="A305" s="2">
        <v>295</v>
      </c>
      <c r="C305" s="1" t="s">
        <v>10</v>
      </c>
      <c r="D305" s="1" t="s">
        <v>6</v>
      </c>
      <c r="E305" s="1">
        <v>104</v>
      </c>
      <c r="F305" s="1">
        <v>37</v>
      </c>
      <c r="G305" s="1">
        <v>56</v>
      </c>
      <c r="H305" s="1">
        <v>22</v>
      </c>
      <c r="I305" s="1">
        <v>155</v>
      </c>
      <c r="J305" s="1">
        <v>125</v>
      </c>
      <c r="K305" s="1">
        <v>28</v>
      </c>
      <c r="L305" s="1">
        <v>23</v>
      </c>
      <c r="M305" s="1">
        <v>44</v>
      </c>
      <c r="N305" s="1">
        <v>28</v>
      </c>
      <c r="O305" s="1">
        <v>84</v>
      </c>
      <c r="P305" s="1">
        <v>265</v>
      </c>
      <c r="Q305" s="1">
        <v>655</v>
      </c>
    </row>
    <row r="306" spans="1:17" x14ac:dyDescent="0.35">
      <c r="A306" s="2">
        <v>296</v>
      </c>
      <c r="D306" s="1" t="s">
        <v>7</v>
      </c>
      <c r="E306" s="1">
        <v>237</v>
      </c>
      <c r="F306" s="1">
        <v>46</v>
      </c>
      <c r="G306" s="1">
        <v>45</v>
      </c>
      <c r="H306" s="1">
        <v>24</v>
      </c>
      <c r="I306" s="1">
        <v>119</v>
      </c>
      <c r="J306" s="1">
        <v>63</v>
      </c>
      <c r="K306" s="1">
        <v>29</v>
      </c>
      <c r="L306" s="1">
        <v>16</v>
      </c>
      <c r="M306" s="1">
        <v>55</v>
      </c>
      <c r="N306" s="1">
        <v>18</v>
      </c>
      <c r="O306" s="1">
        <v>120</v>
      </c>
      <c r="P306" s="1">
        <v>197</v>
      </c>
      <c r="Q306" s="1">
        <v>625</v>
      </c>
    </row>
    <row r="307" spans="1:17" x14ac:dyDescent="0.35">
      <c r="A307" s="2">
        <v>297</v>
      </c>
      <c r="D307" s="1" t="s">
        <v>4</v>
      </c>
      <c r="E307" s="1">
        <v>345</v>
      </c>
      <c r="F307" s="1">
        <v>85</v>
      </c>
      <c r="G307" s="1">
        <v>102</v>
      </c>
      <c r="H307" s="1">
        <v>41</v>
      </c>
      <c r="I307" s="1">
        <v>272</v>
      </c>
      <c r="J307" s="1">
        <v>196</v>
      </c>
      <c r="K307" s="1">
        <v>54</v>
      </c>
      <c r="L307" s="1">
        <v>40</v>
      </c>
      <c r="M307" s="1">
        <v>105</v>
      </c>
      <c r="N307" s="1">
        <v>50</v>
      </c>
      <c r="O307" s="1">
        <v>198</v>
      </c>
      <c r="P307" s="1">
        <v>461</v>
      </c>
      <c r="Q307" s="1">
        <v>1282</v>
      </c>
    </row>
    <row r="308" spans="1:17" x14ac:dyDescent="0.35">
      <c r="A308" s="2">
        <v>298</v>
      </c>
      <c r="C308" s="1" t="s">
        <v>4</v>
      </c>
      <c r="D308" s="1" t="s">
        <v>6</v>
      </c>
      <c r="E308" s="1">
        <v>277</v>
      </c>
      <c r="F308" s="1">
        <v>348</v>
      </c>
      <c r="G308" s="1">
        <v>130</v>
      </c>
      <c r="H308" s="1">
        <v>30</v>
      </c>
      <c r="I308" s="1">
        <v>463</v>
      </c>
      <c r="J308" s="1">
        <v>302</v>
      </c>
      <c r="K308" s="1">
        <v>108</v>
      </c>
      <c r="L308" s="1">
        <v>52</v>
      </c>
      <c r="M308" s="1">
        <v>634</v>
      </c>
      <c r="N308" s="1">
        <v>52</v>
      </c>
      <c r="O308" s="1">
        <v>714</v>
      </c>
      <c r="P308" s="1">
        <v>9040</v>
      </c>
      <c r="Q308" s="1">
        <v>11260</v>
      </c>
    </row>
    <row r="309" spans="1:17" x14ac:dyDescent="0.35">
      <c r="A309" s="2">
        <v>299</v>
      </c>
      <c r="D309" s="1" t="s">
        <v>7</v>
      </c>
      <c r="E309" s="1">
        <v>567</v>
      </c>
      <c r="F309" s="1">
        <v>391</v>
      </c>
      <c r="G309" s="1">
        <v>137</v>
      </c>
      <c r="H309" s="1">
        <v>26</v>
      </c>
      <c r="I309" s="1">
        <v>331</v>
      </c>
      <c r="J309" s="1">
        <v>138</v>
      </c>
      <c r="K309" s="1">
        <v>73</v>
      </c>
      <c r="L309" s="1">
        <v>29</v>
      </c>
      <c r="M309" s="1">
        <v>757</v>
      </c>
      <c r="N309" s="1">
        <v>27</v>
      </c>
      <c r="O309" s="1">
        <v>720</v>
      </c>
      <c r="P309" s="1">
        <v>7717</v>
      </c>
      <c r="Q309" s="1">
        <v>9985</v>
      </c>
    </row>
    <row r="310" spans="1:17" x14ac:dyDescent="0.35">
      <c r="A310" s="2">
        <v>300</v>
      </c>
      <c r="D310" s="1" t="s">
        <v>4</v>
      </c>
      <c r="E310" s="1">
        <v>846</v>
      </c>
      <c r="F310" s="1">
        <v>734</v>
      </c>
      <c r="G310" s="1">
        <v>262</v>
      </c>
      <c r="H310" s="1">
        <v>60</v>
      </c>
      <c r="I310" s="1">
        <v>791</v>
      </c>
      <c r="J310" s="1">
        <v>435</v>
      </c>
      <c r="K310" s="1">
        <v>181</v>
      </c>
      <c r="L310" s="1">
        <v>80</v>
      </c>
      <c r="M310" s="1">
        <v>1387</v>
      </c>
      <c r="N310" s="1">
        <v>86</v>
      </c>
      <c r="O310" s="1">
        <v>1438</v>
      </c>
      <c r="P310" s="1">
        <v>16757</v>
      </c>
      <c r="Q310" s="1">
        <v>21253</v>
      </c>
    </row>
    <row r="311" spans="1:17" x14ac:dyDescent="0.35">
      <c r="A311" s="2">
        <v>301</v>
      </c>
      <c r="B311" s="1" t="s">
        <v>70</v>
      </c>
      <c r="C311" s="1" t="s">
        <v>5</v>
      </c>
      <c r="D311" s="1" t="s">
        <v>6</v>
      </c>
      <c r="E311" s="1">
        <v>0</v>
      </c>
      <c r="F311" s="1">
        <v>36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16</v>
      </c>
      <c r="N311" s="1">
        <v>0</v>
      </c>
      <c r="O311" s="1">
        <v>39</v>
      </c>
      <c r="P311" s="1">
        <v>958</v>
      </c>
      <c r="Q311" s="1">
        <v>1054</v>
      </c>
    </row>
    <row r="312" spans="1:17" x14ac:dyDescent="0.35">
      <c r="A312" s="2">
        <v>302</v>
      </c>
      <c r="D312" s="1" t="s">
        <v>7</v>
      </c>
      <c r="E312" s="1">
        <v>0</v>
      </c>
      <c r="F312" s="1">
        <v>25</v>
      </c>
      <c r="G312" s="1">
        <v>0</v>
      </c>
      <c r="H312" s="1">
        <v>0</v>
      </c>
      <c r="I312" s="1">
        <v>0</v>
      </c>
      <c r="J312" s="1">
        <v>4</v>
      </c>
      <c r="K312" s="1">
        <v>0</v>
      </c>
      <c r="L312" s="1">
        <v>3</v>
      </c>
      <c r="M312" s="1">
        <v>9</v>
      </c>
      <c r="N312" s="1">
        <v>0</v>
      </c>
      <c r="O312" s="1">
        <v>23</v>
      </c>
      <c r="P312" s="1">
        <v>931</v>
      </c>
      <c r="Q312" s="1">
        <v>994</v>
      </c>
    </row>
    <row r="313" spans="1:17" x14ac:dyDescent="0.35">
      <c r="A313" s="2">
        <v>303</v>
      </c>
      <c r="D313" s="1" t="s">
        <v>4</v>
      </c>
      <c r="E313" s="1">
        <v>0</v>
      </c>
      <c r="F313" s="1">
        <v>59</v>
      </c>
      <c r="G313" s="1">
        <v>0</v>
      </c>
      <c r="H313" s="1">
        <v>0</v>
      </c>
      <c r="I313" s="1">
        <v>0</v>
      </c>
      <c r="J313" s="1">
        <v>4</v>
      </c>
      <c r="K313" s="1">
        <v>0</v>
      </c>
      <c r="L313" s="1">
        <v>3</v>
      </c>
      <c r="M313" s="1">
        <v>26</v>
      </c>
      <c r="N313" s="1">
        <v>0</v>
      </c>
      <c r="O313" s="1">
        <v>65</v>
      </c>
      <c r="P313" s="1">
        <v>1886</v>
      </c>
      <c r="Q313" s="1">
        <v>2046</v>
      </c>
    </row>
    <row r="314" spans="1:17" x14ac:dyDescent="0.35">
      <c r="A314" s="2">
        <v>304</v>
      </c>
      <c r="C314" s="1" t="s">
        <v>8</v>
      </c>
      <c r="D314" s="1" t="s">
        <v>6</v>
      </c>
      <c r="E314" s="1">
        <v>0</v>
      </c>
      <c r="F314" s="1">
        <v>55</v>
      </c>
      <c r="G314" s="1">
        <v>0</v>
      </c>
      <c r="H314" s="1">
        <v>0</v>
      </c>
      <c r="I314" s="1">
        <v>6</v>
      </c>
      <c r="J314" s="1">
        <v>0</v>
      </c>
      <c r="K314" s="1">
        <v>3</v>
      </c>
      <c r="L314" s="1">
        <v>3</v>
      </c>
      <c r="M314" s="1">
        <v>47</v>
      </c>
      <c r="N314" s="1">
        <v>0</v>
      </c>
      <c r="O314" s="1">
        <v>28</v>
      </c>
      <c r="P314" s="1">
        <v>1471</v>
      </c>
      <c r="Q314" s="1">
        <v>1593</v>
      </c>
    </row>
    <row r="315" spans="1:17" x14ac:dyDescent="0.35">
      <c r="A315" s="2">
        <v>305</v>
      </c>
      <c r="D315" s="1" t="s">
        <v>7</v>
      </c>
      <c r="E315" s="1">
        <v>0</v>
      </c>
      <c r="F315" s="1">
        <v>43</v>
      </c>
      <c r="G315" s="1">
        <v>4</v>
      </c>
      <c r="H315" s="1">
        <v>0</v>
      </c>
      <c r="I315" s="1">
        <v>3</v>
      </c>
      <c r="J315" s="1">
        <v>0</v>
      </c>
      <c r="K315" s="1">
        <v>0</v>
      </c>
      <c r="L315" s="1">
        <v>0</v>
      </c>
      <c r="M315" s="1">
        <v>69</v>
      </c>
      <c r="N315" s="1">
        <v>0</v>
      </c>
      <c r="O315" s="1">
        <v>48</v>
      </c>
      <c r="P315" s="1">
        <v>1560</v>
      </c>
      <c r="Q315" s="1">
        <v>1709</v>
      </c>
    </row>
    <row r="316" spans="1:17" x14ac:dyDescent="0.35">
      <c r="A316" s="2">
        <v>306</v>
      </c>
      <c r="D316" s="1" t="s">
        <v>4</v>
      </c>
      <c r="E316" s="1">
        <v>4</v>
      </c>
      <c r="F316" s="1">
        <v>92</v>
      </c>
      <c r="G316" s="1">
        <v>4</v>
      </c>
      <c r="H316" s="1">
        <v>4</v>
      </c>
      <c r="I316" s="1">
        <v>6</v>
      </c>
      <c r="J316" s="1">
        <v>3</v>
      </c>
      <c r="K316" s="1">
        <v>3</v>
      </c>
      <c r="L316" s="1">
        <v>3</v>
      </c>
      <c r="M316" s="1">
        <v>116</v>
      </c>
      <c r="N316" s="1">
        <v>0</v>
      </c>
      <c r="O316" s="1">
        <v>70</v>
      </c>
      <c r="P316" s="1">
        <v>3028</v>
      </c>
      <c r="Q316" s="1">
        <v>3301</v>
      </c>
    </row>
    <row r="317" spans="1:17" x14ac:dyDescent="0.35">
      <c r="A317" s="2">
        <v>307</v>
      </c>
      <c r="C317" s="1" t="s">
        <v>9</v>
      </c>
      <c r="D317" s="1" t="s">
        <v>6</v>
      </c>
      <c r="E317" s="1">
        <v>33</v>
      </c>
      <c r="F317" s="1">
        <v>146</v>
      </c>
      <c r="G317" s="1">
        <v>11</v>
      </c>
      <c r="H317" s="1">
        <v>0</v>
      </c>
      <c r="I317" s="1">
        <v>67</v>
      </c>
      <c r="J317" s="1">
        <v>30</v>
      </c>
      <c r="K317" s="1">
        <v>16</v>
      </c>
      <c r="L317" s="1">
        <v>5</v>
      </c>
      <c r="M317" s="1">
        <v>110</v>
      </c>
      <c r="N317" s="1">
        <v>7</v>
      </c>
      <c r="O317" s="1">
        <v>162</v>
      </c>
      <c r="P317" s="1">
        <v>3286</v>
      </c>
      <c r="Q317" s="1">
        <v>3779</v>
      </c>
    </row>
    <row r="318" spans="1:17" x14ac:dyDescent="0.35">
      <c r="A318" s="2">
        <v>308</v>
      </c>
      <c r="D318" s="1" t="s">
        <v>7</v>
      </c>
      <c r="E318" s="1">
        <v>166</v>
      </c>
      <c r="F318" s="1">
        <v>382</v>
      </c>
      <c r="G318" s="1">
        <v>131</v>
      </c>
      <c r="H318" s="1">
        <v>6</v>
      </c>
      <c r="I318" s="1">
        <v>224</v>
      </c>
      <c r="J318" s="1">
        <v>42</v>
      </c>
      <c r="K318" s="1">
        <v>27</v>
      </c>
      <c r="L318" s="1">
        <v>14</v>
      </c>
      <c r="M318" s="1">
        <v>354</v>
      </c>
      <c r="N318" s="1">
        <v>14</v>
      </c>
      <c r="O318" s="1">
        <v>516</v>
      </c>
      <c r="P318" s="1">
        <v>9283</v>
      </c>
      <c r="Q318" s="1">
        <v>10852</v>
      </c>
    </row>
    <row r="319" spans="1:17" x14ac:dyDescent="0.35">
      <c r="A319" s="2">
        <v>309</v>
      </c>
      <c r="D319" s="1" t="s">
        <v>4</v>
      </c>
      <c r="E319" s="1">
        <v>201</v>
      </c>
      <c r="F319" s="1">
        <v>526</v>
      </c>
      <c r="G319" s="1">
        <v>145</v>
      </c>
      <c r="H319" s="1">
        <v>6</v>
      </c>
      <c r="I319" s="1">
        <v>292</v>
      </c>
      <c r="J319" s="1">
        <v>70</v>
      </c>
      <c r="K319" s="1">
        <v>44</v>
      </c>
      <c r="L319" s="1">
        <v>17</v>
      </c>
      <c r="M319" s="1">
        <v>462</v>
      </c>
      <c r="N319" s="1">
        <v>24</v>
      </c>
      <c r="O319" s="1">
        <v>680</v>
      </c>
      <c r="P319" s="1">
        <v>12565</v>
      </c>
      <c r="Q319" s="1">
        <v>14633</v>
      </c>
    </row>
    <row r="320" spans="1:17" x14ac:dyDescent="0.35">
      <c r="A320" s="2">
        <v>310</v>
      </c>
      <c r="C320" s="1" t="s">
        <v>10</v>
      </c>
      <c r="D320" s="1" t="s">
        <v>6</v>
      </c>
      <c r="E320" s="1">
        <v>4</v>
      </c>
      <c r="F320" s="1">
        <v>9</v>
      </c>
      <c r="G320" s="1">
        <v>7</v>
      </c>
      <c r="H320" s="1">
        <v>0</v>
      </c>
      <c r="I320" s="1">
        <v>29</v>
      </c>
      <c r="J320" s="1">
        <v>21</v>
      </c>
      <c r="K320" s="1">
        <v>0</v>
      </c>
      <c r="L320" s="1">
        <v>0</v>
      </c>
      <c r="M320" s="1">
        <v>3</v>
      </c>
      <c r="N320" s="1">
        <v>5</v>
      </c>
      <c r="O320" s="1">
        <v>20</v>
      </c>
      <c r="P320" s="1">
        <v>78</v>
      </c>
      <c r="Q320" s="1">
        <v>150</v>
      </c>
    </row>
    <row r="321" spans="1:17" x14ac:dyDescent="0.35">
      <c r="A321" s="2">
        <v>311</v>
      </c>
      <c r="D321" s="1" t="s">
        <v>7</v>
      </c>
      <c r="E321" s="1">
        <v>57</v>
      </c>
      <c r="F321" s="1">
        <v>40</v>
      </c>
      <c r="G321" s="1">
        <v>31</v>
      </c>
      <c r="H321" s="1">
        <v>7</v>
      </c>
      <c r="I321" s="1">
        <v>75</v>
      </c>
      <c r="J321" s="1">
        <v>32</v>
      </c>
      <c r="K321" s="1">
        <v>10</v>
      </c>
      <c r="L321" s="1">
        <v>8</v>
      </c>
      <c r="M321" s="1">
        <v>28</v>
      </c>
      <c r="N321" s="1">
        <v>23</v>
      </c>
      <c r="O321" s="1">
        <v>62</v>
      </c>
      <c r="P321" s="1">
        <v>231</v>
      </c>
      <c r="Q321" s="1">
        <v>466</v>
      </c>
    </row>
    <row r="322" spans="1:17" x14ac:dyDescent="0.35">
      <c r="A322" s="2">
        <v>312</v>
      </c>
      <c r="D322" s="1" t="s">
        <v>4</v>
      </c>
      <c r="E322" s="1">
        <v>65</v>
      </c>
      <c r="F322" s="1">
        <v>45</v>
      </c>
      <c r="G322" s="1">
        <v>35</v>
      </c>
      <c r="H322" s="1">
        <v>7</v>
      </c>
      <c r="I322" s="1">
        <v>104</v>
      </c>
      <c r="J322" s="1">
        <v>55</v>
      </c>
      <c r="K322" s="1">
        <v>16</v>
      </c>
      <c r="L322" s="1">
        <v>8</v>
      </c>
      <c r="M322" s="1">
        <v>33</v>
      </c>
      <c r="N322" s="1">
        <v>24</v>
      </c>
      <c r="O322" s="1">
        <v>75</v>
      </c>
      <c r="P322" s="1">
        <v>310</v>
      </c>
      <c r="Q322" s="1">
        <v>616</v>
      </c>
    </row>
    <row r="323" spans="1:17" x14ac:dyDescent="0.35">
      <c r="A323" s="2">
        <v>313</v>
      </c>
      <c r="C323" s="1" t="s">
        <v>4</v>
      </c>
      <c r="D323" s="1" t="s">
        <v>6</v>
      </c>
      <c r="E323" s="1">
        <v>43</v>
      </c>
      <c r="F323" s="1">
        <v>246</v>
      </c>
      <c r="G323" s="1">
        <v>25</v>
      </c>
      <c r="H323" s="1">
        <v>0</v>
      </c>
      <c r="I323" s="1">
        <v>100</v>
      </c>
      <c r="J323" s="1">
        <v>55</v>
      </c>
      <c r="K323" s="1">
        <v>18</v>
      </c>
      <c r="L323" s="1">
        <v>5</v>
      </c>
      <c r="M323" s="1">
        <v>179</v>
      </c>
      <c r="N323" s="1">
        <v>14</v>
      </c>
      <c r="O323" s="1">
        <v>250</v>
      </c>
      <c r="P323" s="1">
        <v>5792</v>
      </c>
      <c r="Q323" s="1">
        <v>6573</v>
      </c>
    </row>
    <row r="324" spans="1:17" x14ac:dyDescent="0.35">
      <c r="A324" s="2">
        <v>314</v>
      </c>
      <c r="D324" s="1" t="s">
        <v>7</v>
      </c>
      <c r="E324" s="1">
        <v>227</v>
      </c>
      <c r="F324" s="1">
        <v>483</v>
      </c>
      <c r="G324" s="1">
        <v>171</v>
      </c>
      <c r="H324" s="1">
        <v>20</v>
      </c>
      <c r="I324" s="1">
        <v>302</v>
      </c>
      <c r="J324" s="1">
        <v>76</v>
      </c>
      <c r="K324" s="1">
        <v>40</v>
      </c>
      <c r="L324" s="1">
        <v>27</v>
      </c>
      <c r="M324" s="1">
        <v>461</v>
      </c>
      <c r="N324" s="1">
        <v>37</v>
      </c>
      <c r="O324" s="1">
        <v>649</v>
      </c>
      <c r="P324" s="1">
        <v>12003</v>
      </c>
      <c r="Q324" s="1">
        <v>14015</v>
      </c>
    </row>
    <row r="325" spans="1:17" x14ac:dyDescent="0.35">
      <c r="A325" s="2">
        <v>315</v>
      </c>
      <c r="D325" s="1" t="s">
        <v>4</v>
      </c>
      <c r="E325" s="1">
        <v>269</v>
      </c>
      <c r="F325" s="1">
        <v>731</v>
      </c>
      <c r="G325" s="1">
        <v>188</v>
      </c>
      <c r="H325" s="1">
        <v>20</v>
      </c>
      <c r="I325" s="1">
        <v>408</v>
      </c>
      <c r="J325" s="1">
        <v>130</v>
      </c>
      <c r="K325" s="1">
        <v>58</v>
      </c>
      <c r="L325" s="1">
        <v>30</v>
      </c>
      <c r="M325" s="1">
        <v>640</v>
      </c>
      <c r="N325" s="1">
        <v>50</v>
      </c>
      <c r="O325" s="1">
        <v>897</v>
      </c>
      <c r="P325" s="1">
        <v>17794</v>
      </c>
      <c r="Q325" s="1">
        <v>20589</v>
      </c>
    </row>
    <row r="326" spans="1:17" x14ac:dyDescent="0.35">
      <c r="A326" s="2">
        <v>316</v>
      </c>
      <c r="B326" s="1" t="s">
        <v>71</v>
      </c>
      <c r="C326" s="1" t="s">
        <v>5</v>
      </c>
      <c r="D326" s="1" t="s">
        <v>6</v>
      </c>
      <c r="E326" s="1">
        <v>0</v>
      </c>
      <c r="F326" s="1">
        <v>11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6</v>
      </c>
      <c r="P326" s="1">
        <v>355</v>
      </c>
      <c r="Q326" s="1">
        <v>378</v>
      </c>
    </row>
    <row r="327" spans="1:17" x14ac:dyDescent="0.35">
      <c r="A327" s="2">
        <v>317</v>
      </c>
      <c r="D327" s="1" t="s">
        <v>7</v>
      </c>
      <c r="E327" s="1">
        <v>0</v>
      </c>
      <c r="F327" s="1">
        <v>9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13</v>
      </c>
      <c r="P327" s="1">
        <v>363</v>
      </c>
      <c r="Q327" s="1">
        <v>384</v>
      </c>
    </row>
    <row r="328" spans="1:17" x14ac:dyDescent="0.35">
      <c r="A328" s="2">
        <v>318</v>
      </c>
      <c r="D328" s="1" t="s">
        <v>4</v>
      </c>
      <c r="E328" s="1">
        <v>0</v>
      </c>
      <c r="F328" s="1">
        <v>20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0</v>
      </c>
      <c r="N328" s="1">
        <v>0</v>
      </c>
      <c r="O328" s="1">
        <v>17</v>
      </c>
      <c r="P328" s="1">
        <v>717</v>
      </c>
      <c r="Q328" s="1">
        <v>763</v>
      </c>
    </row>
    <row r="329" spans="1:17" x14ac:dyDescent="0.35">
      <c r="A329" s="2">
        <v>319</v>
      </c>
      <c r="C329" s="1" t="s">
        <v>8</v>
      </c>
      <c r="D329" s="1" t="s">
        <v>6</v>
      </c>
      <c r="E329" s="1">
        <v>5</v>
      </c>
      <c r="F329" s="1">
        <v>57</v>
      </c>
      <c r="G329" s="1">
        <v>0</v>
      </c>
      <c r="H329" s="1">
        <v>0</v>
      </c>
      <c r="I329" s="1">
        <v>5</v>
      </c>
      <c r="J329" s="1">
        <v>5</v>
      </c>
      <c r="K329" s="1">
        <v>0</v>
      </c>
      <c r="L329" s="1">
        <v>3</v>
      </c>
      <c r="M329" s="1">
        <v>46</v>
      </c>
      <c r="N329" s="1">
        <v>0</v>
      </c>
      <c r="O329" s="1">
        <v>25</v>
      </c>
      <c r="P329" s="1">
        <v>1276</v>
      </c>
      <c r="Q329" s="1">
        <v>1392</v>
      </c>
    </row>
    <row r="330" spans="1:17" x14ac:dyDescent="0.35">
      <c r="A330" s="2">
        <v>320</v>
      </c>
      <c r="D330" s="1" t="s">
        <v>7</v>
      </c>
      <c r="E330" s="1">
        <v>6</v>
      </c>
      <c r="F330" s="1">
        <v>58</v>
      </c>
      <c r="G330" s="1">
        <v>4</v>
      </c>
      <c r="H330" s="1">
        <v>0</v>
      </c>
      <c r="I330" s="1">
        <v>4</v>
      </c>
      <c r="J330" s="1">
        <v>0</v>
      </c>
      <c r="K330" s="1">
        <v>0</v>
      </c>
      <c r="L330" s="1">
        <v>0</v>
      </c>
      <c r="M330" s="1">
        <v>100</v>
      </c>
      <c r="N330" s="1">
        <v>0</v>
      </c>
      <c r="O330" s="1">
        <v>47</v>
      </c>
      <c r="P330" s="1">
        <v>1513</v>
      </c>
      <c r="Q330" s="1">
        <v>1700</v>
      </c>
    </row>
    <row r="331" spans="1:17" x14ac:dyDescent="0.35">
      <c r="A331" s="2">
        <v>321</v>
      </c>
      <c r="D331" s="1" t="s">
        <v>4</v>
      </c>
      <c r="E331" s="1">
        <v>3</v>
      </c>
      <c r="F331" s="1">
        <v>116</v>
      </c>
      <c r="G331" s="1">
        <v>4</v>
      </c>
      <c r="H331" s="1">
        <v>0</v>
      </c>
      <c r="I331" s="1">
        <v>9</v>
      </c>
      <c r="J331" s="1">
        <v>4</v>
      </c>
      <c r="K331" s="1">
        <v>3</v>
      </c>
      <c r="L331" s="1">
        <v>3</v>
      </c>
      <c r="M331" s="1">
        <v>139</v>
      </c>
      <c r="N331" s="1">
        <v>3</v>
      </c>
      <c r="O331" s="1">
        <v>65</v>
      </c>
      <c r="P331" s="1">
        <v>2791</v>
      </c>
      <c r="Q331" s="1">
        <v>3093</v>
      </c>
    </row>
    <row r="332" spans="1:17" x14ac:dyDescent="0.35">
      <c r="A332" s="2">
        <v>322</v>
      </c>
      <c r="C332" s="1" t="s">
        <v>9</v>
      </c>
      <c r="D332" s="1" t="s">
        <v>6</v>
      </c>
      <c r="E332" s="1">
        <v>86</v>
      </c>
      <c r="F332" s="1">
        <v>240</v>
      </c>
      <c r="G332" s="1">
        <v>38</v>
      </c>
      <c r="H332" s="1">
        <v>0</v>
      </c>
      <c r="I332" s="1">
        <v>193</v>
      </c>
      <c r="J332" s="1">
        <v>70</v>
      </c>
      <c r="K332" s="1">
        <v>20</v>
      </c>
      <c r="L332" s="1">
        <v>19</v>
      </c>
      <c r="M332" s="1">
        <v>154</v>
      </c>
      <c r="N332" s="1">
        <v>12</v>
      </c>
      <c r="O332" s="1">
        <v>303</v>
      </c>
      <c r="P332" s="1">
        <v>4906</v>
      </c>
      <c r="Q332" s="1">
        <v>5841</v>
      </c>
    </row>
    <row r="333" spans="1:17" x14ac:dyDescent="0.35">
      <c r="A333" s="2">
        <v>323</v>
      </c>
      <c r="D333" s="1" t="s">
        <v>7</v>
      </c>
      <c r="E333" s="1">
        <v>179</v>
      </c>
      <c r="F333" s="1">
        <v>384</v>
      </c>
      <c r="G333" s="1">
        <v>121</v>
      </c>
      <c r="H333" s="1">
        <v>5</v>
      </c>
      <c r="I333" s="1">
        <v>177</v>
      </c>
      <c r="J333" s="1">
        <v>31</v>
      </c>
      <c r="K333" s="1">
        <v>19</v>
      </c>
      <c r="L333" s="1">
        <v>17</v>
      </c>
      <c r="M333" s="1">
        <v>298</v>
      </c>
      <c r="N333" s="1">
        <v>9</v>
      </c>
      <c r="O333" s="1">
        <v>443</v>
      </c>
      <c r="P333" s="1">
        <v>7084</v>
      </c>
      <c r="Q333" s="1">
        <v>8507</v>
      </c>
    </row>
    <row r="334" spans="1:17" x14ac:dyDescent="0.35">
      <c r="A334" s="2">
        <v>324</v>
      </c>
      <c r="D334" s="1" t="s">
        <v>4</v>
      </c>
      <c r="E334" s="1">
        <v>263</v>
      </c>
      <c r="F334" s="1">
        <v>629</v>
      </c>
      <c r="G334" s="1">
        <v>158</v>
      </c>
      <c r="H334" s="1">
        <v>4</v>
      </c>
      <c r="I334" s="1">
        <v>367</v>
      </c>
      <c r="J334" s="1">
        <v>97</v>
      </c>
      <c r="K334" s="1">
        <v>42</v>
      </c>
      <c r="L334" s="1">
        <v>33</v>
      </c>
      <c r="M334" s="1">
        <v>454</v>
      </c>
      <c r="N334" s="1">
        <v>28</v>
      </c>
      <c r="O334" s="1">
        <v>750</v>
      </c>
      <c r="P334" s="1">
        <v>11993</v>
      </c>
      <c r="Q334" s="1">
        <v>14348</v>
      </c>
    </row>
    <row r="335" spans="1:17" x14ac:dyDescent="0.35">
      <c r="A335" s="2">
        <v>325</v>
      </c>
      <c r="C335" s="1" t="s">
        <v>10</v>
      </c>
      <c r="D335" s="1" t="s">
        <v>6</v>
      </c>
      <c r="E335" s="1">
        <v>101</v>
      </c>
      <c r="F335" s="1">
        <v>61</v>
      </c>
      <c r="G335" s="1">
        <v>57</v>
      </c>
      <c r="H335" s="1">
        <v>32</v>
      </c>
      <c r="I335" s="1">
        <v>175</v>
      </c>
      <c r="J335" s="1">
        <v>165</v>
      </c>
      <c r="K335" s="1">
        <v>28</v>
      </c>
      <c r="L335" s="1">
        <v>27</v>
      </c>
      <c r="M335" s="1">
        <v>33</v>
      </c>
      <c r="N335" s="1">
        <v>34</v>
      </c>
      <c r="O335" s="1">
        <v>166</v>
      </c>
      <c r="P335" s="1">
        <v>377</v>
      </c>
      <c r="Q335" s="1">
        <v>918</v>
      </c>
    </row>
    <row r="336" spans="1:17" x14ac:dyDescent="0.35">
      <c r="A336" s="2">
        <v>326</v>
      </c>
      <c r="D336" s="1" t="s">
        <v>7</v>
      </c>
      <c r="E336" s="1">
        <v>248</v>
      </c>
      <c r="F336" s="1">
        <v>74</v>
      </c>
      <c r="G336" s="1">
        <v>67</v>
      </c>
      <c r="H336" s="1">
        <v>42</v>
      </c>
      <c r="I336" s="1">
        <v>173</v>
      </c>
      <c r="J336" s="1">
        <v>81</v>
      </c>
      <c r="K336" s="1">
        <v>28</v>
      </c>
      <c r="L336" s="1">
        <v>25</v>
      </c>
      <c r="M336" s="1">
        <v>56</v>
      </c>
      <c r="N336" s="1">
        <v>31</v>
      </c>
      <c r="O336" s="1">
        <v>178</v>
      </c>
      <c r="P336" s="1">
        <v>520</v>
      </c>
      <c r="Q336" s="1">
        <v>1135</v>
      </c>
    </row>
    <row r="337" spans="1:17" x14ac:dyDescent="0.35">
      <c r="A337" s="2">
        <v>327</v>
      </c>
      <c r="D337" s="1" t="s">
        <v>4</v>
      </c>
      <c r="E337" s="1">
        <v>354</v>
      </c>
      <c r="F337" s="1">
        <v>133</v>
      </c>
      <c r="G337" s="1">
        <v>127</v>
      </c>
      <c r="H337" s="1">
        <v>70</v>
      </c>
      <c r="I337" s="1">
        <v>349</v>
      </c>
      <c r="J337" s="1">
        <v>246</v>
      </c>
      <c r="K337" s="1">
        <v>59</v>
      </c>
      <c r="L337" s="1">
        <v>48</v>
      </c>
      <c r="M337" s="1">
        <v>87</v>
      </c>
      <c r="N337" s="1">
        <v>63</v>
      </c>
      <c r="O337" s="1">
        <v>344</v>
      </c>
      <c r="P337" s="1">
        <v>897</v>
      </c>
      <c r="Q337" s="1">
        <v>2051</v>
      </c>
    </row>
    <row r="338" spans="1:17" x14ac:dyDescent="0.35">
      <c r="A338" s="2">
        <v>328</v>
      </c>
      <c r="C338" s="1" t="s">
        <v>4</v>
      </c>
      <c r="D338" s="1" t="s">
        <v>6</v>
      </c>
      <c r="E338" s="1">
        <v>190</v>
      </c>
      <c r="F338" s="1">
        <v>368</v>
      </c>
      <c r="G338" s="1">
        <v>100</v>
      </c>
      <c r="H338" s="1">
        <v>33</v>
      </c>
      <c r="I338" s="1">
        <v>372</v>
      </c>
      <c r="J338" s="1">
        <v>234</v>
      </c>
      <c r="K338" s="1">
        <v>50</v>
      </c>
      <c r="L338" s="1">
        <v>45</v>
      </c>
      <c r="M338" s="1">
        <v>227</v>
      </c>
      <c r="N338" s="1">
        <v>47</v>
      </c>
      <c r="O338" s="1">
        <v>500</v>
      </c>
      <c r="P338" s="1">
        <v>6905</v>
      </c>
      <c r="Q338" s="1">
        <v>8529</v>
      </c>
    </row>
    <row r="339" spans="1:17" x14ac:dyDescent="0.35">
      <c r="A339" s="2">
        <v>329</v>
      </c>
      <c r="D339" s="1" t="s">
        <v>7</v>
      </c>
      <c r="E339" s="1">
        <v>430</v>
      </c>
      <c r="F339" s="1">
        <v>530</v>
      </c>
      <c r="G339" s="1">
        <v>185</v>
      </c>
      <c r="H339" s="1">
        <v>44</v>
      </c>
      <c r="I339" s="1">
        <v>348</v>
      </c>
      <c r="J339" s="1">
        <v>110</v>
      </c>
      <c r="K339" s="1">
        <v>54</v>
      </c>
      <c r="L339" s="1">
        <v>38</v>
      </c>
      <c r="M339" s="1">
        <v>460</v>
      </c>
      <c r="N339" s="1">
        <v>43</v>
      </c>
      <c r="O339" s="1">
        <v>677</v>
      </c>
      <c r="P339" s="1">
        <v>9484</v>
      </c>
      <c r="Q339" s="1">
        <v>11724</v>
      </c>
    </row>
    <row r="340" spans="1:17" x14ac:dyDescent="0.35">
      <c r="A340" s="2">
        <v>330</v>
      </c>
      <c r="D340" s="1" t="s">
        <v>4</v>
      </c>
      <c r="E340" s="1">
        <v>623</v>
      </c>
      <c r="F340" s="1">
        <v>891</v>
      </c>
      <c r="G340" s="1">
        <v>285</v>
      </c>
      <c r="H340" s="1">
        <v>76</v>
      </c>
      <c r="I340" s="1">
        <v>723</v>
      </c>
      <c r="J340" s="1">
        <v>344</v>
      </c>
      <c r="K340" s="1">
        <v>99</v>
      </c>
      <c r="L340" s="1">
        <v>85</v>
      </c>
      <c r="M340" s="1">
        <v>688</v>
      </c>
      <c r="N340" s="1">
        <v>96</v>
      </c>
      <c r="O340" s="1">
        <v>1181</v>
      </c>
      <c r="P340" s="1">
        <v>16390</v>
      </c>
      <c r="Q340" s="1">
        <v>20252</v>
      </c>
    </row>
    <row r="341" spans="1:17" x14ac:dyDescent="0.35">
      <c r="A341" s="2">
        <v>331</v>
      </c>
      <c r="B341" s="1" t="s">
        <v>72</v>
      </c>
      <c r="C341" s="1" t="s">
        <v>5</v>
      </c>
      <c r="D341" s="1" t="s">
        <v>6</v>
      </c>
      <c r="E341" s="1">
        <v>0</v>
      </c>
      <c r="F341" s="1">
        <v>7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200</v>
      </c>
      <c r="Q341" s="1">
        <v>210</v>
      </c>
    </row>
    <row r="342" spans="1:17" x14ac:dyDescent="0.35">
      <c r="A342" s="2">
        <v>332</v>
      </c>
      <c r="D342" s="1" t="s">
        <v>7</v>
      </c>
      <c r="E342" s="1">
        <v>0</v>
      </c>
      <c r="F342" s="1">
        <v>3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4</v>
      </c>
      <c r="P342" s="1">
        <v>213</v>
      </c>
      <c r="Q342" s="1">
        <v>220</v>
      </c>
    </row>
    <row r="343" spans="1:17" x14ac:dyDescent="0.35">
      <c r="A343" s="2">
        <v>333</v>
      </c>
      <c r="D343" s="1" t="s">
        <v>4</v>
      </c>
      <c r="E343" s="1">
        <v>0</v>
      </c>
      <c r="F343" s="1">
        <v>10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3</v>
      </c>
      <c r="P343" s="1">
        <v>413</v>
      </c>
      <c r="Q343" s="1">
        <v>428</v>
      </c>
    </row>
    <row r="344" spans="1:17" x14ac:dyDescent="0.35">
      <c r="A344" s="2">
        <v>334</v>
      </c>
      <c r="C344" s="1" t="s">
        <v>8</v>
      </c>
      <c r="D344" s="1" t="s">
        <v>6</v>
      </c>
      <c r="E344" s="1">
        <v>0</v>
      </c>
      <c r="F344" s="1">
        <v>14</v>
      </c>
      <c r="G344" s="1">
        <v>0</v>
      </c>
      <c r="H344" s="1">
        <v>0</v>
      </c>
      <c r="I344" s="1">
        <v>0</v>
      </c>
      <c r="J344" s="1">
        <v>3</v>
      </c>
      <c r="K344" s="1">
        <v>3</v>
      </c>
      <c r="L344" s="1">
        <v>0</v>
      </c>
      <c r="M344" s="1">
        <v>8</v>
      </c>
      <c r="N344" s="1">
        <v>0</v>
      </c>
      <c r="O344" s="1">
        <v>14</v>
      </c>
      <c r="P344" s="1">
        <v>2879</v>
      </c>
      <c r="Q344" s="1">
        <v>2916</v>
      </c>
    </row>
    <row r="345" spans="1:17" x14ac:dyDescent="0.35">
      <c r="A345" s="2">
        <v>335</v>
      </c>
      <c r="D345" s="1" t="s">
        <v>7</v>
      </c>
      <c r="E345" s="1">
        <v>0</v>
      </c>
      <c r="F345" s="1">
        <v>15</v>
      </c>
      <c r="G345" s="1">
        <v>0</v>
      </c>
      <c r="H345" s="1">
        <v>0</v>
      </c>
      <c r="I345" s="1">
        <v>3</v>
      </c>
      <c r="J345" s="1">
        <v>0</v>
      </c>
      <c r="K345" s="1">
        <v>4</v>
      </c>
      <c r="L345" s="1">
        <v>0</v>
      </c>
      <c r="M345" s="1">
        <v>19</v>
      </c>
      <c r="N345" s="1">
        <v>0</v>
      </c>
      <c r="O345" s="1">
        <v>21</v>
      </c>
      <c r="P345" s="1">
        <v>2174</v>
      </c>
      <c r="Q345" s="1">
        <v>2233</v>
      </c>
    </row>
    <row r="346" spans="1:17" x14ac:dyDescent="0.35">
      <c r="A346" s="2">
        <v>336</v>
      </c>
      <c r="D346" s="1" t="s">
        <v>4</v>
      </c>
      <c r="E346" s="1">
        <v>0</v>
      </c>
      <c r="F346" s="1">
        <v>28</v>
      </c>
      <c r="G346" s="1">
        <v>0</v>
      </c>
      <c r="H346" s="1">
        <v>0</v>
      </c>
      <c r="I346" s="1">
        <v>4</v>
      </c>
      <c r="J346" s="1">
        <v>3</v>
      </c>
      <c r="K346" s="1">
        <v>3</v>
      </c>
      <c r="L346" s="1">
        <v>3</v>
      </c>
      <c r="M346" s="1">
        <v>23</v>
      </c>
      <c r="N346" s="1">
        <v>0</v>
      </c>
      <c r="O346" s="1">
        <v>36</v>
      </c>
      <c r="P346" s="1">
        <v>5052</v>
      </c>
      <c r="Q346" s="1">
        <v>5145</v>
      </c>
    </row>
    <row r="347" spans="1:17" x14ac:dyDescent="0.35">
      <c r="A347" s="2">
        <v>337</v>
      </c>
      <c r="C347" s="1" t="s">
        <v>9</v>
      </c>
      <c r="D347" s="1" t="s">
        <v>6</v>
      </c>
      <c r="E347" s="1">
        <v>18</v>
      </c>
      <c r="F347" s="1">
        <v>64</v>
      </c>
      <c r="G347" s="1">
        <v>15</v>
      </c>
      <c r="H347" s="1">
        <v>0</v>
      </c>
      <c r="I347" s="1">
        <v>135</v>
      </c>
      <c r="J347" s="1">
        <v>19</v>
      </c>
      <c r="K347" s="1">
        <v>25</v>
      </c>
      <c r="L347" s="1">
        <v>3</v>
      </c>
      <c r="M347" s="1">
        <v>51</v>
      </c>
      <c r="N347" s="1">
        <v>3</v>
      </c>
      <c r="O347" s="1">
        <v>111</v>
      </c>
      <c r="P347" s="1">
        <v>7257</v>
      </c>
      <c r="Q347" s="1">
        <v>7659</v>
      </c>
    </row>
    <row r="348" spans="1:17" x14ac:dyDescent="0.35">
      <c r="A348" s="2">
        <v>338</v>
      </c>
      <c r="D348" s="1" t="s">
        <v>7</v>
      </c>
      <c r="E348" s="1">
        <v>55</v>
      </c>
      <c r="F348" s="1">
        <v>75</v>
      </c>
      <c r="G348" s="1">
        <v>14</v>
      </c>
      <c r="H348" s="1">
        <v>0</v>
      </c>
      <c r="I348" s="1">
        <v>83</v>
      </c>
      <c r="J348" s="1">
        <v>15</v>
      </c>
      <c r="K348" s="1">
        <v>8</v>
      </c>
      <c r="L348" s="1">
        <v>3</v>
      </c>
      <c r="M348" s="1">
        <v>70</v>
      </c>
      <c r="N348" s="1">
        <v>0</v>
      </c>
      <c r="O348" s="1">
        <v>133</v>
      </c>
      <c r="P348" s="1">
        <v>6030</v>
      </c>
      <c r="Q348" s="1">
        <v>6447</v>
      </c>
    </row>
    <row r="349" spans="1:17" x14ac:dyDescent="0.35">
      <c r="A349" s="2">
        <v>339</v>
      </c>
      <c r="D349" s="1" t="s">
        <v>4</v>
      </c>
      <c r="E349" s="1">
        <v>78</v>
      </c>
      <c r="F349" s="1">
        <v>140</v>
      </c>
      <c r="G349" s="1">
        <v>24</v>
      </c>
      <c r="H349" s="1">
        <v>0</v>
      </c>
      <c r="I349" s="1">
        <v>216</v>
      </c>
      <c r="J349" s="1">
        <v>29</v>
      </c>
      <c r="K349" s="1">
        <v>27</v>
      </c>
      <c r="L349" s="1">
        <v>5</v>
      </c>
      <c r="M349" s="1">
        <v>124</v>
      </c>
      <c r="N349" s="1">
        <v>3</v>
      </c>
      <c r="O349" s="1">
        <v>247</v>
      </c>
      <c r="P349" s="1">
        <v>13290</v>
      </c>
      <c r="Q349" s="1">
        <v>14101</v>
      </c>
    </row>
    <row r="350" spans="1:17" x14ac:dyDescent="0.35">
      <c r="A350" s="2">
        <v>340</v>
      </c>
      <c r="C350" s="1" t="s">
        <v>10</v>
      </c>
      <c r="D350" s="1" t="s">
        <v>6</v>
      </c>
      <c r="E350" s="1">
        <v>10</v>
      </c>
      <c r="F350" s="1">
        <v>0</v>
      </c>
      <c r="G350" s="1">
        <v>0</v>
      </c>
      <c r="H350" s="1">
        <v>0</v>
      </c>
      <c r="I350" s="1">
        <v>21</v>
      </c>
      <c r="J350" s="1">
        <v>10</v>
      </c>
      <c r="K350" s="1">
        <v>0</v>
      </c>
      <c r="L350" s="1">
        <v>0</v>
      </c>
      <c r="M350" s="1">
        <v>5</v>
      </c>
      <c r="N350" s="1">
        <v>6</v>
      </c>
      <c r="O350" s="1">
        <v>10</v>
      </c>
      <c r="P350" s="1">
        <v>45</v>
      </c>
      <c r="Q350" s="1">
        <v>81</v>
      </c>
    </row>
    <row r="351" spans="1:17" x14ac:dyDescent="0.35">
      <c r="A351" s="2">
        <v>341</v>
      </c>
      <c r="D351" s="1" t="s">
        <v>7</v>
      </c>
      <c r="E351" s="1">
        <v>14</v>
      </c>
      <c r="F351" s="1">
        <v>4</v>
      </c>
      <c r="G351" s="1">
        <v>0</v>
      </c>
      <c r="H351" s="1">
        <v>0</v>
      </c>
      <c r="I351" s="1">
        <v>18</v>
      </c>
      <c r="J351" s="1">
        <v>0</v>
      </c>
      <c r="K351" s="1">
        <v>0</v>
      </c>
      <c r="L351" s="1">
        <v>4</v>
      </c>
      <c r="M351" s="1">
        <v>3</v>
      </c>
      <c r="N351" s="1">
        <v>4</v>
      </c>
      <c r="O351" s="1">
        <v>17</v>
      </c>
      <c r="P351" s="1">
        <v>42</v>
      </c>
      <c r="Q351" s="1">
        <v>82</v>
      </c>
    </row>
    <row r="352" spans="1:17" x14ac:dyDescent="0.35">
      <c r="A352" s="2">
        <v>342</v>
      </c>
      <c r="D352" s="1" t="s">
        <v>4</v>
      </c>
      <c r="E352" s="1">
        <v>19</v>
      </c>
      <c r="F352" s="1">
        <v>4</v>
      </c>
      <c r="G352" s="1">
        <v>0</v>
      </c>
      <c r="H352" s="1">
        <v>0</v>
      </c>
      <c r="I352" s="1">
        <v>37</v>
      </c>
      <c r="J352" s="1">
        <v>14</v>
      </c>
      <c r="K352" s="1">
        <v>5</v>
      </c>
      <c r="L352" s="1">
        <v>8</v>
      </c>
      <c r="M352" s="1">
        <v>4</v>
      </c>
      <c r="N352" s="1">
        <v>6</v>
      </c>
      <c r="O352" s="1">
        <v>23</v>
      </c>
      <c r="P352" s="1">
        <v>89</v>
      </c>
      <c r="Q352" s="1">
        <v>165</v>
      </c>
    </row>
    <row r="353" spans="1:17" x14ac:dyDescent="0.35">
      <c r="A353" s="2">
        <v>343</v>
      </c>
      <c r="C353" s="1" t="s">
        <v>4</v>
      </c>
      <c r="D353" s="1" t="s">
        <v>6</v>
      </c>
      <c r="E353" s="1">
        <v>22</v>
      </c>
      <c r="F353" s="1">
        <v>86</v>
      </c>
      <c r="G353" s="1">
        <v>15</v>
      </c>
      <c r="H353" s="1">
        <v>0</v>
      </c>
      <c r="I353" s="1">
        <v>153</v>
      </c>
      <c r="J353" s="1">
        <v>29</v>
      </c>
      <c r="K353" s="1">
        <v>23</v>
      </c>
      <c r="L353" s="1">
        <v>8</v>
      </c>
      <c r="M353" s="1">
        <v>60</v>
      </c>
      <c r="N353" s="1">
        <v>4</v>
      </c>
      <c r="O353" s="1">
        <v>139</v>
      </c>
      <c r="P353" s="1">
        <v>10382</v>
      </c>
      <c r="Q353" s="1">
        <v>10864</v>
      </c>
    </row>
    <row r="354" spans="1:17" x14ac:dyDescent="0.35">
      <c r="A354" s="2">
        <v>344</v>
      </c>
      <c r="D354" s="1" t="s">
        <v>7</v>
      </c>
      <c r="E354" s="1">
        <v>72</v>
      </c>
      <c r="F354" s="1">
        <v>97</v>
      </c>
      <c r="G354" s="1">
        <v>14</v>
      </c>
      <c r="H354" s="1">
        <v>3</v>
      </c>
      <c r="I354" s="1">
        <v>98</v>
      </c>
      <c r="J354" s="1">
        <v>15</v>
      </c>
      <c r="K354" s="1">
        <v>14</v>
      </c>
      <c r="L354" s="1">
        <v>7</v>
      </c>
      <c r="M354" s="1">
        <v>90</v>
      </c>
      <c r="N354" s="1">
        <v>3</v>
      </c>
      <c r="O354" s="1">
        <v>174</v>
      </c>
      <c r="P354" s="1">
        <v>8463</v>
      </c>
      <c r="Q354" s="1">
        <v>8977</v>
      </c>
    </row>
    <row r="355" spans="1:17" x14ac:dyDescent="0.35">
      <c r="A355" s="2">
        <v>345</v>
      </c>
      <c r="D355" s="1" t="s">
        <v>4</v>
      </c>
      <c r="E355" s="1">
        <v>94</v>
      </c>
      <c r="F355" s="1">
        <v>185</v>
      </c>
      <c r="G355" s="1">
        <v>32</v>
      </c>
      <c r="H355" s="1">
        <v>7</v>
      </c>
      <c r="I355" s="1">
        <v>259</v>
      </c>
      <c r="J355" s="1">
        <v>48</v>
      </c>
      <c r="K355" s="1">
        <v>39</v>
      </c>
      <c r="L355" s="1">
        <v>11</v>
      </c>
      <c r="M355" s="1">
        <v>154</v>
      </c>
      <c r="N355" s="1">
        <v>12</v>
      </c>
      <c r="O355" s="1">
        <v>312</v>
      </c>
      <c r="P355" s="1">
        <v>18841</v>
      </c>
      <c r="Q355" s="1">
        <v>19845</v>
      </c>
    </row>
    <row r="356" spans="1:17" x14ac:dyDescent="0.35">
      <c r="A356" s="2">
        <v>346</v>
      </c>
      <c r="B356" s="1" t="s">
        <v>73</v>
      </c>
      <c r="C356" s="1" t="s">
        <v>5</v>
      </c>
      <c r="D356" s="1" t="s">
        <v>6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69</v>
      </c>
      <c r="Q356" s="1">
        <v>76</v>
      </c>
    </row>
    <row r="357" spans="1:17" x14ac:dyDescent="0.35">
      <c r="A357" s="2">
        <v>347</v>
      </c>
      <c r="D357" s="1" t="s">
        <v>7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50</v>
      </c>
      <c r="Q357" s="1">
        <v>56</v>
      </c>
    </row>
    <row r="358" spans="1:17" x14ac:dyDescent="0.35">
      <c r="A358" s="2">
        <v>348</v>
      </c>
      <c r="D358" s="1" t="s">
        <v>4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122</v>
      </c>
      <c r="Q358" s="1">
        <v>126</v>
      </c>
    </row>
    <row r="359" spans="1:17" x14ac:dyDescent="0.35">
      <c r="A359" s="2">
        <v>349</v>
      </c>
      <c r="C359" s="1" t="s">
        <v>8</v>
      </c>
      <c r="D359" s="1" t="s">
        <v>6</v>
      </c>
      <c r="E359" s="1">
        <v>0</v>
      </c>
      <c r="F359" s="1">
        <v>3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3</v>
      </c>
      <c r="N359" s="1">
        <v>0</v>
      </c>
      <c r="O359" s="1">
        <v>3</v>
      </c>
      <c r="P359" s="1">
        <v>124</v>
      </c>
      <c r="Q359" s="1">
        <v>137</v>
      </c>
    </row>
    <row r="360" spans="1:17" x14ac:dyDescent="0.35">
      <c r="A360" s="2">
        <v>350</v>
      </c>
      <c r="D360" s="1" t="s">
        <v>7</v>
      </c>
      <c r="E360" s="1">
        <v>0</v>
      </c>
      <c r="F360" s="1">
        <v>3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6</v>
      </c>
      <c r="N360" s="1">
        <v>0</v>
      </c>
      <c r="O360" s="1">
        <v>4</v>
      </c>
      <c r="P360" s="1">
        <v>122</v>
      </c>
      <c r="Q360" s="1">
        <v>131</v>
      </c>
    </row>
    <row r="361" spans="1:17" x14ac:dyDescent="0.35">
      <c r="A361" s="2">
        <v>351</v>
      </c>
      <c r="D361" s="1" t="s">
        <v>4</v>
      </c>
      <c r="E361" s="1">
        <v>0</v>
      </c>
      <c r="F361" s="1">
        <v>3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6</v>
      </c>
      <c r="N361" s="1">
        <v>0</v>
      </c>
      <c r="O361" s="1">
        <v>6</v>
      </c>
      <c r="P361" s="1">
        <v>250</v>
      </c>
      <c r="Q361" s="1">
        <v>272</v>
      </c>
    </row>
    <row r="362" spans="1:17" x14ac:dyDescent="0.35">
      <c r="A362" s="2">
        <v>352</v>
      </c>
      <c r="C362" s="1" t="s">
        <v>9</v>
      </c>
      <c r="D362" s="1" t="s">
        <v>6</v>
      </c>
      <c r="E362" s="1">
        <v>214</v>
      </c>
      <c r="F362" s="1">
        <v>114</v>
      </c>
      <c r="G362" s="1">
        <v>73</v>
      </c>
      <c r="H362" s="1">
        <v>10</v>
      </c>
      <c r="I362" s="1">
        <v>391</v>
      </c>
      <c r="J362" s="1">
        <v>196</v>
      </c>
      <c r="K362" s="1">
        <v>25</v>
      </c>
      <c r="L362" s="1">
        <v>36</v>
      </c>
      <c r="M362" s="1">
        <v>333</v>
      </c>
      <c r="N362" s="1">
        <v>41</v>
      </c>
      <c r="O362" s="1">
        <v>378</v>
      </c>
      <c r="P362" s="1">
        <v>3508</v>
      </c>
      <c r="Q362" s="1">
        <v>4771</v>
      </c>
    </row>
    <row r="363" spans="1:17" x14ac:dyDescent="0.35">
      <c r="A363" s="2">
        <v>353</v>
      </c>
      <c r="D363" s="1" t="s">
        <v>7</v>
      </c>
      <c r="E363" s="1">
        <v>591</v>
      </c>
      <c r="F363" s="1">
        <v>180</v>
      </c>
      <c r="G363" s="1">
        <v>125</v>
      </c>
      <c r="H363" s="1">
        <v>6</v>
      </c>
      <c r="I363" s="1">
        <v>341</v>
      </c>
      <c r="J363" s="1">
        <v>102</v>
      </c>
      <c r="K363" s="1">
        <v>30</v>
      </c>
      <c r="L363" s="1">
        <v>32</v>
      </c>
      <c r="M363" s="1">
        <v>546</v>
      </c>
      <c r="N363" s="1">
        <v>21</v>
      </c>
      <c r="O363" s="1">
        <v>455</v>
      </c>
      <c r="P363" s="1">
        <v>3528</v>
      </c>
      <c r="Q363" s="1">
        <v>5154</v>
      </c>
    </row>
    <row r="364" spans="1:17" x14ac:dyDescent="0.35">
      <c r="A364" s="2">
        <v>354</v>
      </c>
      <c r="D364" s="1" t="s">
        <v>4</v>
      </c>
      <c r="E364" s="1">
        <v>812</v>
      </c>
      <c r="F364" s="1">
        <v>294</v>
      </c>
      <c r="G364" s="1">
        <v>200</v>
      </c>
      <c r="H364" s="1">
        <v>18</v>
      </c>
      <c r="I364" s="1">
        <v>731</v>
      </c>
      <c r="J364" s="1">
        <v>297</v>
      </c>
      <c r="K364" s="1">
        <v>62</v>
      </c>
      <c r="L364" s="1">
        <v>63</v>
      </c>
      <c r="M364" s="1">
        <v>875</v>
      </c>
      <c r="N364" s="1">
        <v>63</v>
      </c>
      <c r="O364" s="1">
        <v>835</v>
      </c>
      <c r="P364" s="1">
        <v>7034</v>
      </c>
      <c r="Q364" s="1">
        <v>9921</v>
      </c>
    </row>
    <row r="365" spans="1:17" x14ac:dyDescent="0.35">
      <c r="A365" s="2">
        <v>355</v>
      </c>
      <c r="C365" s="1" t="s">
        <v>10</v>
      </c>
      <c r="D365" s="1" t="s">
        <v>6</v>
      </c>
      <c r="E365" s="1">
        <v>710</v>
      </c>
      <c r="F365" s="1">
        <v>154</v>
      </c>
      <c r="G365" s="1">
        <v>303</v>
      </c>
      <c r="H365" s="1">
        <v>154</v>
      </c>
      <c r="I365" s="1">
        <v>924</v>
      </c>
      <c r="J365" s="1">
        <v>662</v>
      </c>
      <c r="K365" s="1">
        <v>146</v>
      </c>
      <c r="L365" s="1">
        <v>136</v>
      </c>
      <c r="M365" s="1">
        <v>286</v>
      </c>
      <c r="N365" s="1">
        <v>251</v>
      </c>
      <c r="O365" s="1">
        <v>518</v>
      </c>
      <c r="P365" s="1">
        <v>1632</v>
      </c>
      <c r="Q365" s="1">
        <v>4012</v>
      </c>
    </row>
    <row r="366" spans="1:17" x14ac:dyDescent="0.35">
      <c r="A366" s="2">
        <v>356</v>
      </c>
      <c r="D366" s="1" t="s">
        <v>7</v>
      </c>
      <c r="E366" s="1">
        <v>1439</v>
      </c>
      <c r="F366" s="1">
        <v>226</v>
      </c>
      <c r="G366" s="1">
        <v>218</v>
      </c>
      <c r="H366" s="1">
        <v>191</v>
      </c>
      <c r="I366" s="1">
        <v>908</v>
      </c>
      <c r="J366" s="1">
        <v>388</v>
      </c>
      <c r="K366" s="1">
        <v>102</v>
      </c>
      <c r="L366" s="1">
        <v>75</v>
      </c>
      <c r="M366" s="1">
        <v>534</v>
      </c>
      <c r="N366" s="1">
        <v>164</v>
      </c>
      <c r="O366" s="1">
        <v>673</v>
      </c>
      <c r="P366" s="1">
        <v>1347</v>
      </c>
      <c r="Q366" s="1">
        <v>4015</v>
      </c>
    </row>
    <row r="367" spans="1:17" x14ac:dyDescent="0.35">
      <c r="A367" s="2">
        <v>357</v>
      </c>
      <c r="D367" s="1" t="s">
        <v>4</v>
      </c>
      <c r="E367" s="1">
        <v>2145</v>
      </c>
      <c r="F367" s="1">
        <v>388</v>
      </c>
      <c r="G367" s="1">
        <v>524</v>
      </c>
      <c r="H367" s="1">
        <v>337</v>
      </c>
      <c r="I367" s="1">
        <v>1836</v>
      </c>
      <c r="J367" s="1">
        <v>1053</v>
      </c>
      <c r="K367" s="1">
        <v>241</v>
      </c>
      <c r="L367" s="1">
        <v>206</v>
      </c>
      <c r="M367" s="1">
        <v>824</v>
      </c>
      <c r="N367" s="1">
        <v>416</v>
      </c>
      <c r="O367" s="1">
        <v>1185</v>
      </c>
      <c r="P367" s="1">
        <v>2977</v>
      </c>
      <c r="Q367" s="1">
        <v>8030</v>
      </c>
    </row>
    <row r="368" spans="1:17" x14ac:dyDescent="0.35">
      <c r="A368" s="2">
        <v>358</v>
      </c>
      <c r="C368" s="1" t="s">
        <v>4</v>
      </c>
      <c r="D368" s="1" t="s">
        <v>6</v>
      </c>
      <c r="E368" s="1">
        <v>928</v>
      </c>
      <c r="F368" s="1">
        <v>274</v>
      </c>
      <c r="G368" s="1">
        <v>384</v>
      </c>
      <c r="H368" s="1">
        <v>165</v>
      </c>
      <c r="I368" s="1">
        <v>1320</v>
      </c>
      <c r="J368" s="1">
        <v>863</v>
      </c>
      <c r="K368" s="1">
        <v>173</v>
      </c>
      <c r="L368" s="1">
        <v>177</v>
      </c>
      <c r="M368" s="1">
        <v>625</v>
      </c>
      <c r="N368" s="1">
        <v>295</v>
      </c>
      <c r="O368" s="1">
        <v>897</v>
      </c>
      <c r="P368" s="1">
        <v>5341</v>
      </c>
      <c r="Q368" s="1">
        <v>8996</v>
      </c>
    </row>
    <row r="369" spans="1:17" x14ac:dyDescent="0.35">
      <c r="A369" s="2">
        <v>359</v>
      </c>
      <c r="D369" s="1" t="s">
        <v>7</v>
      </c>
      <c r="E369" s="1">
        <v>2030</v>
      </c>
      <c r="F369" s="1">
        <v>410</v>
      </c>
      <c r="G369" s="1">
        <v>340</v>
      </c>
      <c r="H369" s="1">
        <v>199</v>
      </c>
      <c r="I369" s="1">
        <v>1247</v>
      </c>
      <c r="J369" s="1">
        <v>482</v>
      </c>
      <c r="K369" s="1">
        <v>132</v>
      </c>
      <c r="L369" s="1">
        <v>96</v>
      </c>
      <c r="M369" s="1">
        <v>1085</v>
      </c>
      <c r="N369" s="1">
        <v>186</v>
      </c>
      <c r="O369" s="1">
        <v>1130</v>
      </c>
      <c r="P369" s="1">
        <v>5037</v>
      </c>
      <c r="Q369" s="1">
        <v>9351</v>
      </c>
    </row>
    <row r="370" spans="1:17" x14ac:dyDescent="0.35">
      <c r="A370" s="2">
        <v>360</v>
      </c>
      <c r="D370" s="1" t="s">
        <v>4</v>
      </c>
      <c r="E370" s="1">
        <v>2958</v>
      </c>
      <c r="F370" s="1">
        <v>685</v>
      </c>
      <c r="G370" s="1">
        <v>724</v>
      </c>
      <c r="H370" s="1">
        <v>359</v>
      </c>
      <c r="I370" s="1">
        <v>2571</v>
      </c>
      <c r="J370" s="1">
        <v>1344</v>
      </c>
      <c r="K370" s="1">
        <v>304</v>
      </c>
      <c r="L370" s="1">
        <v>274</v>
      </c>
      <c r="M370" s="1">
        <v>1706</v>
      </c>
      <c r="N370" s="1">
        <v>479</v>
      </c>
      <c r="O370" s="1">
        <v>2028</v>
      </c>
      <c r="P370" s="1">
        <v>10384</v>
      </c>
      <c r="Q370" s="1">
        <v>18345</v>
      </c>
    </row>
    <row r="371" spans="1:17" x14ac:dyDescent="0.35">
      <c r="A371" s="2">
        <v>361</v>
      </c>
      <c r="B371" s="1" t="s">
        <v>74</v>
      </c>
      <c r="C371" s="1" t="s">
        <v>5</v>
      </c>
      <c r="D371" s="1" t="s">
        <v>6</v>
      </c>
      <c r="E371" s="1">
        <v>0</v>
      </c>
      <c r="F371" s="1">
        <v>6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8</v>
      </c>
      <c r="N371" s="1">
        <v>0</v>
      </c>
      <c r="O371" s="1">
        <v>8</v>
      </c>
      <c r="P371" s="1">
        <v>199</v>
      </c>
      <c r="Q371" s="1">
        <v>216</v>
      </c>
    </row>
    <row r="372" spans="1:17" x14ac:dyDescent="0.35">
      <c r="A372" s="2">
        <v>362</v>
      </c>
      <c r="D372" s="1" t="s">
        <v>7</v>
      </c>
      <c r="E372" s="1">
        <v>0</v>
      </c>
      <c r="F372" s="1">
        <v>8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4</v>
      </c>
      <c r="P372" s="1">
        <v>185</v>
      </c>
      <c r="Q372" s="1">
        <v>197</v>
      </c>
    </row>
    <row r="373" spans="1:17" x14ac:dyDescent="0.35">
      <c r="A373" s="2">
        <v>363</v>
      </c>
      <c r="D373" s="1" t="s">
        <v>4</v>
      </c>
      <c r="E373" s="1">
        <v>0</v>
      </c>
      <c r="F373" s="1">
        <v>18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3</v>
      </c>
      <c r="N373" s="1">
        <v>0</v>
      </c>
      <c r="O373" s="1">
        <v>8</v>
      </c>
      <c r="P373" s="1">
        <v>379</v>
      </c>
      <c r="Q373" s="1">
        <v>411</v>
      </c>
    </row>
    <row r="374" spans="1:17" x14ac:dyDescent="0.35">
      <c r="A374" s="2">
        <v>364</v>
      </c>
      <c r="C374" s="1" t="s">
        <v>8</v>
      </c>
      <c r="D374" s="1" t="s">
        <v>6</v>
      </c>
      <c r="E374" s="1">
        <v>0</v>
      </c>
      <c r="F374" s="1">
        <v>6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8</v>
      </c>
      <c r="N374" s="1">
        <v>0</v>
      </c>
      <c r="O374" s="1">
        <v>13</v>
      </c>
      <c r="P374" s="1">
        <v>239</v>
      </c>
      <c r="Q374" s="1">
        <v>273</v>
      </c>
    </row>
    <row r="375" spans="1:17" x14ac:dyDescent="0.35">
      <c r="A375" s="2">
        <v>365</v>
      </c>
      <c r="D375" s="1" t="s">
        <v>7</v>
      </c>
      <c r="E375" s="1">
        <v>0</v>
      </c>
      <c r="F375" s="1">
        <v>13</v>
      </c>
      <c r="G375" s="1">
        <v>0</v>
      </c>
      <c r="H375" s="1">
        <v>0</v>
      </c>
      <c r="I375" s="1">
        <v>0</v>
      </c>
      <c r="J375" s="1">
        <v>4</v>
      </c>
      <c r="K375" s="1">
        <v>0</v>
      </c>
      <c r="L375" s="1">
        <v>0</v>
      </c>
      <c r="M375" s="1">
        <v>20</v>
      </c>
      <c r="N375" s="1">
        <v>0</v>
      </c>
      <c r="O375" s="1">
        <v>9</v>
      </c>
      <c r="P375" s="1">
        <v>192</v>
      </c>
      <c r="Q375" s="1">
        <v>229</v>
      </c>
    </row>
    <row r="376" spans="1:17" x14ac:dyDescent="0.35">
      <c r="A376" s="2">
        <v>366</v>
      </c>
      <c r="D376" s="1" t="s">
        <v>4</v>
      </c>
      <c r="E376" s="1">
        <v>0</v>
      </c>
      <c r="F376" s="1">
        <v>24</v>
      </c>
      <c r="G376" s="1">
        <v>0</v>
      </c>
      <c r="H376" s="1">
        <v>0</v>
      </c>
      <c r="I376" s="1">
        <v>0</v>
      </c>
      <c r="J376" s="1">
        <v>6</v>
      </c>
      <c r="K376" s="1">
        <v>0</v>
      </c>
      <c r="L376" s="1">
        <v>0</v>
      </c>
      <c r="M376" s="1">
        <v>30</v>
      </c>
      <c r="N376" s="1">
        <v>0</v>
      </c>
      <c r="O376" s="1">
        <v>17</v>
      </c>
      <c r="P376" s="1">
        <v>430</v>
      </c>
      <c r="Q376" s="1">
        <v>504</v>
      </c>
    </row>
    <row r="377" spans="1:17" x14ac:dyDescent="0.35">
      <c r="A377" s="2">
        <v>367</v>
      </c>
      <c r="C377" s="1" t="s">
        <v>9</v>
      </c>
      <c r="D377" s="1" t="s">
        <v>6</v>
      </c>
      <c r="E377" s="1">
        <v>348</v>
      </c>
      <c r="F377" s="1">
        <v>242</v>
      </c>
      <c r="G377" s="1">
        <v>113</v>
      </c>
      <c r="H377" s="1">
        <v>14</v>
      </c>
      <c r="I377" s="1">
        <v>728</v>
      </c>
      <c r="J377" s="1">
        <v>381</v>
      </c>
      <c r="K377" s="1">
        <v>96</v>
      </c>
      <c r="L377" s="1">
        <v>79</v>
      </c>
      <c r="M377" s="1">
        <v>619</v>
      </c>
      <c r="N377" s="1">
        <v>64</v>
      </c>
      <c r="O377" s="1">
        <v>734</v>
      </c>
      <c r="P377" s="1">
        <v>4611</v>
      </c>
      <c r="Q377" s="1">
        <v>6809</v>
      </c>
    </row>
    <row r="378" spans="1:17" x14ac:dyDescent="0.35">
      <c r="A378" s="2">
        <v>368</v>
      </c>
      <c r="D378" s="1" t="s">
        <v>7</v>
      </c>
      <c r="E378" s="1">
        <v>996</v>
      </c>
      <c r="F378" s="1">
        <v>505</v>
      </c>
      <c r="G378" s="1">
        <v>165</v>
      </c>
      <c r="H378" s="1">
        <v>7</v>
      </c>
      <c r="I378" s="1">
        <v>630</v>
      </c>
      <c r="J378" s="1">
        <v>174</v>
      </c>
      <c r="K378" s="1">
        <v>64</v>
      </c>
      <c r="L378" s="1">
        <v>72</v>
      </c>
      <c r="M378" s="1">
        <v>1125</v>
      </c>
      <c r="N378" s="1">
        <v>42</v>
      </c>
      <c r="O378" s="1">
        <v>1015</v>
      </c>
      <c r="P378" s="1">
        <v>3677</v>
      </c>
      <c r="Q378" s="1">
        <v>6493</v>
      </c>
    </row>
    <row r="379" spans="1:17" x14ac:dyDescent="0.35">
      <c r="A379" s="2">
        <v>369</v>
      </c>
      <c r="D379" s="1" t="s">
        <v>4</v>
      </c>
      <c r="E379" s="1">
        <v>1347</v>
      </c>
      <c r="F379" s="1">
        <v>750</v>
      </c>
      <c r="G379" s="1">
        <v>279</v>
      </c>
      <c r="H379" s="1">
        <v>27</v>
      </c>
      <c r="I379" s="1">
        <v>1361</v>
      </c>
      <c r="J379" s="1">
        <v>553</v>
      </c>
      <c r="K379" s="1">
        <v>152</v>
      </c>
      <c r="L379" s="1">
        <v>145</v>
      </c>
      <c r="M379" s="1">
        <v>1748</v>
      </c>
      <c r="N379" s="1">
        <v>103</v>
      </c>
      <c r="O379" s="1">
        <v>1755</v>
      </c>
      <c r="P379" s="1">
        <v>8292</v>
      </c>
      <c r="Q379" s="1">
        <v>13303</v>
      </c>
    </row>
    <row r="380" spans="1:17" x14ac:dyDescent="0.35">
      <c r="A380" s="2">
        <v>370</v>
      </c>
      <c r="C380" s="1" t="s">
        <v>10</v>
      </c>
      <c r="D380" s="1" t="s">
        <v>6</v>
      </c>
      <c r="E380" s="1">
        <v>321</v>
      </c>
      <c r="F380" s="1">
        <v>132</v>
      </c>
      <c r="G380" s="1">
        <v>157</v>
      </c>
      <c r="H380" s="1">
        <v>91</v>
      </c>
      <c r="I380" s="1">
        <v>516</v>
      </c>
      <c r="J380" s="1">
        <v>432</v>
      </c>
      <c r="K380" s="1">
        <v>104</v>
      </c>
      <c r="L380" s="1">
        <v>97</v>
      </c>
      <c r="M380" s="1">
        <v>183</v>
      </c>
      <c r="N380" s="1">
        <v>116</v>
      </c>
      <c r="O380" s="1">
        <v>318</v>
      </c>
      <c r="P380" s="1">
        <v>526</v>
      </c>
      <c r="Q380" s="1">
        <v>1779</v>
      </c>
    </row>
    <row r="381" spans="1:17" x14ac:dyDescent="0.35">
      <c r="A381" s="2">
        <v>371</v>
      </c>
      <c r="D381" s="1" t="s">
        <v>7</v>
      </c>
      <c r="E381" s="1">
        <v>809</v>
      </c>
      <c r="F381" s="1">
        <v>251</v>
      </c>
      <c r="G381" s="1">
        <v>123</v>
      </c>
      <c r="H381" s="1">
        <v>106</v>
      </c>
      <c r="I381" s="1">
        <v>628</v>
      </c>
      <c r="J381" s="1">
        <v>302</v>
      </c>
      <c r="K381" s="1">
        <v>111</v>
      </c>
      <c r="L381" s="1">
        <v>81</v>
      </c>
      <c r="M381" s="1">
        <v>335</v>
      </c>
      <c r="N381" s="1">
        <v>74</v>
      </c>
      <c r="O381" s="1">
        <v>463</v>
      </c>
      <c r="P381" s="1">
        <v>464</v>
      </c>
      <c r="Q381" s="1">
        <v>2011</v>
      </c>
    </row>
    <row r="382" spans="1:17" x14ac:dyDescent="0.35">
      <c r="A382" s="2">
        <v>372</v>
      </c>
      <c r="D382" s="1" t="s">
        <v>4</v>
      </c>
      <c r="E382" s="1">
        <v>1126</v>
      </c>
      <c r="F382" s="1">
        <v>388</v>
      </c>
      <c r="G382" s="1">
        <v>279</v>
      </c>
      <c r="H382" s="1">
        <v>198</v>
      </c>
      <c r="I382" s="1">
        <v>1145</v>
      </c>
      <c r="J382" s="1">
        <v>740</v>
      </c>
      <c r="K382" s="1">
        <v>208</v>
      </c>
      <c r="L382" s="1">
        <v>175</v>
      </c>
      <c r="M382" s="1">
        <v>520</v>
      </c>
      <c r="N382" s="1">
        <v>193</v>
      </c>
      <c r="O382" s="1">
        <v>780</v>
      </c>
      <c r="P382" s="1">
        <v>993</v>
      </c>
      <c r="Q382" s="1">
        <v>3792</v>
      </c>
    </row>
    <row r="383" spans="1:17" x14ac:dyDescent="0.35">
      <c r="A383" s="2">
        <v>373</v>
      </c>
      <c r="C383" s="1" t="s">
        <v>4</v>
      </c>
      <c r="D383" s="1" t="s">
        <v>6</v>
      </c>
      <c r="E383" s="1">
        <v>665</v>
      </c>
      <c r="F383" s="1">
        <v>395</v>
      </c>
      <c r="G383" s="1">
        <v>271</v>
      </c>
      <c r="H383" s="1">
        <v>110</v>
      </c>
      <c r="I383" s="1">
        <v>1247</v>
      </c>
      <c r="J383" s="1">
        <v>813</v>
      </c>
      <c r="K383" s="1">
        <v>197</v>
      </c>
      <c r="L383" s="1">
        <v>177</v>
      </c>
      <c r="M383" s="1">
        <v>821</v>
      </c>
      <c r="N383" s="1">
        <v>182</v>
      </c>
      <c r="O383" s="1">
        <v>1069</v>
      </c>
      <c r="P383" s="1">
        <v>5583</v>
      </c>
      <c r="Q383" s="1">
        <v>9080</v>
      </c>
    </row>
    <row r="384" spans="1:17" x14ac:dyDescent="0.35">
      <c r="A384" s="2">
        <v>374</v>
      </c>
      <c r="D384" s="1" t="s">
        <v>7</v>
      </c>
      <c r="E384" s="1">
        <v>1808</v>
      </c>
      <c r="F384" s="1">
        <v>782</v>
      </c>
      <c r="G384" s="1">
        <v>288</v>
      </c>
      <c r="H384" s="1">
        <v>116</v>
      </c>
      <c r="I384" s="1">
        <v>1258</v>
      </c>
      <c r="J384" s="1">
        <v>478</v>
      </c>
      <c r="K384" s="1">
        <v>169</v>
      </c>
      <c r="L384" s="1">
        <v>146</v>
      </c>
      <c r="M384" s="1">
        <v>1482</v>
      </c>
      <c r="N384" s="1">
        <v>116</v>
      </c>
      <c r="O384" s="1">
        <v>1489</v>
      </c>
      <c r="P384" s="1">
        <v>4519</v>
      </c>
      <c r="Q384" s="1">
        <v>8934</v>
      </c>
    </row>
    <row r="385" spans="1:17" x14ac:dyDescent="0.35">
      <c r="A385" s="2">
        <v>375</v>
      </c>
      <c r="D385" s="1" t="s">
        <v>4</v>
      </c>
      <c r="E385" s="1">
        <v>2475</v>
      </c>
      <c r="F385" s="1">
        <v>1174</v>
      </c>
      <c r="G385" s="1">
        <v>559</v>
      </c>
      <c r="H385" s="1">
        <v>227</v>
      </c>
      <c r="I385" s="1">
        <v>2514</v>
      </c>
      <c r="J385" s="1">
        <v>1295</v>
      </c>
      <c r="K385" s="1">
        <v>367</v>
      </c>
      <c r="L385" s="1">
        <v>324</v>
      </c>
      <c r="M385" s="1">
        <v>2297</v>
      </c>
      <c r="N385" s="1">
        <v>299</v>
      </c>
      <c r="O385" s="1">
        <v>2559</v>
      </c>
      <c r="P385" s="1">
        <v>10099</v>
      </c>
      <c r="Q385" s="1">
        <v>18007</v>
      </c>
    </row>
    <row r="386" spans="1:17" x14ac:dyDescent="0.35">
      <c r="A386" s="2">
        <v>376</v>
      </c>
      <c r="B386" s="1" t="s">
        <v>75</v>
      </c>
      <c r="C386" s="1" t="s">
        <v>5</v>
      </c>
      <c r="D386" s="1" t="s">
        <v>6</v>
      </c>
      <c r="E386" s="1">
        <v>0</v>
      </c>
      <c r="F386" s="1">
        <v>14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4</v>
      </c>
      <c r="P386" s="1">
        <v>134</v>
      </c>
      <c r="Q386" s="1">
        <v>153</v>
      </c>
    </row>
    <row r="387" spans="1:17" x14ac:dyDescent="0.35">
      <c r="A387" s="2">
        <v>377</v>
      </c>
      <c r="D387" s="1" t="s">
        <v>7</v>
      </c>
      <c r="E387" s="1">
        <v>0</v>
      </c>
      <c r="F387" s="1">
        <v>7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3</v>
      </c>
      <c r="N387" s="1">
        <v>0</v>
      </c>
      <c r="O387" s="1">
        <v>0</v>
      </c>
      <c r="P387" s="1">
        <v>134</v>
      </c>
      <c r="Q387" s="1">
        <v>151</v>
      </c>
    </row>
    <row r="388" spans="1:17" x14ac:dyDescent="0.35">
      <c r="A388" s="2">
        <v>378</v>
      </c>
      <c r="D388" s="1" t="s">
        <v>4</v>
      </c>
      <c r="E388" s="1">
        <v>0</v>
      </c>
      <c r="F388" s="1">
        <v>21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4</v>
      </c>
      <c r="N388" s="1">
        <v>0</v>
      </c>
      <c r="O388" s="1">
        <v>5</v>
      </c>
      <c r="P388" s="1">
        <v>270</v>
      </c>
      <c r="Q388" s="1">
        <v>300</v>
      </c>
    </row>
    <row r="389" spans="1:17" x14ac:dyDescent="0.35">
      <c r="A389" s="2">
        <v>379</v>
      </c>
      <c r="C389" s="1" t="s">
        <v>8</v>
      </c>
      <c r="D389" s="1" t="s">
        <v>6</v>
      </c>
      <c r="E389" s="1">
        <v>3</v>
      </c>
      <c r="F389" s="1">
        <v>18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13</v>
      </c>
      <c r="N389" s="1">
        <v>0</v>
      </c>
      <c r="O389" s="1">
        <v>10</v>
      </c>
      <c r="P389" s="1">
        <v>163</v>
      </c>
      <c r="Q389" s="1">
        <v>200</v>
      </c>
    </row>
    <row r="390" spans="1:17" x14ac:dyDescent="0.35">
      <c r="A390" s="2">
        <v>380</v>
      </c>
      <c r="D390" s="1" t="s">
        <v>7</v>
      </c>
      <c r="E390" s="1">
        <v>0</v>
      </c>
      <c r="F390" s="1">
        <v>13</v>
      </c>
      <c r="G390" s="1">
        <v>0</v>
      </c>
      <c r="H390" s="1">
        <v>0</v>
      </c>
      <c r="I390" s="1">
        <v>5</v>
      </c>
      <c r="J390" s="1">
        <v>0</v>
      </c>
      <c r="K390" s="1">
        <v>0</v>
      </c>
      <c r="L390" s="1">
        <v>0</v>
      </c>
      <c r="M390" s="1">
        <v>40</v>
      </c>
      <c r="N390" s="1">
        <v>0</v>
      </c>
      <c r="O390" s="1">
        <v>9</v>
      </c>
      <c r="P390" s="1">
        <v>145</v>
      </c>
      <c r="Q390" s="1">
        <v>197</v>
      </c>
    </row>
    <row r="391" spans="1:17" x14ac:dyDescent="0.35">
      <c r="A391" s="2">
        <v>381</v>
      </c>
      <c r="D391" s="1" t="s">
        <v>4</v>
      </c>
      <c r="E391" s="1">
        <v>3</v>
      </c>
      <c r="F391" s="1">
        <v>29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51</v>
      </c>
      <c r="N391" s="1">
        <v>0</v>
      </c>
      <c r="O391" s="1">
        <v>20</v>
      </c>
      <c r="P391" s="1">
        <v>314</v>
      </c>
      <c r="Q391" s="1">
        <v>400</v>
      </c>
    </row>
    <row r="392" spans="1:17" x14ac:dyDescent="0.35">
      <c r="A392" s="2">
        <v>382</v>
      </c>
      <c r="C392" s="1" t="s">
        <v>9</v>
      </c>
      <c r="D392" s="1" t="s">
        <v>6</v>
      </c>
      <c r="E392" s="1">
        <v>136</v>
      </c>
      <c r="F392" s="1">
        <v>117</v>
      </c>
      <c r="G392" s="1">
        <v>61</v>
      </c>
      <c r="H392" s="1">
        <v>0</v>
      </c>
      <c r="I392" s="1">
        <v>132</v>
      </c>
      <c r="J392" s="1">
        <v>114</v>
      </c>
      <c r="K392" s="1">
        <v>12</v>
      </c>
      <c r="L392" s="1">
        <v>38</v>
      </c>
      <c r="M392" s="1">
        <v>185</v>
      </c>
      <c r="N392" s="1">
        <v>17</v>
      </c>
      <c r="O392" s="1">
        <v>224</v>
      </c>
      <c r="P392" s="1">
        <v>1744</v>
      </c>
      <c r="Q392" s="1">
        <v>2462</v>
      </c>
    </row>
    <row r="393" spans="1:17" x14ac:dyDescent="0.35">
      <c r="A393" s="2">
        <v>383</v>
      </c>
      <c r="D393" s="1" t="s">
        <v>7</v>
      </c>
      <c r="E393" s="1">
        <v>228</v>
      </c>
      <c r="F393" s="1">
        <v>171</v>
      </c>
      <c r="G393" s="1">
        <v>78</v>
      </c>
      <c r="H393" s="1">
        <v>0</v>
      </c>
      <c r="I393" s="1">
        <v>90</v>
      </c>
      <c r="J393" s="1">
        <v>47</v>
      </c>
      <c r="K393" s="1">
        <v>13</v>
      </c>
      <c r="L393" s="1">
        <v>30</v>
      </c>
      <c r="M393" s="1">
        <v>259</v>
      </c>
      <c r="N393" s="1">
        <v>12</v>
      </c>
      <c r="O393" s="1">
        <v>248</v>
      </c>
      <c r="P393" s="1">
        <v>1533</v>
      </c>
      <c r="Q393" s="1">
        <v>2323</v>
      </c>
    </row>
    <row r="394" spans="1:17" x14ac:dyDescent="0.35">
      <c r="A394" s="2">
        <v>384</v>
      </c>
      <c r="D394" s="1" t="s">
        <v>4</v>
      </c>
      <c r="E394" s="1">
        <v>363</v>
      </c>
      <c r="F394" s="1">
        <v>288</v>
      </c>
      <c r="G394" s="1">
        <v>134</v>
      </c>
      <c r="H394" s="1">
        <v>0</v>
      </c>
      <c r="I394" s="1">
        <v>221</v>
      </c>
      <c r="J394" s="1">
        <v>158</v>
      </c>
      <c r="K394" s="1">
        <v>27</v>
      </c>
      <c r="L394" s="1">
        <v>72</v>
      </c>
      <c r="M394" s="1">
        <v>448</v>
      </c>
      <c r="N394" s="1">
        <v>25</v>
      </c>
      <c r="O394" s="1">
        <v>475</v>
      </c>
      <c r="P394" s="1">
        <v>3279</v>
      </c>
      <c r="Q394" s="1">
        <v>4793</v>
      </c>
    </row>
    <row r="395" spans="1:17" x14ac:dyDescent="0.35">
      <c r="A395" s="2">
        <v>385</v>
      </c>
      <c r="C395" s="1" t="s">
        <v>10</v>
      </c>
      <c r="D395" s="1" t="s">
        <v>6</v>
      </c>
      <c r="E395" s="1">
        <v>1328</v>
      </c>
      <c r="F395" s="1">
        <v>355</v>
      </c>
      <c r="G395" s="1">
        <v>795</v>
      </c>
      <c r="H395" s="1">
        <v>252</v>
      </c>
      <c r="I395" s="1">
        <v>1052</v>
      </c>
      <c r="J395" s="1">
        <v>1452</v>
      </c>
      <c r="K395" s="1">
        <v>246</v>
      </c>
      <c r="L395" s="1">
        <v>520</v>
      </c>
      <c r="M395" s="1">
        <v>438</v>
      </c>
      <c r="N395" s="1">
        <v>323</v>
      </c>
      <c r="O395" s="1">
        <v>796</v>
      </c>
      <c r="P395" s="1">
        <v>2081</v>
      </c>
      <c r="Q395" s="1">
        <v>6164</v>
      </c>
    </row>
    <row r="396" spans="1:17" x14ac:dyDescent="0.35">
      <c r="A396" s="2">
        <v>386</v>
      </c>
      <c r="D396" s="1" t="s">
        <v>7</v>
      </c>
      <c r="E396" s="1">
        <v>2288</v>
      </c>
      <c r="F396" s="1">
        <v>578</v>
      </c>
      <c r="G396" s="1">
        <v>701</v>
      </c>
      <c r="H396" s="1">
        <v>339</v>
      </c>
      <c r="I396" s="1">
        <v>762</v>
      </c>
      <c r="J396" s="1">
        <v>888</v>
      </c>
      <c r="K396" s="1">
        <v>188</v>
      </c>
      <c r="L396" s="1">
        <v>443</v>
      </c>
      <c r="M396" s="1">
        <v>645</v>
      </c>
      <c r="N396" s="1">
        <v>244</v>
      </c>
      <c r="O396" s="1">
        <v>1015</v>
      </c>
      <c r="P396" s="1">
        <v>1985</v>
      </c>
      <c r="Q396" s="1">
        <v>6227</v>
      </c>
    </row>
    <row r="397" spans="1:17" x14ac:dyDescent="0.35">
      <c r="A397" s="2">
        <v>387</v>
      </c>
      <c r="D397" s="1" t="s">
        <v>4</v>
      </c>
      <c r="E397" s="1">
        <v>3613</v>
      </c>
      <c r="F397" s="1">
        <v>939</v>
      </c>
      <c r="G397" s="1">
        <v>1494</v>
      </c>
      <c r="H397" s="1">
        <v>589</v>
      </c>
      <c r="I397" s="1">
        <v>1815</v>
      </c>
      <c r="J397" s="1">
        <v>2340</v>
      </c>
      <c r="K397" s="1">
        <v>433</v>
      </c>
      <c r="L397" s="1">
        <v>966</v>
      </c>
      <c r="M397" s="1">
        <v>1083</v>
      </c>
      <c r="N397" s="1">
        <v>567</v>
      </c>
      <c r="O397" s="1">
        <v>1812</v>
      </c>
      <c r="P397" s="1">
        <v>4058</v>
      </c>
      <c r="Q397" s="1">
        <v>12396</v>
      </c>
    </row>
    <row r="398" spans="1:17" x14ac:dyDescent="0.35">
      <c r="A398" s="2">
        <v>388</v>
      </c>
      <c r="C398" s="1" t="s">
        <v>4</v>
      </c>
      <c r="D398" s="1" t="s">
        <v>6</v>
      </c>
      <c r="E398" s="1">
        <v>1466</v>
      </c>
      <c r="F398" s="1">
        <v>504</v>
      </c>
      <c r="G398" s="1">
        <v>852</v>
      </c>
      <c r="H398" s="1">
        <v>253</v>
      </c>
      <c r="I398" s="1">
        <v>1182</v>
      </c>
      <c r="J398" s="1">
        <v>1562</v>
      </c>
      <c r="K398" s="1">
        <v>259</v>
      </c>
      <c r="L398" s="1">
        <v>561</v>
      </c>
      <c r="M398" s="1">
        <v>640</v>
      </c>
      <c r="N398" s="1">
        <v>339</v>
      </c>
      <c r="O398" s="1">
        <v>1035</v>
      </c>
      <c r="P398" s="1">
        <v>4126</v>
      </c>
      <c r="Q398" s="1">
        <v>8985</v>
      </c>
    </row>
    <row r="399" spans="1:17" x14ac:dyDescent="0.35">
      <c r="A399" s="2">
        <v>389</v>
      </c>
      <c r="D399" s="1" t="s">
        <v>7</v>
      </c>
      <c r="E399" s="1">
        <v>2517</v>
      </c>
      <c r="F399" s="1">
        <v>767</v>
      </c>
      <c r="G399" s="1">
        <v>781</v>
      </c>
      <c r="H399" s="1">
        <v>342</v>
      </c>
      <c r="I399" s="1">
        <v>854</v>
      </c>
      <c r="J399" s="1">
        <v>938</v>
      </c>
      <c r="K399" s="1">
        <v>207</v>
      </c>
      <c r="L399" s="1">
        <v>479</v>
      </c>
      <c r="M399" s="1">
        <v>948</v>
      </c>
      <c r="N399" s="1">
        <v>248</v>
      </c>
      <c r="O399" s="1">
        <v>1275</v>
      </c>
      <c r="P399" s="1">
        <v>3794</v>
      </c>
      <c r="Q399" s="1">
        <v>8902</v>
      </c>
    </row>
    <row r="400" spans="1:17" x14ac:dyDescent="0.35">
      <c r="A400" s="2">
        <v>390</v>
      </c>
      <c r="D400" s="1" t="s">
        <v>4</v>
      </c>
      <c r="E400" s="1">
        <v>3979</v>
      </c>
      <c r="F400" s="1">
        <v>1275</v>
      </c>
      <c r="G400" s="1">
        <v>1634</v>
      </c>
      <c r="H400" s="1">
        <v>592</v>
      </c>
      <c r="I400" s="1">
        <v>2037</v>
      </c>
      <c r="J400" s="1">
        <v>2499</v>
      </c>
      <c r="K400" s="1">
        <v>463</v>
      </c>
      <c r="L400" s="1">
        <v>1038</v>
      </c>
      <c r="M400" s="1">
        <v>1587</v>
      </c>
      <c r="N400" s="1">
        <v>594</v>
      </c>
      <c r="O400" s="1">
        <v>2311</v>
      </c>
      <c r="P400" s="1">
        <v>7927</v>
      </c>
      <c r="Q400" s="1">
        <v>17890</v>
      </c>
    </row>
    <row r="401" spans="1:17" x14ac:dyDescent="0.35">
      <c r="A401" s="2">
        <v>391</v>
      </c>
      <c r="B401" s="1" t="s">
        <v>76</v>
      </c>
      <c r="C401" s="1" t="s">
        <v>5</v>
      </c>
      <c r="D401" s="1" t="s">
        <v>6</v>
      </c>
      <c r="E401" s="1">
        <v>0</v>
      </c>
      <c r="F401" s="1">
        <v>15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9</v>
      </c>
      <c r="P401" s="1">
        <v>229</v>
      </c>
      <c r="Q401" s="1">
        <v>251</v>
      </c>
    </row>
    <row r="402" spans="1:17" x14ac:dyDescent="0.35">
      <c r="A402" s="2">
        <v>392</v>
      </c>
      <c r="D402" s="1" t="s">
        <v>7</v>
      </c>
      <c r="E402" s="1">
        <v>0</v>
      </c>
      <c r="F402" s="1">
        <v>4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5</v>
      </c>
      <c r="P402" s="1">
        <v>218</v>
      </c>
      <c r="Q402" s="1">
        <v>225</v>
      </c>
    </row>
    <row r="403" spans="1:17" x14ac:dyDescent="0.35">
      <c r="A403" s="2">
        <v>393</v>
      </c>
      <c r="D403" s="1" t="s">
        <v>4</v>
      </c>
      <c r="E403" s="1">
        <v>0</v>
      </c>
      <c r="F403" s="1">
        <v>18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4</v>
      </c>
      <c r="N403" s="1">
        <v>0</v>
      </c>
      <c r="O403" s="1">
        <v>12</v>
      </c>
      <c r="P403" s="1">
        <v>445</v>
      </c>
      <c r="Q403" s="1">
        <v>477</v>
      </c>
    </row>
    <row r="404" spans="1:17" x14ac:dyDescent="0.35">
      <c r="A404" s="2">
        <v>394</v>
      </c>
      <c r="C404" s="1" t="s">
        <v>8</v>
      </c>
      <c r="D404" s="1" t="s">
        <v>6</v>
      </c>
      <c r="E404" s="1">
        <v>0</v>
      </c>
      <c r="F404" s="1">
        <v>15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5</v>
      </c>
      <c r="N404" s="1">
        <v>0</v>
      </c>
      <c r="O404" s="1">
        <v>12</v>
      </c>
      <c r="P404" s="1">
        <v>313</v>
      </c>
      <c r="Q404" s="1">
        <v>351</v>
      </c>
    </row>
    <row r="405" spans="1:17" x14ac:dyDescent="0.35">
      <c r="A405" s="2">
        <v>395</v>
      </c>
      <c r="D405" s="1" t="s">
        <v>7</v>
      </c>
      <c r="E405" s="1">
        <v>0</v>
      </c>
      <c r="F405" s="1">
        <v>9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18</v>
      </c>
      <c r="N405" s="1">
        <v>0</v>
      </c>
      <c r="O405" s="1">
        <v>19</v>
      </c>
      <c r="P405" s="1">
        <v>312</v>
      </c>
      <c r="Q405" s="1">
        <v>348</v>
      </c>
    </row>
    <row r="406" spans="1:17" x14ac:dyDescent="0.35">
      <c r="A406" s="2">
        <v>396</v>
      </c>
      <c r="D406" s="1" t="s">
        <v>4</v>
      </c>
      <c r="E406" s="1">
        <v>0</v>
      </c>
      <c r="F406" s="1">
        <v>23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27</v>
      </c>
      <c r="N406" s="1">
        <v>0</v>
      </c>
      <c r="O406" s="1">
        <v>27</v>
      </c>
      <c r="P406" s="1">
        <v>628</v>
      </c>
      <c r="Q406" s="1">
        <v>699</v>
      </c>
    </row>
    <row r="407" spans="1:17" x14ac:dyDescent="0.35">
      <c r="A407" s="2">
        <v>397</v>
      </c>
      <c r="C407" s="1" t="s">
        <v>9</v>
      </c>
      <c r="D407" s="1" t="s">
        <v>6</v>
      </c>
      <c r="E407" s="1">
        <v>359</v>
      </c>
      <c r="F407" s="1">
        <v>261</v>
      </c>
      <c r="G407" s="1">
        <v>89</v>
      </c>
      <c r="H407" s="1">
        <v>5</v>
      </c>
      <c r="I407" s="1">
        <v>728</v>
      </c>
      <c r="J407" s="1">
        <v>342</v>
      </c>
      <c r="K407" s="1">
        <v>67</v>
      </c>
      <c r="L407" s="1">
        <v>67</v>
      </c>
      <c r="M407" s="1">
        <v>426</v>
      </c>
      <c r="N407" s="1">
        <v>58</v>
      </c>
      <c r="O407" s="1">
        <v>701</v>
      </c>
      <c r="P407" s="1">
        <v>4320</v>
      </c>
      <c r="Q407" s="1">
        <v>6379</v>
      </c>
    </row>
    <row r="408" spans="1:17" x14ac:dyDescent="0.35">
      <c r="A408" s="2">
        <v>398</v>
      </c>
      <c r="D408" s="1" t="s">
        <v>7</v>
      </c>
      <c r="E408" s="1">
        <v>918</v>
      </c>
      <c r="F408" s="1">
        <v>408</v>
      </c>
      <c r="G408" s="1">
        <v>177</v>
      </c>
      <c r="H408" s="1">
        <v>9</v>
      </c>
      <c r="I408" s="1">
        <v>526</v>
      </c>
      <c r="J408" s="1">
        <v>151</v>
      </c>
      <c r="K408" s="1">
        <v>55</v>
      </c>
      <c r="L408" s="1">
        <v>48</v>
      </c>
      <c r="M408" s="1">
        <v>687</v>
      </c>
      <c r="N408" s="1">
        <v>51</v>
      </c>
      <c r="O408" s="1">
        <v>793</v>
      </c>
      <c r="P408" s="1">
        <v>3743</v>
      </c>
      <c r="Q408" s="1">
        <v>6144</v>
      </c>
    </row>
    <row r="409" spans="1:17" x14ac:dyDescent="0.35">
      <c r="A409" s="2">
        <v>399</v>
      </c>
      <c r="D409" s="1" t="s">
        <v>4</v>
      </c>
      <c r="E409" s="1">
        <v>1276</v>
      </c>
      <c r="F409" s="1">
        <v>675</v>
      </c>
      <c r="G409" s="1">
        <v>267</v>
      </c>
      <c r="H409" s="1">
        <v>17</v>
      </c>
      <c r="I409" s="1">
        <v>1255</v>
      </c>
      <c r="J409" s="1">
        <v>488</v>
      </c>
      <c r="K409" s="1">
        <v>125</v>
      </c>
      <c r="L409" s="1">
        <v>115</v>
      </c>
      <c r="M409" s="1">
        <v>1109</v>
      </c>
      <c r="N409" s="1">
        <v>111</v>
      </c>
      <c r="O409" s="1">
        <v>1494</v>
      </c>
      <c r="P409" s="1">
        <v>8058</v>
      </c>
      <c r="Q409" s="1">
        <v>12519</v>
      </c>
    </row>
    <row r="410" spans="1:17" x14ac:dyDescent="0.35">
      <c r="A410" s="2">
        <v>400</v>
      </c>
      <c r="C410" s="1" t="s">
        <v>10</v>
      </c>
      <c r="D410" s="1" t="s">
        <v>6</v>
      </c>
      <c r="E410" s="1">
        <v>437</v>
      </c>
      <c r="F410" s="1">
        <v>126</v>
      </c>
      <c r="G410" s="1">
        <v>180</v>
      </c>
      <c r="H410" s="1">
        <v>84</v>
      </c>
      <c r="I410" s="1">
        <v>783</v>
      </c>
      <c r="J410" s="1">
        <v>490</v>
      </c>
      <c r="K410" s="1">
        <v>143</v>
      </c>
      <c r="L410" s="1">
        <v>119</v>
      </c>
      <c r="M410" s="1">
        <v>134</v>
      </c>
      <c r="N410" s="1">
        <v>152</v>
      </c>
      <c r="O410" s="1">
        <v>368</v>
      </c>
      <c r="P410" s="1">
        <v>652</v>
      </c>
      <c r="Q410" s="1">
        <v>2224</v>
      </c>
    </row>
    <row r="411" spans="1:17" x14ac:dyDescent="0.35">
      <c r="A411" s="2">
        <v>401</v>
      </c>
      <c r="D411" s="1" t="s">
        <v>7</v>
      </c>
      <c r="E411" s="1">
        <v>792</v>
      </c>
      <c r="F411" s="1">
        <v>204</v>
      </c>
      <c r="G411" s="1">
        <v>142</v>
      </c>
      <c r="H411" s="1">
        <v>99</v>
      </c>
      <c r="I411" s="1">
        <v>561</v>
      </c>
      <c r="J411" s="1">
        <v>241</v>
      </c>
      <c r="K411" s="1">
        <v>77</v>
      </c>
      <c r="L411" s="1">
        <v>74</v>
      </c>
      <c r="M411" s="1">
        <v>188</v>
      </c>
      <c r="N411" s="1">
        <v>70</v>
      </c>
      <c r="O411" s="1">
        <v>395</v>
      </c>
      <c r="P411" s="1">
        <v>494</v>
      </c>
      <c r="Q411" s="1">
        <v>1969</v>
      </c>
    </row>
    <row r="412" spans="1:17" x14ac:dyDescent="0.35">
      <c r="A412" s="2">
        <v>402</v>
      </c>
      <c r="D412" s="1" t="s">
        <v>4</v>
      </c>
      <c r="E412" s="1">
        <v>1229</v>
      </c>
      <c r="F412" s="1">
        <v>333</v>
      </c>
      <c r="G412" s="1">
        <v>321</v>
      </c>
      <c r="H412" s="1">
        <v>178</v>
      </c>
      <c r="I412" s="1">
        <v>1342</v>
      </c>
      <c r="J412" s="1">
        <v>731</v>
      </c>
      <c r="K412" s="1">
        <v>222</v>
      </c>
      <c r="L412" s="1">
        <v>194</v>
      </c>
      <c r="M412" s="1">
        <v>323</v>
      </c>
      <c r="N412" s="1">
        <v>221</v>
      </c>
      <c r="O412" s="1">
        <v>766</v>
      </c>
      <c r="P412" s="1">
        <v>1146</v>
      </c>
      <c r="Q412" s="1">
        <v>4193</v>
      </c>
    </row>
    <row r="413" spans="1:17" x14ac:dyDescent="0.35">
      <c r="A413" s="2">
        <v>403</v>
      </c>
      <c r="C413" s="1" t="s">
        <v>4</v>
      </c>
      <c r="D413" s="1" t="s">
        <v>6</v>
      </c>
      <c r="E413" s="1">
        <v>792</v>
      </c>
      <c r="F413" s="1">
        <v>419</v>
      </c>
      <c r="G413" s="1">
        <v>264</v>
      </c>
      <c r="H413" s="1">
        <v>86</v>
      </c>
      <c r="I413" s="1">
        <v>1511</v>
      </c>
      <c r="J413" s="1">
        <v>833</v>
      </c>
      <c r="K413" s="1">
        <v>220</v>
      </c>
      <c r="L413" s="1">
        <v>189</v>
      </c>
      <c r="M413" s="1">
        <v>569</v>
      </c>
      <c r="N413" s="1">
        <v>210</v>
      </c>
      <c r="O413" s="1">
        <v>1088</v>
      </c>
      <c r="P413" s="1">
        <v>5520</v>
      </c>
      <c r="Q413" s="1">
        <v>9201</v>
      </c>
    </row>
    <row r="414" spans="1:17" x14ac:dyDescent="0.35">
      <c r="A414" s="2">
        <v>404</v>
      </c>
      <c r="D414" s="1" t="s">
        <v>7</v>
      </c>
      <c r="E414" s="1">
        <v>1713</v>
      </c>
      <c r="F414" s="1">
        <v>629</v>
      </c>
      <c r="G414" s="1">
        <v>320</v>
      </c>
      <c r="H414" s="1">
        <v>105</v>
      </c>
      <c r="I414" s="1">
        <v>1086</v>
      </c>
      <c r="J414" s="1">
        <v>392</v>
      </c>
      <c r="K414" s="1">
        <v>136</v>
      </c>
      <c r="L414" s="1">
        <v>122</v>
      </c>
      <c r="M414" s="1">
        <v>894</v>
      </c>
      <c r="N414" s="1">
        <v>112</v>
      </c>
      <c r="O414" s="1">
        <v>1209</v>
      </c>
      <c r="P414" s="1">
        <v>4765</v>
      </c>
      <c r="Q414" s="1">
        <v>8690</v>
      </c>
    </row>
    <row r="415" spans="1:17" x14ac:dyDescent="0.35">
      <c r="A415" s="2">
        <v>405</v>
      </c>
      <c r="D415" s="1" t="s">
        <v>4</v>
      </c>
      <c r="E415" s="1">
        <v>2505</v>
      </c>
      <c r="F415" s="1">
        <v>1053</v>
      </c>
      <c r="G415" s="1">
        <v>585</v>
      </c>
      <c r="H415" s="1">
        <v>197</v>
      </c>
      <c r="I415" s="1">
        <v>2598</v>
      </c>
      <c r="J415" s="1">
        <v>1221</v>
      </c>
      <c r="K415" s="1">
        <v>351</v>
      </c>
      <c r="L415" s="1">
        <v>310</v>
      </c>
      <c r="M415" s="1">
        <v>1461</v>
      </c>
      <c r="N415" s="1">
        <v>324</v>
      </c>
      <c r="O415" s="1">
        <v>2295</v>
      </c>
      <c r="P415" s="1">
        <v>10283</v>
      </c>
      <c r="Q415" s="1">
        <v>17890</v>
      </c>
    </row>
    <row r="416" spans="1:17" x14ac:dyDescent="0.35">
      <c r="A416" s="2">
        <v>406</v>
      </c>
      <c r="B416" s="1" t="s">
        <v>77</v>
      </c>
      <c r="C416" s="1" t="s">
        <v>5</v>
      </c>
      <c r="D416" s="1" t="s">
        <v>6</v>
      </c>
      <c r="E416" s="1">
        <v>0</v>
      </c>
      <c r="F416" s="1">
        <v>51</v>
      </c>
      <c r="G416" s="1">
        <v>6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11</v>
      </c>
      <c r="N416" s="1">
        <v>0</v>
      </c>
      <c r="O416" s="1">
        <v>40</v>
      </c>
      <c r="P416" s="1">
        <v>1018</v>
      </c>
      <c r="Q416" s="1">
        <v>1120</v>
      </c>
    </row>
    <row r="417" spans="1:17" x14ac:dyDescent="0.35">
      <c r="A417" s="2">
        <v>407</v>
      </c>
      <c r="D417" s="1" t="s">
        <v>7</v>
      </c>
      <c r="E417" s="1">
        <v>0</v>
      </c>
      <c r="F417" s="1">
        <v>34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12</v>
      </c>
      <c r="N417" s="1">
        <v>0</v>
      </c>
      <c r="O417" s="1">
        <v>19</v>
      </c>
      <c r="P417" s="1">
        <v>960</v>
      </c>
      <c r="Q417" s="1">
        <v>1022</v>
      </c>
    </row>
    <row r="418" spans="1:17" x14ac:dyDescent="0.35">
      <c r="A418" s="2">
        <v>408</v>
      </c>
      <c r="D418" s="1" t="s">
        <v>4</v>
      </c>
      <c r="E418" s="1">
        <v>0</v>
      </c>
      <c r="F418" s="1">
        <v>90</v>
      </c>
      <c r="G418" s="1">
        <v>3</v>
      </c>
      <c r="H418" s="1">
        <v>0</v>
      </c>
      <c r="I418" s="1">
        <v>0</v>
      </c>
      <c r="J418" s="1">
        <v>3</v>
      </c>
      <c r="K418" s="1">
        <v>0</v>
      </c>
      <c r="L418" s="1">
        <v>0</v>
      </c>
      <c r="M418" s="1">
        <v>22</v>
      </c>
      <c r="N418" s="1">
        <v>0</v>
      </c>
      <c r="O418" s="1">
        <v>63</v>
      </c>
      <c r="P418" s="1">
        <v>1974</v>
      </c>
      <c r="Q418" s="1">
        <v>2137</v>
      </c>
    </row>
    <row r="419" spans="1:17" x14ac:dyDescent="0.35">
      <c r="A419" s="2">
        <v>409</v>
      </c>
      <c r="C419" s="1" t="s">
        <v>8</v>
      </c>
      <c r="D419" s="1" t="s">
        <v>6</v>
      </c>
      <c r="E419" s="1">
        <v>7</v>
      </c>
      <c r="F419" s="1">
        <v>74</v>
      </c>
      <c r="G419" s="1">
        <v>0</v>
      </c>
      <c r="H419" s="1">
        <v>0</v>
      </c>
      <c r="I419" s="1">
        <v>6</v>
      </c>
      <c r="J419" s="1">
        <v>3</v>
      </c>
      <c r="K419" s="1">
        <v>0</v>
      </c>
      <c r="L419" s="1">
        <v>0</v>
      </c>
      <c r="M419" s="1">
        <v>43</v>
      </c>
      <c r="N419" s="1">
        <v>0</v>
      </c>
      <c r="O419" s="1">
        <v>51</v>
      </c>
      <c r="P419" s="1">
        <v>1077</v>
      </c>
      <c r="Q419" s="1">
        <v>1244</v>
      </c>
    </row>
    <row r="420" spans="1:17" x14ac:dyDescent="0.35">
      <c r="A420" s="2">
        <v>410</v>
      </c>
      <c r="D420" s="1" t="s">
        <v>7</v>
      </c>
      <c r="E420" s="1">
        <v>6</v>
      </c>
      <c r="F420" s="1">
        <v>71</v>
      </c>
      <c r="G420" s="1">
        <v>4</v>
      </c>
      <c r="H420" s="1">
        <v>0</v>
      </c>
      <c r="I420" s="1">
        <v>5</v>
      </c>
      <c r="J420" s="1">
        <v>0</v>
      </c>
      <c r="K420" s="1">
        <v>0</v>
      </c>
      <c r="L420" s="1">
        <v>0</v>
      </c>
      <c r="M420" s="1">
        <v>130</v>
      </c>
      <c r="N420" s="1">
        <v>0</v>
      </c>
      <c r="O420" s="1">
        <v>61</v>
      </c>
      <c r="P420" s="1">
        <v>1142</v>
      </c>
      <c r="Q420" s="1">
        <v>1378</v>
      </c>
    </row>
    <row r="421" spans="1:17" x14ac:dyDescent="0.35">
      <c r="A421" s="2">
        <v>411</v>
      </c>
      <c r="D421" s="1" t="s">
        <v>4</v>
      </c>
      <c r="E421" s="1">
        <v>4</v>
      </c>
      <c r="F421" s="1">
        <v>149</v>
      </c>
      <c r="G421" s="1">
        <v>5</v>
      </c>
      <c r="H421" s="1">
        <v>0</v>
      </c>
      <c r="I421" s="1">
        <v>8</v>
      </c>
      <c r="J421" s="1">
        <v>9</v>
      </c>
      <c r="K421" s="1">
        <v>0</v>
      </c>
      <c r="L421" s="1">
        <v>4</v>
      </c>
      <c r="M421" s="1">
        <v>174</v>
      </c>
      <c r="N421" s="1">
        <v>0</v>
      </c>
      <c r="O421" s="1">
        <v>107</v>
      </c>
      <c r="P421" s="1">
        <v>2215</v>
      </c>
      <c r="Q421" s="1">
        <v>2618</v>
      </c>
    </row>
    <row r="422" spans="1:17" x14ac:dyDescent="0.35">
      <c r="A422" s="2">
        <v>412</v>
      </c>
      <c r="C422" s="1" t="s">
        <v>9</v>
      </c>
      <c r="D422" s="1" t="s">
        <v>6</v>
      </c>
      <c r="E422" s="1">
        <v>102</v>
      </c>
      <c r="F422" s="1">
        <v>373</v>
      </c>
      <c r="G422" s="1">
        <v>42</v>
      </c>
      <c r="H422" s="1">
        <v>3</v>
      </c>
      <c r="I422" s="1">
        <v>281</v>
      </c>
      <c r="J422" s="1">
        <v>138</v>
      </c>
      <c r="K422" s="1">
        <v>28</v>
      </c>
      <c r="L422" s="1">
        <v>7</v>
      </c>
      <c r="M422" s="1">
        <v>235</v>
      </c>
      <c r="N422" s="1">
        <v>22</v>
      </c>
      <c r="O422" s="1">
        <v>424</v>
      </c>
      <c r="P422" s="1">
        <v>3487</v>
      </c>
      <c r="Q422" s="1">
        <v>4762</v>
      </c>
    </row>
    <row r="423" spans="1:17" x14ac:dyDescent="0.35">
      <c r="A423" s="2">
        <v>413</v>
      </c>
      <c r="D423" s="1" t="s">
        <v>7</v>
      </c>
      <c r="E423" s="1">
        <v>214</v>
      </c>
      <c r="F423" s="1">
        <v>513</v>
      </c>
      <c r="G423" s="1">
        <v>139</v>
      </c>
      <c r="H423" s="1">
        <v>0</v>
      </c>
      <c r="I423" s="1">
        <v>257</v>
      </c>
      <c r="J423" s="1">
        <v>50</v>
      </c>
      <c r="K423" s="1">
        <v>17</v>
      </c>
      <c r="L423" s="1">
        <v>23</v>
      </c>
      <c r="M423" s="1">
        <v>421</v>
      </c>
      <c r="N423" s="1">
        <v>19</v>
      </c>
      <c r="O423" s="1">
        <v>545</v>
      </c>
      <c r="P423" s="1">
        <v>4429</v>
      </c>
      <c r="Q423" s="1">
        <v>6112</v>
      </c>
    </row>
    <row r="424" spans="1:17" x14ac:dyDescent="0.35">
      <c r="A424" s="2">
        <v>414</v>
      </c>
      <c r="D424" s="1" t="s">
        <v>4</v>
      </c>
      <c r="E424" s="1">
        <v>313</v>
      </c>
      <c r="F424" s="1">
        <v>878</v>
      </c>
      <c r="G424" s="1">
        <v>181</v>
      </c>
      <c r="H424" s="1">
        <v>9</v>
      </c>
      <c r="I424" s="1">
        <v>537</v>
      </c>
      <c r="J424" s="1">
        <v>183</v>
      </c>
      <c r="K424" s="1">
        <v>44</v>
      </c>
      <c r="L424" s="1">
        <v>28</v>
      </c>
      <c r="M424" s="1">
        <v>662</v>
      </c>
      <c r="N424" s="1">
        <v>41</v>
      </c>
      <c r="O424" s="1">
        <v>966</v>
      </c>
      <c r="P424" s="1">
        <v>7919</v>
      </c>
      <c r="Q424" s="1">
        <v>10871</v>
      </c>
    </row>
    <row r="425" spans="1:17" x14ac:dyDescent="0.35">
      <c r="A425" s="2">
        <v>415</v>
      </c>
      <c r="C425" s="1" t="s">
        <v>10</v>
      </c>
      <c r="D425" s="1" t="s">
        <v>6</v>
      </c>
      <c r="E425" s="1">
        <v>110</v>
      </c>
      <c r="F425" s="1">
        <v>63</v>
      </c>
      <c r="G425" s="1">
        <v>63</v>
      </c>
      <c r="H425" s="1">
        <v>28</v>
      </c>
      <c r="I425" s="1">
        <v>227</v>
      </c>
      <c r="J425" s="1">
        <v>165</v>
      </c>
      <c r="K425" s="1">
        <v>19</v>
      </c>
      <c r="L425" s="1">
        <v>16</v>
      </c>
      <c r="M425" s="1">
        <v>36</v>
      </c>
      <c r="N425" s="1">
        <v>35</v>
      </c>
      <c r="O425" s="1">
        <v>152</v>
      </c>
      <c r="P425" s="1">
        <v>330</v>
      </c>
      <c r="Q425" s="1">
        <v>874</v>
      </c>
    </row>
    <row r="426" spans="1:17" x14ac:dyDescent="0.35">
      <c r="A426" s="2">
        <v>416</v>
      </c>
      <c r="D426" s="1" t="s">
        <v>7</v>
      </c>
      <c r="E426" s="1">
        <v>272</v>
      </c>
      <c r="F426" s="1">
        <v>115</v>
      </c>
      <c r="G426" s="1">
        <v>89</v>
      </c>
      <c r="H426" s="1">
        <v>28</v>
      </c>
      <c r="I426" s="1">
        <v>202</v>
      </c>
      <c r="J426" s="1">
        <v>101</v>
      </c>
      <c r="K426" s="1">
        <v>24</v>
      </c>
      <c r="L426" s="1">
        <v>11</v>
      </c>
      <c r="M426" s="1">
        <v>61</v>
      </c>
      <c r="N426" s="1">
        <v>33</v>
      </c>
      <c r="O426" s="1">
        <v>193</v>
      </c>
      <c r="P426" s="1">
        <v>487</v>
      </c>
      <c r="Q426" s="1">
        <v>1154</v>
      </c>
    </row>
    <row r="427" spans="1:17" x14ac:dyDescent="0.35">
      <c r="A427" s="2">
        <v>417</v>
      </c>
      <c r="D427" s="1" t="s">
        <v>4</v>
      </c>
      <c r="E427" s="1">
        <v>380</v>
      </c>
      <c r="F427" s="1">
        <v>183</v>
      </c>
      <c r="G427" s="1">
        <v>158</v>
      </c>
      <c r="H427" s="1">
        <v>55</v>
      </c>
      <c r="I427" s="1">
        <v>418</v>
      </c>
      <c r="J427" s="1">
        <v>262</v>
      </c>
      <c r="K427" s="1">
        <v>40</v>
      </c>
      <c r="L427" s="1">
        <v>36</v>
      </c>
      <c r="M427" s="1">
        <v>94</v>
      </c>
      <c r="N427" s="1">
        <v>69</v>
      </c>
      <c r="O427" s="1">
        <v>355</v>
      </c>
      <c r="P427" s="1">
        <v>823</v>
      </c>
      <c r="Q427" s="1">
        <v>2030</v>
      </c>
    </row>
    <row r="428" spans="1:17" x14ac:dyDescent="0.35">
      <c r="A428" s="2">
        <v>418</v>
      </c>
      <c r="C428" s="1" t="s">
        <v>4</v>
      </c>
      <c r="D428" s="1" t="s">
        <v>6</v>
      </c>
      <c r="E428" s="1">
        <v>216</v>
      </c>
      <c r="F428" s="1">
        <v>567</v>
      </c>
      <c r="G428" s="1">
        <v>110</v>
      </c>
      <c r="H428" s="1">
        <v>30</v>
      </c>
      <c r="I428" s="1">
        <v>509</v>
      </c>
      <c r="J428" s="1">
        <v>309</v>
      </c>
      <c r="K428" s="1">
        <v>51</v>
      </c>
      <c r="L428" s="1">
        <v>33</v>
      </c>
      <c r="M428" s="1">
        <v>327</v>
      </c>
      <c r="N428" s="1">
        <v>58</v>
      </c>
      <c r="O428" s="1">
        <v>666</v>
      </c>
      <c r="P428" s="1">
        <v>5909</v>
      </c>
      <c r="Q428" s="1">
        <v>7991</v>
      </c>
    </row>
    <row r="429" spans="1:17" x14ac:dyDescent="0.35">
      <c r="A429" s="2">
        <v>419</v>
      </c>
      <c r="D429" s="1" t="s">
        <v>7</v>
      </c>
      <c r="E429" s="1">
        <v>483</v>
      </c>
      <c r="F429" s="1">
        <v>734</v>
      </c>
      <c r="G429" s="1">
        <v>238</v>
      </c>
      <c r="H429" s="1">
        <v>31</v>
      </c>
      <c r="I429" s="1">
        <v>459</v>
      </c>
      <c r="J429" s="1">
        <v>146</v>
      </c>
      <c r="K429" s="1">
        <v>34</v>
      </c>
      <c r="L429" s="1">
        <v>34</v>
      </c>
      <c r="M429" s="1">
        <v>622</v>
      </c>
      <c r="N429" s="1">
        <v>50</v>
      </c>
      <c r="O429" s="1">
        <v>819</v>
      </c>
      <c r="P429" s="1">
        <v>7018</v>
      </c>
      <c r="Q429" s="1">
        <v>9664</v>
      </c>
    </row>
    <row r="430" spans="1:17" x14ac:dyDescent="0.35">
      <c r="A430" s="2">
        <v>420</v>
      </c>
      <c r="D430" s="1" t="s">
        <v>4</v>
      </c>
      <c r="E430" s="1">
        <v>701</v>
      </c>
      <c r="F430" s="1">
        <v>1301</v>
      </c>
      <c r="G430" s="1">
        <v>349</v>
      </c>
      <c r="H430" s="1">
        <v>59</v>
      </c>
      <c r="I430" s="1">
        <v>965</v>
      </c>
      <c r="J430" s="1">
        <v>456</v>
      </c>
      <c r="K430" s="1">
        <v>81</v>
      </c>
      <c r="L430" s="1">
        <v>66</v>
      </c>
      <c r="M430" s="1">
        <v>950</v>
      </c>
      <c r="N430" s="1">
        <v>103</v>
      </c>
      <c r="O430" s="1">
        <v>1487</v>
      </c>
      <c r="P430" s="1">
        <v>12918</v>
      </c>
      <c r="Q430" s="1">
        <v>17655</v>
      </c>
    </row>
    <row r="431" spans="1:17" x14ac:dyDescent="0.35">
      <c r="A431" s="2">
        <v>421</v>
      </c>
      <c r="B431" s="1" t="s">
        <v>78</v>
      </c>
      <c r="C431" s="1" t="s">
        <v>5</v>
      </c>
      <c r="D431" s="1" t="s">
        <v>6</v>
      </c>
      <c r="E431" s="1">
        <v>0</v>
      </c>
      <c r="F431" s="1">
        <v>15</v>
      </c>
      <c r="G431" s="1">
        <v>4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6</v>
      </c>
      <c r="N431" s="1">
        <v>0</v>
      </c>
      <c r="O431" s="1">
        <v>14</v>
      </c>
      <c r="P431" s="1">
        <v>338</v>
      </c>
      <c r="Q431" s="1">
        <v>372</v>
      </c>
    </row>
    <row r="432" spans="1:17" x14ac:dyDescent="0.35">
      <c r="A432" s="2">
        <v>422</v>
      </c>
      <c r="D432" s="1" t="s">
        <v>7</v>
      </c>
      <c r="E432" s="1">
        <v>0</v>
      </c>
      <c r="F432" s="1">
        <v>21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6</v>
      </c>
      <c r="N432" s="1">
        <v>0</v>
      </c>
      <c r="O432" s="1">
        <v>10</v>
      </c>
      <c r="P432" s="1">
        <v>343</v>
      </c>
      <c r="Q432" s="1">
        <v>380</v>
      </c>
    </row>
    <row r="433" spans="1:17" x14ac:dyDescent="0.35">
      <c r="A433" s="2">
        <v>423</v>
      </c>
      <c r="D433" s="1" t="s">
        <v>4</v>
      </c>
      <c r="E433" s="1">
        <v>0</v>
      </c>
      <c r="F433" s="1">
        <v>36</v>
      </c>
      <c r="G433" s="1">
        <v>5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14</v>
      </c>
      <c r="N433" s="1">
        <v>0</v>
      </c>
      <c r="O433" s="1">
        <v>21</v>
      </c>
      <c r="P433" s="1">
        <v>682</v>
      </c>
      <c r="Q433" s="1">
        <v>754</v>
      </c>
    </row>
    <row r="434" spans="1:17" x14ac:dyDescent="0.35">
      <c r="A434" s="2">
        <v>424</v>
      </c>
      <c r="C434" s="1" t="s">
        <v>8</v>
      </c>
      <c r="D434" s="1" t="s">
        <v>6</v>
      </c>
      <c r="E434" s="1">
        <v>0</v>
      </c>
      <c r="F434" s="1">
        <v>40</v>
      </c>
      <c r="G434" s="1">
        <v>0</v>
      </c>
      <c r="H434" s="1">
        <v>0</v>
      </c>
      <c r="I434" s="1">
        <v>3</v>
      </c>
      <c r="J434" s="1">
        <v>0</v>
      </c>
      <c r="K434" s="1">
        <v>0</v>
      </c>
      <c r="L434" s="1">
        <v>0</v>
      </c>
      <c r="M434" s="1">
        <v>23</v>
      </c>
      <c r="N434" s="1">
        <v>0</v>
      </c>
      <c r="O434" s="1">
        <v>22</v>
      </c>
      <c r="P434" s="1">
        <v>280</v>
      </c>
      <c r="Q434" s="1">
        <v>358</v>
      </c>
    </row>
    <row r="435" spans="1:17" x14ac:dyDescent="0.35">
      <c r="A435" s="2">
        <v>425</v>
      </c>
      <c r="D435" s="1" t="s">
        <v>7</v>
      </c>
      <c r="E435" s="1">
        <v>3</v>
      </c>
      <c r="F435" s="1">
        <v>24</v>
      </c>
      <c r="G435" s="1">
        <v>0</v>
      </c>
      <c r="H435" s="1">
        <v>0</v>
      </c>
      <c r="I435" s="1">
        <v>4</v>
      </c>
      <c r="J435" s="1">
        <v>0</v>
      </c>
      <c r="K435" s="1">
        <v>0</v>
      </c>
      <c r="L435" s="1">
        <v>0</v>
      </c>
      <c r="M435" s="1">
        <v>46</v>
      </c>
      <c r="N435" s="1">
        <v>0</v>
      </c>
      <c r="O435" s="1">
        <v>18</v>
      </c>
      <c r="P435" s="1">
        <v>242</v>
      </c>
      <c r="Q435" s="1">
        <v>317</v>
      </c>
    </row>
    <row r="436" spans="1:17" x14ac:dyDescent="0.35">
      <c r="A436" s="2">
        <v>426</v>
      </c>
      <c r="D436" s="1" t="s">
        <v>4</v>
      </c>
      <c r="E436" s="1">
        <v>3</v>
      </c>
      <c r="F436" s="1">
        <v>56</v>
      </c>
      <c r="G436" s="1">
        <v>5</v>
      </c>
      <c r="H436" s="1">
        <v>0</v>
      </c>
      <c r="I436" s="1">
        <v>6</v>
      </c>
      <c r="J436" s="1">
        <v>0</v>
      </c>
      <c r="K436" s="1">
        <v>0</v>
      </c>
      <c r="L436" s="1">
        <v>0</v>
      </c>
      <c r="M436" s="1">
        <v>66</v>
      </c>
      <c r="N436" s="1">
        <v>0</v>
      </c>
      <c r="O436" s="1">
        <v>47</v>
      </c>
      <c r="P436" s="1">
        <v>525</v>
      </c>
      <c r="Q436" s="1">
        <v>676</v>
      </c>
    </row>
    <row r="437" spans="1:17" x14ac:dyDescent="0.35">
      <c r="A437" s="2">
        <v>427</v>
      </c>
      <c r="C437" s="1" t="s">
        <v>9</v>
      </c>
      <c r="D437" s="1" t="s">
        <v>6</v>
      </c>
      <c r="E437" s="1">
        <v>192</v>
      </c>
      <c r="F437" s="1">
        <v>411</v>
      </c>
      <c r="G437" s="1">
        <v>104</v>
      </c>
      <c r="H437" s="1">
        <v>3</v>
      </c>
      <c r="I437" s="1">
        <v>132</v>
      </c>
      <c r="J437" s="1">
        <v>113</v>
      </c>
      <c r="K437" s="1">
        <v>20</v>
      </c>
      <c r="L437" s="1">
        <v>39</v>
      </c>
      <c r="M437" s="1">
        <v>371</v>
      </c>
      <c r="N437" s="1">
        <v>27</v>
      </c>
      <c r="O437" s="1">
        <v>287</v>
      </c>
      <c r="P437" s="1">
        <v>4872</v>
      </c>
      <c r="Q437" s="1">
        <v>6237</v>
      </c>
    </row>
    <row r="438" spans="1:17" x14ac:dyDescent="0.35">
      <c r="A438" s="2">
        <v>428</v>
      </c>
      <c r="D438" s="1" t="s">
        <v>7</v>
      </c>
      <c r="E438" s="1">
        <v>249</v>
      </c>
      <c r="F438" s="1">
        <v>419</v>
      </c>
      <c r="G438" s="1">
        <v>94</v>
      </c>
      <c r="H438" s="1">
        <v>6</v>
      </c>
      <c r="I438" s="1">
        <v>80</v>
      </c>
      <c r="J438" s="1">
        <v>44</v>
      </c>
      <c r="K438" s="1">
        <v>11</v>
      </c>
      <c r="L438" s="1">
        <v>36</v>
      </c>
      <c r="M438" s="1">
        <v>433</v>
      </c>
      <c r="N438" s="1">
        <v>12</v>
      </c>
      <c r="O438" s="1">
        <v>369</v>
      </c>
      <c r="P438" s="1">
        <v>4015</v>
      </c>
      <c r="Q438" s="1">
        <v>5335</v>
      </c>
    </row>
    <row r="439" spans="1:17" x14ac:dyDescent="0.35">
      <c r="A439" s="2">
        <v>429</v>
      </c>
      <c r="D439" s="1" t="s">
        <v>4</v>
      </c>
      <c r="E439" s="1">
        <v>446</v>
      </c>
      <c r="F439" s="1">
        <v>833</v>
      </c>
      <c r="G439" s="1">
        <v>194</v>
      </c>
      <c r="H439" s="1">
        <v>5</v>
      </c>
      <c r="I439" s="1">
        <v>211</v>
      </c>
      <c r="J439" s="1">
        <v>156</v>
      </c>
      <c r="K439" s="1">
        <v>38</v>
      </c>
      <c r="L439" s="1">
        <v>74</v>
      </c>
      <c r="M439" s="1">
        <v>801</v>
      </c>
      <c r="N439" s="1">
        <v>34</v>
      </c>
      <c r="O439" s="1">
        <v>660</v>
      </c>
      <c r="P439" s="1">
        <v>8886</v>
      </c>
      <c r="Q439" s="1">
        <v>11574</v>
      </c>
    </row>
    <row r="440" spans="1:17" x14ac:dyDescent="0.35">
      <c r="A440" s="2">
        <v>430</v>
      </c>
      <c r="C440" s="1" t="s">
        <v>10</v>
      </c>
      <c r="D440" s="1" t="s">
        <v>6</v>
      </c>
      <c r="E440" s="1">
        <v>419</v>
      </c>
      <c r="F440" s="1">
        <v>127</v>
      </c>
      <c r="G440" s="1">
        <v>240</v>
      </c>
      <c r="H440" s="1">
        <v>108</v>
      </c>
      <c r="I440" s="1">
        <v>299</v>
      </c>
      <c r="J440" s="1">
        <v>430</v>
      </c>
      <c r="K440" s="1">
        <v>83</v>
      </c>
      <c r="L440" s="1">
        <v>134</v>
      </c>
      <c r="M440" s="1">
        <v>162</v>
      </c>
      <c r="N440" s="1">
        <v>95</v>
      </c>
      <c r="O440" s="1">
        <v>238</v>
      </c>
      <c r="P440" s="1">
        <v>639</v>
      </c>
      <c r="Q440" s="1">
        <v>1892</v>
      </c>
    </row>
    <row r="441" spans="1:17" x14ac:dyDescent="0.35">
      <c r="A441" s="2">
        <v>431</v>
      </c>
      <c r="D441" s="1" t="s">
        <v>7</v>
      </c>
      <c r="E441" s="1">
        <v>739</v>
      </c>
      <c r="F441" s="1">
        <v>199</v>
      </c>
      <c r="G441" s="1">
        <v>210</v>
      </c>
      <c r="H441" s="1">
        <v>157</v>
      </c>
      <c r="I441" s="1">
        <v>184</v>
      </c>
      <c r="J441" s="1">
        <v>229</v>
      </c>
      <c r="K441" s="1">
        <v>59</v>
      </c>
      <c r="L441" s="1">
        <v>123</v>
      </c>
      <c r="M441" s="1">
        <v>211</v>
      </c>
      <c r="N441" s="1">
        <v>77</v>
      </c>
      <c r="O441" s="1">
        <v>327</v>
      </c>
      <c r="P441" s="1">
        <v>622</v>
      </c>
      <c r="Q441" s="1">
        <v>1994</v>
      </c>
    </row>
    <row r="442" spans="1:17" x14ac:dyDescent="0.35">
      <c r="A442" s="2">
        <v>432</v>
      </c>
      <c r="D442" s="1" t="s">
        <v>4</v>
      </c>
      <c r="E442" s="1">
        <v>1153</v>
      </c>
      <c r="F442" s="1">
        <v>330</v>
      </c>
      <c r="G442" s="1">
        <v>452</v>
      </c>
      <c r="H442" s="1">
        <v>265</v>
      </c>
      <c r="I442" s="1">
        <v>484</v>
      </c>
      <c r="J442" s="1">
        <v>661</v>
      </c>
      <c r="K442" s="1">
        <v>141</v>
      </c>
      <c r="L442" s="1">
        <v>249</v>
      </c>
      <c r="M442" s="1">
        <v>365</v>
      </c>
      <c r="N442" s="1">
        <v>174</v>
      </c>
      <c r="O442" s="1">
        <v>569</v>
      </c>
      <c r="P442" s="1">
        <v>1262</v>
      </c>
      <c r="Q442" s="1">
        <v>3883</v>
      </c>
    </row>
    <row r="443" spans="1:17" x14ac:dyDescent="0.35">
      <c r="A443" s="2">
        <v>433</v>
      </c>
      <c r="C443" s="1" t="s">
        <v>4</v>
      </c>
      <c r="D443" s="1" t="s">
        <v>6</v>
      </c>
      <c r="E443" s="1">
        <v>610</v>
      </c>
      <c r="F443" s="1">
        <v>592</v>
      </c>
      <c r="G443" s="1">
        <v>347</v>
      </c>
      <c r="H443" s="1">
        <v>107</v>
      </c>
      <c r="I443" s="1">
        <v>437</v>
      </c>
      <c r="J443" s="1">
        <v>541</v>
      </c>
      <c r="K443" s="1">
        <v>100</v>
      </c>
      <c r="L443" s="1">
        <v>165</v>
      </c>
      <c r="M443" s="1">
        <v>556</v>
      </c>
      <c r="N443" s="1">
        <v>121</v>
      </c>
      <c r="O443" s="1">
        <v>564</v>
      </c>
      <c r="P443" s="1">
        <v>6139</v>
      </c>
      <c r="Q443" s="1">
        <v>8862</v>
      </c>
    </row>
    <row r="444" spans="1:17" x14ac:dyDescent="0.35">
      <c r="A444" s="2">
        <v>434</v>
      </c>
      <c r="D444" s="1" t="s">
        <v>7</v>
      </c>
      <c r="E444" s="1">
        <v>989</v>
      </c>
      <c r="F444" s="1">
        <v>664</v>
      </c>
      <c r="G444" s="1">
        <v>303</v>
      </c>
      <c r="H444" s="1">
        <v>159</v>
      </c>
      <c r="I444" s="1">
        <v>266</v>
      </c>
      <c r="J444" s="1">
        <v>275</v>
      </c>
      <c r="K444" s="1">
        <v>79</v>
      </c>
      <c r="L444" s="1">
        <v>162</v>
      </c>
      <c r="M444" s="1">
        <v>690</v>
      </c>
      <c r="N444" s="1">
        <v>86</v>
      </c>
      <c r="O444" s="1">
        <v>729</v>
      </c>
      <c r="P444" s="1">
        <v>5216</v>
      </c>
      <c r="Q444" s="1">
        <v>8022</v>
      </c>
    </row>
    <row r="445" spans="1:17" x14ac:dyDescent="0.35">
      <c r="A445" s="2">
        <v>435</v>
      </c>
      <c r="D445" s="1" t="s">
        <v>4</v>
      </c>
      <c r="E445" s="1">
        <v>1604</v>
      </c>
      <c r="F445" s="1">
        <v>1255</v>
      </c>
      <c r="G445" s="1">
        <v>654</v>
      </c>
      <c r="H445" s="1">
        <v>271</v>
      </c>
      <c r="I445" s="1">
        <v>706</v>
      </c>
      <c r="J445" s="1">
        <v>817</v>
      </c>
      <c r="K445" s="1">
        <v>178</v>
      </c>
      <c r="L445" s="1">
        <v>329</v>
      </c>
      <c r="M445" s="1">
        <v>1248</v>
      </c>
      <c r="N445" s="1">
        <v>210</v>
      </c>
      <c r="O445" s="1">
        <v>1290</v>
      </c>
      <c r="P445" s="1">
        <v>11360</v>
      </c>
      <c r="Q445" s="1">
        <v>16884</v>
      </c>
    </row>
    <row r="446" spans="1:17" x14ac:dyDescent="0.35">
      <c r="A446" s="2">
        <v>436</v>
      </c>
      <c r="B446" s="1" t="s">
        <v>79</v>
      </c>
      <c r="C446" s="1" t="s">
        <v>5</v>
      </c>
      <c r="D446" s="1" t="s">
        <v>6</v>
      </c>
      <c r="E446" s="1">
        <v>0</v>
      </c>
      <c r="F446" s="1">
        <v>13</v>
      </c>
      <c r="G446" s="1">
        <v>0</v>
      </c>
      <c r="H446" s="1">
        <v>0</v>
      </c>
      <c r="I446" s="1">
        <v>0</v>
      </c>
      <c r="J446" s="1">
        <v>6</v>
      </c>
      <c r="K446" s="1">
        <v>0</v>
      </c>
      <c r="L446" s="1">
        <v>0</v>
      </c>
      <c r="M446" s="1">
        <v>0</v>
      </c>
      <c r="N446" s="1">
        <v>0</v>
      </c>
      <c r="O446" s="1">
        <v>6</v>
      </c>
      <c r="P446" s="1">
        <v>216</v>
      </c>
      <c r="Q446" s="1">
        <v>234</v>
      </c>
    </row>
    <row r="447" spans="1:17" x14ac:dyDescent="0.35">
      <c r="A447" s="2">
        <v>437</v>
      </c>
      <c r="D447" s="1" t="s">
        <v>7</v>
      </c>
      <c r="E447" s="1">
        <v>0</v>
      </c>
      <c r="F447" s="1">
        <v>3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4</v>
      </c>
      <c r="N447" s="1">
        <v>0</v>
      </c>
      <c r="O447" s="1">
        <v>3</v>
      </c>
      <c r="P447" s="1">
        <v>244</v>
      </c>
      <c r="Q447" s="1">
        <v>260</v>
      </c>
    </row>
    <row r="448" spans="1:17" x14ac:dyDescent="0.35">
      <c r="A448" s="2">
        <v>438</v>
      </c>
      <c r="D448" s="1" t="s">
        <v>4</v>
      </c>
      <c r="E448" s="1">
        <v>0</v>
      </c>
      <c r="F448" s="1">
        <v>15</v>
      </c>
      <c r="G448" s="1">
        <v>0</v>
      </c>
      <c r="H448" s="1">
        <v>0</v>
      </c>
      <c r="I448" s="1">
        <v>0</v>
      </c>
      <c r="J448" s="1">
        <v>6</v>
      </c>
      <c r="K448" s="1">
        <v>4</v>
      </c>
      <c r="L448" s="1">
        <v>0</v>
      </c>
      <c r="M448" s="1">
        <v>3</v>
      </c>
      <c r="N448" s="1">
        <v>0</v>
      </c>
      <c r="O448" s="1">
        <v>14</v>
      </c>
      <c r="P448" s="1">
        <v>464</v>
      </c>
      <c r="Q448" s="1">
        <v>496</v>
      </c>
    </row>
    <row r="449" spans="1:17" x14ac:dyDescent="0.35">
      <c r="A449" s="2">
        <v>439</v>
      </c>
      <c r="C449" s="1" t="s">
        <v>8</v>
      </c>
      <c r="D449" s="1" t="s">
        <v>6</v>
      </c>
      <c r="E449" s="1">
        <v>6</v>
      </c>
      <c r="F449" s="1">
        <v>12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13</v>
      </c>
      <c r="N449" s="1">
        <v>0</v>
      </c>
      <c r="O449" s="1">
        <v>11</v>
      </c>
      <c r="P449" s="1">
        <v>767</v>
      </c>
      <c r="Q449" s="1">
        <v>799</v>
      </c>
    </row>
    <row r="450" spans="1:17" x14ac:dyDescent="0.35">
      <c r="A450" s="2">
        <v>440</v>
      </c>
      <c r="D450" s="1" t="s">
        <v>7</v>
      </c>
      <c r="E450" s="1">
        <v>0</v>
      </c>
      <c r="F450" s="1">
        <v>12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17</v>
      </c>
      <c r="N450" s="1">
        <v>0</v>
      </c>
      <c r="O450" s="1">
        <v>11</v>
      </c>
      <c r="P450" s="1">
        <v>722</v>
      </c>
      <c r="Q450" s="1">
        <v>769</v>
      </c>
    </row>
    <row r="451" spans="1:17" x14ac:dyDescent="0.35">
      <c r="A451" s="2">
        <v>441</v>
      </c>
      <c r="D451" s="1" t="s">
        <v>4</v>
      </c>
      <c r="E451" s="1">
        <v>4</v>
      </c>
      <c r="F451" s="1">
        <v>30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26</v>
      </c>
      <c r="N451" s="1">
        <v>0</v>
      </c>
      <c r="O451" s="1">
        <v>25</v>
      </c>
      <c r="P451" s="1">
        <v>1489</v>
      </c>
      <c r="Q451" s="1">
        <v>1565</v>
      </c>
    </row>
    <row r="452" spans="1:17" x14ac:dyDescent="0.35">
      <c r="A452" s="2">
        <v>442</v>
      </c>
      <c r="C452" s="1" t="s">
        <v>9</v>
      </c>
      <c r="D452" s="1" t="s">
        <v>6</v>
      </c>
      <c r="E452" s="1">
        <v>85</v>
      </c>
      <c r="F452" s="1">
        <v>194</v>
      </c>
      <c r="G452" s="1">
        <v>28</v>
      </c>
      <c r="H452" s="1">
        <v>3</v>
      </c>
      <c r="I452" s="1">
        <v>287</v>
      </c>
      <c r="J452" s="1">
        <v>69</v>
      </c>
      <c r="K452" s="1">
        <v>33</v>
      </c>
      <c r="L452" s="1">
        <v>15</v>
      </c>
      <c r="M452" s="1">
        <v>120</v>
      </c>
      <c r="N452" s="1">
        <v>20</v>
      </c>
      <c r="O452" s="1">
        <v>362</v>
      </c>
      <c r="P452" s="1">
        <v>4009</v>
      </c>
      <c r="Q452" s="1">
        <v>4993</v>
      </c>
    </row>
    <row r="453" spans="1:17" x14ac:dyDescent="0.35">
      <c r="A453" s="2">
        <v>443</v>
      </c>
      <c r="D453" s="1" t="s">
        <v>7</v>
      </c>
      <c r="E453" s="1">
        <v>270</v>
      </c>
      <c r="F453" s="1">
        <v>269</v>
      </c>
      <c r="G453" s="1">
        <v>82</v>
      </c>
      <c r="H453" s="1">
        <v>3</v>
      </c>
      <c r="I453" s="1">
        <v>285</v>
      </c>
      <c r="J453" s="1">
        <v>50</v>
      </c>
      <c r="K453" s="1">
        <v>37</v>
      </c>
      <c r="L453" s="1">
        <v>19</v>
      </c>
      <c r="M453" s="1">
        <v>268</v>
      </c>
      <c r="N453" s="1">
        <v>20</v>
      </c>
      <c r="O453" s="1">
        <v>526</v>
      </c>
      <c r="P453" s="1">
        <v>5174</v>
      </c>
      <c r="Q453" s="1">
        <v>6541</v>
      </c>
    </row>
    <row r="454" spans="1:17" x14ac:dyDescent="0.35">
      <c r="A454" s="2">
        <v>444</v>
      </c>
      <c r="D454" s="1" t="s">
        <v>4</v>
      </c>
      <c r="E454" s="1">
        <v>353</v>
      </c>
      <c r="F454" s="1">
        <v>465</v>
      </c>
      <c r="G454" s="1">
        <v>104</v>
      </c>
      <c r="H454" s="1">
        <v>10</v>
      </c>
      <c r="I454" s="1">
        <v>572</v>
      </c>
      <c r="J454" s="1">
        <v>117</v>
      </c>
      <c r="K454" s="1">
        <v>71</v>
      </c>
      <c r="L454" s="1">
        <v>40</v>
      </c>
      <c r="M454" s="1">
        <v>392</v>
      </c>
      <c r="N454" s="1">
        <v>40</v>
      </c>
      <c r="O454" s="1">
        <v>889</v>
      </c>
      <c r="P454" s="1">
        <v>9182</v>
      </c>
      <c r="Q454" s="1">
        <v>11536</v>
      </c>
    </row>
    <row r="455" spans="1:17" x14ac:dyDescent="0.35">
      <c r="A455" s="2">
        <v>445</v>
      </c>
      <c r="C455" s="1" t="s">
        <v>10</v>
      </c>
      <c r="D455" s="1" t="s">
        <v>6</v>
      </c>
      <c r="E455" s="1">
        <v>113</v>
      </c>
      <c r="F455" s="1">
        <v>85</v>
      </c>
      <c r="G455" s="1">
        <v>45</v>
      </c>
      <c r="H455" s="1">
        <v>24</v>
      </c>
      <c r="I455" s="1">
        <v>279</v>
      </c>
      <c r="J455" s="1">
        <v>109</v>
      </c>
      <c r="K455" s="1">
        <v>38</v>
      </c>
      <c r="L455" s="1">
        <v>15</v>
      </c>
      <c r="M455" s="1">
        <v>36</v>
      </c>
      <c r="N455" s="1">
        <v>66</v>
      </c>
      <c r="O455" s="1">
        <v>218</v>
      </c>
      <c r="P455" s="1">
        <v>568</v>
      </c>
      <c r="Q455" s="1">
        <v>1228</v>
      </c>
    </row>
    <row r="456" spans="1:17" x14ac:dyDescent="0.35">
      <c r="A456" s="2">
        <v>446</v>
      </c>
      <c r="D456" s="1" t="s">
        <v>7</v>
      </c>
      <c r="E456" s="1">
        <v>243</v>
      </c>
      <c r="F456" s="1">
        <v>104</v>
      </c>
      <c r="G456" s="1">
        <v>41</v>
      </c>
      <c r="H456" s="1">
        <v>37</v>
      </c>
      <c r="I456" s="1">
        <v>315</v>
      </c>
      <c r="J456" s="1">
        <v>78</v>
      </c>
      <c r="K456" s="1">
        <v>40</v>
      </c>
      <c r="L456" s="1">
        <v>10</v>
      </c>
      <c r="M456" s="1">
        <v>65</v>
      </c>
      <c r="N456" s="1">
        <v>66</v>
      </c>
      <c r="O456" s="1">
        <v>290</v>
      </c>
      <c r="P456" s="1">
        <v>593</v>
      </c>
      <c r="Q456" s="1">
        <v>1377</v>
      </c>
    </row>
    <row r="457" spans="1:17" x14ac:dyDescent="0.35">
      <c r="A457" s="2">
        <v>447</v>
      </c>
      <c r="D457" s="1" t="s">
        <v>4</v>
      </c>
      <c r="E457" s="1">
        <v>363</v>
      </c>
      <c r="F457" s="1">
        <v>196</v>
      </c>
      <c r="G457" s="1">
        <v>86</v>
      </c>
      <c r="H457" s="1">
        <v>62</v>
      </c>
      <c r="I457" s="1">
        <v>593</v>
      </c>
      <c r="J457" s="1">
        <v>186</v>
      </c>
      <c r="K457" s="1">
        <v>84</v>
      </c>
      <c r="L457" s="1">
        <v>29</v>
      </c>
      <c r="M457" s="1">
        <v>102</v>
      </c>
      <c r="N457" s="1">
        <v>129</v>
      </c>
      <c r="O457" s="1">
        <v>503</v>
      </c>
      <c r="P457" s="1">
        <v>1158</v>
      </c>
      <c r="Q457" s="1">
        <v>2606</v>
      </c>
    </row>
    <row r="458" spans="1:17" x14ac:dyDescent="0.35">
      <c r="A458" s="2">
        <v>448</v>
      </c>
      <c r="C458" s="1" t="s">
        <v>4</v>
      </c>
      <c r="D458" s="1" t="s">
        <v>6</v>
      </c>
      <c r="E458" s="1">
        <v>199</v>
      </c>
      <c r="F458" s="1">
        <v>309</v>
      </c>
      <c r="G458" s="1">
        <v>70</v>
      </c>
      <c r="H458" s="1">
        <v>22</v>
      </c>
      <c r="I458" s="1">
        <v>563</v>
      </c>
      <c r="J458" s="1">
        <v>178</v>
      </c>
      <c r="K458" s="1">
        <v>71</v>
      </c>
      <c r="L458" s="1">
        <v>36</v>
      </c>
      <c r="M458" s="1">
        <v>174</v>
      </c>
      <c r="N458" s="1">
        <v>90</v>
      </c>
      <c r="O458" s="1">
        <v>598</v>
      </c>
      <c r="P458" s="1">
        <v>5567</v>
      </c>
      <c r="Q458" s="1">
        <v>7267</v>
      </c>
    </row>
    <row r="459" spans="1:17" x14ac:dyDescent="0.35">
      <c r="A459" s="2">
        <v>449</v>
      </c>
      <c r="D459" s="1" t="s">
        <v>7</v>
      </c>
      <c r="E459" s="1">
        <v>517</v>
      </c>
      <c r="F459" s="1">
        <v>398</v>
      </c>
      <c r="G459" s="1">
        <v>125</v>
      </c>
      <c r="H459" s="1">
        <v>44</v>
      </c>
      <c r="I459" s="1">
        <v>603</v>
      </c>
      <c r="J459" s="1">
        <v>130</v>
      </c>
      <c r="K459" s="1">
        <v>80</v>
      </c>
      <c r="L459" s="1">
        <v>36</v>
      </c>
      <c r="M459" s="1">
        <v>355</v>
      </c>
      <c r="N459" s="1">
        <v>83</v>
      </c>
      <c r="O459" s="1">
        <v>833</v>
      </c>
      <c r="P459" s="1">
        <v>6727</v>
      </c>
      <c r="Q459" s="1">
        <v>8937</v>
      </c>
    </row>
    <row r="460" spans="1:17" x14ac:dyDescent="0.35">
      <c r="A460" s="2">
        <v>450</v>
      </c>
      <c r="D460" s="1" t="s">
        <v>4</v>
      </c>
      <c r="E460" s="1">
        <v>719</v>
      </c>
      <c r="F460" s="1">
        <v>707</v>
      </c>
      <c r="G460" s="1">
        <v>192</v>
      </c>
      <c r="H460" s="1">
        <v>72</v>
      </c>
      <c r="I460" s="1">
        <v>1167</v>
      </c>
      <c r="J460" s="1">
        <v>308</v>
      </c>
      <c r="K460" s="1">
        <v>156</v>
      </c>
      <c r="L460" s="1">
        <v>70</v>
      </c>
      <c r="M460" s="1">
        <v>526</v>
      </c>
      <c r="N460" s="1">
        <v>172</v>
      </c>
      <c r="O460" s="1">
        <v>1431</v>
      </c>
      <c r="P460" s="1">
        <v>12293</v>
      </c>
      <c r="Q460" s="1">
        <v>16208</v>
      </c>
    </row>
    <row r="461" spans="1:17" x14ac:dyDescent="0.35">
      <c r="A461" s="2">
        <v>451</v>
      </c>
      <c r="B461" s="1" t="s">
        <v>80</v>
      </c>
      <c r="C461" s="1" t="s">
        <v>5</v>
      </c>
      <c r="D461" s="1" t="s">
        <v>6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21</v>
      </c>
      <c r="Q461" s="1">
        <v>21</v>
      </c>
    </row>
    <row r="462" spans="1:17" x14ac:dyDescent="0.35">
      <c r="A462" s="2">
        <v>452</v>
      </c>
      <c r="D462" s="1" t="s">
        <v>7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10</v>
      </c>
      <c r="Q462" s="1">
        <v>13</v>
      </c>
    </row>
    <row r="463" spans="1:17" x14ac:dyDescent="0.35">
      <c r="A463" s="2">
        <v>453</v>
      </c>
      <c r="D463" s="1" t="s">
        <v>4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32</v>
      </c>
      <c r="Q463" s="1">
        <v>34</v>
      </c>
    </row>
    <row r="464" spans="1:17" x14ac:dyDescent="0.35">
      <c r="A464" s="2">
        <v>454</v>
      </c>
      <c r="C464" s="1" t="s">
        <v>8</v>
      </c>
      <c r="D464" s="1" t="s">
        <v>6</v>
      </c>
      <c r="E464" s="1">
        <v>0</v>
      </c>
      <c r="F464" s="1">
        <v>4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46</v>
      </c>
      <c r="Q464" s="1">
        <v>49</v>
      </c>
    </row>
    <row r="465" spans="1:17" x14ac:dyDescent="0.35">
      <c r="A465" s="2">
        <v>455</v>
      </c>
      <c r="D465" s="1" t="s">
        <v>7</v>
      </c>
      <c r="E465" s="1">
        <v>0</v>
      </c>
      <c r="F465" s="1">
        <v>3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7</v>
      </c>
      <c r="N465" s="1">
        <v>0</v>
      </c>
      <c r="O465" s="1">
        <v>0</v>
      </c>
      <c r="P465" s="1">
        <v>32</v>
      </c>
      <c r="Q465" s="1">
        <v>39</v>
      </c>
    </row>
    <row r="466" spans="1:17" x14ac:dyDescent="0.35">
      <c r="A466" s="2">
        <v>456</v>
      </c>
      <c r="D466" s="1" t="s">
        <v>4</v>
      </c>
      <c r="E466" s="1">
        <v>0</v>
      </c>
      <c r="F466" s="1">
        <v>4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3</v>
      </c>
      <c r="N466" s="1">
        <v>0</v>
      </c>
      <c r="O466" s="1">
        <v>0</v>
      </c>
      <c r="P466" s="1">
        <v>75</v>
      </c>
      <c r="Q466" s="1">
        <v>85</v>
      </c>
    </row>
    <row r="467" spans="1:17" x14ac:dyDescent="0.35">
      <c r="A467" s="2">
        <v>457</v>
      </c>
      <c r="C467" s="1" t="s">
        <v>9</v>
      </c>
      <c r="D467" s="1" t="s">
        <v>6</v>
      </c>
      <c r="E467" s="1">
        <v>185</v>
      </c>
      <c r="F467" s="1">
        <v>111</v>
      </c>
      <c r="G467" s="1">
        <v>73</v>
      </c>
      <c r="H467" s="1">
        <v>3</v>
      </c>
      <c r="I467" s="1">
        <v>270</v>
      </c>
      <c r="J467" s="1">
        <v>146</v>
      </c>
      <c r="K467" s="1">
        <v>27</v>
      </c>
      <c r="L467" s="1">
        <v>30</v>
      </c>
      <c r="M467" s="1">
        <v>196</v>
      </c>
      <c r="N467" s="1">
        <v>11</v>
      </c>
      <c r="O467" s="1">
        <v>212</v>
      </c>
      <c r="P467" s="1">
        <v>1082</v>
      </c>
      <c r="Q467" s="1">
        <v>1904</v>
      </c>
    </row>
    <row r="468" spans="1:17" x14ac:dyDescent="0.35">
      <c r="A468" s="2">
        <v>458</v>
      </c>
      <c r="D468" s="1" t="s">
        <v>7</v>
      </c>
      <c r="E468" s="1">
        <v>300</v>
      </c>
      <c r="F468" s="1">
        <v>150</v>
      </c>
      <c r="G468" s="1">
        <v>73</v>
      </c>
      <c r="H468" s="1">
        <v>4</v>
      </c>
      <c r="I468" s="1">
        <v>174</v>
      </c>
      <c r="J468" s="1">
        <v>57</v>
      </c>
      <c r="K468" s="1">
        <v>12</v>
      </c>
      <c r="L468" s="1">
        <v>28</v>
      </c>
      <c r="M468" s="1">
        <v>244</v>
      </c>
      <c r="N468" s="1">
        <v>15</v>
      </c>
      <c r="O468" s="1">
        <v>229</v>
      </c>
      <c r="P468" s="1">
        <v>1043</v>
      </c>
      <c r="Q468" s="1">
        <v>1881</v>
      </c>
    </row>
    <row r="469" spans="1:17" x14ac:dyDescent="0.35">
      <c r="A469" s="2">
        <v>459</v>
      </c>
      <c r="D469" s="1" t="s">
        <v>4</v>
      </c>
      <c r="E469" s="1">
        <v>490</v>
      </c>
      <c r="F469" s="1">
        <v>259</v>
      </c>
      <c r="G469" s="1">
        <v>146</v>
      </c>
      <c r="H469" s="1">
        <v>7</v>
      </c>
      <c r="I469" s="1">
        <v>448</v>
      </c>
      <c r="J469" s="1">
        <v>203</v>
      </c>
      <c r="K469" s="1">
        <v>33</v>
      </c>
      <c r="L469" s="1">
        <v>57</v>
      </c>
      <c r="M469" s="1">
        <v>438</v>
      </c>
      <c r="N469" s="1">
        <v>29</v>
      </c>
      <c r="O469" s="1">
        <v>443</v>
      </c>
      <c r="P469" s="1">
        <v>2130</v>
      </c>
      <c r="Q469" s="1">
        <v>3780</v>
      </c>
    </row>
    <row r="470" spans="1:17" x14ac:dyDescent="0.35">
      <c r="A470" s="2">
        <v>460</v>
      </c>
      <c r="C470" s="1" t="s">
        <v>10</v>
      </c>
      <c r="D470" s="1" t="s">
        <v>6</v>
      </c>
      <c r="E470" s="1">
        <v>1529</v>
      </c>
      <c r="F470" s="1">
        <v>401</v>
      </c>
      <c r="G470" s="1">
        <v>560</v>
      </c>
      <c r="H470" s="1">
        <v>237</v>
      </c>
      <c r="I470" s="1">
        <v>1838</v>
      </c>
      <c r="J470" s="1">
        <v>1378</v>
      </c>
      <c r="K470" s="1">
        <v>306</v>
      </c>
      <c r="L470" s="1">
        <v>411</v>
      </c>
      <c r="M470" s="1">
        <v>546</v>
      </c>
      <c r="N470" s="1">
        <v>225</v>
      </c>
      <c r="O470" s="1">
        <v>830</v>
      </c>
      <c r="P470" s="1">
        <v>1770</v>
      </c>
      <c r="Q470" s="1">
        <v>5992</v>
      </c>
    </row>
    <row r="471" spans="1:17" x14ac:dyDescent="0.35">
      <c r="A471" s="2">
        <v>461</v>
      </c>
      <c r="D471" s="1" t="s">
        <v>7</v>
      </c>
      <c r="E471" s="1">
        <v>2505</v>
      </c>
      <c r="F471" s="1">
        <v>565</v>
      </c>
      <c r="G471" s="1">
        <v>552</v>
      </c>
      <c r="H471" s="1">
        <v>364</v>
      </c>
      <c r="I471" s="1">
        <v>1444</v>
      </c>
      <c r="J471" s="1">
        <v>702</v>
      </c>
      <c r="K471" s="1">
        <v>201</v>
      </c>
      <c r="L471" s="1">
        <v>283</v>
      </c>
      <c r="M471" s="1">
        <v>780</v>
      </c>
      <c r="N471" s="1">
        <v>205</v>
      </c>
      <c r="O471" s="1">
        <v>977</v>
      </c>
      <c r="P471" s="1">
        <v>1758</v>
      </c>
      <c r="Q471" s="1">
        <v>6245</v>
      </c>
    </row>
    <row r="472" spans="1:17" x14ac:dyDescent="0.35">
      <c r="A472" s="2">
        <v>462</v>
      </c>
      <c r="D472" s="1" t="s">
        <v>4</v>
      </c>
      <c r="E472" s="1">
        <v>4029</v>
      </c>
      <c r="F472" s="1">
        <v>963</v>
      </c>
      <c r="G472" s="1">
        <v>1108</v>
      </c>
      <c r="H472" s="1">
        <v>603</v>
      </c>
      <c r="I472" s="1">
        <v>3286</v>
      </c>
      <c r="J472" s="1">
        <v>2080</v>
      </c>
      <c r="K472" s="1">
        <v>500</v>
      </c>
      <c r="L472" s="1">
        <v>692</v>
      </c>
      <c r="M472" s="1">
        <v>1333</v>
      </c>
      <c r="N472" s="1">
        <v>430</v>
      </c>
      <c r="O472" s="1">
        <v>1803</v>
      </c>
      <c r="P472" s="1">
        <v>3528</v>
      </c>
      <c r="Q472" s="1">
        <v>12235</v>
      </c>
    </row>
    <row r="473" spans="1:17" x14ac:dyDescent="0.35">
      <c r="A473" s="2">
        <v>463</v>
      </c>
      <c r="C473" s="1" t="s">
        <v>4</v>
      </c>
      <c r="D473" s="1" t="s">
        <v>6</v>
      </c>
      <c r="E473" s="1">
        <v>1711</v>
      </c>
      <c r="F473" s="1">
        <v>512</v>
      </c>
      <c r="G473" s="1">
        <v>632</v>
      </c>
      <c r="H473" s="1">
        <v>245</v>
      </c>
      <c r="I473" s="1">
        <v>2109</v>
      </c>
      <c r="J473" s="1">
        <v>1524</v>
      </c>
      <c r="K473" s="1">
        <v>329</v>
      </c>
      <c r="L473" s="1">
        <v>441</v>
      </c>
      <c r="M473" s="1">
        <v>741</v>
      </c>
      <c r="N473" s="1">
        <v>239</v>
      </c>
      <c r="O473" s="1">
        <v>1045</v>
      </c>
      <c r="P473" s="1">
        <v>2913</v>
      </c>
      <c r="Q473" s="1">
        <v>7960</v>
      </c>
    </row>
    <row r="474" spans="1:17" x14ac:dyDescent="0.35">
      <c r="A474" s="2">
        <v>464</v>
      </c>
      <c r="D474" s="1" t="s">
        <v>7</v>
      </c>
      <c r="E474" s="1">
        <v>2808</v>
      </c>
      <c r="F474" s="1">
        <v>713</v>
      </c>
      <c r="G474" s="1">
        <v>622</v>
      </c>
      <c r="H474" s="1">
        <v>365</v>
      </c>
      <c r="I474" s="1">
        <v>1621</v>
      </c>
      <c r="J474" s="1">
        <v>761</v>
      </c>
      <c r="K474" s="1">
        <v>209</v>
      </c>
      <c r="L474" s="1">
        <v>307</v>
      </c>
      <c r="M474" s="1">
        <v>1032</v>
      </c>
      <c r="N474" s="1">
        <v>216</v>
      </c>
      <c r="O474" s="1">
        <v>1203</v>
      </c>
      <c r="P474" s="1">
        <v>2847</v>
      </c>
      <c r="Q474" s="1">
        <v>8176</v>
      </c>
    </row>
    <row r="475" spans="1:17" x14ac:dyDescent="0.35">
      <c r="A475" s="2">
        <v>465</v>
      </c>
      <c r="D475" s="1" t="s">
        <v>4</v>
      </c>
      <c r="E475" s="1">
        <v>4521</v>
      </c>
      <c r="F475" s="1">
        <v>1227</v>
      </c>
      <c r="G475" s="1">
        <v>1250</v>
      </c>
      <c r="H475" s="1">
        <v>610</v>
      </c>
      <c r="I475" s="1">
        <v>3725</v>
      </c>
      <c r="J475" s="1">
        <v>2285</v>
      </c>
      <c r="K475" s="1">
        <v>542</v>
      </c>
      <c r="L475" s="1">
        <v>747</v>
      </c>
      <c r="M475" s="1">
        <v>1776</v>
      </c>
      <c r="N475" s="1">
        <v>454</v>
      </c>
      <c r="O475" s="1">
        <v>2246</v>
      </c>
      <c r="P475" s="1">
        <v>5761</v>
      </c>
      <c r="Q475" s="1">
        <v>16140</v>
      </c>
    </row>
    <row r="476" spans="1:17" x14ac:dyDescent="0.35">
      <c r="A476" s="2">
        <v>466</v>
      </c>
      <c r="B476" s="1" t="s">
        <v>81</v>
      </c>
      <c r="C476" s="1" t="s">
        <v>5</v>
      </c>
      <c r="D476" s="1" t="s">
        <v>6</v>
      </c>
      <c r="E476" s="1">
        <v>0</v>
      </c>
      <c r="F476" s="1">
        <v>11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5</v>
      </c>
      <c r="N476" s="1">
        <v>0</v>
      </c>
      <c r="O476" s="1">
        <v>6</v>
      </c>
      <c r="P476" s="1">
        <v>396</v>
      </c>
      <c r="Q476" s="1">
        <v>414</v>
      </c>
    </row>
    <row r="477" spans="1:17" x14ac:dyDescent="0.35">
      <c r="A477" s="2">
        <v>467</v>
      </c>
      <c r="D477" s="1" t="s">
        <v>7</v>
      </c>
      <c r="E477" s="1">
        <v>0</v>
      </c>
      <c r="F477" s="1">
        <v>10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3</v>
      </c>
      <c r="N477" s="1">
        <v>0</v>
      </c>
      <c r="O477" s="1">
        <v>8</v>
      </c>
      <c r="P477" s="1">
        <v>378</v>
      </c>
      <c r="Q477" s="1">
        <v>390</v>
      </c>
    </row>
    <row r="478" spans="1:17" x14ac:dyDescent="0.35">
      <c r="A478" s="2">
        <v>468</v>
      </c>
      <c r="D478" s="1" t="s">
        <v>4</v>
      </c>
      <c r="E478" s="1">
        <v>0</v>
      </c>
      <c r="F478" s="1">
        <v>20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3</v>
      </c>
      <c r="N478" s="1">
        <v>0</v>
      </c>
      <c r="O478" s="1">
        <v>13</v>
      </c>
      <c r="P478" s="1">
        <v>769</v>
      </c>
      <c r="Q478" s="1">
        <v>803</v>
      </c>
    </row>
    <row r="479" spans="1:17" x14ac:dyDescent="0.35">
      <c r="A479" s="2">
        <v>469</v>
      </c>
      <c r="C479" s="1" t="s">
        <v>8</v>
      </c>
      <c r="D479" s="1" t="s">
        <v>6</v>
      </c>
      <c r="E479" s="1">
        <v>0</v>
      </c>
      <c r="F479" s="1">
        <v>27</v>
      </c>
      <c r="G479" s="1">
        <v>0</v>
      </c>
      <c r="H479" s="1">
        <v>0</v>
      </c>
      <c r="I479" s="1">
        <v>0</v>
      </c>
      <c r="J479" s="1">
        <v>0</v>
      </c>
      <c r="K479" s="1">
        <v>5</v>
      </c>
      <c r="L479" s="1">
        <v>0</v>
      </c>
      <c r="M479" s="1">
        <v>26</v>
      </c>
      <c r="N479" s="1">
        <v>0</v>
      </c>
      <c r="O479" s="1">
        <v>19</v>
      </c>
      <c r="P479" s="1">
        <v>700</v>
      </c>
      <c r="Q479" s="1">
        <v>774</v>
      </c>
    </row>
    <row r="480" spans="1:17" x14ac:dyDescent="0.35">
      <c r="A480" s="2">
        <v>470</v>
      </c>
      <c r="D480" s="1" t="s">
        <v>7</v>
      </c>
      <c r="E480" s="1">
        <v>6</v>
      </c>
      <c r="F480" s="1">
        <v>16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37</v>
      </c>
      <c r="N480" s="1">
        <v>0</v>
      </c>
      <c r="O480" s="1">
        <v>28</v>
      </c>
      <c r="P480" s="1">
        <v>755</v>
      </c>
      <c r="Q480" s="1">
        <v>828</v>
      </c>
    </row>
    <row r="481" spans="1:17" x14ac:dyDescent="0.35">
      <c r="A481" s="2">
        <v>471</v>
      </c>
      <c r="D481" s="1" t="s">
        <v>4</v>
      </c>
      <c r="E481" s="1">
        <v>5</v>
      </c>
      <c r="F481" s="1">
        <v>44</v>
      </c>
      <c r="G481" s="1">
        <v>5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68</v>
      </c>
      <c r="N481" s="1">
        <v>0</v>
      </c>
      <c r="O481" s="1">
        <v>48</v>
      </c>
      <c r="P481" s="1">
        <v>1453</v>
      </c>
      <c r="Q481" s="1">
        <v>1599</v>
      </c>
    </row>
    <row r="482" spans="1:17" x14ac:dyDescent="0.35">
      <c r="A482" s="2">
        <v>472</v>
      </c>
      <c r="C482" s="1" t="s">
        <v>9</v>
      </c>
      <c r="D482" s="1" t="s">
        <v>6</v>
      </c>
      <c r="E482" s="1">
        <v>30</v>
      </c>
      <c r="F482" s="1">
        <v>70</v>
      </c>
      <c r="G482" s="1">
        <v>21</v>
      </c>
      <c r="H482" s="1">
        <v>0</v>
      </c>
      <c r="I482" s="1">
        <v>160</v>
      </c>
      <c r="J482" s="1">
        <v>34</v>
      </c>
      <c r="K482" s="1">
        <v>16</v>
      </c>
      <c r="L482" s="1">
        <v>6</v>
      </c>
      <c r="M482" s="1">
        <v>80</v>
      </c>
      <c r="N482" s="1">
        <v>10</v>
      </c>
      <c r="O482" s="1">
        <v>268</v>
      </c>
      <c r="P482" s="1">
        <v>4574</v>
      </c>
      <c r="Q482" s="1">
        <v>5180</v>
      </c>
    </row>
    <row r="483" spans="1:17" x14ac:dyDescent="0.35">
      <c r="A483" s="2">
        <v>473</v>
      </c>
      <c r="D483" s="1" t="s">
        <v>7</v>
      </c>
      <c r="E483" s="1">
        <v>99</v>
      </c>
      <c r="F483" s="1">
        <v>133</v>
      </c>
      <c r="G483" s="1">
        <v>89</v>
      </c>
      <c r="H483" s="1">
        <v>0</v>
      </c>
      <c r="I483" s="1">
        <v>104</v>
      </c>
      <c r="J483" s="1">
        <v>19</v>
      </c>
      <c r="K483" s="1">
        <v>12</v>
      </c>
      <c r="L483" s="1">
        <v>4</v>
      </c>
      <c r="M483" s="1">
        <v>225</v>
      </c>
      <c r="N483" s="1">
        <v>8</v>
      </c>
      <c r="O483" s="1">
        <v>335</v>
      </c>
      <c r="P483" s="1">
        <v>6135</v>
      </c>
      <c r="Q483" s="1">
        <v>7017</v>
      </c>
    </row>
    <row r="484" spans="1:17" x14ac:dyDescent="0.35">
      <c r="A484" s="2">
        <v>474</v>
      </c>
      <c r="D484" s="1" t="s">
        <v>4</v>
      </c>
      <c r="E484" s="1">
        <v>131</v>
      </c>
      <c r="F484" s="1">
        <v>202</v>
      </c>
      <c r="G484" s="1">
        <v>108</v>
      </c>
      <c r="H484" s="1">
        <v>0</v>
      </c>
      <c r="I484" s="1">
        <v>261</v>
      </c>
      <c r="J484" s="1">
        <v>58</v>
      </c>
      <c r="K484" s="1">
        <v>24</v>
      </c>
      <c r="L484" s="1">
        <v>7</v>
      </c>
      <c r="M484" s="1">
        <v>303</v>
      </c>
      <c r="N484" s="1">
        <v>10</v>
      </c>
      <c r="O484" s="1">
        <v>605</v>
      </c>
      <c r="P484" s="1">
        <v>10709</v>
      </c>
      <c r="Q484" s="1">
        <v>12197</v>
      </c>
    </row>
    <row r="485" spans="1:17" x14ac:dyDescent="0.35">
      <c r="A485" s="2">
        <v>475</v>
      </c>
      <c r="C485" s="1" t="s">
        <v>10</v>
      </c>
      <c r="D485" s="1" t="s">
        <v>6</v>
      </c>
      <c r="E485" s="1">
        <v>18</v>
      </c>
      <c r="F485" s="1">
        <v>3</v>
      </c>
      <c r="G485" s="1">
        <v>19</v>
      </c>
      <c r="H485" s="1">
        <v>4</v>
      </c>
      <c r="I485" s="1">
        <v>51</v>
      </c>
      <c r="J485" s="1">
        <v>25</v>
      </c>
      <c r="K485" s="1">
        <v>10</v>
      </c>
      <c r="L485" s="1">
        <v>11</v>
      </c>
      <c r="M485" s="1">
        <v>9</v>
      </c>
      <c r="N485" s="1">
        <v>9</v>
      </c>
      <c r="O485" s="1">
        <v>34</v>
      </c>
      <c r="P485" s="1">
        <v>147</v>
      </c>
      <c r="Q485" s="1">
        <v>277</v>
      </c>
    </row>
    <row r="486" spans="1:17" x14ac:dyDescent="0.35">
      <c r="A486" s="2">
        <v>476</v>
      </c>
      <c r="D486" s="1" t="s">
        <v>7</v>
      </c>
      <c r="E486" s="1">
        <v>48</v>
      </c>
      <c r="F486" s="1">
        <v>22</v>
      </c>
      <c r="G486" s="1">
        <v>21</v>
      </c>
      <c r="H486" s="1">
        <v>14</v>
      </c>
      <c r="I486" s="1">
        <v>57</v>
      </c>
      <c r="J486" s="1">
        <v>22</v>
      </c>
      <c r="K486" s="1">
        <v>7</v>
      </c>
      <c r="L486" s="1">
        <v>0</v>
      </c>
      <c r="M486" s="1">
        <v>15</v>
      </c>
      <c r="N486" s="1">
        <v>9</v>
      </c>
      <c r="O486" s="1">
        <v>62</v>
      </c>
      <c r="P486" s="1">
        <v>186</v>
      </c>
      <c r="Q486" s="1">
        <v>345</v>
      </c>
    </row>
    <row r="487" spans="1:17" x14ac:dyDescent="0.35">
      <c r="A487" s="2">
        <v>477</v>
      </c>
      <c r="D487" s="1" t="s">
        <v>4</v>
      </c>
      <c r="E487" s="1">
        <v>65</v>
      </c>
      <c r="F487" s="1">
        <v>22</v>
      </c>
      <c r="G487" s="1">
        <v>36</v>
      </c>
      <c r="H487" s="1">
        <v>18</v>
      </c>
      <c r="I487" s="1">
        <v>104</v>
      </c>
      <c r="J487" s="1">
        <v>44</v>
      </c>
      <c r="K487" s="1">
        <v>14</v>
      </c>
      <c r="L487" s="1">
        <v>10</v>
      </c>
      <c r="M487" s="1">
        <v>22</v>
      </c>
      <c r="N487" s="1">
        <v>15</v>
      </c>
      <c r="O487" s="1">
        <v>94</v>
      </c>
      <c r="P487" s="1">
        <v>334</v>
      </c>
      <c r="Q487" s="1">
        <v>619</v>
      </c>
    </row>
    <row r="488" spans="1:17" x14ac:dyDescent="0.35">
      <c r="A488" s="2">
        <v>478</v>
      </c>
      <c r="C488" s="1" t="s">
        <v>4</v>
      </c>
      <c r="D488" s="1" t="s">
        <v>6</v>
      </c>
      <c r="E488" s="1">
        <v>50</v>
      </c>
      <c r="F488" s="1">
        <v>105</v>
      </c>
      <c r="G488" s="1">
        <v>42</v>
      </c>
      <c r="H488" s="1">
        <v>4</v>
      </c>
      <c r="I488" s="1">
        <v>215</v>
      </c>
      <c r="J488" s="1">
        <v>60</v>
      </c>
      <c r="K488" s="1">
        <v>30</v>
      </c>
      <c r="L488" s="1">
        <v>13</v>
      </c>
      <c r="M488" s="1">
        <v>115</v>
      </c>
      <c r="N488" s="1">
        <v>12</v>
      </c>
      <c r="O488" s="1">
        <v>327</v>
      </c>
      <c r="P488" s="1">
        <v>5819</v>
      </c>
      <c r="Q488" s="1">
        <v>6642</v>
      </c>
    </row>
    <row r="489" spans="1:17" x14ac:dyDescent="0.35">
      <c r="A489" s="2">
        <v>479</v>
      </c>
      <c r="D489" s="1" t="s">
        <v>7</v>
      </c>
      <c r="E489" s="1">
        <v>153</v>
      </c>
      <c r="F489" s="1">
        <v>173</v>
      </c>
      <c r="G489" s="1">
        <v>102</v>
      </c>
      <c r="H489" s="1">
        <v>10</v>
      </c>
      <c r="I489" s="1">
        <v>161</v>
      </c>
      <c r="J489" s="1">
        <v>43</v>
      </c>
      <c r="K489" s="1">
        <v>19</v>
      </c>
      <c r="L489" s="1">
        <v>4</v>
      </c>
      <c r="M489" s="1">
        <v>276</v>
      </c>
      <c r="N489" s="1">
        <v>13</v>
      </c>
      <c r="O489" s="1">
        <v>428</v>
      </c>
      <c r="P489" s="1">
        <v>7445</v>
      </c>
      <c r="Q489" s="1">
        <v>8575</v>
      </c>
    </row>
    <row r="490" spans="1:17" x14ac:dyDescent="0.35">
      <c r="A490" s="2">
        <v>480</v>
      </c>
      <c r="D490" s="1" t="s">
        <v>4</v>
      </c>
      <c r="E490" s="1">
        <v>201</v>
      </c>
      <c r="F490" s="1">
        <v>288</v>
      </c>
      <c r="G490" s="1">
        <v>149</v>
      </c>
      <c r="H490" s="1">
        <v>18</v>
      </c>
      <c r="I490" s="1">
        <v>370</v>
      </c>
      <c r="J490" s="1">
        <v>105</v>
      </c>
      <c r="K490" s="1">
        <v>44</v>
      </c>
      <c r="L490" s="1">
        <v>22</v>
      </c>
      <c r="M490" s="1">
        <v>397</v>
      </c>
      <c r="N490" s="1">
        <v>28</v>
      </c>
      <c r="O490" s="1">
        <v>760</v>
      </c>
      <c r="P490" s="1">
        <v>13258</v>
      </c>
      <c r="Q490" s="1">
        <v>15220</v>
      </c>
    </row>
    <row r="491" spans="1:17" x14ac:dyDescent="0.35">
      <c r="A491" s="2">
        <v>481</v>
      </c>
      <c r="B491" s="1" t="s">
        <v>82</v>
      </c>
      <c r="C491" s="1" t="s">
        <v>5</v>
      </c>
      <c r="D491" s="1" t="s">
        <v>6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21</v>
      </c>
      <c r="Q491" s="1">
        <v>21</v>
      </c>
    </row>
    <row r="492" spans="1:17" x14ac:dyDescent="0.35">
      <c r="A492" s="2">
        <v>482</v>
      </c>
      <c r="D492" s="1" t="s">
        <v>7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13</v>
      </c>
      <c r="Q492" s="1">
        <v>12</v>
      </c>
    </row>
    <row r="493" spans="1:17" x14ac:dyDescent="0.35">
      <c r="A493" s="2">
        <v>483</v>
      </c>
      <c r="D493" s="1" t="s">
        <v>4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39</v>
      </c>
      <c r="Q493" s="1">
        <v>39</v>
      </c>
    </row>
    <row r="494" spans="1:17" x14ac:dyDescent="0.35">
      <c r="A494" s="2">
        <v>484</v>
      </c>
      <c r="C494" s="1" t="s">
        <v>8</v>
      </c>
      <c r="D494" s="1" t="s">
        <v>6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3</v>
      </c>
      <c r="P494" s="1">
        <v>29</v>
      </c>
      <c r="Q494" s="1">
        <v>35</v>
      </c>
    </row>
    <row r="495" spans="1:17" x14ac:dyDescent="0.35">
      <c r="A495" s="2">
        <v>485</v>
      </c>
      <c r="D495" s="1" t="s">
        <v>7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4</v>
      </c>
      <c r="N495" s="1">
        <v>0</v>
      </c>
      <c r="O495" s="1">
        <v>0</v>
      </c>
      <c r="P495" s="1">
        <v>33</v>
      </c>
      <c r="Q495" s="1">
        <v>38</v>
      </c>
    </row>
    <row r="496" spans="1:17" x14ac:dyDescent="0.35">
      <c r="A496" s="2">
        <v>486</v>
      </c>
      <c r="D496" s="1" t="s">
        <v>4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3</v>
      </c>
      <c r="N496" s="1">
        <v>0</v>
      </c>
      <c r="O496" s="1">
        <v>4</v>
      </c>
      <c r="P496" s="1">
        <v>64</v>
      </c>
      <c r="Q496" s="1">
        <v>75</v>
      </c>
    </row>
    <row r="497" spans="1:17" x14ac:dyDescent="0.35">
      <c r="A497" s="2">
        <v>487</v>
      </c>
      <c r="C497" s="1" t="s">
        <v>9</v>
      </c>
      <c r="D497" s="1" t="s">
        <v>6</v>
      </c>
      <c r="E497" s="1">
        <v>205</v>
      </c>
      <c r="F497" s="1">
        <v>69</v>
      </c>
      <c r="G497" s="1">
        <v>86</v>
      </c>
      <c r="H497" s="1">
        <v>3</v>
      </c>
      <c r="I497" s="1">
        <v>229</v>
      </c>
      <c r="J497" s="1">
        <v>151</v>
      </c>
      <c r="K497" s="1">
        <v>35</v>
      </c>
      <c r="L497" s="1">
        <v>33</v>
      </c>
      <c r="M497" s="1">
        <v>239</v>
      </c>
      <c r="N497" s="1">
        <v>36</v>
      </c>
      <c r="O497" s="1">
        <v>290</v>
      </c>
      <c r="P497" s="1">
        <v>2151</v>
      </c>
      <c r="Q497" s="1">
        <v>3103</v>
      </c>
    </row>
    <row r="498" spans="1:17" x14ac:dyDescent="0.35">
      <c r="A498" s="2">
        <v>488</v>
      </c>
      <c r="D498" s="1" t="s">
        <v>7</v>
      </c>
      <c r="E498" s="1">
        <v>413</v>
      </c>
      <c r="F498" s="1">
        <v>154</v>
      </c>
      <c r="G498" s="1">
        <v>113</v>
      </c>
      <c r="H498" s="1">
        <v>0</v>
      </c>
      <c r="I498" s="1">
        <v>180</v>
      </c>
      <c r="J498" s="1">
        <v>71</v>
      </c>
      <c r="K498" s="1">
        <v>26</v>
      </c>
      <c r="L498" s="1">
        <v>33</v>
      </c>
      <c r="M498" s="1">
        <v>373</v>
      </c>
      <c r="N498" s="1">
        <v>23</v>
      </c>
      <c r="O498" s="1">
        <v>366</v>
      </c>
      <c r="P498" s="1">
        <v>1989</v>
      </c>
      <c r="Q498" s="1">
        <v>3145</v>
      </c>
    </row>
    <row r="499" spans="1:17" x14ac:dyDescent="0.35">
      <c r="A499" s="2">
        <v>489</v>
      </c>
      <c r="D499" s="1" t="s">
        <v>4</v>
      </c>
      <c r="E499" s="1">
        <v>618</v>
      </c>
      <c r="F499" s="1">
        <v>227</v>
      </c>
      <c r="G499" s="1">
        <v>194</v>
      </c>
      <c r="H499" s="1">
        <v>6</v>
      </c>
      <c r="I499" s="1">
        <v>410</v>
      </c>
      <c r="J499" s="1">
        <v>223</v>
      </c>
      <c r="K499" s="1">
        <v>56</v>
      </c>
      <c r="L499" s="1">
        <v>68</v>
      </c>
      <c r="M499" s="1">
        <v>612</v>
      </c>
      <c r="N499" s="1">
        <v>57</v>
      </c>
      <c r="O499" s="1">
        <v>653</v>
      </c>
      <c r="P499" s="1">
        <v>4136</v>
      </c>
      <c r="Q499" s="1">
        <v>6250</v>
      </c>
    </row>
    <row r="500" spans="1:17" x14ac:dyDescent="0.35">
      <c r="A500" s="2">
        <v>490</v>
      </c>
      <c r="C500" s="1" t="s">
        <v>10</v>
      </c>
      <c r="D500" s="1" t="s">
        <v>6</v>
      </c>
      <c r="E500" s="1">
        <v>901</v>
      </c>
      <c r="F500" s="1">
        <v>185</v>
      </c>
      <c r="G500" s="1">
        <v>404</v>
      </c>
      <c r="H500" s="1">
        <v>234</v>
      </c>
      <c r="I500" s="1">
        <v>826</v>
      </c>
      <c r="J500" s="1">
        <v>779</v>
      </c>
      <c r="K500" s="1">
        <v>153</v>
      </c>
      <c r="L500" s="1">
        <v>176</v>
      </c>
      <c r="M500" s="1">
        <v>293</v>
      </c>
      <c r="N500" s="1">
        <v>278</v>
      </c>
      <c r="O500" s="1">
        <v>552</v>
      </c>
      <c r="P500" s="1">
        <v>1352</v>
      </c>
      <c r="Q500" s="1">
        <v>3875</v>
      </c>
    </row>
    <row r="501" spans="1:17" x14ac:dyDescent="0.35">
      <c r="A501" s="2">
        <v>491</v>
      </c>
      <c r="D501" s="1" t="s">
        <v>7</v>
      </c>
      <c r="E501" s="1">
        <v>1719</v>
      </c>
      <c r="F501" s="1">
        <v>270</v>
      </c>
      <c r="G501" s="1">
        <v>359</v>
      </c>
      <c r="H501" s="1">
        <v>266</v>
      </c>
      <c r="I501" s="1">
        <v>799</v>
      </c>
      <c r="J501" s="1">
        <v>616</v>
      </c>
      <c r="K501" s="1">
        <v>152</v>
      </c>
      <c r="L501" s="1">
        <v>152</v>
      </c>
      <c r="M501" s="1">
        <v>544</v>
      </c>
      <c r="N501" s="1">
        <v>215</v>
      </c>
      <c r="O501" s="1">
        <v>786</v>
      </c>
      <c r="P501" s="1">
        <v>1387</v>
      </c>
      <c r="Q501" s="1">
        <v>4443</v>
      </c>
    </row>
    <row r="502" spans="1:17" x14ac:dyDescent="0.35">
      <c r="A502" s="2">
        <v>492</v>
      </c>
      <c r="D502" s="1" t="s">
        <v>4</v>
      </c>
      <c r="E502" s="1">
        <v>2615</v>
      </c>
      <c r="F502" s="1">
        <v>451</v>
      </c>
      <c r="G502" s="1">
        <v>769</v>
      </c>
      <c r="H502" s="1">
        <v>497</v>
      </c>
      <c r="I502" s="1">
        <v>1624</v>
      </c>
      <c r="J502" s="1">
        <v>1397</v>
      </c>
      <c r="K502" s="1">
        <v>307</v>
      </c>
      <c r="L502" s="1">
        <v>331</v>
      </c>
      <c r="M502" s="1">
        <v>837</v>
      </c>
      <c r="N502" s="1">
        <v>492</v>
      </c>
      <c r="O502" s="1">
        <v>1332</v>
      </c>
      <c r="P502" s="1">
        <v>2736</v>
      </c>
      <c r="Q502" s="1">
        <v>8322</v>
      </c>
    </row>
    <row r="503" spans="1:17" x14ac:dyDescent="0.35">
      <c r="A503" s="2">
        <v>493</v>
      </c>
      <c r="C503" s="1" t="s">
        <v>4</v>
      </c>
      <c r="D503" s="1" t="s">
        <v>6</v>
      </c>
      <c r="E503" s="1">
        <v>1105</v>
      </c>
      <c r="F503" s="1">
        <v>251</v>
      </c>
      <c r="G503" s="1">
        <v>495</v>
      </c>
      <c r="H503" s="1">
        <v>239</v>
      </c>
      <c r="I503" s="1">
        <v>1052</v>
      </c>
      <c r="J503" s="1">
        <v>929</v>
      </c>
      <c r="K503" s="1">
        <v>181</v>
      </c>
      <c r="L503" s="1">
        <v>208</v>
      </c>
      <c r="M503" s="1">
        <v>539</v>
      </c>
      <c r="N503" s="1">
        <v>312</v>
      </c>
      <c r="O503" s="1">
        <v>847</v>
      </c>
      <c r="P503" s="1">
        <v>3556</v>
      </c>
      <c r="Q503" s="1">
        <v>7038</v>
      </c>
    </row>
    <row r="504" spans="1:17" x14ac:dyDescent="0.35">
      <c r="A504" s="2">
        <v>494</v>
      </c>
      <c r="D504" s="1" t="s">
        <v>7</v>
      </c>
      <c r="E504" s="1">
        <v>2125</v>
      </c>
      <c r="F504" s="1">
        <v>425</v>
      </c>
      <c r="G504" s="1">
        <v>470</v>
      </c>
      <c r="H504" s="1">
        <v>268</v>
      </c>
      <c r="I504" s="1">
        <v>979</v>
      </c>
      <c r="J504" s="1">
        <v>690</v>
      </c>
      <c r="K504" s="1">
        <v>174</v>
      </c>
      <c r="L504" s="1">
        <v>187</v>
      </c>
      <c r="M504" s="1">
        <v>922</v>
      </c>
      <c r="N504" s="1">
        <v>234</v>
      </c>
      <c r="O504" s="1">
        <v>1148</v>
      </c>
      <c r="P504" s="1">
        <v>3423</v>
      </c>
      <c r="Q504" s="1">
        <v>7643</v>
      </c>
    </row>
    <row r="505" spans="1:17" x14ac:dyDescent="0.35">
      <c r="A505" s="2">
        <v>495</v>
      </c>
      <c r="D505" s="1" t="s">
        <v>4</v>
      </c>
      <c r="E505" s="1">
        <v>3229</v>
      </c>
      <c r="F505" s="1">
        <v>677</v>
      </c>
      <c r="G505" s="1">
        <v>963</v>
      </c>
      <c r="H505" s="1">
        <v>501</v>
      </c>
      <c r="I505" s="1">
        <v>2031</v>
      </c>
      <c r="J505" s="1">
        <v>1618</v>
      </c>
      <c r="K505" s="1">
        <v>360</v>
      </c>
      <c r="L505" s="1">
        <v>394</v>
      </c>
      <c r="M505" s="1">
        <v>1458</v>
      </c>
      <c r="N505" s="1">
        <v>551</v>
      </c>
      <c r="O505" s="1">
        <v>1995</v>
      </c>
      <c r="P505" s="1">
        <v>6976</v>
      </c>
      <c r="Q505" s="1">
        <v>14684</v>
      </c>
    </row>
    <row r="506" spans="1:17" x14ac:dyDescent="0.35">
      <c r="A506" s="2">
        <v>496</v>
      </c>
      <c r="B506" s="1" t="s">
        <v>83</v>
      </c>
      <c r="C506" s="1" t="s">
        <v>5</v>
      </c>
      <c r="D506" s="1" t="s">
        <v>6</v>
      </c>
      <c r="E506" s="1">
        <v>0</v>
      </c>
      <c r="F506" s="1">
        <v>3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228</v>
      </c>
      <c r="Q506" s="1">
        <v>236</v>
      </c>
    </row>
    <row r="507" spans="1:17" x14ac:dyDescent="0.35">
      <c r="A507" s="2">
        <v>497</v>
      </c>
      <c r="D507" s="1" t="s">
        <v>7</v>
      </c>
      <c r="E507" s="1">
        <v>0</v>
      </c>
      <c r="F507" s="1">
        <v>4</v>
      </c>
      <c r="G507" s="1">
        <v>0</v>
      </c>
      <c r="H507" s="1">
        <v>0</v>
      </c>
      <c r="I507" s="1">
        <v>0</v>
      </c>
      <c r="J507" s="1">
        <v>4</v>
      </c>
      <c r="K507" s="1">
        <v>0</v>
      </c>
      <c r="L507" s="1">
        <v>0</v>
      </c>
      <c r="M507" s="1">
        <v>0</v>
      </c>
      <c r="N507" s="1">
        <v>0</v>
      </c>
      <c r="O507" s="1">
        <v>3</v>
      </c>
      <c r="P507" s="1">
        <v>250</v>
      </c>
      <c r="Q507" s="1">
        <v>256</v>
      </c>
    </row>
    <row r="508" spans="1:17" x14ac:dyDescent="0.35">
      <c r="A508" s="2">
        <v>498</v>
      </c>
      <c r="D508" s="1" t="s">
        <v>4</v>
      </c>
      <c r="E508" s="1">
        <v>0</v>
      </c>
      <c r="F508" s="1">
        <v>8</v>
      </c>
      <c r="G508" s="1">
        <v>0</v>
      </c>
      <c r="H508" s="1">
        <v>0</v>
      </c>
      <c r="I508" s="1">
        <v>0</v>
      </c>
      <c r="J508" s="1">
        <v>5</v>
      </c>
      <c r="K508" s="1">
        <v>0</v>
      </c>
      <c r="L508" s="1">
        <v>0</v>
      </c>
      <c r="M508" s="1">
        <v>0</v>
      </c>
      <c r="N508" s="1">
        <v>0</v>
      </c>
      <c r="O508" s="1">
        <v>3</v>
      </c>
      <c r="P508" s="1">
        <v>478</v>
      </c>
      <c r="Q508" s="1">
        <v>491</v>
      </c>
    </row>
    <row r="509" spans="1:17" x14ac:dyDescent="0.35">
      <c r="A509" s="2">
        <v>499</v>
      </c>
      <c r="C509" s="1" t="s">
        <v>8</v>
      </c>
      <c r="D509" s="1" t="s">
        <v>6</v>
      </c>
      <c r="E509" s="1">
        <v>4</v>
      </c>
      <c r="F509" s="1">
        <v>8</v>
      </c>
      <c r="G509" s="1">
        <v>0</v>
      </c>
      <c r="H509" s="1">
        <v>0</v>
      </c>
      <c r="I509" s="1">
        <v>0</v>
      </c>
      <c r="J509" s="1">
        <v>0</v>
      </c>
      <c r="K509" s="1">
        <v>3</v>
      </c>
      <c r="L509" s="1">
        <v>3</v>
      </c>
      <c r="M509" s="1">
        <v>11</v>
      </c>
      <c r="N509" s="1">
        <v>0</v>
      </c>
      <c r="O509" s="1">
        <v>15</v>
      </c>
      <c r="P509" s="1">
        <v>1028</v>
      </c>
      <c r="Q509" s="1">
        <v>1071</v>
      </c>
    </row>
    <row r="510" spans="1:17" x14ac:dyDescent="0.35">
      <c r="A510" s="2">
        <v>500</v>
      </c>
      <c r="D510" s="1" t="s">
        <v>7</v>
      </c>
      <c r="E510" s="1">
        <v>4</v>
      </c>
      <c r="F510" s="1">
        <v>19</v>
      </c>
      <c r="G510" s="1">
        <v>0</v>
      </c>
      <c r="H510" s="1">
        <v>0</v>
      </c>
      <c r="I510" s="1">
        <v>5</v>
      </c>
      <c r="J510" s="1">
        <v>0</v>
      </c>
      <c r="K510" s="1">
        <v>0</v>
      </c>
      <c r="L510" s="1">
        <v>0</v>
      </c>
      <c r="M510" s="1">
        <v>15</v>
      </c>
      <c r="N510" s="1">
        <v>0</v>
      </c>
      <c r="O510" s="1">
        <v>15</v>
      </c>
      <c r="P510" s="1">
        <v>918</v>
      </c>
      <c r="Q510" s="1">
        <v>970</v>
      </c>
    </row>
    <row r="511" spans="1:17" x14ac:dyDescent="0.35">
      <c r="A511" s="2">
        <v>501</v>
      </c>
      <c r="D511" s="1" t="s">
        <v>4</v>
      </c>
      <c r="E511" s="1">
        <v>3</v>
      </c>
      <c r="F511" s="1">
        <v>27</v>
      </c>
      <c r="G511" s="1">
        <v>0</v>
      </c>
      <c r="H511" s="1">
        <v>0</v>
      </c>
      <c r="I511" s="1">
        <v>5</v>
      </c>
      <c r="J511" s="1">
        <v>0</v>
      </c>
      <c r="K511" s="1">
        <v>8</v>
      </c>
      <c r="L511" s="1">
        <v>3</v>
      </c>
      <c r="M511" s="1">
        <v>20</v>
      </c>
      <c r="N511" s="1">
        <v>0</v>
      </c>
      <c r="O511" s="1">
        <v>34</v>
      </c>
      <c r="P511" s="1">
        <v>1948</v>
      </c>
      <c r="Q511" s="1">
        <v>2039</v>
      </c>
    </row>
    <row r="512" spans="1:17" x14ac:dyDescent="0.35">
      <c r="A512" s="2">
        <v>502</v>
      </c>
      <c r="C512" s="1" t="s">
        <v>9</v>
      </c>
      <c r="D512" s="1" t="s">
        <v>6</v>
      </c>
      <c r="E512" s="1">
        <v>59</v>
      </c>
      <c r="F512" s="1">
        <v>135</v>
      </c>
      <c r="G512" s="1">
        <v>27</v>
      </c>
      <c r="H512" s="1">
        <v>12</v>
      </c>
      <c r="I512" s="1">
        <v>213</v>
      </c>
      <c r="J512" s="1">
        <v>65</v>
      </c>
      <c r="K512" s="1">
        <v>65</v>
      </c>
      <c r="L512" s="1">
        <v>36</v>
      </c>
      <c r="M512" s="1">
        <v>126</v>
      </c>
      <c r="N512" s="1">
        <v>23</v>
      </c>
      <c r="O512" s="1">
        <v>350</v>
      </c>
      <c r="P512" s="1">
        <v>4382</v>
      </c>
      <c r="Q512" s="1">
        <v>5236</v>
      </c>
    </row>
    <row r="513" spans="1:17" x14ac:dyDescent="0.35">
      <c r="A513" s="2">
        <v>503</v>
      </c>
      <c r="D513" s="1" t="s">
        <v>7</v>
      </c>
      <c r="E513" s="1">
        <v>144</v>
      </c>
      <c r="F513" s="1">
        <v>194</v>
      </c>
      <c r="G513" s="1">
        <v>38</v>
      </c>
      <c r="H513" s="1">
        <v>17</v>
      </c>
      <c r="I513" s="1">
        <v>369</v>
      </c>
      <c r="J513" s="1">
        <v>98</v>
      </c>
      <c r="K513" s="1">
        <v>65</v>
      </c>
      <c r="L513" s="1">
        <v>24</v>
      </c>
      <c r="M513" s="1">
        <v>203</v>
      </c>
      <c r="N513" s="1">
        <v>23</v>
      </c>
      <c r="O513" s="1">
        <v>408</v>
      </c>
      <c r="P513" s="1">
        <v>3964</v>
      </c>
      <c r="Q513" s="1">
        <v>5081</v>
      </c>
    </row>
    <row r="514" spans="1:17" x14ac:dyDescent="0.35">
      <c r="A514" s="2">
        <v>504</v>
      </c>
      <c r="D514" s="1" t="s">
        <v>4</v>
      </c>
      <c r="E514" s="1">
        <v>208</v>
      </c>
      <c r="F514" s="1">
        <v>330</v>
      </c>
      <c r="G514" s="1">
        <v>73</v>
      </c>
      <c r="H514" s="1">
        <v>25</v>
      </c>
      <c r="I514" s="1">
        <v>584</v>
      </c>
      <c r="J514" s="1">
        <v>162</v>
      </c>
      <c r="K514" s="1">
        <v>132</v>
      </c>
      <c r="L514" s="1">
        <v>58</v>
      </c>
      <c r="M514" s="1">
        <v>325</v>
      </c>
      <c r="N514" s="1">
        <v>40</v>
      </c>
      <c r="O514" s="1">
        <v>756</v>
      </c>
      <c r="P514" s="1">
        <v>8352</v>
      </c>
      <c r="Q514" s="1">
        <v>10318</v>
      </c>
    </row>
    <row r="515" spans="1:17" x14ac:dyDescent="0.35">
      <c r="A515" s="2">
        <v>505</v>
      </c>
      <c r="C515" s="1" t="s">
        <v>10</v>
      </c>
      <c r="D515" s="1" t="s">
        <v>6</v>
      </c>
      <c r="E515" s="1">
        <v>51</v>
      </c>
      <c r="F515" s="1">
        <v>38</v>
      </c>
      <c r="G515" s="1">
        <v>20</v>
      </c>
      <c r="H515" s="1">
        <v>13</v>
      </c>
      <c r="I515" s="1">
        <v>104</v>
      </c>
      <c r="J515" s="1">
        <v>69</v>
      </c>
      <c r="K515" s="1">
        <v>25</v>
      </c>
      <c r="L515" s="1">
        <v>9</v>
      </c>
      <c r="M515" s="1">
        <v>14</v>
      </c>
      <c r="N515" s="1">
        <v>22</v>
      </c>
      <c r="O515" s="1">
        <v>84</v>
      </c>
      <c r="P515" s="1">
        <v>189</v>
      </c>
      <c r="Q515" s="1">
        <v>465</v>
      </c>
    </row>
    <row r="516" spans="1:17" x14ac:dyDescent="0.35">
      <c r="A516" s="2">
        <v>506</v>
      </c>
      <c r="D516" s="1" t="s">
        <v>7</v>
      </c>
      <c r="E516" s="1">
        <v>113</v>
      </c>
      <c r="F516" s="1">
        <v>45</v>
      </c>
      <c r="G516" s="1">
        <v>18</v>
      </c>
      <c r="H516" s="1">
        <v>23</v>
      </c>
      <c r="I516" s="1">
        <v>120</v>
      </c>
      <c r="J516" s="1">
        <v>49</v>
      </c>
      <c r="K516" s="1">
        <v>22</v>
      </c>
      <c r="L516" s="1">
        <v>19</v>
      </c>
      <c r="M516" s="1">
        <v>34</v>
      </c>
      <c r="N516" s="1">
        <v>13</v>
      </c>
      <c r="O516" s="1">
        <v>127</v>
      </c>
      <c r="P516" s="1">
        <v>190</v>
      </c>
      <c r="Q516" s="1">
        <v>532</v>
      </c>
    </row>
    <row r="517" spans="1:17" x14ac:dyDescent="0.35">
      <c r="A517" s="2">
        <v>507</v>
      </c>
      <c r="D517" s="1" t="s">
        <v>4</v>
      </c>
      <c r="E517" s="1">
        <v>167</v>
      </c>
      <c r="F517" s="1">
        <v>88</v>
      </c>
      <c r="G517" s="1">
        <v>43</v>
      </c>
      <c r="H517" s="1">
        <v>32</v>
      </c>
      <c r="I517" s="1">
        <v>226</v>
      </c>
      <c r="J517" s="1">
        <v>113</v>
      </c>
      <c r="K517" s="1">
        <v>48</v>
      </c>
      <c r="L517" s="1">
        <v>24</v>
      </c>
      <c r="M517" s="1">
        <v>43</v>
      </c>
      <c r="N517" s="1">
        <v>35</v>
      </c>
      <c r="O517" s="1">
        <v>214</v>
      </c>
      <c r="P517" s="1">
        <v>377</v>
      </c>
      <c r="Q517" s="1">
        <v>992</v>
      </c>
    </row>
    <row r="518" spans="1:17" x14ac:dyDescent="0.35">
      <c r="A518" s="2">
        <v>508</v>
      </c>
      <c r="C518" s="1" t="s">
        <v>4</v>
      </c>
      <c r="D518" s="1" t="s">
        <v>6</v>
      </c>
      <c r="E518" s="1">
        <v>119</v>
      </c>
      <c r="F518" s="1">
        <v>187</v>
      </c>
      <c r="G518" s="1">
        <v>52</v>
      </c>
      <c r="H518" s="1">
        <v>24</v>
      </c>
      <c r="I518" s="1">
        <v>327</v>
      </c>
      <c r="J518" s="1">
        <v>138</v>
      </c>
      <c r="K518" s="1">
        <v>92</v>
      </c>
      <c r="L518" s="1">
        <v>47</v>
      </c>
      <c r="M518" s="1">
        <v>141</v>
      </c>
      <c r="N518" s="1">
        <v>42</v>
      </c>
      <c r="O518" s="1">
        <v>456</v>
      </c>
      <c r="P518" s="1">
        <v>5833</v>
      </c>
      <c r="Q518" s="1">
        <v>7014</v>
      </c>
    </row>
    <row r="519" spans="1:17" x14ac:dyDescent="0.35">
      <c r="A519" s="2">
        <v>509</v>
      </c>
      <c r="D519" s="1" t="s">
        <v>7</v>
      </c>
      <c r="E519" s="1">
        <v>261</v>
      </c>
      <c r="F519" s="1">
        <v>266</v>
      </c>
      <c r="G519" s="1">
        <v>60</v>
      </c>
      <c r="H519" s="1">
        <v>31</v>
      </c>
      <c r="I519" s="1">
        <v>492</v>
      </c>
      <c r="J519" s="1">
        <v>144</v>
      </c>
      <c r="K519" s="1">
        <v>90</v>
      </c>
      <c r="L519" s="1">
        <v>40</v>
      </c>
      <c r="M519" s="1">
        <v>243</v>
      </c>
      <c r="N519" s="1">
        <v>32</v>
      </c>
      <c r="O519" s="1">
        <v>557</v>
      </c>
      <c r="P519" s="1">
        <v>5326</v>
      </c>
      <c r="Q519" s="1">
        <v>6829</v>
      </c>
    </row>
    <row r="520" spans="1:17" x14ac:dyDescent="0.35">
      <c r="A520" s="2">
        <v>510</v>
      </c>
      <c r="D520" s="1" t="s">
        <v>4</v>
      </c>
      <c r="E520" s="1">
        <v>379</v>
      </c>
      <c r="F520" s="1">
        <v>452</v>
      </c>
      <c r="G520" s="1">
        <v>110</v>
      </c>
      <c r="H520" s="1">
        <v>58</v>
      </c>
      <c r="I520" s="1">
        <v>815</v>
      </c>
      <c r="J520" s="1">
        <v>284</v>
      </c>
      <c r="K520" s="1">
        <v>181</v>
      </c>
      <c r="L520" s="1">
        <v>90</v>
      </c>
      <c r="M520" s="1">
        <v>392</v>
      </c>
      <c r="N520" s="1">
        <v>79</v>
      </c>
      <c r="O520" s="1">
        <v>1015</v>
      </c>
      <c r="P520" s="1">
        <v>11154</v>
      </c>
      <c r="Q520" s="1">
        <v>13848</v>
      </c>
    </row>
    <row r="521" spans="1:17" x14ac:dyDescent="0.35">
      <c r="A521" s="2">
        <v>511</v>
      </c>
      <c r="B521" s="1" t="s">
        <v>84</v>
      </c>
      <c r="C521" s="1" t="s">
        <v>5</v>
      </c>
      <c r="D521" s="1" t="s">
        <v>6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47</v>
      </c>
      <c r="Q521" s="1">
        <v>50</v>
      </c>
    </row>
    <row r="522" spans="1:17" x14ac:dyDescent="0.35">
      <c r="A522" s="2">
        <v>512</v>
      </c>
      <c r="D522" s="1" t="s">
        <v>7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30</v>
      </c>
      <c r="Q522" s="1">
        <v>37</v>
      </c>
    </row>
    <row r="523" spans="1:17" x14ac:dyDescent="0.35">
      <c r="A523" s="2">
        <v>513</v>
      </c>
      <c r="D523" s="1" t="s">
        <v>4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76</v>
      </c>
      <c r="Q523" s="1">
        <v>81</v>
      </c>
    </row>
    <row r="524" spans="1:17" x14ac:dyDescent="0.35">
      <c r="A524" s="2">
        <v>514</v>
      </c>
      <c r="C524" s="1" t="s">
        <v>8</v>
      </c>
      <c r="D524" s="1" t="s">
        <v>6</v>
      </c>
      <c r="E524" s="1">
        <v>0</v>
      </c>
      <c r="F524" s="1">
        <v>3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3</v>
      </c>
      <c r="P524" s="1">
        <v>67</v>
      </c>
      <c r="Q524" s="1">
        <v>72</v>
      </c>
    </row>
    <row r="525" spans="1:17" x14ac:dyDescent="0.35">
      <c r="A525" s="2">
        <v>515</v>
      </c>
      <c r="D525" s="1" t="s">
        <v>7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13</v>
      </c>
      <c r="N525" s="1">
        <v>0</v>
      </c>
      <c r="O525" s="1">
        <v>0</v>
      </c>
      <c r="P525" s="1">
        <v>66</v>
      </c>
      <c r="Q525" s="1">
        <v>82</v>
      </c>
    </row>
    <row r="526" spans="1:17" x14ac:dyDescent="0.35">
      <c r="A526" s="2">
        <v>516</v>
      </c>
      <c r="D526" s="1" t="s">
        <v>4</v>
      </c>
      <c r="E526" s="1">
        <v>0</v>
      </c>
      <c r="F526" s="1">
        <v>4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16</v>
      </c>
      <c r="N526" s="1">
        <v>0</v>
      </c>
      <c r="O526" s="1">
        <v>5</v>
      </c>
      <c r="P526" s="1">
        <v>132</v>
      </c>
      <c r="Q526" s="1">
        <v>153</v>
      </c>
    </row>
    <row r="527" spans="1:17" x14ac:dyDescent="0.35">
      <c r="A527" s="2">
        <v>517</v>
      </c>
      <c r="C527" s="1" t="s">
        <v>9</v>
      </c>
      <c r="D527" s="1" t="s">
        <v>6</v>
      </c>
      <c r="E527" s="1">
        <v>134</v>
      </c>
      <c r="F527" s="1">
        <v>98</v>
      </c>
      <c r="G527" s="1">
        <v>79</v>
      </c>
      <c r="H527" s="1">
        <v>9</v>
      </c>
      <c r="I527" s="1">
        <v>124</v>
      </c>
      <c r="J527" s="1">
        <v>127</v>
      </c>
      <c r="K527" s="1">
        <v>19</v>
      </c>
      <c r="L527" s="1">
        <v>32</v>
      </c>
      <c r="M527" s="1">
        <v>231</v>
      </c>
      <c r="N527" s="1">
        <v>30</v>
      </c>
      <c r="O527" s="1">
        <v>268</v>
      </c>
      <c r="P527" s="1">
        <v>2106</v>
      </c>
      <c r="Q527" s="1">
        <v>2923</v>
      </c>
    </row>
    <row r="528" spans="1:17" x14ac:dyDescent="0.35">
      <c r="A528" s="2">
        <v>518</v>
      </c>
      <c r="D528" s="1" t="s">
        <v>7</v>
      </c>
      <c r="E528" s="1">
        <v>314</v>
      </c>
      <c r="F528" s="1">
        <v>157</v>
      </c>
      <c r="G528" s="1">
        <v>110</v>
      </c>
      <c r="H528" s="1">
        <v>0</v>
      </c>
      <c r="I528" s="1">
        <v>98</v>
      </c>
      <c r="J528" s="1">
        <v>66</v>
      </c>
      <c r="K528" s="1">
        <v>22</v>
      </c>
      <c r="L528" s="1">
        <v>31</v>
      </c>
      <c r="M528" s="1">
        <v>446</v>
      </c>
      <c r="N528" s="1">
        <v>23</v>
      </c>
      <c r="O528" s="1">
        <v>441</v>
      </c>
      <c r="P528" s="1">
        <v>2808</v>
      </c>
      <c r="Q528" s="1">
        <v>4011</v>
      </c>
    </row>
    <row r="529" spans="1:17" x14ac:dyDescent="0.35">
      <c r="A529" s="2">
        <v>519</v>
      </c>
      <c r="D529" s="1" t="s">
        <v>4</v>
      </c>
      <c r="E529" s="1">
        <v>448</v>
      </c>
      <c r="F529" s="1">
        <v>256</v>
      </c>
      <c r="G529" s="1">
        <v>187</v>
      </c>
      <c r="H529" s="1">
        <v>5</v>
      </c>
      <c r="I529" s="1">
        <v>227</v>
      </c>
      <c r="J529" s="1">
        <v>196</v>
      </c>
      <c r="K529" s="1">
        <v>43</v>
      </c>
      <c r="L529" s="1">
        <v>62</v>
      </c>
      <c r="M529" s="1">
        <v>673</v>
      </c>
      <c r="N529" s="1">
        <v>57</v>
      </c>
      <c r="O529" s="1">
        <v>707</v>
      </c>
      <c r="P529" s="1">
        <v>4919</v>
      </c>
      <c r="Q529" s="1">
        <v>6942</v>
      </c>
    </row>
    <row r="530" spans="1:17" x14ac:dyDescent="0.35">
      <c r="A530" s="2">
        <v>520</v>
      </c>
      <c r="C530" s="1" t="s">
        <v>10</v>
      </c>
      <c r="D530" s="1" t="s">
        <v>6</v>
      </c>
      <c r="E530" s="1">
        <v>469</v>
      </c>
      <c r="F530" s="1">
        <v>117</v>
      </c>
      <c r="G530" s="1">
        <v>318</v>
      </c>
      <c r="H530" s="1">
        <v>100</v>
      </c>
      <c r="I530" s="1">
        <v>468</v>
      </c>
      <c r="J530" s="1">
        <v>664</v>
      </c>
      <c r="K530" s="1">
        <v>105</v>
      </c>
      <c r="L530" s="1">
        <v>129</v>
      </c>
      <c r="M530" s="1">
        <v>181</v>
      </c>
      <c r="N530" s="1">
        <v>139</v>
      </c>
      <c r="O530" s="1">
        <v>410</v>
      </c>
      <c r="P530" s="1">
        <v>1013</v>
      </c>
      <c r="Q530" s="1">
        <v>2731</v>
      </c>
    </row>
    <row r="531" spans="1:17" x14ac:dyDescent="0.35">
      <c r="A531" s="2">
        <v>521</v>
      </c>
      <c r="D531" s="1" t="s">
        <v>7</v>
      </c>
      <c r="E531" s="1">
        <v>1260</v>
      </c>
      <c r="F531" s="1">
        <v>277</v>
      </c>
      <c r="G531" s="1">
        <v>339</v>
      </c>
      <c r="H531" s="1">
        <v>309</v>
      </c>
      <c r="I531" s="1">
        <v>455</v>
      </c>
      <c r="J531" s="1">
        <v>631</v>
      </c>
      <c r="K531" s="1">
        <v>125</v>
      </c>
      <c r="L531" s="1">
        <v>149</v>
      </c>
      <c r="M531" s="1">
        <v>409</v>
      </c>
      <c r="N531" s="1">
        <v>158</v>
      </c>
      <c r="O531" s="1">
        <v>758</v>
      </c>
      <c r="P531" s="1">
        <v>1280</v>
      </c>
      <c r="Q531" s="1">
        <v>3806</v>
      </c>
    </row>
    <row r="532" spans="1:17" x14ac:dyDescent="0.35">
      <c r="A532" s="2">
        <v>522</v>
      </c>
      <c r="D532" s="1" t="s">
        <v>4</v>
      </c>
      <c r="E532" s="1">
        <v>1732</v>
      </c>
      <c r="F532" s="1">
        <v>393</v>
      </c>
      <c r="G532" s="1">
        <v>656</v>
      </c>
      <c r="H532" s="1">
        <v>412</v>
      </c>
      <c r="I532" s="1">
        <v>922</v>
      </c>
      <c r="J532" s="1">
        <v>1295</v>
      </c>
      <c r="K532" s="1">
        <v>227</v>
      </c>
      <c r="L532" s="1">
        <v>287</v>
      </c>
      <c r="M532" s="1">
        <v>586</v>
      </c>
      <c r="N532" s="1">
        <v>295</v>
      </c>
      <c r="O532" s="1">
        <v>1169</v>
      </c>
      <c r="P532" s="1">
        <v>2292</v>
      </c>
      <c r="Q532" s="1">
        <v>6534</v>
      </c>
    </row>
    <row r="533" spans="1:17" x14ac:dyDescent="0.35">
      <c r="A533" s="2">
        <v>523</v>
      </c>
      <c r="C533" s="1" t="s">
        <v>4</v>
      </c>
      <c r="D533" s="1" t="s">
        <v>6</v>
      </c>
      <c r="E533" s="1">
        <v>606</v>
      </c>
      <c r="F533" s="1">
        <v>217</v>
      </c>
      <c r="G533" s="1">
        <v>395</v>
      </c>
      <c r="H533" s="1">
        <v>108</v>
      </c>
      <c r="I533" s="1">
        <v>590</v>
      </c>
      <c r="J533" s="1">
        <v>787</v>
      </c>
      <c r="K533" s="1">
        <v>123</v>
      </c>
      <c r="L533" s="1">
        <v>162</v>
      </c>
      <c r="M533" s="1">
        <v>417</v>
      </c>
      <c r="N533" s="1">
        <v>171</v>
      </c>
      <c r="O533" s="1">
        <v>675</v>
      </c>
      <c r="P533" s="1">
        <v>3231</v>
      </c>
      <c r="Q533" s="1">
        <v>5778</v>
      </c>
    </row>
    <row r="534" spans="1:17" x14ac:dyDescent="0.35">
      <c r="A534" s="2">
        <v>524</v>
      </c>
      <c r="D534" s="1" t="s">
        <v>7</v>
      </c>
      <c r="E534" s="1">
        <v>1569</v>
      </c>
      <c r="F534" s="1">
        <v>438</v>
      </c>
      <c r="G534" s="1">
        <v>445</v>
      </c>
      <c r="H534" s="1">
        <v>313</v>
      </c>
      <c r="I534" s="1">
        <v>553</v>
      </c>
      <c r="J534" s="1">
        <v>701</v>
      </c>
      <c r="K534" s="1">
        <v>147</v>
      </c>
      <c r="L534" s="1">
        <v>180</v>
      </c>
      <c r="M534" s="1">
        <v>870</v>
      </c>
      <c r="N534" s="1">
        <v>179</v>
      </c>
      <c r="O534" s="1">
        <v>1201</v>
      </c>
      <c r="P534" s="1">
        <v>4180</v>
      </c>
      <c r="Q534" s="1">
        <v>7933</v>
      </c>
    </row>
    <row r="535" spans="1:17" x14ac:dyDescent="0.35">
      <c r="A535" s="2">
        <v>525</v>
      </c>
      <c r="D535" s="1" t="s">
        <v>4</v>
      </c>
      <c r="E535" s="1">
        <v>2179</v>
      </c>
      <c r="F535" s="1">
        <v>653</v>
      </c>
      <c r="G535" s="1">
        <v>844</v>
      </c>
      <c r="H535" s="1">
        <v>418</v>
      </c>
      <c r="I535" s="1">
        <v>1150</v>
      </c>
      <c r="J535" s="1">
        <v>1490</v>
      </c>
      <c r="K535" s="1">
        <v>273</v>
      </c>
      <c r="L535" s="1">
        <v>345</v>
      </c>
      <c r="M535" s="1">
        <v>1284</v>
      </c>
      <c r="N535" s="1">
        <v>353</v>
      </c>
      <c r="O535" s="1">
        <v>1880</v>
      </c>
      <c r="P535" s="1">
        <v>7414</v>
      </c>
      <c r="Q535" s="1">
        <v>13714</v>
      </c>
    </row>
    <row r="536" spans="1:17" x14ac:dyDescent="0.35">
      <c r="A536" s="2">
        <v>526</v>
      </c>
      <c r="B536" s="1" t="s">
        <v>85</v>
      </c>
      <c r="C536" s="1" t="s">
        <v>5</v>
      </c>
      <c r="D536" s="1" t="s">
        <v>6</v>
      </c>
      <c r="E536" s="1">
        <v>0</v>
      </c>
      <c r="F536" s="1">
        <v>20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7</v>
      </c>
      <c r="N536" s="1">
        <v>0</v>
      </c>
      <c r="O536" s="1">
        <v>11</v>
      </c>
      <c r="P536" s="1">
        <v>347</v>
      </c>
      <c r="Q536" s="1">
        <v>390</v>
      </c>
    </row>
    <row r="537" spans="1:17" x14ac:dyDescent="0.35">
      <c r="A537" s="2">
        <v>527</v>
      </c>
      <c r="D537" s="1" t="s">
        <v>7</v>
      </c>
      <c r="E537" s="1">
        <v>0</v>
      </c>
      <c r="F537" s="1">
        <v>13</v>
      </c>
      <c r="G537" s="1">
        <v>0</v>
      </c>
      <c r="H537" s="1">
        <v>0</v>
      </c>
      <c r="I537" s="1">
        <v>0</v>
      </c>
      <c r="J537" s="1">
        <v>3</v>
      </c>
      <c r="K537" s="1">
        <v>0</v>
      </c>
      <c r="L537" s="1">
        <v>0</v>
      </c>
      <c r="M537" s="1">
        <v>3</v>
      </c>
      <c r="N537" s="1">
        <v>0</v>
      </c>
      <c r="O537" s="1">
        <v>10</v>
      </c>
      <c r="P537" s="1">
        <v>376</v>
      </c>
      <c r="Q537" s="1">
        <v>400</v>
      </c>
    </row>
    <row r="538" spans="1:17" x14ac:dyDescent="0.35">
      <c r="A538" s="2">
        <v>528</v>
      </c>
      <c r="D538" s="1" t="s">
        <v>4</v>
      </c>
      <c r="E538" s="1">
        <v>0</v>
      </c>
      <c r="F538" s="1">
        <v>30</v>
      </c>
      <c r="G538" s="1">
        <v>0</v>
      </c>
      <c r="H538" s="1">
        <v>0</v>
      </c>
      <c r="I538" s="1">
        <v>3</v>
      </c>
      <c r="J538" s="1">
        <v>3</v>
      </c>
      <c r="K538" s="1">
        <v>0</v>
      </c>
      <c r="L538" s="1">
        <v>0</v>
      </c>
      <c r="M538" s="1">
        <v>9</v>
      </c>
      <c r="N538" s="1">
        <v>0</v>
      </c>
      <c r="O538" s="1">
        <v>20</v>
      </c>
      <c r="P538" s="1">
        <v>728</v>
      </c>
      <c r="Q538" s="1">
        <v>797</v>
      </c>
    </row>
    <row r="539" spans="1:17" x14ac:dyDescent="0.35">
      <c r="A539" s="2">
        <v>529</v>
      </c>
      <c r="C539" s="1" t="s">
        <v>8</v>
      </c>
      <c r="D539" s="1" t="s">
        <v>6</v>
      </c>
      <c r="E539" s="1">
        <v>0</v>
      </c>
      <c r="F539" s="1">
        <v>32</v>
      </c>
      <c r="G539" s="1">
        <v>0</v>
      </c>
      <c r="H539" s="1">
        <v>0</v>
      </c>
      <c r="I539" s="1">
        <v>4</v>
      </c>
      <c r="J539" s="1">
        <v>0</v>
      </c>
      <c r="K539" s="1">
        <v>3</v>
      </c>
      <c r="L539" s="1">
        <v>0</v>
      </c>
      <c r="M539" s="1">
        <v>13</v>
      </c>
      <c r="N539" s="1">
        <v>0</v>
      </c>
      <c r="O539" s="1">
        <v>18</v>
      </c>
      <c r="P539" s="1">
        <v>522</v>
      </c>
      <c r="Q539" s="1">
        <v>586</v>
      </c>
    </row>
    <row r="540" spans="1:17" x14ac:dyDescent="0.35">
      <c r="A540" s="2">
        <v>530</v>
      </c>
      <c r="D540" s="1" t="s">
        <v>7</v>
      </c>
      <c r="E540" s="1">
        <v>0</v>
      </c>
      <c r="F540" s="1">
        <v>42</v>
      </c>
      <c r="G540" s="1">
        <v>0</v>
      </c>
      <c r="H540" s="1">
        <v>0</v>
      </c>
      <c r="I540" s="1">
        <v>3</v>
      </c>
      <c r="J540" s="1">
        <v>0</v>
      </c>
      <c r="K540" s="1">
        <v>0</v>
      </c>
      <c r="L540" s="1">
        <v>0</v>
      </c>
      <c r="M540" s="1">
        <v>35</v>
      </c>
      <c r="N540" s="1">
        <v>0</v>
      </c>
      <c r="O540" s="1">
        <v>17</v>
      </c>
      <c r="P540" s="1">
        <v>434</v>
      </c>
      <c r="Q540" s="1">
        <v>525</v>
      </c>
    </row>
    <row r="541" spans="1:17" x14ac:dyDescent="0.35">
      <c r="A541" s="2">
        <v>531</v>
      </c>
      <c r="D541" s="1" t="s">
        <v>4</v>
      </c>
      <c r="E541" s="1">
        <v>0</v>
      </c>
      <c r="F541" s="1">
        <v>69</v>
      </c>
      <c r="G541" s="1">
        <v>0</v>
      </c>
      <c r="H541" s="1">
        <v>0</v>
      </c>
      <c r="I541" s="1">
        <v>11</v>
      </c>
      <c r="J541" s="1">
        <v>0</v>
      </c>
      <c r="K541" s="1">
        <v>3</v>
      </c>
      <c r="L541" s="1">
        <v>0</v>
      </c>
      <c r="M541" s="1">
        <v>53</v>
      </c>
      <c r="N541" s="1">
        <v>0</v>
      </c>
      <c r="O541" s="1">
        <v>36</v>
      </c>
      <c r="P541" s="1">
        <v>956</v>
      </c>
      <c r="Q541" s="1">
        <v>1119</v>
      </c>
    </row>
    <row r="542" spans="1:17" x14ac:dyDescent="0.35">
      <c r="A542" s="2">
        <v>532</v>
      </c>
      <c r="C542" s="1" t="s">
        <v>9</v>
      </c>
      <c r="D542" s="1" t="s">
        <v>6</v>
      </c>
      <c r="E542" s="1">
        <v>143</v>
      </c>
      <c r="F542" s="1">
        <v>165</v>
      </c>
      <c r="G542" s="1">
        <v>49</v>
      </c>
      <c r="H542" s="1">
        <v>7</v>
      </c>
      <c r="I542" s="1">
        <v>366</v>
      </c>
      <c r="J542" s="1">
        <v>164</v>
      </c>
      <c r="K542" s="1">
        <v>42</v>
      </c>
      <c r="L542" s="1">
        <v>26</v>
      </c>
      <c r="M542" s="1">
        <v>167</v>
      </c>
      <c r="N542" s="1">
        <v>32</v>
      </c>
      <c r="O542" s="1">
        <v>306</v>
      </c>
      <c r="P542" s="1">
        <v>2268</v>
      </c>
      <c r="Q542" s="1">
        <v>3248</v>
      </c>
    </row>
    <row r="543" spans="1:17" x14ac:dyDescent="0.35">
      <c r="A543" s="2">
        <v>533</v>
      </c>
      <c r="D543" s="1" t="s">
        <v>7</v>
      </c>
      <c r="E543" s="1">
        <v>369</v>
      </c>
      <c r="F543" s="1">
        <v>261</v>
      </c>
      <c r="G543" s="1">
        <v>92</v>
      </c>
      <c r="H543" s="1">
        <v>5</v>
      </c>
      <c r="I543" s="1">
        <v>258</v>
      </c>
      <c r="J543" s="1">
        <v>73</v>
      </c>
      <c r="K543" s="1">
        <v>27</v>
      </c>
      <c r="L543" s="1">
        <v>31</v>
      </c>
      <c r="M543" s="1">
        <v>297</v>
      </c>
      <c r="N543" s="1">
        <v>14</v>
      </c>
      <c r="O543" s="1">
        <v>400</v>
      </c>
      <c r="P543" s="1">
        <v>1978</v>
      </c>
      <c r="Q543" s="1">
        <v>3153</v>
      </c>
    </row>
    <row r="544" spans="1:17" x14ac:dyDescent="0.35">
      <c r="A544" s="2">
        <v>534</v>
      </c>
      <c r="D544" s="1" t="s">
        <v>4</v>
      </c>
      <c r="E544" s="1">
        <v>510</v>
      </c>
      <c r="F544" s="1">
        <v>425</v>
      </c>
      <c r="G544" s="1">
        <v>136</v>
      </c>
      <c r="H544" s="1">
        <v>9</v>
      </c>
      <c r="I544" s="1">
        <v>626</v>
      </c>
      <c r="J544" s="1">
        <v>244</v>
      </c>
      <c r="K544" s="1">
        <v>73</v>
      </c>
      <c r="L544" s="1">
        <v>64</v>
      </c>
      <c r="M544" s="1">
        <v>465</v>
      </c>
      <c r="N544" s="1">
        <v>46</v>
      </c>
      <c r="O544" s="1">
        <v>707</v>
      </c>
      <c r="P544" s="1">
        <v>4242</v>
      </c>
      <c r="Q544" s="1">
        <v>6402</v>
      </c>
    </row>
    <row r="545" spans="1:17" x14ac:dyDescent="0.35">
      <c r="A545" s="2">
        <v>535</v>
      </c>
      <c r="C545" s="1" t="s">
        <v>10</v>
      </c>
      <c r="D545" s="1" t="s">
        <v>6</v>
      </c>
      <c r="E545" s="1">
        <v>619</v>
      </c>
      <c r="F545" s="1">
        <v>215</v>
      </c>
      <c r="G545" s="1">
        <v>227</v>
      </c>
      <c r="H545" s="1">
        <v>125</v>
      </c>
      <c r="I545" s="1">
        <v>775</v>
      </c>
      <c r="J545" s="1">
        <v>680</v>
      </c>
      <c r="K545" s="1">
        <v>193</v>
      </c>
      <c r="L545" s="1">
        <v>149</v>
      </c>
      <c r="M545" s="1">
        <v>201</v>
      </c>
      <c r="N545" s="1">
        <v>121</v>
      </c>
      <c r="O545" s="1">
        <v>420</v>
      </c>
      <c r="P545" s="1">
        <v>740</v>
      </c>
      <c r="Q545" s="1">
        <v>2555</v>
      </c>
    </row>
    <row r="546" spans="1:17" x14ac:dyDescent="0.35">
      <c r="A546" s="2">
        <v>536</v>
      </c>
      <c r="D546" s="1" t="s">
        <v>7</v>
      </c>
      <c r="E546" s="1">
        <v>1208</v>
      </c>
      <c r="F546" s="1">
        <v>356</v>
      </c>
      <c r="G546" s="1">
        <v>256</v>
      </c>
      <c r="H546" s="1">
        <v>190</v>
      </c>
      <c r="I546" s="1">
        <v>625</v>
      </c>
      <c r="J546" s="1">
        <v>444</v>
      </c>
      <c r="K546" s="1">
        <v>109</v>
      </c>
      <c r="L546" s="1">
        <v>128</v>
      </c>
      <c r="M546" s="1">
        <v>367</v>
      </c>
      <c r="N546" s="1">
        <v>100</v>
      </c>
      <c r="O546" s="1">
        <v>555</v>
      </c>
      <c r="P546" s="1">
        <v>676</v>
      </c>
      <c r="Q546" s="1">
        <v>2738</v>
      </c>
    </row>
    <row r="547" spans="1:17" x14ac:dyDescent="0.35">
      <c r="A547" s="2">
        <v>537</v>
      </c>
      <c r="D547" s="1" t="s">
        <v>4</v>
      </c>
      <c r="E547" s="1">
        <v>1828</v>
      </c>
      <c r="F547" s="1">
        <v>566</v>
      </c>
      <c r="G547" s="1">
        <v>485</v>
      </c>
      <c r="H547" s="1">
        <v>313</v>
      </c>
      <c r="I547" s="1">
        <v>1395</v>
      </c>
      <c r="J547" s="1">
        <v>1122</v>
      </c>
      <c r="K547" s="1">
        <v>301</v>
      </c>
      <c r="L547" s="1">
        <v>274</v>
      </c>
      <c r="M547" s="1">
        <v>565</v>
      </c>
      <c r="N547" s="1">
        <v>217</v>
      </c>
      <c r="O547" s="1">
        <v>975</v>
      </c>
      <c r="P547" s="1">
        <v>1413</v>
      </c>
      <c r="Q547" s="1">
        <v>5294</v>
      </c>
    </row>
    <row r="548" spans="1:17" x14ac:dyDescent="0.35">
      <c r="A548" s="2">
        <v>538</v>
      </c>
      <c r="C548" s="1" t="s">
        <v>4</v>
      </c>
      <c r="D548" s="1" t="s">
        <v>6</v>
      </c>
      <c r="E548" s="1">
        <v>760</v>
      </c>
      <c r="F548" s="1">
        <v>438</v>
      </c>
      <c r="G548" s="1">
        <v>278</v>
      </c>
      <c r="H548" s="1">
        <v>131</v>
      </c>
      <c r="I548" s="1">
        <v>1146</v>
      </c>
      <c r="J548" s="1">
        <v>850</v>
      </c>
      <c r="K548" s="1">
        <v>241</v>
      </c>
      <c r="L548" s="1">
        <v>177</v>
      </c>
      <c r="M548" s="1">
        <v>384</v>
      </c>
      <c r="N548" s="1">
        <v>150</v>
      </c>
      <c r="O548" s="1">
        <v>761</v>
      </c>
      <c r="P548" s="1">
        <v>3885</v>
      </c>
      <c r="Q548" s="1">
        <v>6785</v>
      </c>
    </row>
    <row r="549" spans="1:17" x14ac:dyDescent="0.35">
      <c r="A549" s="2">
        <v>539</v>
      </c>
      <c r="D549" s="1" t="s">
        <v>7</v>
      </c>
      <c r="E549" s="1">
        <v>1582</v>
      </c>
      <c r="F549" s="1">
        <v>663</v>
      </c>
      <c r="G549" s="1">
        <v>352</v>
      </c>
      <c r="H549" s="1">
        <v>193</v>
      </c>
      <c r="I549" s="1">
        <v>887</v>
      </c>
      <c r="J549" s="1">
        <v>524</v>
      </c>
      <c r="K549" s="1">
        <v>139</v>
      </c>
      <c r="L549" s="1">
        <v>155</v>
      </c>
      <c r="M549" s="1">
        <v>701</v>
      </c>
      <c r="N549" s="1">
        <v>114</v>
      </c>
      <c r="O549" s="1">
        <v>976</v>
      </c>
      <c r="P549" s="1">
        <v>3463</v>
      </c>
      <c r="Q549" s="1">
        <v>6820</v>
      </c>
    </row>
    <row r="550" spans="1:17" x14ac:dyDescent="0.35">
      <c r="A550" s="2">
        <v>540</v>
      </c>
      <c r="D550" s="1" t="s">
        <v>4</v>
      </c>
      <c r="E550" s="1">
        <v>2342</v>
      </c>
      <c r="F550" s="1">
        <v>1095</v>
      </c>
      <c r="G550" s="1">
        <v>629</v>
      </c>
      <c r="H550" s="1">
        <v>322</v>
      </c>
      <c r="I550" s="1">
        <v>2034</v>
      </c>
      <c r="J550" s="1">
        <v>1369</v>
      </c>
      <c r="K550" s="1">
        <v>378</v>
      </c>
      <c r="L550" s="1">
        <v>336</v>
      </c>
      <c r="M550" s="1">
        <v>1083</v>
      </c>
      <c r="N550" s="1">
        <v>259</v>
      </c>
      <c r="O550" s="1">
        <v>1737</v>
      </c>
      <c r="P550" s="1">
        <v>7344</v>
      </c>
      <c r="Q550" s="1">
        <v>13598</v>
      </c>
    </row>
    <row r="551" spans="1:17" x14ac:dyDescent="0.35">
      <c r="A551" s="2">
        <v>541</v>
      </c>
      <c r="B551" s="1" t="s">
        <v>86</v>
      </c>
      <c r="C551" s="1" t="s">
        <v>5</v>
      </c>
      <c r="D551" s="1" t="s">
        <v>6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4</v>
      </c>
      <c r="P551" s="1">
        <v>121</v>
      </c>
      <c r="Q551" s="1">
        <v>127</v>
      </c>
    </row>
    <row r="552" spans="1:17" x14ac:dyDescent="0.35">
      <c r="A552" s="2">
        <v>542</v>
      </c>
      <c r="D552" s="1" t="s">
        <v>7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3</v>
      </c>
      <c r="N552" s="1">
        <v>0</v>
      </c>
      <c r="O552" s="1">
        <v>0</v>
      </c>
      <c r="P552" s="1">
        <v>123</v>
      </c>
      <c r="Q552" s="1">
        <v>127</v>
      </c>
    </row>
    <row r="553" spans="1:17" x14ac:dyDescent="0.35">
      <c r="A553" s="2">
        <v>543</v>
      </c>
      <c r="D553" s="1" t="s">
        <v>4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5</v>
      </c>
      <c r="N553" s="1">
        <v>0</v>
      </c>
      <c r="O553" s="1">
        <v>4</v>
      </c>
      <c r="P553" s="1">
        <v>245</v>
      </c>
      <c r="Q553" s="1">
        <v>257</v>
      </c>
    </row>
    <row r="554" spans="1:17" x14ac:dyDescent="0.35">
      <c r="A554" s="2">
        <v>544</v>
      </c>
      <c r="C554" s="1" t="s">
        <v>8</v>
      </c>
      <c r="D554" s="1" t="s">
        <v>6</v>
      </c>
      <c r="E554" s="1">
        <v>0</v>
      </c>
      <c r="F554" s="1">
        <v>9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8</v>
      </c>
      <c r="N554" s="1">
        <v>0</v>
      </c>
      <c r="O554" s="1">
        <v>5</v>
      </c>
      <c r="P554" s="1">
        <v>307</v>
      </c>
      <c r="Q554" s="1">
        <v>333</v>
      </c>
    </row>
    <row r="555" spans="1:17" x14ac:dyDescent="0.35">
      <c r="A555" s="2">
        <v>545</v>
      </c>
      <c r="D555" s="1" t="s">
        <v>7</v>
      </c>
      <c r="E555" s="1">
        <v>0</v>
      </c>
      <c r="F555" s="1">
        <v>19</v>
      </c>
      <c r="G555" s="1">
        <v>0</v>
      </c>
      <c r="H555" s="1">
        <v>0</v>
      </c>
      <c r="I555" s="1">
        <v>3</v>
      </c>
      <c r="J555" s="1">
        <v>0</v>
      </c>
      <c r="K555" s="1">
        <v>0</v>
      </c>
      <c r="L555" s="1">
        <v>0</v>
      </c>
      <c r="M555" s="1">
        <v>14</v>
      </c>
      <c r="N555" s="1">
        <v>0</v>
      </c>
      <c r="O555" s="1">
        <v>16</v>
      </c>
      <c r="P555" s="1">
        <v>305</v>
      </c>
      <c r="Q555" s="1">
        <v>347</v>
      </c>
    </row>
    <row r="556" spans="1:17" x14ac:dyDescent="0.35">
      <c r="A556" s="2">
        <v>546</v>
      </c>
      <c r="D556" s="1" t="s">
        <v>4</v>
      </c>
      <c r="E556" s="1">
        <v>0</v>
      </c>
      <c r="F556" s="1">
        <v>26</v>
      </c>
      <c r="G556" s="1">
        <v>0</v>
      </c>
      <c r="H556" s="1">
        <v>0</v>
      </c>
      <c r="I556" s="1">
        <v>6</v>
      </c>
      <c r="J556" s="1">
        <v>0</v>
      </c>
      <c r="K556" s="1">
        <v>0</v>
      </c>
      <c r="L556" s="1">
        <v>0</v>
      </c>
      <c r="M556" s="1">
        <v>23</v>
      </c>
      <c r="N556" s="1">
        <v>0</v>
      </c>
      <c r="O556" s="1">
        <v>22</v>
      </c>
      <c r="P556" s="1">
        <v>609</v>
      </c>
      <c r="Q556" s="1">
        <v>684</v>
      </c>
    </row>
    <row r="557" spans="1:17" x14ac:dyDescent="0.35">
      <c r="A557" s="2">
        <v>547</v>
      </c>
      <c r="C557" s="1" t="s">
        <v>9</v>
      </c>
      <c r="D557" s="1" t="s">
        <v>6</v>
      </c>
      <c r="E557" s="1">
        <v>121</v>
      </c>
      <c r="F557" s="1">
        <v>237</v>
      </c>
      <c r="G557" s="1">
        <v>31</v>
      </c>
      <c r="H557" s="1">
        <v>4</v>
      </c>
      <c r="I557" s="1">
        <v>540</v>
      </c>
      <c r="J557" s="1">
        <v>251</v>
      </c>
      <c r="K557" s="1">
        <v>42</v>
      </c>
      <c r="L557" s="1">
        <v>25</v>
      </c>
      <c r="M557" s="1">
        <v>200</v>
      </c>
      <c r="N557" s="1">
        <v>29</v>
      </c>
      <c r="O557" s="1">
        <v>265</v>
      </c>
      <c r="P557" s="1">
        <v>2982</v>
      </c>
      <c r="Q557" s="1">
        <v>4240</v>
      </c>
    </row>
    <row r="558" spans="1:17" x14ac:dyDescent="0.35">
      <c r="A558" s="2">
        <v>548</v>
      </c>
      <c r="D558" s="1" t="s">
        <v>7</v>
      </c>
      <c r="E558" s="1">
        <v>348</v>
      </c>
      <c r="F558" s="1">
        <v>449</v>
      </c>
      <c r="G558" s="1">
        <v>74</v>
      </c>
      <c r="H558" s="1">
        <v>7</v>
      </c>
      <c r="I558" s="1">
        <v>535</v>
      </c>
      <c r="J558" s="1">
        <v>92</v>
      </c>
      <c r="K558" s="1">
        <v>39</v>
      </c>
      <c r="L558" s="1">
        <v>11</v>
      </c>
      <c r="M558" s="1">
        <v>314</v>
      </c>
      <c r="N558" s="1">
        <v>23</v>
      </c>
      <c r="O558" s="1">
        <v>373</v>
      </c>
      <c r="P558" s="1">
        <v>3503</v>
      </c>
      <c r="Q558" s="1">
        <v>5057</v>
      </c>
    </row>
    <row r="559" spans="1:17" x14ac:dyDescent="0.35">
      <c r="A559" s="2">
        <v>549</v>
      </c>
      <c r="D559" s="1" t="s">
        <v>4</v>
      </c>
      <c r="E559" s="1">
        <v>474</v>
      </c>
      <c r="F559" s="1">
        <v>687</v>
      </c>
      <c r="G559" s="1">
        <v>111</v>
      </c>
      <c r="H559" s="1">
        <v>9</v>
      </c>
      <c r="I559" s="1">
        <v>1069</v>
      </c>
      <c r="J559" s="1">
        <v>342</v>
      </c>
      <c r="K559" s="1">
        <v>81</v>
      </c>
      <c r="L559" s="1">
        <v>39</v>
      </c>
      <c r="M559" s="1">
        <v>512</v>
      </c>
      <c r="N559" s="1">
        <v>52</v>
      </c>
      <c r="O559" s="1">
        <v>638</v>
      </c>
      <c r="P559" s="1">
        <v>6484</v>
      </c>
      <c r="Q559" s="1">
        <v>9292</v>
      </c>
    </row>
    <row r="560" spans="1:17" x14ac:dyDescent="0.35">
      <c r="A560" s="2">
        <v>550</v>
      </c>
      <c r="C560" s="1" t="s">
        <v>10</v>
      </c>
      <c r="D560" s="1" t="s">
        <v>6</v>
      </c>
      <c r="E560" s="1">
        <v>128</v>
      </c>
      <c r="F560" s="1">
        <v>61</v>
      </c>
      <c r="G560" s="1">
        <v>39</v>
      </c>
      <c r="H560" s="1">
        <v>22</v>
      </c>
      <c r="I560" s="1">
        <v>278</v>
      </c>
      <c r="J560" s="1">
        <v>204</v>
      </c>
      <c r="K560" s="1">
        <v>45</v>
      </c>
      <c r="L560" s="1">
        <v>28</v>
      </c>
      <c r="M560" s="1">
        <v>27</v>
      </c>
      <c r="N560" s="1">
        <v>37</v>
      </c>
      <c r="O560" s="1">
        <v>92</v>
      </c>
      <c r="P560" s="1">
        <v>251</v>
      </c>
      <c r="Q560" s="1">
        <v>782</v>
      </c>
    </row>
    <row r="561" spans="1:17" x14ac:dyDescent="0.35">
      <c r="A561" s="2">
        <v>551</v>
      </c>
      <c r="D561" s="1" t="s">
        <v>7</v>
      </c>
      <c r="E561" s="1">
        <v>299</v>
      </c>
      <c r="F561" s="1">
        <v>117</v>
      </c>
      <c r="G561" s="1">
        <v>55</v>
      </c>
      <c r="H561" s="1">
        <v>41</v>
      </c>
      <c r="I561" s="1">
        <v>292</v>
      </c>
      <c r="J561" s="1">
        <v>147</v>
      </c>
      <c r="K561" s="1">
        <v>47</v>
      </c>
      <c r="L561" s="1">
        <v>29</v>
      </c>
      <c r="M561" s="1">
        <v>51</v>
      </c>
      <c r="N561" s="1">
        <v>31</v>
      </c>
      <c r="O561" s="1">
        <v>157</v>
      </c>
      <c r="P561" s="1">
        <v>323</v>
      </c>
      <c r="Q561" s="1">
        <v>1001</v>
      </c>
    </row>
    <row r="562" spans="1:17" x14ac:dyDescent="0.35">
      <c r="A562" s="2">
        <v>552</v>
      </c>
      <c r="D562" s="1" t="s">
        <v>4</v>
      </c>
      <c r="E562" s="1">
        <v>430</v>
      </c>
      <c r="F562" s="1">
        <v>185</v>
      </c>
      <c r="G562" s="1">
        <v>95</v>
      </c>
      <c r="H562" s="1">
        <v>62</v>
      </c>
      <c r="I562" s="1">
        <v>572</v>
      </c>
      <c r="J562" s="1">
        <v>354</v>
      </c>
      <c r="K562" s="1">
        <v>93</v>
      </c>
      <c r="L562" s="1">
        <v>58</v>
      </c>
      <c r="M562" s="1">
        <v>78</v>
      </c>
      <c r="N562" s="1">
        <v>70</v>
      </c>
      <c r="O562" s="1">
        <v>250</v>
      </c>
      <c r="P562" s="1">
        <v>574</v>
      </c>
      <c r="Q562" s="1">
        <v>1787</v>
      </c>
    </row>
    <row r="563" spans="1:17" x14ac:dyDescent="0.35">
      <c r="A563" s="2">
        <v>553</v>
      </c>
      <c r="C563" s="1" t="s">
        <v>4</v>
      </c>
      <c r="D563" s="1" t="s">
        <v>6</v>
      </c>
      <c r="E563" s="1">
        <v>251</v>
      </c>
      <c r="F563" s="1">
        <v>312</v>
      </c>
      <c r="G563" s="1">
        <v>78</v>
      </c>
      <c r="H563" s="1">
        <v>27</v>
      </c>
      <c r="I563" s="1">
        <v>815</v>
      </c>
      <c r="J563" s="1">
        <v>458</v>
      </c>
      <c r="K563" s="1">
        <v>81</v>
      </c>
      <c r="L563" s="1">
        <v>44</v>
      </c>
      <c r="M563" s="1">
        <v>237</v>
      </c>
      <c r="N563" s="1">
        <v>66</v>
      </c>
      <c r="O563" s="1">
        <v>366</v>
      </c>
      <c r="P563" s="1">
        <v>3662</v>
      </c>
      <c r="Q563" s="1">
        <v>5485</v>
      </c>
    </row>
    <row r="564" spans="1:17" x14ac:dyDescent="0.35">
      <c r="A564" s="2">
        <v>554</v>
      </c>
      <c r="D564" s="1" t="s">
        <v>7</v>
      </c>
      <c r="E564" s="1">
        <v>653</v>
      </c>
      <c r="F564" s="1">
        <v>586</v>
      </c>
      <c r="G564" s="1">
        <v>132</v>
      </c>
      <c r="H564" s="1">
        <v>42</v>
      </c>
      <c r="I564" s="1">
        <v>828</v>
      </c>
      <c r="J564" s="1">
        <v>243</v>
      </c>
      <c r="K564" s="1">
        <v>92</v>
      </c>
      <c r="L564" s="1">
        <v>47</v>
      </c>
      <c r="M564" s="1">
        <v>381</v>
      </c>
      <c r="N564" s="1">
        <v>57</v>
      </c>
      <c r="O564" s="1">
        <v>546</v>
      </c>
      <c r="P564" s="1">
        <v>4261</v>
      </c>
      <c r="Q564" s="1">
        <v>6528</v>
      </c>
    </row>
    <row r="565" spans="1:17" x14ac:dyDescent="0.35">
      <c r="A565" s="2">
        <v>555</v>
      </c>
      <c r="D565" s="1" t="s">
        <v>4</v>
      </c>
      <c r="E565" s="1">
        <v>908</v>
      </c>
      <c r="F565" s="1">
        <v>898</v>
      </c>
      <c r="G565" s="1">
        <v>205</v>
      </c>
      <c r="H565" s="1">
        <v>72</v>
      </c>
      <c r="I565" s="1">
        <v>1648</v>
      </c>
      <c r="J565" s="1">
        <v>698</v>
      </c>
      <c r="K565" s="1">
        <v>168</v>
      </c>
      <c r="L565" s="1">
        <v>89</v>
      </c>
      <c r="M565" s="1">
        <v>621</v>
      </c>
      <c r="N565" s="1">
        <v>120</v>
      </c>
      <c r="O565" s="1">
        <v>911</v>
      </c>
      <c r="P565" s="1">
        <v>7921</v>
      </c>
      <c r="Q565" s="1">
        <v>12017</v>
      </c>
    </row>
    <row r="566" spans="1:17" x14ac:dyDescent="0.35">
      <c r="A566" s="2">
        <v>556</v>
      </c>
      <c r="B566" s="1" t="s">
        <v>87</v>
      </c>
      <c r="C566" s="1" t="s">
        <v>5</v>
      </c>
      <c r="D566" s="1" t="s">
        <v>6</v>
      </c>
      <c r="E566" s="1">
        <v>0</v>
      </c>
      <c r="F566" s="1">
        <v>3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6</v>
      </c>
      <c r="N566" s="1">
        <v>0</v>
      </c>
      <c r="O566" s="1">
        <v>0</v>
      </c>
      <c r="P566" s="1">
        <v>63</v>
      </c>
      <c r="Q566" s="1">
        <v>76</v>
      </c>
    </row>
    <row r="567" spans="1:17" x14ac:dyDescent="0.35">
      <c r="A567" s="2">
        <v>557</v>
      </c>
      <c r="D567" s="1" t="s">
        <v>7</v>
      </c>
      <c r="E567" s="1">
        <v>0</v>
      </c>
      <c r="F567" s="1">
        <v>3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66</v>
      </c>
      <c r="Q567" s="1">
        <v>71</v>
      </c>
    </row>
    <row r="568" spans="1:17" x14ac:dyDescent="0.35">
      <c r="A568" s="2">
        <v>558</v>
      </c>
      <c r="D568" s="1" t="s">
        <v>4</v>
      </c>
      <c r="E568" s="1">
        <v>0</v>
      </c>
      <c r="F568" s="1">
        <v>12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6</v>
      </c>
      <c r="N568" s="1">
        <v>0</v>
      </c>
      <c r="O568" s="1">
        <v>3</v>
      </c>
      <c r="P568" s="1">
        <v>129</v>
      </c>
      <c r="Q568" s="1">
        <v>142</v>
      </c>
    </row>
    <row r="569" spans="1:17" x14ac:dyDescent="0.35">
      <c r="A569" s="2">
        <v>559</v>
      </c>
      <c r="C569" s="1" t="s">
        <v>8</v>
      </c>
      <c r="D569" s="1" t="s">
        <v>6</v>
      </c>
      <c r="E569" s="1">
        <v>3</v>
      </c>
      <c r="F569" s="1">
        <v>18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4</v>
      </c>
      <c r="N569" s="1">
        <v>0</v>
      </c>
      <c r="O569" s="1">
        <v>6</v>
      </c>
      <c r="P569" s="1">
        <v>352</v>
      </c>
      <c r="Q569" s="1">
        <v>385</v>
      </c>
    </row>
    <row r="570" spans="1:17" x14ac:dyDescent="0.35">
      <c r="A570" s="2">
        <v>560</v>
      </c>
      <c r="D570" s="1" t="s">
        <v>7</v>
      </c>
      <c r="E570" s="1">
        <v>0</v>
      </c>
      <c r="F570" s="1">
        <v>15</v>
      </c>
      <c r="G570" s="1">
        <v>0</v>
      </c>
      <c r="H570" s="1">
        <v>0</v>
      </c>
      <c r="I570" s="1">
        <v>5</v>
      </c>
      <c r="J570" s="1">
        <v>0</v>
      </c>
      <c r="K570" s="1">
        <v>0</v>
      </c>
      <c r="L570" s="1">
        <v>0</v>
      </c>
      <c r="M570" s="1">
        <v>18</v>
      </c>
      <c r="N570" s="1">
        <v>0</v>
      </c>
      <c r="O570" s="1">
        <v>10</v>
      </c>
      <c r="P570" s="1">
        <v>331</v>
      </c>
      <c r="Q570" s="1">
        <v>378</v>
      </c>
    </row>
    <row r="571" spans="1:17" x14ac:dyDescent="0.35">
      <c r="A571" s="2">
        <v>561</v>
      </c>
      <c r="D571" s="1" t="s">
        <v>4</v>
      </c>
      <c r="E571" s="1">
        <v>5</v>
      </c>
      <c r="F571" s="1">
        <v>39</v>
      </c>
      <c r="G571" s="1">
        <v>5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22</v>
      </c>
      <c r="N571" s="1">
        <v>0</v>
      </c>
      <c r="O571" s="1">
        <v>14</v>
      </c>
      <c r="P571" s="1">
        <v>681</v>
      </c>
      <c r="Q571" s="1">
        <v>762</v>
      </c>
    </row>
    <row r="572" spans="1:17" x14ac:dyDescent="0.35">
      <c r="A572" s="2">
        <v>562</v>
      </c>
      <c r="C572" s="1" t="s">
        <v>9</v>
      </c>
      <c r="D572" s="1" t="s">
        <v>6</v>
      </c>
      <c r="E572" s="1">
        <v>129</v>
      </c>
      <c r="F572" s="1">
        <v>248</v>
      </c>
      <c r="G572" s="1">
        <v>55</v>
      </c>
      <c r="H572" s="1">
        <v>0</v>
      </c>
      <c r="I572" s="1">
        <v>328</v>
      </c>
      <c r="J572" s="1">
        <v>139</v>
      </c>
      <c r="K572" s="1">
        <v>20</v>
      </c>
      <c r="L572" s="1">
        <v>22</v>
      </c>
      <c r="M572" s="1">
        <v>221</v>
      </c>
      <c r="N572" s="1">
        <v>29</v>
      </c>
      <c r="O572" s="1">
        <v>273</v>
      </c>
      <c r="P572" s="1">
        <v>2846</v>
      </c>
      <c r="Q572" s="1">
        <v>3908</v>
      </c>
    </row>
    <row r="573" spans="1:17" x14ac:dyDescent="0.35">
      <c r="A573" s="2">
        <v>563</v>
      </c>
      <c r="D573" s="1" t="s">
        <v>7</v>
      </c>
      <c r="E573" s="1">
        <v>260</v>
      </c>
      <c r="F573" s="1">
        <v>327</v>
      </c>
      <c r="G573" s="1">
        <v>82</v>
      </c>
      <c r="H573" s="1">
        <v>3</v>
      </c>
      <c r="I573" s="1">
        <v>264</v>
      </c>
      <c r="J573" s="1">
        <v>59</v>
      </c>
      <c r="K573" s="1">
        <v>7</v>
      </c>
      <c r="L573" s="1">
        <v>25</v>
      </c>
      <c r="M573" s="1">
        <v>307</v>
      </c>
      <c r="N573" s="1">
        <v>24</v>
      </c>
      <c r="O573" s="1">
        <v>327</v>
      </c>
      <c r="P573" s="1">
        <v>2852</v>
      </c>
      <c r="Q573" s="1">
        <v>4051</v>
      </c>
    </row>
    <row r="574" spans="1:17" x14ac:dyDescent="0.35">
      <c r="A574" s="2">
        <v>564</v>
      </c>
      <c r="D574" s="1" t="s">
        <v>4</v>
      </c>
      <c r="E574" s="1">
        <v>388</v>
      </c>
      <c r="F574" s="1">
        <v>579</v>
      </c>
      <c r="G574" s="1">
        <v>134</v>
      </c>
      <c r="H574" s="1">
        <v>0</v>
      </c>
      <c r="I574" s="1">
        <v>589</v>
      </c>
      <c r="J574" s="1">
        <v>200</v>
      </c>
      <c r="K574" s="1">
        <v>29</v>
      </c>
      <c r="L574" s="1">
        <v>46</v>
      </c>
      <c r="M574" s="1">
        <v>535</v>
      </c>
      <c r="N574" s="1">
        <v>51</v>
      </c>
      <c r="O574" s="1">
        <v>599</v>
      </c>
      <c r="P574" s="1">
        <v>5703</v>
      </c>
      <c r="Q574" s="1">
        <v>7965</v>
      </c>
    </row>
    <row r="575" spans="1:17" x14ac:dyDescent="0.35">
      <c r="A575" s="2">
        <v>565</v>
      </c>
      <c r="C575" s="1" t="s">
        <v>10</v>
      </c>
      <c r="D575" s="1" t="s">
        <v>6</v>
      </c>
      <c r="E575" s="1">
        <v>263</v>
      </c>
      <c r="F575" s="1">
        <v>125</v>
      </c>
      <c r="G575" s="1">
        <v>117</v>
      </c>
      <c r="H575" s="1">
        <v>46</v>
      </c>
      <c r="I575" s="1">
        <v>405</v>
      </c>
      <c r="J575" s="1">
        <v>285</v>
      </c>
      <c r="K575" s="1">
        <v>67</v>
      </c>
      <c r="L575" s="1">
        <v>47</v>
      </c>
      <c r="M575" s="1">
        <v>81</v>
      </c>
      <c r="N575" s="1">
        <v>67</v>
      </c>
      <c r="O575" s="1">
        <v>193</v>
      </c>
      <c r="P575" s="1">
        <v>463</v>
      </c>
      <c r="Q575" s="1">
        <v>1433</v>
      </c>
    </row>
    <row r="576" spans="1:17" x14ac:dyDescent="0.35">
      <c r="A576" s="2">
        <v>566</v>
      </c>
      <c r="D576" s="1" t="s">
        <v>7</v>
      </c>
      <c r="E576" s="1">
        <v>520</v>
      </c>
      <c r="F576" s="1">
        <v>158</v>
      </c>
      <c r="G576" s="1">
        <v>102</v>
      </c>
      <c r="H576" s="1">
        <v>87</v>
      </c>
      <c r="I576" s="1">
        <v>343</v>
      </c>
      <c r="J576" s="1">
        <v>141</v>
      </c>
      <c r="K576" s="1">
        <v>39</v>
      </c>
      <c r="L576" s="1">
        <v>41</v>
      </c>
      <c r="M576" s="1">
        <v>152</v>
      </c>
      <c r="N576" s="1">
        <v>45</v>
      </c>
      <c r="O576" s="1">
        <v>280</v>
      </c>
      <c r="P576" s="1">
        <v>614</v>
      </c>
      <c r="Q576" s="1">
        <v>1661</v>
      </c>
    </row>
    <row r="577" spans="1:17" x14ac:dyDescent="0.35">
      <c r="A577" s="2">
        <v>567</v>
      </c>
      <c r="D577" s="1" t="s">
        <v>4</v>
      </c>
      <c r="E577" s="1">
        <v>787</v>
      </c>
      <c r="F577" s="1">
        <v>285</v>
      </c>
      <c r="G577" s="1">
        <v>228</v>
      </c>
      <c r="H577" s="1">
        <v>131</v>
      </c>
      <c r="I577" s="1">
        <v>754</v>
      </c>
      <c r="J577" s="1">
        <v>426</v>
      </c>
      <c r="K577" s="1">
        <v>107</v>
      </c>
      <c r="L577" s="1">
        <v>87</v>
      </c>
      <c r="M577" s="1">
        <v>229</v>
      </c>
      <c r="N577" s="1">
        <v>106</v>
      </c>
      <c r="O577" s="1">
        <v>467</v>
      </c>
      <c r="P577" s="1">
        <v>1074</v>
      </c>
      <c r="Q577" s="1">
        <v>3096</v>
      </c>
    </row>
    <row r="578" spans="1:17" x14ac:dyDescent="0.35">
      <c r="A578" s="2">
        <v>568</v>
      </c>
      <c r="C578" s="1" t="s">
        <v>4</v>
      </c>
      <c r="D578" s="1" t="s">
        <v>6</v>
      </c>
      <c r="E578" s="1">
        <v>399</v>
      </c>
      <c r="F578" s="1">
        <v>396</v>
      </c>
      <c r="G578" s="1">
        <v>176</v>
      </c>
      <c r="H578" s="1">
        <v>42</v>
      </c>
      <c r="I578" s="1">
        <v>737</v>
      </c>
      <c r="J578" s="1">
        <v>421</v>
      </c>
      <c r="K578" s="1">
        <v>89</v>
      </c>
      <c r="L578" s="1">
        <v>66</v>
      </c>
      <c r="M578" s="1">
        <v>307</v>
      </c>
      <c r="N578" s="1">
        <v>90</v>
      </c>
      <c r="O578" s="1">
        <v>477</v>
      </c>
      <c r="P578" s="1">
        <v>3722</v>
      </c>
      <c r="Q578" s="1">
        <v>5797</v>
      </c>
    </row>
    <row r="579" spans="1:17" x14ac:dyDescent="0.35">
      <c r="A579" s="2">
        <v>569</v>
      </c>
      <c r="D579" s="1" t="s">
        <v>7</v>
      </c>
      <c r="E579" s="1">
        <v>781</v>
      </c>
      <c r="F579" s="1">
        <v>509</v>
      </c>
      <c r="G579" s="1">
        <v>187</v>
      </c>
      <c r="H579" s="1">
        <v>86</v>
      </c>
      <c r="I579" s="1">
        <v>611</v>
      </c>
      <c r="J579" s="1">
        <v>204</v>
      </c>
      <c r="K579" s="1">
        <v>52</v>
      </c>
      <c r="L579" s="1">
        <v>65</v>
      </c>
      <c r="M579" s="1">
        <v>479</v>
      </c>
      <c r="N579" s="1">
        <v>68</v>
      </c>
      <c r="O579" s="1">
        <v>613</v>
      </c>
      <c r="P579" s="1">
        <v>3859</v>
      </c>
      <c r="Q579" s="1">
        <v>6164</v>
      </c>
    </row>
    <row r="580" spans="1:17" x14ac:dyDescent="0.35">
      <c r="A580" s="2">
        <v>570</v>
      </c>
      <c r="D580" s="1" t="s">
        <v>4</v>
      </c>
      <c r="E580" s="1">
        <v>1176</v>
      </c>
      <c r="F580" s="1">
        <v>907</v>
      </c>
      <c r="G580" s="1">
        <v>358</v>
      </c>
      <c r="H580" s="1">
        <v>132</v>
      </c>
      <c r="I580" s="1">
        <v>1348</v>
      </c>
      <c r="J580" s="1">
        <v>623</v>
      </c>
      <c r="K580" s="1">
        <v>141</v>
      </c>
      <c r="L580" s="1">
        <v>134</v>
      </c>
      <c r="M580" s="1">
        <v>792</v>
      </c>
      <c r="N580" s="1">
        <v>158</v>
      </c>
      <c r="O580" s="1">
        <v>1085</v>
      </c>
      <c r="P580" s="1">
        <v>7581</v>
      </c>
      <c r="Q580" s="1">
        <v>11963</v>
      </c>
    </row>
    <row r="581" spans="1:17" x14ac:dyDescent="0.35">
      <c r="A581" s="2">
        <v>571</v>
      </c>
      <c r="B581" s="1" t="s">
        <v>88</v>
      </c>
      <c r="C581" s="1" t="s">
        <v>5</v>
      </c>
      <c r="D581" s="1" t="s">
        <v>6</v>
      </c>
      <c r="E581" s="1">
        <v>0</v>
      </c>
      <c r="F581" s="1">
        <v>10</v>
      </c>
      <c r="G581" s="1">
        <v>0</v>
      </c>
      <c r="H581" s="1">
        <v>0</v>
      </c>
      <c r="I581" s="1">
        <v>0</v>
      </c>
      <c r="J581" s="1">
        <v>3</v>
      </c>
      <c r="K581" s="1">
        <v>0</v>
      </c>
      <c r="L581" s="1">
        <v>0</v>
      </c>
      <c r="M581" s="1">
        <v>4</v>
      </c>
      <c r="N581" s="1">
        <v>0</v>
      </c>
      <c r="O581" s="1">
        <v>7</v>
      </c>
      <c r="P581" s="1">
        <v>217</v>
      </c>
      <c r="Q581" s="1">
        <v>240</v>
      </c>
    </row>
    <row r="582" spans="1:17" x14ac:dyDescent="0.35">
      <c r="A582" s="2">
        <v>572</v>
      </c>
      <c r="D582" s="1" t="s">
        <v>7</v>
      </c>
      <c r="E582" s="1">
        <v>0</v>
      </c>
      <c r="F582" s="1">
        <v>9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12</v>
      </c>
      <c r="P582" s="1">
        <v>188</v>
      </c>
      <c r="Q582" s="1">
        <v>205</v>
      </c>
    </row>
    <row r="583" spans="1:17" x14ac:dyDescent="0.35">
      <c r="A583" s="2">
        <v>573</v>
      </c>
      <c r="D583" s="1" t="s">
        <v>4</v>
      </c>
      <c r="E583" s="1">
        <v>0</v>
      </c>
      <c r="F583" s="1">
        <v>15</v>
      </c>
      <c r="G583" s="1">
        <v>0</v>
      </c>
      <c r="H583" s="1">
        <v>0</v>
      </c>
      <c r="I583" s="1">
        <v>0</v>
      </c>
      <c r="J583" s="1">
        <v>3</v>
      </c>
      <c r="K583" s="1">
        <v>0</v>
      </c>
      <c r="L583" s="1">
        <v>0</v>
      </c>
      <c r="M583" s="1">
        <v>6</v>
      </c>
      <c r="N583" s="1">
        <v>0</v>
      </c>
      <c r="O583" s="1">
        <v>17</v>
      </c>
      <c r="P583" s="1">
        <v>403</v>
      </c>
      <c r="Q583" s="1">
        <v>445</v>
      </c>
    </row>
    <row r="584" spans="1:17" x14ac:dyDescent="0.35">
      <c r="A584" s="2">
        <v>574</v>
      </c>
      <c r="C584" s="1" t="s">
        <v>8</v>
      </c>
      <c r="D584" s="1" t="s">
        <v>6</v>
      </c>
      <c r="E584" s="1">
        <v>0</v>
      </c>
      <c r="F584" s="1">
        <v>17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5</v>
      </c>
      <c r="N584" s="1">
        <v>0</v>
      </c>
      <c r="O584" s="1">
        <v>4</v>
      </c>
      <c r="P584" s="1">
        <v>279</v>
      </c>
      <c r="Q584" s="1">
        <v>305</v>
      </c>
    </row>
    <row r="585" spans="1:17" x14ac:dyDescent="0.35">
      <c r="A585" s="2">
        <v>575</v>
      </c>
      <c r="D585" s="1" t="s">
        <v>7</v>
      </c>
      <c r="E585" s="1">
        <v>0</v>
      </c>
      <c r="F585" s="1">
        <v>8</v>
      </c>
      <c r="G585" s="1">
        <v>0</v>
      </c>
      <c r="H585" s="1">
        <v>0</v>
      </c>
      <c r="I585" s="1">
        <v>0</v>
      </c>
      <c r="J585" s="1">
        <v>3</v>
      </c>
      <c r="K585" s="1">
        <v>0</v>
      </c>
      <c r="L585" s="1">
        <v>0</v>
      </c>
      <c r="M585" s="1">
        <v>16</v>
      </c>
      <c r="N585" s="1">
        <v>0</v>
      </c>
      <c r="O585" s="1">
        <v>0</v>
      </c>
      <c r="P585" s="1">
        <v>325</v>
      </c>
      <c r="Q585" s="1">
        <v>349</v>
      </c>
    </row>
    <row r="586" spans="1:17" x14ac:dyDescent="0.35">
      <c r="A586" s="2">
        <v>576</v>
      </c>
      <c r="D586" s="1" t="s">
        <v>4</v>
      </c>
      <c r="E586" s="1">
        <v>0</v>
      </c>
      <c r="F586" s="1">
        <v>30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25</v>
      </c>
      <c r="N586" s="1">
        <v>0</v>
      </c>
      <c r="O586" s="1">
        <v>6</v>
      </c>
      <c r="P586" s="1">
        <v>595</v>
      </c>
      <c r="Q586" s="1">
        <v>653</v>
      </c>
    </row>
    <row r="587" spans="1:17" x14ac:dyDescent="0.35">
      <c r="A587" s="2">
        <v>577</v>
      </c>
      <c r="C587" s="1" t="s">
        <v>9</v>
      </c>
      <c r="D587" s="1" t="s">
        <v>6</v>
      </c>
      <c r="E587" s="1">
        <v>22</v>
      </c>
      <c r="F587" s="1">
        <v>101</v>
      </c>
      <c r="G587" s="1">
        <v>14</v>
      </c>
      <c r="H587" s="1">
        <v>0</v>
      </c>
      <c r="I587" s="1">
        <v>70</v>
      </c>
      <c r="J587" s="1">
        <v>25</v>
      </c>
      <c r="K587" s="1">
        <v>12</v>
      </c>
      <c r="L587" s="1">
        <v>4</v>
      </c>
      <c r="M587" s="1">
        <v>51</v>
      </c>
      <c r="N587" s="1">
        <v>4</v>
      </c>
      <c r="O587" s="1">
        <v>164</v>
      </c>
      <c r="P587" s="1">
        <v>2920</v>
      </c>
      <c r="Q587" s="1">
        <v>3329</v>
      </c>
    </row>
    <row r="588" spans="1:17" x14ac:dyDescent="0.35">
      <c r="A588" s="2">
        <v>578</v>
      </c>
      <c r="D588" s="1" t="s">
        <v>7</v>
      </c>
      <c r="E588" s="1">
        <v>64</v>
      </c>
      <c r="F588" s="1">
        <v>143</v>
      </c>
      <c r="G588" s="1">
        <v>52</v>
      </c>
      <c r="H588" s="1">
        <v>0</v>
      </c>
      <c r="I588" s="1">
        <v>65</v>
      </c>
      <c r="J588" s="1">
        <v>25</v>
      </c>
      <c r="K588" s="1">
        <v>12</v>
      </c>
      <c r="L588" s="1">
        <v>3</v>
      </c>
      <c r="M588" s="1">
        <v>145</v>
      </c>
      <c r="N588" s="1">
        <v>8</v>
      </c>
      <c r="O588" s="1">
        <v>242</v>
      </c>
      <c r="P588" s="1">
        <v>4643</v>
      </c>
      <c r="Q588" s="1">
        <v>5301</v>
      </c>
    </row>
    <row r="589" spans="1:17" x14ac:dyDescent="0.35">
      <c r="A589" s="2">
        <v>579</v>
      </c>
      <c r="D589" s="1" t="s">
        <v>4</v>
      </c>
      <c r="E589" s="1">
        <v>93</v>
      </c>
      <c r="F589" s="1">
        <v>244</v>
      </c>
      <c r="G589" s="1">
        <v>63</v>
      </c>
      <c r="H589" s="1">
        <v>0</v>
      </c>
      <c r="I589" s="1">
        <v>137</v>
      </c>
      <c r="J589" s="1">
        <v>52</v>
      </c>
      <c r="K589" s="1">
        <v>29</v>
      </c>
      <c r="L589" s="1">
        <v>8</v>
      </c>
      <c r="M589" s="1">
        <v>198</v>
      </c>
      <c r="N589" s="1">
        <v>15</v>
      </c>
      <c r="O589" s="1">
        <v>409</v>
      </c>
      <c r="P589" s="1">
        <v>7561</v>
      </c>
      <c r="Q589" s="1">
        <v>8632</v>
      </c>
    </row>
    <row r="590" spans="1:17" x14ac:dyDescent="0.35">
      <c r="A590" s="2">
        <v>580</v>
      </c>
      <c r="C590" s="1" t="s">
        <v>10</v>
      </c>
      <c r="D590" s="1" t="s">
        <v>6</v>
      </c>
      <c r="E590" s="1">
        <v>12</v>
      </c>
      <c r="F590" s="1">
        <v>11</v>
      </c>
      <c r="G590" s="1">
        <v>15</v>
      </c>
      <c r="H590" s="1">
        <v>3</v>
      </c>
      <c r="I590" s="1">
        <v>51</v>
      </c>
      <c r="J590" s="1">
        <v>34</v>
      </c>
      <c r="K590" s="1">
        <v>20</v>
      </c>
      <c r="L590" s="1">
        <v>9</v>
      </c>
      <c r="M590" s="1">
        <v>8</v>
      </c>
      <c r="N590" s="1">
        <v>9</v>
      </c>
      <c r="O590" s="1">
        <v>55</v>
      </c>
      <c r="P590" s="1">
        <v>180</v>
      </c>
      <c r="Q590" s="1">
        <v>334</v>
      </c>
    </row>
    <row r="591" spans="1:17" x14ac:dyDescent="0.35">
      <c r="A591" s="2">
        <v>581</v>
      </c>
      <c r="D591" s="1" t="s">
        <v>7</v>
      </c>
      <c r="E591" s="1">
        <v>41</v>
      </c>
      <c r="F591" s="1">
        <v>30</v>
      </c>
      <c r="G591" s="1">
        <v>35</v>
      </c>
      <c r="H591" s="1">
        <v>4</v>
      </c>
      <c r="I591" s="1">
        <v>69</v>
      </c>
      <c r="J591" s="1">
        <v>24</v>
      </c>
      <c r="K591" s="1">
        <v>7</v>
      </c>
      <c r="L591" s="1">
        <v>3</v>
      </c>
      <c r="M591" s="1">
        <v>20</v>
      </c>
      <c r="N591" s="1">
        <v>3</v>
      </c>
      <c r="O591" s="1">
        <v>80</v>
      </c>
      <c r="P591" s="1">
        <v>249</v>
      </c>
      <c r="Q591" s="1">
        <v>480</v>
      </c>
    </row>
    <row r="592" spans="1:17" x14ac:dyDescent="0.35">
      <c r="A592" s="2">
        <v>582</v>
      </c>
      <c r="D592" s="1" t="s">
        <v>4</v>
      </c>
      <c r="E592" s="1">
        <v>59</v>
      </c>
      <c r="F592" s="1">
        <v>34</v>
      </c>
      <c r="G592" s="1">
        <v>50</v>
      </c>
      <c r="H592" s="1">
        <v>12</v>
      </c>
      <c r="I592" s="1">
        <v>120</v>
      </c>
      <c r="J592" s="1">
        <v>59</v>
      </c>
      <c r="K592" s="1">
        <v>22</v>
      </c>
      <c r="L592" s="1">
        <v>13</v>
      </c>
      <c r="M592" s="1">
        <v>32</v>
      </c>
      <c r="N592" s="1">
        <v>13</v>
      </c>
      <c r="O592" s="1">
        <v>135</v>
      </c>
      <c r="P592" s="1">
        <v>429</v>
      </c>
      <c r="Q592" s="1">
        <v>814</v>
      </c>
    </row>
    <row r="593" spans="1:17" x14ac:dyDescent="0.35">
      <c r="A593" s="2">
        <v>583</v>
      </c>
      <c r="C593" s="1" t="s">
        <v>4</v>
      </c>
      <c r="D593" s="1" t="s">
        <v>6</v>
      </c>
      <c r="E593" s="1">
        <v>39</v>
      </c>
      <c r="F593" s="1">
        <v>145</v>
      </c>
      <c r="G593" s="1">
        <v>27</v>
      </c>
      <c r="H593" s="1">
        <v>3</v>
      </c>
      <c r="I593" s="1">
        <v>116</v>
      </c>
      <c r="J593" s="1">
        <v>65</v>
      </c>
      <c r="K593" s="1">
        <v>26</v>
      </c>
      <c r="L593" s="1">
        <v>12</v>
      </c>
      <c r="M593" s="1">
        <v>69</v>
      </c>
      <c r="N593" s="1">
        <v>16</v>
      </c>
      <c r="O593" s="1">
        <v>230</v>
      </c>
      <c r="P593" s="1">
        <v>3590</v>
      </c>
      <c r="Q593" s="1">
        <v>4208</v>
      </c>
    </row>
    <row r="594" spans="1:17" x14ac:dyDescent="0.35">
      <c r="A594" s="2">
        <v>584</v>
      </c>
      <c r="D594" s="1" t="s">
        <v>7</v>
      </c>
      <c r="E594" s="1">
        <v>111</v>
      </c>
      <c r="F594" s="1">
        <v>191</v>
      </c>
      <c r="G594" s="1">
        <v>82</v>
      </c>
      <c r="H594" s="1">
        <v>3</v>
      </c>
      <c r="I594" s="1">
        <v>132</v>
      </c>
      <c r="J594" s="1">
        <v>48</v>
      </c>
      <c r="K594" s="1">
        <v>22</v>
      </c>
      <c r="L594" s="1">
        <v>12</v>
      </c>
      <c r="M594" s="1">
        <v>184</v>
      </c>
      <c r="N594" s="1">
        <v>7</v>
      </c>
      <c r="O594" s="1">
        <v>333</v>
      </c>
      <c r="P594" s="1">
        <v>5406</v>
      </c>
      <c r="Q594" s="1">
        <v>6337</v>
      </c>
    </row>
    <row r="595" spans="1:17" x14ac:dyDescent="0.35">
      <c r="A595" s="2">
        <v>585</v>
      </c>
      <c r="D595" s="1" t="s">
        <v>4</v>
      </c>
      <c r="E595" s="1">
        <v>150</v>
      </c>
      <c r="F595" s="1">
        <v>333</v>
      </c>
      <c r="G595" s="1">
        <v>114</v>
      </c>
      <c r="H595" s="1">
        <v>10</v>
      </c>
      <c r="I595" s="1">
        <v>256</v>
      </c>
      <c r="J595" s="1">
        <v>119</v>
      </c>
      <c r="K595" s="1">
        <v>47</v>
      </c>
      <c r="L595" s="1">
        <v>21</v>
      </c>
      <c r="M595" s="1">
        <v>252</v>
      </c>
      <c r="N595" s="1">
        <v>29</v>
      </c>
      <c r="O595" s="1">
        <v>562</v>
      </c>
      <c r="P595" s="1">
        <v>8994</v>
      </c>
      <c r="Q595" s="1">
        <v>10545</v>
      </c>
    </row>
    <row r="596" spans="1:17" x14ac:dyDescent="0.35">
      <c r="A596" s="2">
        <v>586</v>
      </c>
      <c r="B596" s="1" t="s">
        <v>89</v>
      </c>
      <c r="C596" s="1" t="s">
        <v>5</v>
      </c>
      <c r="D596" s="1" t="s">
        <v>6</v>
      </c>
      <c r="E596" s="1">
        <v>0</v>
      </c>
      <c r="F596" s="1">
        <v>20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12</v>
      </c>
      <c r="N596" s="1">
        <v>0</v>
      </c>
      <c r="O596" s="1">
        <v>7</v>
      </c>
      <c r="P596" s="1">
        <v>357</v>
      </c>
      <c r="Q596" s="1">
        <v>397</v>
      </c>
    </row>
    <row r="597" spans="1:17" x14ac:dyDescent="0.35">
      <c r="A597" s="2">
        <v>587</v>
      </c>
      <c r="D597" s="1" t="s">
        <v>7</v>
      </c>
      <c r="E597" s="1">
        <v>0</v>
      </c>
      <c r="F597" s="1">
        <v>13</v>
      </c>
      <c r="G597" s="1">
        <v>0</v>
      </c>
      <c r="H597" s="1">
        <v>0</v>
      </c>
      <c r="I597" s="1">
        <v>0</v>
      </c>
      <c r="J597" s="1">
        <v>4</v>
      </c>
      <c r="K597" s="1">
        <v>0</v>
      </c>
      <c r="L597" s="1">
        <v>0</v>
      </c>
      <c r="M597" s="1">
        <v>13</v>
      </c>
      <c r="N597" s="1">
        <v>0</v>
      </c>
      <c r="O597" s="1">
        <v>10</v>
      </c>
      <c r="P597" s="1">
        <v>362</v>
      </c>
      <c r="Q597" s="1">
        <v>405</v>
      </c>
    </row>
    <row r="598" spans="1:17" x14ac:dyDescent="0.35">
      <c r="A598" s="2">
        <v>588</v>
      </c>
      <c r="D598" s="1" t="s">
        <v>4</v>
      </c>
      <c r="E598" s="1">
        <v>0</v>
      </c>
      <c r="F598" s="1">
        <v>39</v>
      </c>
      <c r="G598" s="1">
        <v>0</v>
      </c>
      <c r="H598" s="1">
        <v>0</v>
      </c>
      <c r="I598" s="1">
        <v>0</v>
      </c>
      <c r="J598" s="1">
        <v>4</v>
      </c>
      <c r="K598" s="1">
        <v>0</v>
      </c>
      <c r="L598" s="1">
        <v>0</v>
      </c>
      <c r="M598" s="1">
        <v>21</v>
      </c>
      <c r="N598" s="1">
        <v>0</v>
      </c>
      <c r="O598" s="1">
        <v>18</v>
      </c>
      <c r="P598" s="1">
        <v>717</v>
      </c>
      <c r="Q598" s="1">
        <v>796</v>
      </c>
    </row>
    <row r="599" spans="1:17" x14ac:dyDescent="0.35">
      <c r="A599" s="2">
        <v>589</v>
      </c>
      <c r="C599" s="1" t="s">
        <v>8</v>
      </c>
      <c r="D599" s="1" t="s">
        <v>6</v>
      </c>
      <c r="E599" s="1">
        <v>0</v>
      </c>
      <c r="F599" s="1">
        <v>25</v>
      </c>
      <c r="G599" s="1">
        <v>0</v>
      </c>
      <c r="H599" s="1">
        <v>0</v>
      </c>
      <c r="I599" s="1">
        <v>4</v>
      </c>
      <c r="J599" s="1">
        <v>0</v>
      </c>
      <c r="K599" s="1">
        <v>0</v>
      </c>
      <c r="L599" s="1">
        <v>0</v>
      </c>
      <c r="M599" s="1">
        <v>21</v>
      </c>
      <c r="N599" s="1">
        <v>0</v>
      </c>
      <c r="O599" s="1">
        <v>17</v>
      </c>
      <c r="P599" s="1">
        <v>249</v>
      </c>
      <c r="Q599" s="1">
        <v>304</v>
      </c>
    </row>
    <row r="600" spans="1:17" x14ac:dyDescent="0.35">
      <c r="A600" s="2">
        <v>590</v>
      </c>
      <c r="D600" s="1" t="s">
        <v>7</v>
      </c>
      <c r="E600" s="1">
        <v>6</v>
      </c>
      <c r="F600" s="1">
        <v>30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65</v>
      </c>
      <c r="N600" s="1">
        <v>0</v>
      </c>
      <c r="O600" s="1">
        <v>25</v>
      </c>
      <c r="P600" s="1">
        <v>246</v>
      </c>
      <c r="Q600" s="1">
        <v>348</v>
      </c>
    </row>
    <row r="601" spans="1:17" x14ac:dyDescent="0.35">
      <c r="A601" s="2">
        <v>591</v>
      </c>
      <c r="D601" s="1" t="s">
        <v>4</v>
      </c>
      <c r="E601" s="1">
        <v>3</v>
      </c>
      <c r="F601" s="1">
        <v>57</v>
      </c>
      <c r="G601" s="1">
        <v>0</v>
      </c>
      <c r="H601" s="1">
        <v>0</v>
      </c>
      <c r="I601" s="1">
        <v>7</v>
      </c>
      <c r="J601" s="1">
        <v>0</v>
      </c>
      <c r="K601" s="1">
        <v>0</v>
      </c>
      <c r="L601" s="1">
        <v>3</v>
      </c>
      <c r="M601" s="1">
        <v>90</v>
      </c>
      <c r="N601" s="1">
        <v>0</v>
      </c>
      <c r="O601" s="1">
        <v>41</v>
      </c>
      <c r="P601" s="1">
        <v>502</v>
      </c>
      <c r="Q601" s="1">
        <v>652</v>
      </c>
    </row>
    <row r="602" spans="1:17" x14ac:dyDescent="0.35">
      <c r="A602" s="2">
        <v>592</v>
      </c>
      <c r="C602" s="1" t="s">
        <v>9</v>
      </c>
      <c r="D602" s="1" t="s">
        <v>6</v>
      </c>
      <c r="E602" s="1">
        <v>132</v>
      </c>
      <c r="F602" s="1">
        <v>268</v>
      </c>
      <c r="G602" s="1">
        <v>52</v>
      </c>
      <c r="H602" s="1">
        <v>0</v>
      </c>
      <c r="I602" s="1">
        <v>103</v>
      </c>
      <c r="J602" s="1">
        <v>63</v>
      </c>
      <c r="K602" s="1">
        <v>11</v>
      </c>
      <c r="L602" s="1">
        <v>16</v>
      </c>
      <c r="M602" s="1">
        <v>300</v>
      </c>
      <c r="N602" s="1">
        <v>12</v>
      </c>
      <c r="O602" s="1">
        <v>265</v>
      </c>
      <c r="P602" s="1">
        <v>2322</v>
      </c>
      <c r="Q602" s="1">
        <v>3270</v>
      </c>
    </row>
    <row r="603" spans="1:17" x14ac:dyDescent="0.35">
      <c r="A603" s="2">
        <v>593</v>
      </c>
      <c r="D603" s="1" t="s">
        <v>7</v>
      </c>
      <c r="E603" s="1">
        <v>273</v>
      </c>
      <c r="F603" s="1">
        <v>410</v>
      </c>
      <c r="G603" s="1">
        <v>100</v>
      </c>
      <c r="H603" s="1">
        <v>10</v>
      </c>
      <c r="I603" s="1">
        <v>76</v>
      </c>
      <c r="J603" s="1">
        <v>35</v>
      </c>
      <c r="K603" s="1">
        <v>17</v>
      </c>
      <c r="L603" s="1">
        <v>15</v>
      </c>
      <c r="M603" s="1">
        <v>626</v>
      </c>
      <c r="N603" s="1">
        <v>14</v>
      </c>
      <c r="O603" s="1">
        <v>461</v>
      </c>
      <c r="P603" s="1">
        <v>2881</v>
      </c>
      <c r="Q603" s="1">
        <v>4374</v>
      </c>
    </row>
    <row r="604" spans="1:17" x14ac:dyDescent="0.35">
      <c r="A604" s="2">
        <v>594</v>
      </c>
      <c r="D604" s="1" t="s">
        <v>4</v>
      </c>
      <c r="E604" s="1">
        <v>401</v>
      </c>
      <c r="F604" s="1">
        <v>683</v>
      </c>
      <c r="G604" s="1">
        <v>151</v>
      </c>
      <c r="H604" s="1">
        <v>9</v>
      </c>
      <c r="I604" s="1">
        <v>184</v>
      </c>
      <c r="J604" s="1">
        <v>95</v>
      </c>
      <c r="K604" s="1">
        <v>27</v>
      </c>
      <c r="L604" s="1">
        <v>30</v>
      </c>
      <c r="M604" s="1">
        <v>926</v>
      </c>
      <c r="N604" s="1">
        <v>20</v>
      </c>
      <c r="O604" s="1">
        <v>725</v>
      </c>
      <c r="P604" s="1">
        <v>5196</v>
      </c>
      <c r="Q604" s="1">
        <v>7639</v>
      </c>
    </row>
    <row r="605" spans="1:17" x14ac:dyDescent="0.35">
      <c r="A605" s="2">
        <v>595</v>
      </c>
      <c r="C605" s="1" t="s">
        <v>10</v>
      </c>
      <c r="D605" s="1" t="s">
        <v>6</v>
      </c>
      <c r="E605" s="1">
        <v>102</v>
      </c>
      <c r="F605" s="1">
        <v>57</v>
      </c>
      <c r="G605" s="1">
        <v>64</v>
      </c>
      <c r="H605" s="1">
        <v>15</v>
      </c>
      <c r="I605" s="1">
        <v>57</v>
      </c>
      <c r="J605" s="1">
        <v>111</v>
      </c>
      <c r="K605" s="1">
        <v>10</v>
      </c>
      <c r="L605" s="1">
        <v>31</v>
      </c>
      <c r="M605" s="1">
        <v>35</v>
      </c>
      <c r="N605" s="1">
        <v>9</v>
      </c>
      <c r="O605" s="1">
        <v>81</v>
      </c>
      <c r="P605" s="1">
        <v>211</v>
      </c>
      <c r="Q605" s="1">
        <v>550</v>
      </c>
    </row>
    <row r="606" spans="1:17" x14ac:dyDescent="0.35">
      <c r="A606" s="2">
        <v>596</v>
      </c>
      <c r="D606" s="1" t="s">
        <v>7</v>
      </c>
      <c r="E606" s="1">
        <v>195</v>
      </c>
      <c r="F606" s="1">
        <v>86</v>
      </c>
      <c r="G606" s="1">
        <v>60</v>
      </c>
      <c r="H606" s="1">
        <v>17</v>
      </c>
      <c r="I606" s="1">
        <v>42</v>
      </c>
      <c r="J606" s="1">
        <v>54</v>
      </c>
      <c r="K606" s="1">
        <v>11</v>
      </c>
      <c r="L606" s="1">
        <v>32</v>
      </c>
      <c r="M606" s="1">
        <v>57</v>
      </c>
      <c r="N606" s="1">
        <v>19</v>
      </c>
      <c r="O606" s="1">
        <v>94</v>
      </c>
      <c r="P606" s="1">
        <v>185</v>
      </c>
      <c r="Q606" s="1">
        <v>577</v>
      </c>
    </row>
    <row r="607" spans="1:17" x14ac:dyDescent="0.35">
      <c r="A607" s="2">
        <v>597</v>
      </c>
      <c r="D607" s="1" t="s">
        <v>4</v>
      </c>
      <c r="E607" s="1">
        <v>302</v>
      </c>
      <c r="F607" s="1">
        <v>140</v>
      </c>
      <c r="G607" s="1">
        <v>122</v>
      </c>
      <c r="H607" s="1">
        <v>29</v>
      </c>
      <c r="I607" s="1">
        <v>103</v>
      </c>
      <c r="J607" s="1">
        <v>168</v>
      </c>
      <c r="K607" s="1">
        <v>22</v>
      </c>
      <c r="L607" s="1">
        <v>64</v>
      </c>
      <c r="M607" s="1">
        <v>89</v>
      </c>
      <c r="N607" s="1">
        <v>25</v>
      </c>
      <c r="O607" s="1">
        <v>172</v>
      </c>
      <c r="P607" s="1">
        <v>402</v>
      </c>
      <c r="Q607" s="1">
        <v>1120</v>
      </c>
    </row>
    <row r="608" spans="1:17" x14ac:dyDescent="0.35">
      <c r="A608" s="2">
        <v>598</v>
      </c>
      <c r="C608" s="1" t="s">
        <v>4</v>
      </c>
      <c r="D608" s="1" t="s">
        <v>6</v>
      </c>
      <c r="E608" s="1">
        <v>234</v>
      </c>
      <c r="F608" s="1">
        <v>379</v>
      </c>
      <c r="G608" s="1">
        <v>113</v>
      </c>
      <c r="H608" s="1">
        <v>12</v>
      </c>
      <c r="I608" s="1">
        <v>166</v>
      </c>
      <c r="J608" s="1">
        <v>177</v>
      </c>
      <c r="K608" s="1">
        <v>21</v>
      </c>
      <c r="L608" s="1">
        <v>48</v>
      </c>
      <c r="M608" s="1">
        <v>369</v>
      </c>
      <c r="N608" s="1">
        <v>18</v>
      </c>
      <c r="O608" s="1">
        <v>372</v>
      </c>
      <c r="P608" s="1">
        <v>3135</v>
      </c>
      <c r="Q608" s="1">
        <v>4516</v>
      </c>
    </row>
    <row r="609" spans="1:17" x14ac:dyDescent="0.35">
      <c r="A609" s="2">
        <v>599</v>
      </c>
      <c r="D609" s="1" t="s">
        <v>7</v>
      </c>
      <c r="E609" s="1">
        <v>473</v>
      </c>
      <c r="F609" s="1">
        <v>543</v>
      </c>
      <c r="G609" s="1">
        <v>159</v>
      </c>
      <c r="H609" s="1">
        <v>24</v>
      </c>
      <c r="I609" s="1">
        <v>124</v>
      </c>
      <c r="J609" s="1">
        <v>93</v>
      </c>
      <c r="K609" s="1">
        <v>29</v>
      </c>
      <c r="L609" s="1">
        <v>45</v>
      </c>
      <c r="M609" s="1">
        <v>759</v>
      </c>
      <c r="N609" s="1">
        <v>28</v>
      </c>
      <c r="O609" s="1">
        <v>585</v>
      </c>
      <c r="P609" s="1">
        <v>3676</v>
      </c>
      <c r="Q609" s="1">
        <v>5698</v>
      </c>
    </row>
    <row r="610" spans="1:17" x14ac:dyDescent="0.35">
      <c r="A610" s="2">
        <v>600</v>
      </c>
      <c r="D610" s="1" t="s">
        <v>4</v>
      </c>
      <c r="E610" s="1">
        <v>712</v>
      </c>
      <c r="F610" s="1">
        <v>920</v>
      </c>
      <c r="G610" s="1">
        <v>273</v>
      </c>
      <c r="H610" s="1">
        <v>39</v>
      </c>
      <c r="I610" s="1">
        <v>292</v>
      </c>
      <c r="J610" s="1">
        <v>269</v>
      </c>
      <c r="K610" s="1">
        <v>50</v>
      </c>
      <c r="L610" s="1">
        <v>97</v>
      </c>
      <c r="M610" s="1">
        <v>1125</v>
      </c>
      <c r="N610" s="1">
        <v>53</v>
      </c>
      <c r="O610" s="1">
        <v>955</v>
      </c>
      <c r="P610" s="1">
        <v>6815</v>
      </c>
      <c r="Q610" s="1">
        <v>10215</v>
      </c>
    </row>
    <row r="611" spans="1:17" x14ac:dyDescent="0.35">
      <c r="A611" s="2">
        <v>601</v>
      </c>
      <c r="B611" s="1" t="s">
        <v>90</v>
      </c>
      <c r="C611" s="1" t="s">
        <v>5</v>
      </c>
      <c r="D611" s="1" t="s">
        <v>6</v>
      </c>
      <c r="E611" s="1">
        <v>0</v>
      </c>
      <c r="F611" s="1">
        <v>3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65</v>
      </c>
      <c r="Q611" s="1">
        <v>72</v>
      </c>
    </row>
    <row r="612" spans="1:17" x14ac:dyDescent="0.35">
      <c r="A612" s="2">
        <v>602</v>
      </c>
      <c r="D612" s="1" t="s">
        <v>7</v>
      </c>
      <c r="E612" s="1">
        <v>0</v>
      </c>
      <c r="F612" s="1">
        <v>3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4</v>
      </c>
      <c r="P612" s="1">
        <v>74</v>
      </c>
      <c r="Q612" s="1">
        <v>78</v>
      </c>
    </row>
    <row r="613" spans="1:17" x14ac:dyDescent="0.35">
      <c r="A613" s="2">
        <v>603</v>
      </c>
      <c r="D613" s="1" t="s">
        <v>4</v>
      </c>
      <c r="E613" s="1">
        <v>0</v>
      </c>
      <c r="F613" s="1">
        <v>5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3</v>
      </c>
      <c r="P613" s="1">
        <v>140</v>
      </c>
      <c r="Q613" s="1">
        <v>150</v>
      </c>
    </row>
    <row r="614" spans="1:17" x14ac:dyDescent="0.35">
      <c r="A614" s="2">
        <v>604</v>
      </c>
      <c r="C614" s="1" t="s">
        <v>8</v>
      </c>
      <c r="D614" s="1" t="s">
        <v>6</v>
      </c>
      <c r="E614" s="1">
        <v>0</v>
      </c>
      <c r="F614" s="1">
        <v>10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4</v>
      </c>
      <c r="N614" s="1">
        <v>0</v>
      </c>
      <c r="O614" s="1">
        <v>10</v>
      </c>
      <c r="P614" s="1">
        <v>404</v>
      </c>
      <c r="Q614" s="1">
        <v>424</v>
      </c>
    </row>
    <row r="615" spans="1:17" x14ac:dyDescent="0.35">
      <c r="A615" s="2">
        <v>605</v>
      </c>
      <c r="D615" s="1" t="s">
        <v>7</v>
      </c>
      <c r="E615" s="1">
        <v>0</v>
      </c>
      <c r="F615" s="1">
        <v>12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14</v>
      </c>
      <c r="N615" s="1">
        <v>0</v>
      </c>
      <c r="O615" s="1">
        <v>16</v>
      </c>
      <c r="P615" s="1">
        <v>353</v>
      </c>
      <c r="Q615" s="1">
        <v>397</v>
      </c>
    </row>
    <row r="616" spans="1:17" x14ac:dyDescent="0.35">
      <c r="A616" s="2">
        <v>606</v>
      </c>
      <c r="D616" s="1" t="s">
        <v>4</v>
      </c>
      <c r="E616" s="1">
        <v>0</v>
      </c>
      <c r="F616" s="1">
        <v>28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24</v>
      </c>
      <c r="N616" s="1">
        <v>0</v>
      </c>
      <c r="O616" s="1">
        <v>23</v>
      </c>
      <c r="P616" s="1">
        <v>761</v>
      </c>
      <c r="Q616" s="1">
        <v>821</v>
      </c>
    </row>
    <row r="617" spans="1:17" x14ac:dyDescent="0.35">
      <c r="A617" s="2">
        <v>607</v>
      </c>
      <c r="C617" s="1" t="s">
        <v>9</v>
      </c>
      <c r="D617" s="1" t="s">
        <v>6</v>
      </c>
      <c r="E617" s="1">
        <v>23</v>
      </c>
      <c r="F617" s="1">
        <v>127</v>
      </c>
      <c r="G617" s="1">
        <v>17</v>
      </c>
      <c r="H617" s="1">
        <v>0</v>
      </c>
      <c r="I617" s="1">
        <v>22</v>
      </c>
      <c r="J617" s="1">
        <v>11</v>
      </c>
      <c r="K617" s="1">
        <v>10</v>
      </c>
      <c r="L617" s="1">
        <v>7</v>
      </c>
      <c r="M617" s="1">
        <v>86</v>
      </c>
      <c r="N617" s="1">
        <v>3</v>
      </c>
      <c r="O617" s="1">
        <v>130</v>
      </c>
      <c r="P617" s="1">
        <v>3877</v>
      </c>
      <c r="Q617" s="1">
        <v>4254</v>
      </c>
    </row>
    <row r="618" spans="1:17" x14ac:dyDescent="0.35">
      <c r="A618" s="2">
        <v>608</v>
      </c>
      <c r="D618" s="1" t="s">
        <v>7</v>
      </c>
      <c r="E618" s="1">
        <v>48</v>
      </c>
      <c r="F618" s="1">
        <v>205</v>
      </c>
      <c r="G618" s="1">
        <v>25</v>
      </c>
      <c r="H618" s="1">
        <v>0</v>
      </c>
      <c r="I618" s="1">
        <v>26</v>
      </c>
      <c r="J618" s="1">
        <v>3</v>
      </c>
      <c r="K618" s="1">
        <v>3</v>
      </c>
      <c r="L618" s="1">
        <v>3</v>
      </c>
      <c r="M618" s="1">
        <v>172</v>
      </c>
      <c r="N618" s="1">
        <v>5</v>
      </c>
      <c r="O618" s="1">
        <v>171</v>
      </c>
      <c r="P618" s="1">
        <v>4114</v>
      </c>
      <c r="Q618" s="1">
        <v>4688</v>
      </c>
    </row>
    <row r="619" spans="1:17" x14ac:dyDescent="0.35">
      <c r="A619" s="2">
        <v>609</v>
      </c>
      <c r="D619" s="1" t="s">
        <v>4</v>
      </c>
      <c r="E619" s="1">
        <v>71</v>
      </c>
      <c r="F619" s="1">
        <v>332</v>
      </c>
      <c r="G619" s="1">
        <v>38</v>
      </c>
      <c r="H619" s="1">
        <v>0</v>
      </c>
      <c r="I619" s="1">
        <v>47</v>
      </c>
      <c r="J619" s="1">
        <v>16</v>
      </c>
      <c r="K619" s="1">
        <v>15</v>
      </c>
      <c r="L619" s="1">
        <v>9</v>
      </c>
      <c r="M619" s="1">
        <v>256</v>
      </c>
      <c r="N619" s="1">
        <v>7</v>
      </c>
      <c r="O619" s="1">
        <v>295</v>
      </c>
      <c r="P619" s="1">
        <v>7989</v>
      </c>
      <c r="Q619" s="1">
        <v>8943</v>
      </c>
    </row>
    <row r="620" spans="1:17" x14ac:dyDescent="0.35">
      <c r="A620" s="2">
        <v>610</v>
      </c>
      <c r="C620" s="1" t="s">
        <v>10</v>
      </c>
      <c r="D620" s="1" t="s">
        <v>6</v>
      </c>
      <c r="E620" s="1">
        <v>23</v>
      </c>
      <c r="F620" s="1">
        <v>7</v>
      </c>
      <c r="G620" s="1">
        <v>7</v>
      </c>
      <c r="H620" s="1">
        <v>0</v>
      </c>
      <c r="I620" s="1">
        <v>15</v>
      </c>
      <c r="J620" s="1">
        <v>4</v>
      </c>
      <c r="K620" s="1">
        <v>0</v>
      </c>
      <c r="L620" s="1">
        <v>0</v>
      </c>
      <c r="M620" s="1">
        <v>0</v>
      </c>
      <c r="N620" s="1">
        <v>3</v>
      </c>
      <c r="O620" s="1">
        <v>14</v>
      </c>
      <c r="P620" s="1">
        <v>35</v>
      </c>
      <c r="Q620" s="1">
        <v>89</v>
      </c>
    </row>
    <row r="621" spans="1:17" x14ac:dyDescent="0.35">
      <c r="A621" s="2">
        <v>611</v>
      </c>
      <c r="D621" s="1" t="s">
        <v>7</v>
      </c>
      <c r="E621" s="1">
        <v>48</v>
      </c>
      <c r="F621" s="1">
        <v>4</v>
      </c>
      <c r="G621" s="1">
        <v>8</v>
      </c>
      <c r="H621" s="1">
        <v>0</v>
      </c>
      <c r="I621" s="1">
        <v>18</v>
      </c>
      <c r="J621" s="1">
        <v>11</v>
      </c>
      <c r="K621" s="1">
        <v>3</v>
      </c>
      <c r="L621" s="1">
        <v>3</v>
      </c>
      <c r="M621" s="1">
        <v>11</v>
      </c>
      <c r="N621" s="1">
        <v>0</v>
      </c>
      <c r="O621" s="1">
        <v>28</v>
      </c>
      <c r="P621" s="1">
        <v>50</v>
      </c>
      <c r="Q621" s="1">
        <v>137</v>
      </c>
    </row>
    <row r="622" spans="1:17" x14ac:dyDescent="0.35">
      <c r="A622" s="2">
        <v>612</v>
      </c>
      <c r="D622" s="1" t="s">
        <v>4</v>
      </c>
      <c r="E622" s="1">
        <v>64</v>
      </c>
      <c r="F622" s="1">
        <v>15</v>
      </c>
      <c r="G622" s="1">
        <v>10</v>
      </c>
      <c r="H622" s="1">
        <v>0</v>
      </c>
      <c r="I622" s="1">
        <v>27</v>
      </c>
      <c r="J622" s="1">
        <v>16</v>
      </c>
      <c r="K622" s="1">
        <v>6</v>
      </c>
      <c r="L622" s="1">
        <v>6</v>
      </c>
      <c r="M622" s="1">
        <v>12</v>
      </c>
      <c r="N622" s="1">
        <v>4</v>
      </c>
      <c r="O622" s="1">
        <v>42</v>
      </c>
      <c r="P622" s="1">
        <v>85</v>
      </c>
      <c r="Q622" s="1">
        <v>221</v>
      </c>
    </row>
    <row r="623" spans="1:17" x14ac:dyDescent="0.35">
      <c r="A623" s="2">
        <v>613</v>
      </c>
      <c r="C623" s="1" t="s">
        <v>4</v>
      </c>
      <c r="D623" s="1" t="s">
        <v>6</v>
      </c>
      <c r="E623" s="1">
        <v>43</v>
      </c>
      <c r="F623" s="1">
        <v>148</v>
      </c>
      <c r="G623" s="1">
        <v>21</v>
      </c>
      <c r="H623" s="1">
        <v>0</v>
      </c>
      <c r="I623" s="1">
        <v>29</v>
      </c>
      <c r="J623" s="1">
        <v>14</v>
      </c>
      <c r="K623" s="1">
        <v>16</v>
      </c>
      <c r="L623" s="1">
        <v>5</v>
      </c>
      <c r="M623" s="1">
        <v>95</v>
      </c>
      <c r="N623" s="1">
        <v>4</v>
      </c>
      <c r="O623" s="1">
        <v>150</v>
      </c>
      <c r="P623" s="1">
        <v>4386</v>
      </c>
      <c r="Q623" s="1">
        <v>4841</v>
      </c>
    </row>
    <row r="624" spans="1:17" x14ac:dyDescent="0.35">
      <c r="A624" s="2">
        <v>614</v>
      </c>
      <c r="D624" s="1" t="s">
        <v>7</v>
      </c>
      <c r="E624" s="1">
        <v>100</v>
      </c>
      <c r="F624" s="1">
        <v>222</v>
      </c>
      <c r="G624" s="1">
        <v>33</v>
      </c>
      <c r="H624" s="1">
        <v>0</v>
      </c>
      <c r="I624" s="1">
        <v>38</v>
      </c>
      <c r="J624" s="1">
        <v>16</v>
      </c>
      <c r="K624" s="1">
        <v>10</v>
      </c>
      <c r="L624" s="1">
        <v>7</v>
      </c>
      <c r="M624" s="1">
        <v>202</v>
      </c>
      <c r="N624" s="1">
        <v>9</v>
      </c>
      <c r="O624" s="1">
        <v>215</v>
      </c>
      <c r="P624" s="1">
        <v>4595</v>
      </c>
      <c r="Q624" s="1">
        <v>5293</v>
      </c>
    </row>
    <row r="625" spans="1:17" x14ac:dyDescent="0.35">
      <c r="A625" s="2">
        <v>615</v>
      </c>
      <c r="D625" s="1" t="s">
        <v>4</v>
      </c>
      <c r="E625" s="1">
        <v>144</v>
      </c>
      <c r="F625" s="1">
        <v>368</v>
      </c>
      <c r="G625" s="1">
        <v>55</v>
      </c>
      <c r="H625" s="1">
        <v>0</v>
      </c>
      <c r="I625" s="1">
        <v>75</v>
      </c>
      <c r="J625" s="1">
        <v>34</v>
      </c>
      <c r="K625" s="1">
        <v>23</v>
      </c>
      <c r="L625" s="1">
        <v>16</v>
      </c>
      <c r="M625" s="1">
        <v>290</v>
      </c>
      <c r="N625" s="1">
        <v>13</v>
      </c>
      <c r="O625" s="1">
        <v>364</v>
      </c>
      <c r="P625" s="1">
        <v>8978</v>
      </c>
      <c r="Q625" s="1">
        <v>10138</v>
      </c>
    </row>
    <row r="626" spans="1:17" x14ac:dyDescent="0.35">
      <c r="A626" s="2">
        <v>616</v>
      </c>
      <c r="B626" s="1" t="s">
        <v>91</v>
      </c>
      <c r="C626" s="1" t="s">
        <v>5</v>
      </c>
      <c r="D626" s="1" t="s">
        <v>6</v>
      </c>
      <c r="E626" s="1">
        <v>0</v>
      </c>
      <c r="F626" s="1">
        <v>22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5</v>
      </c>
      <c r="N626" s="1">
        <v>0</v>
      </c>
      <c r="O626" s="1">
        <v>15</v>
      </c>
      <c r="P626" s="1">
        <v>303</v>
      </c>
      <c r="Q626" s="1">
        <v>338</v>
      </c>
    </row>
    <row r="627" spans="1:17" x14ac:dyDescent="0.35">
      <c r="A627" s="2">
        <v>617</v>
      </c>
      <c r="D627" s="1" t="s">
        <v>7</v>
      </c>
      <c r="E627" s="1">
        <v>0</v>
      </c>
      <c r="F627" s="1">
        <v>9</v>
      </c>
      <c r="G627" s="1">
        <v>0</v>
      </c>
      <c r="H627" s="1">
        <v>0</v>
      </c>
      <c r="I627" s="1">
        <v>0</v>
      </c>
      <c r="J627" s="1">
        <v>3</v>
      </c>
      <c r="K627" s="1">
        <v>0</v>
      </c>
      <c r="L627" s="1">
        <v>0</v>
      </c>
      <c r="M627" s="1">
        <v>3</v>
      </c>
      <c r="N627" s="1">
        <v>0</v>
      </c>
      <c r="O627" s="1">
        <v>8</v>
      </c>
      <c r="P627" s="1">
        <v>353</v>
      </c>
      <c r="Q627" s="1">
        <v>365</v>
      </c>
    </row>
    <row r="628" spans="1:17" x14ac:dyDescent="0.35">
      <c r="A628" s="2">
        <v>618</v>
      </c>
      <c r="D628" s="1" t="s">
        <v>4</v>
      </c>
      <c r="E628" s="1">
        <v>0</v>
      </c>
      <c r="F628" s="1">
        <v>25</v>
      </c>
      <c r="G628" s="1">
        <v>0</v>
      </c>
      <c r="H628" s="1">
        <v>0</v>
      </c>
      <c r="I628" s="1">
        <v>0</v>
      </c>
      <c r="J628" s="1">
        <v>3</v>
      </c>
      <c r="K628" s="1">
        <v>0</v>
      </c>
      <c r="L628" s="1">
        <v>0</v>
      </c>
      <c r="M628" s="1">
        <v>3</v>
      </c>
      <c r="N628" s="1">
        <v>0</v>
      </c>
      <c r="O628" s="1">
        <v>17</v>
      </c>
      <c r="P628" s="1">
        <v>653</v>
      </c>
      <c r="Q628" s="1">
        <v>705</v>
      </c>
    </row>
    <row r="629" spans="1:17" x14ac:dyDescent="0.35">
      <c r="A629" s="2">
        <v>619</v>
      </c>
      <c r="C629" s="1" t="s">
        <v>8</v>
      </c>
      <c r="D629" s="1" t="s">
        <v>6</v>
      </c>
      <c r="E629" s="1">
        <v>0</v>
      </c>
      <c r="F629" s="1">
        <v>19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10</v>
      </c>
      <c r="N629" s="1">
        <v>0</v>
      </c>
      <c r="O629" s="1">
        <v>7</v>
      </c>
      <c r="P629" s="1">
        <v>461</v>
      </c>
      <c r="Q629" s="1">
        <v>504</v>
      </c>
    </row>
    <row r="630" spans="1:17" x14ac:dyDescent="0.35">
      <c r="A630" s="2">
        <v>620</v>
      </c>
      <c r="D630" s="1" t="s">
        <v>7</v>
      </c>
      <c r="E630" s="1">
        <v>0</v>
      </c>
      <c r="F630" s="1">
        <v>21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32</v>
      </c>
      <c r="N630" s="1">
        <v>0</v>
      </c>
      <c r="O630" s="1">
        <v>6</v>
      </c>
      <c r="P630" s="1">
        <v>327</v>
      </c>
      <c r="Q630" s="1">
        <v>377</v>
      </c>
    </row>
    <row r="631" spans="1:17" x14ac:dyDescent="0.35">
      <c r="A631" s="2">
        <v>621</v>
      </c>
      <c r="D631" s="1" t="s">
        <v>4</v>
      </c>
      <c r="E631" s="1">
        <v>0</v>
      </c>
      <c r="F631" s="1">
        <v>33</v>
      </c>
      <c r="G631" s="1">
        <v>0</v>
      </c>
      <c r="H631" s="1">
        <v>0</v>
      </c>
      <c r="I631" s="1">
        <v>3</v>
      </c>
      <c r="J631" s="1">
        <v>0</v>
      </c>
      <c r="K631" s="1">
        <v>0</v>
      </c>
      <c r="L631" s="1">
        <v>0</v>
      </c>
      <c r="M631" s="1">
        <v>44</v>
      </c>
      <c r="N631" s="1">
        <v>0</v>
      </c>
      <c r="O631" s="1">
        <v>14</v>
      </c>
      <c r="P631" s="1">
        <v>789</v>
      </c>
      <c r="Q631" s="1">
        <v>886</v>
      </c>
    </row>
    <row r="632" spans="1:17" x14ac:dyDescent="0.35">
      <c r="A632" s="2">
        <v>622</v>
      </c>
      <c r="C632" s="1" t="s">
        <v>9</v>
      </c>
      <c r="D632" s="1" t="s">
        <v>6</v>
      </c>
      <c r="E632" s="1">
        <v>78</v>
      </c>
      <c r="F632" s="1">
        <v>194</v>
      </c>
      <c r="G632" s="1">
        <v>20</v>
      </c>
      <c r="H632" s="1">
        <v>4</v>
      </c>
      <c r="I632" s="1">
        <v>477</v>
      </c>
      <c r="J632" s="1">
        <v>122</v>
      </c>
      <c r="K632" s="1">
        <v>21</v>
      </c>
      <c r="L632" s="1">
        <v>7</v>
      </c>
      <c r="M632" s="1">
        <v>96</v>
      </c>
      <c r="N632" s="1">
        <v>11</v>
      </c>
      <c r="O632" s="1">
        <v>211</v>
      </c>
      <c r="P632" s="1">
        <v>3233</v>
      </c>
      <c r="Q632" s="1">
        <v>4238</v>
      </c>
    </row>
    <row r="633" spans="1:17" x14ac:dyDescent="0.35">
      <c r="A633" s="2">
        <v>623</v>
      </c>
      <c r="D633" s="1" t="s">
        <v>7</v>
      </c>
      <c r="E633" s="1">
        <v>154</v>
      </c>
      <c r="F633" s="1">
        <v>211</v>
      </c>
      <c r="G633" s="1">
        <v>34</v>
      </c>
      <c r="H633" s="1">
        <v>0</v>
      </c>
      <c r="I633" s="1">
        <v>265</v>
      </c>
      <c r="J633" s="1">
        <v>30</v>
      </c>
      <c r="K633" s="1">
        <v>19</v>
      </c>
      <c r="L633" s="1">
        <v>3</v>
      </c>
      <c r="M633" s="1">
        <v>180</v>
      </c>
      <c r="N633" s="1">
        <v>8</v>
      </c>
      <c r="O633" s="1">
        <v>274</v>
      </c>
      <c r="P633" s="1">
        <v>2953</v>
      </c>
      <c r="Q633" s="1">
        <v>3849</v>
      </c>
    </row>
    <row r="634" spans="1:17" x14ac:dyDescent="0.35">
      <c r="A634" s="2">
        <v>624</v>
      </c>
      <c r="D634" s="1" t="s">
        <v>4</v>
      </c>
      <c r="E634" s="1">
        <v>240</v>
      </c>
      <c r="F634" s="1">
        <v>404</v>
      </c>
      <c r="G634" s="1">
        <v>44</v>
      </c>
      <c r="H634" s="1">
        <v>3</v>
      </c>
      <c r="I634" s="1">
        <v>742</v>
      </c>
      <c r="J634" s="1">
        <v>149</v>
      </c>
      <c r="K634" s="1">
        <v>41</v>
      </c>
      <c r="L634" s="1">
        <v>16</v>
      </c>
      <c r="M634" s="1">
        <v>278</v>
      </c>
      <c r="N634" s="1">
        <v>15</v>
      </c>
      <c r="O634" s="1">
        <v>477</v>
      </c>
      <c r="P634" s="1">
        <v>6186</v>
      </c>
      <c r="Q634" s="1">
        <v>8087</v>
      </c>
    </row>
    <row r="635" spans="1:17" x14ac:dyDescent="0.35">
      <c r="A635" s="2">
        <v>625</v>
      </c>
      <c r="C635" s="1" t="s">
        <v>10</v>
      </c>
      <c r="D635" s="1" t="s">
        <v>6</v>
      </c>
      <c r="E635" s="1">
        <v>33</v>
      </c>
      <c r="F635" s="1">
        <v>19</v>
      </c>
      <c r="G635" s="1">
        <v>5</v>
      </c>
      <c r="H635" s="1">
        <v>5</v>
      </c>
      <c r="I635" s="1">
        <v>109</v>
      </c>
      <c r="J635" s="1">
        <v>50</v>
      </c>
      <c r="K635" s="1">
        <v>18</v>
      </c>
      <c r="L635" s="1">
        <v>4</v>
      </c>
      <c r="M635" s="1">
        <v>9</v>
      </c>
      <c r="N635" s="1">
        <v>15</v>
      </c>
      <c r="O635" s="1">
        <v>35</v>
      </c>
      <c r="P635" s="1">
        <v>59</v>
      </c>
      <c r="Q635" s="1">
        <v>228</v>
      </c>
    </row>
    <row r="636" spans="1:17" x14ac:dyDescent="0.35">
      <c r="A636" s="2">
        <v>626</v>
      </c>
      <c r="D636" s="1" t="s">
        <v>7</v>
      </c>
      <c r="E636" s="1">
        <v>46</v>
      </c>
      <c r="F636" s="1">
        <v>12</v>
      </c>
      <c r="G636" s="1">
        <v>12</v>
      </c>
      <c r="H636" s="1">
        <v>7</v>
      </c>
      <c r="I636" s="1">
        <v>64</v>
      </c>
      <c r="J636" s="1">
        <v>23</v>
      </c>
      <c r="K636" s="1">
        <v>8</v>
      </c>
      <c r="L636" s="1">
        <v>4</v>
      </c>
      <c r="M636" s="1">
        <v>5</v>
      </c>
      <c r="N636" s="1">
        <v>7</v>
      </c>
      <c r="O636" s="1">
        <v>15</v>
      </c>
      <c r="P636" s="1">
        <v>44</v>
      </c>
      <c r="Q636" s="1">
        <v>162</v>
      </c>
    </row>
    <row r="637" spans="1:17" x14ac:dyDescent="0.35">
      <c r="A637" s="2">
        <v>627</v>
      </c>
      <c r="D637" s="1" t="s">
        <v>4</v>
      </c>
      <c r="E637" s="1">
        <v>75</v>
      </c>
      <c r="F637" s="1">
        <v>36</v>
      </c>
      <c r="G637" s="1">
        <v>19</v>
      </c>
      <c r="H637" s="1">
        <v>11</v>
      </c>
      <c r="I637" s="1">
        <v>173</v>
      </c>
      <c r="J637" s="1">
        <v>71</v>
      </c>
      <c r="K637" s="1">
        <v>26</v>
      </c>
      <c r="L637" s="1">
        <v>7</v>
      </c>
      <c r="M637" s="1">
        <v>15</v>
      </c>
      <c r="N637" s="1">
        <v>19</v>
      </c>
      <c r="O637" s="1">
        <v>52</v>
      </c>
      <c r="P637" s="1">
        <v>102</v>
      </c>
      <c r="Q637" s="1">
        <v>396</v>
      </c>
    </row>
    <row r="638" spans="1:17" x14ac:dyDescent="0.35">
      <c r="A638" s="2">
        <v>628</v>
      </c>
      <c r="C638" s="1" t="s">
        <v>4</v>
      </c>
      <c r="D638" s="1" t="s">
        <v>6</v>
      </c>
      <c r="E638" s="1">
        <v>114</v>
      </c>
      <c r="F638" s="1">
        <v>258</v>
      </c>
      <c r="G638" s="1">
        <v>27</v>
      </c>
      <c r="H638" s="1">
        <v>14</v>
      </c>
      <c r="I638" s="1">
        <v>588</v>
      </c>
      <c r="J638" s="1">
        <v>168</v>
      </c>
      <c r="K638" s="1">
        <v>41</v>
      </c>
      <c r="L638" s="1">
        <v>13</v>
      </c>
      <c r="M638" s="1">
        <v>130</v>
      </c>
      <c r="N638" s="1">
        <v>23</v>
      </c>
      <c r="O638" s="1">
        <v>261</v>
      </c>
      <c r="P638" s="1">
        <v>4059</v>
      </c>
      <c r="Q638" s="1">
        <v>5309</v>
      </c>
    </row>
    <row r="639" spans="1:17" x14ac:dyDescent="0.35">
      <c r="A639" s="2">
        <v>629</v>
      </c>
      <c r="D639" s="1" t="s">
        <v>7</v>
      </c>
      <c r="E639" s="1">
        <v>198</v>
      </c>
      <c r="F639" s="1">
        <v>247</v>
      </c>
      <c r="G639" s="1">
        <v>43</v>
      </c>
      <c r="H639" s="1">
        <v>11</v>
      </c>
      <c r="I639" s="1">
        <v>335</v>
      </c>
      <c r="J639" s="1">
        <v>58</v>
      </c>
      <c r="K639" s="1">
        <v>27</v>
      </c>
      <c r="L639" s="1">
        <v>10</v>
      </c>
      <c r="M639" s="1">
        <v>219</v>
      </c>
      <c r="N639" s="1">
        <v>11</v>
      </c>
      <c r="O639" s="1">
        <v>303</v>
      </c>
      <c r="P639" s="1">
        <v>3677</v>
      </c>
      <c r="Q639" s="1">
        <v>4759</v>
      </c>
    </row>
    <row r="640" spans="1:17" x14ac:dyDescent="0.35">
      <c r="A640" s="2">
        <v>630</v>
      </c>
      <c r="D640" s="1" t="s">
        <v>4</v>
      </c>
      <c r="E640" s="1">
        <v>314</v>
      </c>
      <c r="F640" s="1">
        <v>509</v>
      </c>
      <c r="G640" s="1">
        <v>69</v>
      </c>
      <c r="H640" s="1">
        <v>21</v>
      </c>
      <c r="I640" s="1">
        <v>923</v>
      </c>
      <c r="J640" s="1">
        <v>227</v>
      </c>
      <c r="K640" s="1">
        <v>68</v>
      </c>
      <c r="L640" s="1">
        <v>24</v>
      </c>
      <c r="M640" s="1">
        <v>340</v>
      </c>
      <c r="N640" s="1">
        <v>37</v>
      </c>
      <c r="O640" s="1">
        <v>564</v>
      </c>
      <c r="P640" s="1">
        <v>7735</v>
      </c>
      <c r="Q640" s="1">
        <v>10063</v>
      </c>
    </row>
    <row r="641" spans="1:17" x14ac:dyDescent="0.35">
      <c r="A641" s="2">
        <v>631</v>
      </c>
      <c r="B641" s="1" t="s">
        <v>92</v>
      </c>
      <c r="C641" s="1" t="s">
        <v>5</v>
      </c>
      <c r="D641" s="1" t="s">
        <v>6</v>
      </c>
      <c r="E641" s="1">
        <v>0</v>
      </c>
      <c r="F641" s="1">
        <v>15</v>
      </c>
      <c r="G641" s="1">
        <v>0</v>
      </c>
      <c r="H641" s="1">
        <v>0</v>
      </c>
      <c r="I641" s="1">
        <v>3</v>
      </c>
      <c r="J641" s="1">
        <v>0</v>
      </c>
      <c r="K641" s="1">
        <v>0</v>
      </c>
      <c r="L641" s="1">
        <v>0</v>
      </c>
      <c r="M641" s="1">
        <v>9</v>
      </c>
      <c r="N641" s="1">
        <v>0</v>
      </c>
      <c r="O641" s="1">
        <v>11</v>
      </c>
      <c r="P641" s="1">
        <v>337</v>
      </c>
      <c r="Q641" s="1">
        <v>367</v>
      </c>
    </row>
    <row r="642" spans="1:17" x14ac:dyDescent="0.35">
      <c r="A642" s="2">
        <v>632</v>
      </c>
      <c r="D642" s="1" t="s">
        <v>7</v>
      </c>
      <c r="E642" s="1">
        <v>0</v>
      </c>
      <c r="F642" s="1">
        <v>14</v>
      </c>
      <c r="G642" s="1">
        <v>0</v>
      </c>
      <c r="H642" s="1">
        <v>0</v>
      </c>
      <c r="I642" s="1">
        <v>0</v>
      </c>
      <c r="J642" s="1">
        <v>4</v>
      </c>
      <c r="K642" s="1">
        <v>0</v>
      </c>
      <c r="L642" s="1">
        <v>0</v>
      </c>
      <c r="M642" s="1">
        <v>0</v>
      </c>
      <c r="N642" s="1">
        <v>0</v>
      </c>
      <c r="O642" s="1">
        <v>11</v>
      </c>
      <c r="P642" s="1">
        <v>340</v>
      </c>
      <c r="Q642" s="1">
        <v>366</v>
      </c>
    </row>
    <row r="643" spans="1:17" x14ac:dyDescent="0.35">
      <c r="A643" s="2">
        <v>633</v>
      </c>
      <c r="D643" s="1" t="s">
        <v>4</v>
      </c>
      <c r="E643" s="1">
        <v>0</v>
      </c>
      <c r="F643" s="1">
        <v>28</v>
      </c>
      <c r="G643" s="1">
        <v>0</v>
      </c>
      <c r="H643" s="1">
        <v>0</v>
      </c>
      <c r="I643" s="1">
        <v>3</v>
      </c>
      <c r="J643" s="1">
        <v>4</v>
      </c>
      <c r="K643" s="1">
        <v>0</v>
      </c>
      <c r="L643" s="1">
        <v>0</v>
      </c>
      <c r="M643" s="1">
        <v>10</v>
      </c>
      <c r="N643" s="1">
        <v>0</v>
      </c>
      <c r="O643" s="1">
        <v>18</v>
      </c>
      <c r="P643" s="1">
        <v>670</v>
      </c>
      <c r="Q643" s="1">
        <v>733</v>
      </c>
    </row>
    <row r="644" spans="1:17" x14ac:dyDescent="0.35">
      <c r="A644" s="2">
        <v>634</v>
      </c>
      <c r="C644" s="1" t="s">
        <v>8</v>
      </c>
      <c r="D644" s="1" t="s">
        <v>6</v>
      </c>
      <c r="E644" s="1">
        <v>0</v>
      </c>
      <c r="F644" s="1">
        <v>22</v>
      </c>
      <c r="G644" s="1">
        <v>0</v>
      </c>
      <c r="H644" s="1">
        <v>0</v>
      </c>
      <c r="I644" s="1">
        <v>6</v>
      </c>
      <c r="J644" s="1">
        <v>0</v>
      </c>
      <c r="K644" s="1">
        <v>0</v>
      </c>
      <c r="L644" s="1">
        <v>0</v>
      </c>
      <c r="M644" s="1">
        <v>19</v>
      </c>
      <c r="N644" s="1">
        <v>0</v>
      </c>
      <c r="O644" s="1">
        <v>23</v>
      </c>
      <c r="P644" s="1">
        <v>346</v>
      </c>
      <c r="Q644" s="1">
        <v>414</v>
      </c>
    </row>
    <row r="645" spans="1:17" x14ac:dyDescent="0.35">
      <c r="A645" s="2">
        <v>635</v>
      </c>
      <c r="D645" s="1" t="s">
        <v>7</v>
      </c>
      <c r="E645" s="1">
        <v>0</v>
      </c>
      <c r="F645" s="1">
        <v>22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28</v>
      </c>
      <c r="N645" s="1">
        <v>0</v>
      </c>
      <c r="O645" s="1">
        <v>19</v>
      </c>
      <c r="P645" s="1">
        <v>382</v>
      </c>
      <c r="Q645" s="1">
        <v>451</v>
      </c>
    </row>
    <row r="646" spans="1:17" x14ac:dyDescent="0.35">
      <c r="A646" s="2">
        <v>636</v>
      </c>
      <c r="D646" s="1" t="s">
        <v>4</v>
      </c>
      <c r="E646" s="1">
        <v>0</v>
      </c>
      <c r="F646" s="1">
        <v>47</v>
      </c>
      <c r="G646" s="1">
        <v>0</v>
      </c>
      <c r="H646" s="1">
        <v>0</v>
      </c>
      <c r="I646" s="1">
        <v>5</v>
      </c>
      <c r="J646" s="1">
        <v>3</v>
      </c>
      <c r="K646" s="1">
        <v>0</v>
      </c>
      <c r="L646" s="1">
        <v>0</v>
      </c>
      <c r="M646" s="1">
        <v>53</v>
      </c>
      <c r="N646" s="1">
        <v>0</v>
      </c>
      <c r="O646" s="1">
        <v>45</v>
      </c>
      <c r="P646" s="1">
        <v>732</v>
      </c>
      <c r="Q646" s="1">
        <v>866</v>
      </c>
    </row>
    <row r="647" spans="1:17" x14ac:dyDescent="0.35">
      <c r="A647" s="2">
        <v>637</v>
      </c>
      <c r="C647" s="1" t="s">
        <v>9</v>
      </c>
      <c r="D647" s="1" t="s">
        <v>6</v>
      </c>
      <c r="E647" s="1">
        <v>7</v>
      </c>
      <c r="F647" s="1">
        <v>68</v>
      </c>
      <c r="G647" s="1">
        <v>15</v>
      </c>
      <c r="H647" s="1">
        <v>0</v>
      </c>
      <c r="I647" s="1">
        <v>37</v>
      </c>
      <c r="J647" s="1">
        <v>17</v>
      </c>
      <c r="K647" s="1">
        <v>0</v>
      </c>
      <c r="L647" s="1">
        <v>0</v>
      </c>
      <c r="M647" s="1">
        <v>66</v>
      </c>
      <c r="N647" s="1">
        <v>3</v>
      </c>
      <c r="O647" s="1">
        <v>67</v>
      </c>
      <c r="P647" s="1">
        <v>1434</v>
      </c>
      <c r="Q647" s="1">
        <v>1675</v>
      </c>
    </row>
    <row r="648" spans="1:17" x14ac:dyDescent="0.35">
      <c r="A648" s="2">
        <v>638</v>
      </c>
      <c r="D648" s="1" t="s">
        <v>7</v>
      </c>
      <c r="E648" s="1">
        <v>96</v>
      </c>
      <c r="F648" s="1">
        <v>180</v>
      </c>
      <c r="G648" s="1">
        <v>84</v>
      </c>
      <c r="H648" s="1">
        <v>3</v>
      </c>
      <c r="I648" s="1">
        <v>69</v>
      </c>
      <c r="J648" s="1">
        <v>22</v>
      </c>
      <c r="K648" s="1">
        <v>15</v>
      </c>
      <c r="L648" s="1">
        <v>0</v>
      </c>
      <c r="M648" s="1">
        <v>218</v>
      </c>
      <c r="N648" s="1">
        <v>5</v>
      </c>
      <c r="O648" s="1">
        <v>230</v>
      </c>
      <c r="P648" s="1">
        <v>4359</v>
      </c>
      <c r="Q648" s="1">
        <v>5117</v>
      </c>
    </row>
    <row r="649" spans="1:17" x14ac:dyDescent="0.35">
      <c r="A649" s="2">
        <v>639</v>
      </c>
      <c r="D649" s="1" t="s">
        <v>4</v>
      </c>
      <c r="E649" s="1">
        <v>102</v>
      </c>
      <c r="F649" s="1">
        <v>251</v>
      </c>
      <c r="G649" s="1">
        <v>96</v>
      </c>
      <c r="H649" s="1">
        <v>3</v>
      </c>
      <c r="I649" s="1">
        <v>105</v>
      </c>
      <c r="J649" s="1">
        <v>39</v>
      </c>
      <c r="K649" s="1">
        <v>18</v>
      </c>
      <c r="L649" s="1">
        <v>6</v>
      </c>
      <c r="M649" s="1">
        <v>284</v>
      </c>
      <c r="N649" s="1">
        <v>13</v>
      </c>
      <c r="O649" s="1">
        <v>307</v>
      </c>
      <c r="P649" s="1">
        <v>5795</v>
      </c>
      <c r="Q649" s="1">
        <v>6790</v>
      </c>
    </row>
    <row r="650" spans="1:17" x14ac:dyDescent="0.35">
      <c r="A650" s="2">
        <v>640</v>
      </c>
      <c r="C650" s="1" t="s">
        <v>10</v>
      </c>
      <c r="D650" s="1" t="s">
        <v>6</v>
      </c>
      <c r="E650" s="1">
        <v>14</v>
      </c>
      <c r="F650" s="1">
        <v>10</v>
      </c>
      <c r="G650" s="1">
        <v>23</v>
      </c>
      <c r="H650" s="1">
        <v>0</v>
      </c>
      <c r="I650" s="1">
        <v>45</v>
      </c>
      <c r="J650" s="1">
        <v>16</v>
      </c>
      <c r="K650" s="1">
        <v>7</v>
      </c>
      <c r="L650" s="1">
        <v>4</v>
      </c>
      <c r="M650" s="1">
        <v>6</v>
      </c>
      <c r="N650" s="1">
        <v>3</v>
      </c>
      <c r="O650" s="1">
        <v>24</v>
      </c>
      <c r="P650" s="1">
        <v>114</v>
      </c>
      <c r="Q650" s="1">
        <v>219</v>
      </c>
    </row>
    <row r="651" spans="1:17" x14ac:dyDescent="0.35">
      <c r="A651" s="2">
        <v>641</v>
      </c>
      <c r="D651" s="1" t="s">
        <v>7</v>
      </c>
      <c r="E651" s="1">
        <v>98</v>
      </c>
      <c r="F651" s="1">
        <v>25</v>
      </c>
      <c r="G651" s="1">
        <v>30</v>
      </c>
      <c r="H651" s="1">
        <v>21</v>
      </c>
      <c r="I651" s="1">
        <v>56</v>
      </c>
      <c r="J651" s="1">
        <v>33</v>
      </c>
      <c r="K651" s="1">
        <v>3</v>
      </c>
      <c r="L651" s="1">
        <v>13</v>
      </c>
      <c r="M651" s="1">
        <v>24</v>
      </c>
      <c r="N651" s="1">
        <v>9</v>
      </c>
      <c r="O651" s="1">
        <v>69</v>
      </c>
      <c r="P651" s="1">
        <v>232</v>
      </c>
      <c r="Q651" s="1">
        <v>481</v>
      </c>
    </row>
    <row r="652" spans="1:17" x14ac:dyDescent="0.35">
      <c r="A652" s="2">
        <v>642</v>
      </c>
      <c r="D652" s="1" t="s">
        <v>4</v>
      </c>
      <c r="E652" s="1">
        <v>110</v>
      </c>
      <c r="F652" s="1">
        <v>39</v>
      </c>
      <c r="G652" s="1">
        <v>59</v>
      </c>
      <c r="H652" s="1">
        <v>29</v>
      </c>
      <c r="I652" s="1">
        <v>99</v>
      </c>
      <c r="J652" s="1">
        <v>51</v>
      </c>
      <c r="K652" s="1">
        <v>10</v>
      </c>
      <c r="L652" s="1">
        <v>19</v>
      </c>
      <c r="M652" s="1">
        <v>25</v>
      </c>
      <c r="N652" s="1">
        <v>13</v>
      </c>
      <c r="O652" s="1">
        <v>93</v>
      </c>
      <c r="P652" s="1">
        <v>349</v>
      </c>
      <c r="Q652" s="1">
        <v>701</v>
      </c>
    </row>
    <row r="653" spans="1:17" x14ac:dyDescent="0.35">
      <c r="A653" s="2">
        <v>643</v>
      </c>
      <c r="C653" s="1" t="s">
        <v>4</v>
      </c>
      <c r="D653" s="1" t="s">
        <v>6</v>
      </c>
      <c r="E653" s="1">
        <v>26</v>
      </c>
      <c r="F653" s="1">
        <v>118</v>
      </c>
      <c r="G653" s="1">
        <v>36</v>
      </c>
      <c r="H653" s="1">
        <v>0</v>
      </c>
      <c r="I653" s="1">
        <v>89</v>
      </c>
      <c r="J653" s="1">
        <v>39</v>
      </c>
      <c r="K653" s="1">
        <v>9</v>
      </c>
      <c r="L653" s="1">
        <v>10</v>
      </c>
      <c r="M653" s="1">
        <v>98</v>
      </c>
      <c r="N653" s="1">
        <v>8</v>
      </c>
      <c r="O653" s="1">
        <v>133</v>
      </c>
      <c r="P653" s="1">
        <v>2230</v>
      </c>
      <c r="Q653" s="1">
        <v>2678</v>
      </c>
    </row>
    <row r="654" spans="1:17" x14ac:dyDescent="0.35">
      <c r="A654" s="2">
        <v>644</v>
      </c>
      <c r="D654" s="1" t="s">
        <v>7</v>
      </c>
      <c r="E654" s="1">
        <v>188</v>
      </c>
      <c r="F654" s="1">
        <v>248</v>
      </c>
      <c r="G654" s="1">
        <v>112</v>
      </c>
      <c r="H654" s="1">
        <v>27</v>
      </c>
      <c r="I654" s="1">
        <v>125</v>
      </c>
      <c r="J654" s="1">
        <v>60</v>
      </c>
      <c r="K654" s="1">
        <v>15</v>
      </c>
      <c r="L654" s="1">
        <v>18</v>
      </c>
      <c r="M654" s="1">
        <v>273</v>
      </c>
      <c r="N654" s="1">
        <v>18</v>
      </c>
      <c r="O654" s="1">
        <v>334</v>
      </c>
      <c r="P654" s="1">
        <v>5314</v>
      </c>
      <c r="Q654" s="1">
        <v>6413</v>
      </c>
    </row>
    <row r="655" spans="1:17" x14ac:dyDescent="0.35">
      <c r="A655" s="2">
        <v>645</v>
      </c>
      <c r="D655" s="1" t="s">
        <v>4</v>
      </c>
      <c r="E655" s="1">
        <v>214</v>
      </c>
      <c r="F655" s="1">
        <v>363</v>
      </c>
      <c r="G655" s="1">
        <v>156</v>
      </c>
      <c r="H655" s="1">
        <v>30</v>
      </c>
      <c r="I655" s="1">
        <v>210</v>
      </c>
      <c r="J655" s="1">
        <v>96</v>
      </c>
      <c r="K655" s="1">
        <v>33</v>
      </c>
      <c r="L655" s="1">
        <v>26</v>
      </c>
      <c r="M655" s="1">
        <v>370</v>
      </c>
      <c r="N655" s="1">
        <v>26</v>
      </c>
      <c r="O655" s="1">
        <v>464</v>
      </c>
      <c r="P655" s="1">
        <v>7546</v>
      </c>
      <c r="Q655" s="1">
        <v>9091</v>
      </c>
    </row>
    <row r="656" spans="1:17" x14ac:dyDescent="0.35">
      <c r="A656" s="2">
        <v>646</v>
      </c>
      <c r="B656" s="1" t="s">
        <v>93</v>
      </c>
      <c r="C656" s="1" t="s">
        <v>5</v>
      </c>
      <c r="D656" s="1" t="s">
        <v>6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23</v>
      </c>
      <c r="Q656" s="1">
        <v>24</v>
      </c>
    </row>
    <row r="657" spans="1:17" x14ac:dyDescent="0.35">
      <c r="A657" s="2">
        <v>647</v>
      </c>
      <c r="D657" s="1" t="s">
        <v>7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15</v>
      </c>
      <c r="Q657" s="1">
        <v>15</v>
      </c>
    </row>
    <row r="658" spans="1:17" x14ac:dyDescent="0.35">
      <c r="A658" s="2">
        <v>648</v>
      </c>
      <c r="D658" s="1" t="s">
        <v>4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38</v>
      </c>
      <c r="Q658" s="1">
        <v>40</v>
      </c>
    </row>
    <row r="659" spans="1:17" x14ac:dyDescent="0.35">
      <c r="A659" s="2">
        <v>649</v>
      </c>
      <c r="C659" s="1" t="s">
        <v>8</v>
      </c>
      <c r="D659" s="1" t="s">
        <v>6</v>
      </c>
      <c r="E659" s="1">
        <v>0</v>
      </c>
      <c r="F659" s="1">
        <v>3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3</v>
      </c>
      <c r="P659" s="1">
        <v>79</v>
      </c>
      <c r="Q659" s="1">
        <v>84</v>
      </c>
    </row>
    <row r="660" spans="1:17" x14ac:dyDescent="0.35">
      <c r="A660" s="2">
        <v>650</v>
      </c>
      <c r="D660" s="1" t="s">
        <v>7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7</v>
      </c>
      <c r="N660" s="1">
        <v>0</v>
      </c>
      <c r="O660" s="1">
        <v>0</v>
      </c>
      <c r="P660" s="1">
        <v>60</v>
      </c>
      <c r="Q660" s="1">
        <v>70</v>
      </c>
    </row>
    <row r="661" spans="1:17" x14ac:dyDescent="0.35">
      <c r="A661" s="2">
        <v>651</v>
      </c>
      <c r="D661" s="1" t="s">
        <v>4</v>
      </c>
      <c r="E661" s="1">
        <v>0</v>
      </c>
      <c r="F661" s="1">
        <v>3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8</v>
      </c>
      <c r="N661" s="1">
        <v>0</v>
      </c>
      <c r="O661" s="1">
        <v>9</v>
      </c>
      <c r="P661" s="1">
        <v>136</v>
      </c>
      <c r="Q661" s="1">
        <v>153</v>
      </c>
    </row>
    <row r="662" spans="1:17" x14ac:dyDescent="0.35">
      <c r="A662" s="2">
        <v>652</v>
      </c>
      <c r="C662" s="1" t="s">
        <v>9</v>
      </c>
      <c r="D662" s="1" t="s">
        <v>6</v>
      </c>
      <c r="E662" s="1">
        <v>149</v>
      </c>
      <c r="F662" s="1">
        <v>52</v>
      </c>
      <c r="G662" s="1">
        <v>39</v>
      </c>
      <c r="H662" s="1">
        <v>6</v>
      </c>
      <c r="I662" s="1">
        <v>166</v>
      </c>
      <c r="J662" s="1">
        <v>114</v>
      </c>
      <c r="K662" s="1">
        <v>27</v>
      </c>
      <c r="L662" s="1">
        <v>17</v>
      </c>
      <c r="M662" s="1">
        <v>319</v>
      </c>
      <c r="N662" s="1">
        <v>28</v>
      </c>
      <c r="O662" s="1">
        <v>254</v>
      </c>
      <c r="P662" s="1">
        <v>2305</v>
      </c>
      <c r="Q662" s="1">
        <v>3135</v>
      </c>
    </row>
    <row r="663" spans="1:17" x14ac:dyDescent="0.35">
      <c r="A663" s="2">
        <v>653</v>
      </c>
      <c r="D663" s="1" t="s">
        <v>7</v>
      </c>
      <c r="E663" s="1">
        <v>397</v>
      </c>
      <c r="F663" s="1">
        <v>130</v>
      </c>
      <c r="G663" s="1">
        <v>78</v>
      </c>
      <c r="H663" s="1">
        <v>3</v>
      </c>
      <c r="I663" s="1">
        <v>161</v>
      </c>
      <c r="J663" s="1">
        <v>73</v>
      </c>
      <c r="K663" s="1">
        <v>31</v>
      </c>
      <c r="L663" s="1">
        <v>26</v>
      </c>
      <c r="M663" s="1">
        <v>527</v>
      </c>
      <c r="N663" s="1">
        <v>12</v>
      </c>
      <c r="O663" s="1">
        <v>366</v>
      </c>
      <c r="P663" s="1">
        <v>2287</v>
      </c>
      <c r="Q663" s="1">
        <v>3488</v>
      </c>
    </row>
    <row r="664" spans="1:17" x14ac:dyDescent="0.35">
      <c r="A664" s="2">
        <v>654</v>
      </c>
      <c r="D664" s="1" t="s">
        <v>4</v>
      </c>
      <c r="E664" s="1">
        <v>550</v>
      </c>
      <c r="F664" s="1">
        <v>182</v>
      </c>
      <c r="G664" s="1">
        <v>111</v>
      </c>
      <c r="H664" s="1">
        <v>10</v>
      </c>
      <c r="I664" s="1">
        <v>327</v>
      </c>
      <c r="J664" s="1">
        <v>189</v>
      </c>
      <c r="K664" s="1">
        <v>50</v>
      </c>
      <c r="L664" s="1">
        <v>38</v>
      </c>
      <c r="M664" s="1">
        <v>843</v>
      </c>
      <c r="N664" s="1">
        <v>42</v>
      </c>
      <c r="O664" s="1">
        <v>627</v>
      </c>
      <c r="P664" s="1">
        <v>4593</v>
      </c>
      <c r="Q664" s="1">
        <v>6621</v>
      </c>
    </row>
    <row r="665" spans="1:17" x14ac:dyDescent="0.35">
      <c r="A665" s="2">
        <v>655</v>
      </c>
      <c r="C665" s="1" t="s">
        <v>10</v>
      </c>
      <c r="D665" s="1" t="s">
        <v>6</v>
      </c>
      <c r="E665" s="1">
        <v>186</v>
      </c>
      <c r="F665" s="1">
        <v>47</v>
      </c>
      <c r="G665" s="1">
        <v>103</v>
      </c>
      <c r="H665" s="1">
        <v>42</v>
      </c>
      <c r="I665" s="1">
        <v>248</v>
      </c>
      <c r="J665" s="1">
        <v>209</v>
      </c>
      <c r="K665" s="1">
        <v>52</v>
      </c>
      <c r="L665" s="1">
        <v>36</v>
      </c>
      <c r="M665" s="1">
        <v>125</v>
      </c>
      <c r="N665" s="1">
        <v>81</v>
      </c>
      <c r="O665" s="1">
        <v>164</v>
      </c>
      <c r="P665" s="1">
        <v>316</v>
      </c>
      <c r="Q665" s="1">
        <v>1023</v>
      </c>
    </row>
    <row r="666" spans="1:17" x14ac:dyDescent="0.35">
      <c r="A666" s="2">
        <v>656</v>
      </c>
      <c r="D666" s="1" t="s">
        <v>7</v>
      </c>
      <c r="E666" s="1">
        <v>461</v>
      </c>
      <c r="F666" s="1">
        <v>77</v>
      </c>
      <c r="G666" s="1">
        <v>64</v>
      </c>
      <c r="H666" s="1">
        <v>55</v>
      </c>
      <c r="I666" s="1">
        <v>226</v>
      </c>
      <c r="J666" s="1">
        <v>160</v>
      </c>
      <c r="K666" s="1">
        <v>47</v>
      </c>
      <c r="L666" s="1">
        <v>51</v>
      </c>
      <c r="M666" s="1">
        <v>170</v>
      </c>
      <c r="N666" s="1">
        <v>54</v>
      </c>
      <c r="O666" s="1">
        <v>202</v>
      </c>
      <c r="P666" s="1">
        <v>312</v>
      </c>
      <c r="Q666" s="1">
        <v>1114</v>
      </c>
    </row>
    <row r="667" spans="1:17" x14ac:dyDescent="0.35">
      <c r="A667" s="2">
        <v>657</v>
      </c>
      <c r="D667" s="1" t="s">
        <v>4</v>
      </c>
      <c r="E667" s="1">
        <v>650</v>
      </c>
      <c r="F667" s="1">
        <v>127</v>
      </c>
      <c r="G667" s="1">
        <v>171</v>
      </c>
      <c r="H667" s="1">
        <v>98</v>
      </c>
      <c r="I667" s="1">
        <v>478</v>
      </c>
      <c r="J667" s="1">
        <v>369</v>
      </c>
      <c r="K667" s="1">
        <v>97</v>
      </c>
      <c r="L667" s="1">
        <v>84</v>
      </c>
      <c r="M667" s="1">
        <v>300</v>
      </c>
      <c r="N667" s="1">
        <v>133</v>
      </c>
      <c r="O667" s="1">
        <v>365</v>
      </c>
      <c r="P667" s="1">
        <v>624</v>
      </c>
      <c r="Q667" s="1">
        <v>2138</v>
      </c>
    </row>
    <row r="668" spans="1:17" x14ac:dyDescent="0.35">
      <c r="A668" s="2">
        <v>658</v>
      </c>
      <c r="C668" s="1" t="s">
        <v>4</v>
      </c>
      <c r="D668" s="1" t="s">
        <v>6</v>
      </c>
      <c r="E668" s="1">
        <v>340</v>
      </c>
      <c r="F668" s="1">
        <v>107</v>
      </c>
      <c r="G668" s="1">
        <v>139</v>
      </c>
      <c r="H668" s="1">
        <v>47</v>
      </c>
      <c r="I668" s="1">
        <v>417</v>
      </c>
      <c r="J668" s="1">
        <v>320</v>
      </c>
      <c r="K668" s="1">
        <v>72</v>
      </c>
      <c r="L668" s="1">
        <v>48</v>
      </c>
      <c r="M668" s="1">
        <v>446</v>
      </c>
      <c r="N668" s="1">
        <v>108</v>
      </c>
      <c r="O668" s="1">
        <v>418</v>
      </c>
      <c r="P668" s="1">
        <v>2723</v>
      </c>
      <c r="Q668" s="1">
        <v>4267</v>
      </c>
    </row>
    <row r="669" spans="1:17" x14ac:dyDescent="0.35">
      <c r="A669" s="2">
        <v>659</v>
      </c>
      <c r="D669" s="1" t="s">
        <v>7</v>
      </c>
      <c r="E669" s="1">
        <v>857</v>
      </c>
      <c r="F669" s="1">
        <v>206</v>
      </c>
      <c r="G669" s="1">
        <v>140</v>
      </c>
      <c r="H669" s="1">
        <v>54</v>
      </c>
      <c r="I669" s="1">
        <v>387</v>
      </c>
      <c r="J669" s="1">
        <v>231</v>
      </c>
      <c r="K669" s="1">
        <v>75</v>
      </c>
      <c r="L669" s="1">
        <v>72</v>
      </c>
      <c r="M669" s="1">
        <v>705</v>
      </c>
      <c r="N669" s="1">
        <v>65</v>
      </c>
      <c r="O669" s="1">
        <v>575</v>
      </c>
      <c r="P669" s="1">
        <v>2673</v>
      </c>
      <c r="Q669" s="1">
        <v>4686</v>
      </c>
    </row>
    <row r="670" spans="1:17" x14ac:dyDescent="0.35">
      <c r="A670" s="2">
        <v>660</v>
      </c>
      <c r="D670" s="1" t="s">
        <v>4</v>
      </c>
      <c r="E670" s="1">
        <v>1199</v>
      </c>
      <c r="F670" s="1">
        <v>308</v>
      </c>
      <c r="G670" s="1">
        <v>283</v>
      </c>
      <c r="H670" s="1">
        <v>105</v>
      </c>
      <c r="I670" s="1">
        <v>797</v>
      </c>
      <c r="J670" s="1">
        <v>557</v>
      </c>
      <c r="K670" s="1">
        <v>149</v>
      </c>
      <c r="L670" s="1">
        <v>121</v>
      </c>
      <c r="M670" s="1">
        <v>1151</v>
      </c>
      <c r="N670" s="1">
        <v>177</v>
      </c>
      <c r="O670" s="1">
        <v>993</v>
      </c>
      <c r="P670" s="1">
        <v>5391</v>
      </c>
      <c r="Q670" s="1">
        <v>8948</v>
      </c>
    </row>
    <row r="671" spans="1:17" x14ac:dyDescent="0.35">
      <c r="A671" s="2">
        <v>661</v>
      </c>
      <c r="B671" s="1" t="s">
        <v>94</v>
      </c>
      <c r="C671" s="1" t="s">
        <v>5</v>
      </c>
      <c r="D671" s="1" t="s">
        <v>6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47</v>
      </c>
      <c r="Q671" s="1">
        <v>49</v>
      </c>
    </row>
    <row r="672" spans="1:17" x14ac:dyDescent="0.35">
      <c r="A672" s="2">
        <v>662</v>
      </c>
      <c r="D672" s="1" t="s">
        <v>7</v>
      </c>
      <c r="E672" s="1">
        <v>0</v>
      </c>
      <c r="F672" s="1">
        <v>4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7</v>
      </c>
      <c r="P672" s="1">
        <v>43</v>
      </c>
      <c r="Q672" s="1">
        <v>53</v>
      </c>
    </row>
    <row r="673" spans="1:17" x14ac:dyDescent="0.35">
      <c r="A673" s="2">
        <v>663</v>
      </c>
      <c r="D673" s="1" t="s">
        <v>4</v>
      </c>
      <c r="E673" s="1">
        <v>0</v>
      </c>
      <c r="F673" s="1">
        <v>3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7</v>
      </c>
      <c r="P673" s="1">
        <v>94</v>
      </c>
      <c r="Q673" s="1">
        <v>98</v>
      </c>
    </row>
    <row r="674" spans="1:17" x14ac:dyDescent="0.35">
      <c r="A674" s="2">
        <v>664</v>
      </c>
      <c r="C674" s="1" t="s">
        <v>8</v>
      </c>
      <c r="D674" s="1" t="s">
        <v>6</v>
      </c>
      <c r="E674" s="1">
        <v>0</v>
      </c>
      <c r="F674" s="1">
        <v>6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4</v>
      </c>
      <c r="N674" s="1">
        <v>0</v>
      </c>
      <c r="O674" s="1">
        <v>3</v>
      </c>
      <c r="P674" s="1">
        <v>107</v>
      </c>
      <c r="Q674" s="1">
        <v>116</v>
      </c>
    </row>
    <row r="675" spans="1:17" x14ac:dyDescent="0.35">
      <c r="A675" s="2">
        <v>665</v>
      </c>
      <c r="D675" s="1" t="s">
        <v>7</v>
      </c>
      <c r="E675" s="1">
        <v>0</v>
      </c>
      <c r="F675" s="1">
        <v>9</v>
      </c>
      <c r="G675" s="1">
        <v>0</v>
      </c>
      <c r="H675" s="1">
        <v>0</v>
      </c>
      <c r="I675" s="1">
        <v>3</v>
      </c>
      <c r="J675" s="1">
        <v>0</v>
      </c>
      <c r="K675" s="1">
        <v>0</v>
      </c>
      <c r="L675" s="1">
        <v>0</v>
      </c>
      <c r="M675" s="1">
        <v>8</v>
      </c>
      <c r="N675" s="1">
        <v>0</v>
      </c>
      <c r="O675" s="1">
        <v>6</v>
      </c>
      <c r="P675" s="1">
        <v>102</v>
      </c>
      <c r="Q675" s="1">
        <v>115</v>
      </c>
    </row>
    <row r="676" spans="1:17" x14ac:dyDescent="0.35">
      <c r="A676" s="2">
        <v>666</v>
      </c>
      <c r="D676" s="1" t="s">
        <v>4</v>
      </c>
      <c r="E676" s="1">
        <v>3</v>
      </c>
      <c r="F676" s="1">
        <v>12</v>
      </c>
      <c r="G676" s="1">
        <v>0</v>
      </c>
      <c r="H676" s="1">
        <v>0</v>
      </c>
      <c r="I676" s="1">
        <v>3</v>
      </c>
      <c r="J676" s="1">
        <v>0</v>
      </c>
      <c r="K676" s="1">
        <v>0</v>
      </c>
      <c r="L676" s="1">
        <v>0</v>
      </c>
      <c r="M676" s="1">
        <v>14</v>
      </c>
      <c r="N676" s="1">
        <v>0</v>
      </c>
      <c r="O676" s="1">
        <v>5</v>
      </c>
      <c r="P676" s="1">
        <v>208</v>
      </c>
      <c r="Q676" s="1">
        <v>230</v>
      </c>
    </row>
    <row r="677" spans="1:17" x14ac:dyDescent="0.35">
      <c r="A677" s="2">
        <v>667</v>
      </c>
      <c r="C677" s="1" t="s">
        <v>9</v>
      </c>
      <c r="D677" s="1" t="s">
        <v>6</v>
      </c>
      <c r="E677" s="1">
        <v>135</v>
      </c>
      <c r="F677" s="1">
        <v>72</v>
      </c>
      <c r="G677" s="1">
        <v>51</v>
      </c>
      <c r="H677" s="1">
        <v>0</v>
      </c>
      <c r="I677" s="1">
        <v>122</v>
      </c>
      <c r="J677" s="1">
        <v>94</v>
      </c>
      <c r="K677" s="1">
        <v>13</v>
      </c>
      <c r="L677" s="1">
        <v>13</v>
      </c>
      <c r="M677" s="1">
        <v>148</v>
      </c>
      <c r="N677" s="1">
        <v>24</v>
      </c>
      <c r="O677" s="1">
        <v>180</v>
      </c>
      <c r="P677" s="1">
        <v>1765</v>
      </c>
      <c r="Q677" s="1">
        <v>2391</v>
      </c>
    </row>
    <row r="678" spans="1:17" x14ac:dyDescent="0.35">
      <c r="A678" s="2">
        <v>668</v>
      </c>
      <c r="D678" s="1" t="s">
        <v>7</v>
      </c>
      <c r="E678" s="1">
        <v>295</v>
      </c>
      <c r="F678" s="1">
        <v>93</v>
      </c>
      <c r="G678" s="1">
        <v>88</v>
      </c>
      <c r="H678" s="1">
        <v>3</v>
      </c>
      <c r="I678" s="1">
        <v>120</v>
      </c>
      <c r="J678" s="1">
        <v>58</v>
      </c>
      <c r="K678" s="1">
        <v>16</v>
      </c>
      <c r="L678" s="1">
        <v>31</v>
      </c>
      <c r="M678" s="1">
        <v>334</v>
      </c>
      <c r="N678" s="1">
        <v>18</v>
      </c>
      <c r="O678" s="1">
        <v>263</v>
      </c>
      <c r="P678" s="1">
        <v>1864</v>
      </c>
      <c r="Q678" s="1">
        <v>2744</v>
      </c>
    </row>
    <row r="679" spans="1:17" x14ac:dyDescent="0.35">
      <c r="A679" s="2">
        <v>669</v>
      </c>
      <c r="D679" s="1" t="s">
        <v>4</v>
      </c>
      <c r="E679" s="1">
        <v>433</v>
      </c>
      <c r="F679" s="1">
        <v>166</v>
      </c>
      <c r="G679" s="1">
        <v>135</v>
      </c>
      <c r="H679" s="1">
        <v>3</v>
      </c>
      <c r="I679" s="1">
        <v>246</v>
      </c>
      <c r="J679" s="1">
        <v>154</v>
      </c>
      <c r="K679" s="1">
        <v>36</v>
      </c>
      <c r="L679" s="1">
        <v>51</v>
      </c>
      <c r="M679" s="1">
        <v>488</v>
      </c>
      <c r="N679" s="1">
        <v>41</v>
      </c>
      <c r="O679" s="1">
        <v>446</v>
      </c>
      <c r="P679" s="1">
        <v>3623</v>
      </c>
      <c r="Q679" s="1">
        <v>5133</v>
      </c>
    </row>
    <row r="680" spans="1:17" x14ac:dyDescent="0.35">
      <c r="A680" s="2">
        <v>670</v>
      </c>
      <c r="C680" s="1" t="s">
        <v>10</v>
      </c>
      <c r="D680" s="1" t="s">
        <v>6</v>
      </c>
      <c r="E680" s="1">
        <v>245</v>
      </c>
      <c r="F680" s="1">
        <v>68</v>
      </c>
      <c r="G680" s="1">
        <v>131</v>
      </c>
      <c r="H680" s="1">
        <v>62</v>
      </c>
      <c r="I680" s="1">
        <v>317</v>
      </c>
      <c r="J680" s="1">
        <v>296</v>
      </c>
      <c r="K680" s="1">
        <v>63</v>
      </c>
      <c r="L680" s="1">
        <v>63</v>
      </c>
      <c r="M680" s="1">
        <v>122</v>
      </c>
      <c r="N680" s="1">
        <v>80</v>
      </c>
      <c r="O680" s="1">
        <v>202</v>
      </c>
      <c r="P680" s="1">
        <v>527</v>
      </c>
      <c r="Q680" s="1">
        <v>1419</v>
      </c>
    </row>
    <row r="681" spans="1:17" x14ac:dyDescent="0.35">
      <c r="A681" s="2">
        <v>671</v>
      </c>
      <c r="D681" s="1" t="s">
        <v>7</v>
      </c>
      <c r="E681" s="1">
        <v>637</v>
      </c>
      <c r="F681" s="1">
        <v>124</v>
      </c>
      <c r="G681" s="1">
        <v>130</v>
      </c>
      <c r="H681" s="1">
        <v>93</v>
      </c>
      <c r="I681" s="1">
        <v>355</v>
      </c>
      <c r="J681" s="1">
        <v>238</v>
      </c>
      <c r="K681" s="1">
        <v>67</v>
      </c>
      <c r="L681" s="1">
        <v>48</v>
      </c>
      <c r="M681" s="1">
        <v>208</v>
      </c>
      <c r="N681" s="1">
        <v>72</v>
      </c>
      <c r="O681" s="1">
        <v>292</v>
      </c>
      <c r="P681" s="1">
        <v>500</v>
      </c>
      <c r="Q681" s="1">
        <v>1673</v>
      </c>
    </row>
    <row r="682" spans="1:17" x14ac:dyDescent="0.35">
      <c r="A682" s="2">
        <v>672</v>
      </c>
      <c r="D682" s="1" t="s">
        <v>4</v>
      </c>
      <c r="E682" s="1">
        <v>885</v>
      </c>
      <c r="F682" s="1">
        <v>190</v>
      </c>
      <c r="G682" s="1">
        <v>267</v>
      </c>
      <c r="H682" s="1">
        <v>154</v>
      </c>
      <c r="I682" s="1">
        <v>679</v>
      </c>
      <c r="J682" s="1">
        <v>531</v>
      </c>
      <c r="K682" s="1">
        <v>128</v>
      </c>
      <c r="L682" s="1">
        <v>109</v>
      </c>
      <c r="M682" s="1">
        <v>332</v>
      </c>
      <c r="N682" s="1">
        <v>154</v>
      </c>
      <c r="O682" s="1">
        <v>493</v>
      </c>
      <c r="P682" s="1">
        <v>1031</v>
      </c>
      <c r="Q682" s="1">
        <v>3094</v>
      </c>
    </row>
    <row r="683" spans="1:17" x14ac:dyDescent="0.35">
      <c r="A683" s="2">
        <v>673</v>
      </c>
      <c r="C683" s="1" t="s">
        <v>4</v>
      </c>
      <c r="D683" s="1" t="s">
        <v>6</v>
      </c>
      <c r="E683" s="1">
        <v>381</v>
      </c>
      <c r="F683" s="1">
        <v>146</v>
      </c>
      <c r="G683" s="1">
        <v>182</v>
      </c>
      <c r="H683" s="1">
        <v>70</v>
      </c>
      <c r="I683" s="1">
        <v>447</v>
      </c>
      <c r="J683" s="1">
        <v>392</v>
      </c>
      <c r="K683" s="1">
        <v>81</v>
      </c>
      <c r="L683" s="1">
        <v>77</v>
      </c>
      <c r="M683" s="1">
        <v>275</v>
      </c>
      <c r="N683" s="1">
        <v>102</v>
      </c>
      <c r="O683" s="1">
        <v>383</v>
      </c>
      <c r="P683" s="1">
        <v>2453</v>
      </c>
      <c r="Q683" s="1">
        <v>3977</v>
      </c>
    </row>
    <row r="684" spans="1:17" x14ac:dyDescent="0.35">
      <c r="A684" s="2">
        <v>674</v>
      </c>
      <c r="D684" s="1" t="s">
        <v>7</v>
      </c>
      <c r="E684" s="1">
        <v>933</v>
      </c>
      <c r="F684" s="1">
        <v>223</v>
      </c>
      <c r="G684" s="1">
        <v>219</v>
      </c>
      <c r="H684" s="1">
        <v>97</v>
      </c>
      <c r="I684" s="1">
        <v>479</v>
      </c>
      <c r="J684" s="1">
        <v>292</v>
      </c>
      <c r="K684" s="1">
        <v>86</v>
      </c>
      <c r="L684" s="1">
        <v>77</v>
      </c>
      <c r="M684" s="1">
        <v>554</v>
      </c>
      <c r="N684" s="1">
        <v>96</v>
      </c>
      <c r="O684" s="1">
        <v>565</v>
      </c>
      <c r="P684" s="1">
        <v>2509</v>
      </c>
      <c r="Q684" s="1">
        <v>4582</v>
      </c>
    </row>
    <row r="685" spans="1:17" x14ac:dyDescent="0.35">
      <c r="A685" s="2">
        <v>675</v>
      </c>
      <c r="D685" s="1" t="s">
        <v>4</v>
      </c>
      <c r="E685" s="1">
        <v>1318</v>
      </c>
      <c r="F685" s="1">
        <v>370</v>
      </c>
      <c r="G685" s="1">
        <v>404</v>
      </c>
      <c r="H685" s="1">
        <v>162</v>
      </c>
      <c r="I685" s="1">
        <v>923</v>
      </c>
      <c r="J685" s="1">
        <v>687</v>
      </c>
      <c r="K685" s="1">
        <v>164</v>
      </c>
      <c r="L685" s="1">
        <v>157</v>
      </c>
      <c r="M685" s="1">
        <v>833</v>
      </c>
      <c r="N685" s="1">
        <v>196</v>
      </c>
      <c r="O685" s="1">
        <v>954</v>
      </c>
      <c r="P685" s="1">
        <v>4954</v>
      </c>
      <c r="Q685" s="1">
        <v>8561</v>
      </c>
    </row>
    <row r="686" spans="1:17" x14ac:dyDescent="0.35">
      <c r="A686" s="2">
        <v>676</v>
      </c>
      <c r="B686" s="1" t="s">
        <v>95</v>
      </c>
      <c r="C686" s="1" t="s">
        <v>5</v>
      </c>
      <c r="D686" s="1" t="s">
        <v>6</v>
      </c>
      <c r="E686" s="1">
        <v>0</v>
      </c>
      <c r="F686" s="1">
        <v>5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7</v>
      </c>
      <c r="P686" s="1">
        <v>75</v>
      </c>
      <c r="Q686" s="1">
        <v>84</v>
      </c>
    </row>
    <row r="687" spans="1:17" x14ac:dyDescent="0.35">
      <c r="A687" s="2">
        <v>677</v>
      </c>
      <c r="D687" s="1" t="s">
        <v>7</v>
      </c>
      <c r="E687" s="1">
        <v>0</v>
      </c>
      <c r="F687" s="1">
        <v>4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6</v>
      </c>
      <c r="N687" s="1">
        <v>0</v>
      </c>
      <c r="O687" s="1">
        <v>0</v>
      </c>
      <c r="P687" s="1">
        <v>55</v>
      </c>
      <c r="Q687" s="1">
        <v>64</v>
      </c>
    </row>
    <row r="688" spans="1:17" x14ac:dyDescent="0.35">
      <c r="A688" s="2">
        <v>678</v>
      </c>
      <c r="D688" s="1" t="s">
        <v>4</v>
      </c>
      <c r="E688" s="1">
        <v>0</v>
      </c>
      <c r="F688" s="1">
        <v>10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3</v>
      </c>
      <c r="N688" s="1">
        <v>0</v>
      </c>
      <c r="O688" s="1">
        <v>8</v>
      </c>
      <c r="P688" s="1">
        <v>130</v>
      </c>
      <c r="Q688" s="1">
        <v>153</v>
      </c>
    </row>
    <row r="689" spans="1:17" x14ac:dyDescent="0.35">
      <c r="A689" s="2">
        <v>679</v>
      </c>
      <c r="C689" s="1" t="s">
        <v>8</v>
      </c>
      <c r="D689" s="1" t="s">
        <v>6</v>
      </c>
      <c r="E689" s="1">
        <v>0</v>
      </c>
      <c r="F689" s="1">
        <v>4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3</v>
      </c>
      <c r="N689" s="1">
        <v>0</v>
      </c>
      <c r="O689" s="1">
        <v>3</v>
      </c>
      <c r="P689" s="1">
        <v>83</v>
      </c>
      <c r="Q689" s="1">
        <v>104</v>
      </c>
    </row>
    <row r="690" spans="1:17" x14ac:dyDescent="0.35">
      <c r="A690" s="2">
        <v>680</v>
      </c>
      <c r="D690" s="1" t="s">
        <v>7</v>
      </c>
      <c r="E690" s="1">
        <v>0</v>
      </c>
      <c r="F690" s="1">
        <v>10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8</v>
      </c>
      <c r="N690" s="1">
        <v>0</v>
      </c>
      <c r="O690" s="1">
        <v>3</v>
      </c>
      <c r="P690" s="1">
        <v>71</v>
      </c>
      <c r="Q690" s="1">
        <v>85</v>
      </c>
    </row>
    <row r="691" spans="1:17" x14ac:dyDescent="0.35">
      <c r="A691" s="2">
        <v>681</v>
      </c>
      <c r="D691" s="1" t="s">
        <v>4</v>
      </c>
      <c r="E691" s="1">
        <v>0</v>
      </c>
      <c r="F691" s="1">
        <v>13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7</v>
      </c>
      <c r="N691" s="1">
        <v>0</v>
      </c>
      <c r="O691" s="1">
        <v>8</v>
      </c>
      <c r="P691" s="1">
        <v>155</v>
      </c>
      <c r="Q691" s="1">
        <v>186</v>
      </c>
    </row>
    <row r="692" spans="1:17" x14ac:dyDescent="0.35">
      <c r="A692" s="2">
        <v>682</v>
      </c>
      <c r="C692" s="1" t="s">
        <v>9</v>
      </c>
      <c r="D692" s="1" t="s">
        <v>6</v>
      </c>
      <c r="E692" s="1">
        <v>101</v>
      </c>
      <c r="F692" s="1">
        <v>200</v>
      </c>
      <c r="G692" s="1">
        <v>39</v>
      </c>
      <c r="H692" s="1">
        <v>0</v>
      </c>
      <c r="I692" s="1">
        <v>168</v>
      </c>
      <c r="J692" s="1">
        <v>58</v>
      </c>
      <c r="K692" s="1">
        <v>16</v>
      </c>
      <c r="L692" s="1">
        <v>7</v>
      </c>
      <c r="M692" s="1">
        <v>182</v>
      </c>
      <c r="N692" s="1">
        <v>14</v>
      </c>
      <c r="O692" s="1">
        <v>213</v>
      </c>
      <c r="P692" s="1">
        <v>1844</v>
      </c>
      <c r="Q692" s="1">
        <v>2607</v>
      </c>
    </row>
    <row r="693" spans="1:17" x14ac:dyDescent="0.35">
      <c r="A693" s="2">
        <v>683</v>
      </c>
      <c r="D693" s="1" t="s">
        <v>7</v>
      </c>
      <c r="E693" s="1">
        <v>240</v>
      </c>
      <c r="F693" s="1">
        <v>287</v>
      </c>
      <c r="G693" s="1">
        <v>62</v>
      </c>
      <c r="H693" s="1">
        <v>0</v>
      </c>
      <c r="I693" s="1">
        <v>127</v>
      </c>
      <c r="J693" s="1">
        <v>36</v>
      </c>
      <c r="K693" s="1">
        <v>24</v>
      </c>
      <c r="L693" s="1">
        <v>17</v>
      </c>
      <c r="M693" s="1">
        <v>323</v>
      </c>
      <c r="N693" s="1">
        <v>14</v>
      </c>
      <c r="O693" s="1">
        <v>337</v>
      </c>
      <c r="P693" s="1">
        <v>1848</v>
      </c>
      <c r="Q693" s="1">
        <v>2876</v>
      </c>
    </row>
    <row r="694" spans="1:17" x14ac:dyDescent="0.35">
      <c r="A694" s="2">
        <v>684</v>
      </c>
      <c r="D694" s="1" t="s">
        <v>4</v>
      </c>
      <c r="E694" s="1">
        <v>337</v>
      </c>
      <c r="F694" s="1">
        <v>486</v>
      </c>
      <c r="G694" s="1">
        <v>102</v>
      </c>
      <c r="H694" s="1">
        <v>0</v>
      </c>
      <c r="I694" s="1">
        <v>292</v>
      </c>
      <c r="J694" s="1">
        <v>94</v>
      </c>
      <c r="K694" s="1">
        <v>41</v>
      </c>
      <c r="L694" s="1">
        <v>26</v>
      </c>
      <c r="M694" s="1">
        <v>506</v>
      </c>
      <c r="N694" s="1">
        <v>30</v>
      </c>
      <c r="O694" s="1">
        <v>551</v>
      </c>
      <c r="P694" s="1">
        <v>3688</v>
      </c>
      <c r="Q694" s="1">
        <v>5488</v>
      </c>
    </row>
    <row r="695" spans="1:17" x14ac:dyDescent="0.35">
      <c r="A695" s="2">
        <v>685</v>
      </c>
      <c r="C695" s="1" t="s">
        <v>10</v>
      </c>
      <c r="D695" s="1" t="s">
        <v>6</v>
      </c>
      <c r="E695" s="1">
        <v>159</v>
      </c>
      <c r="F695" s="1">
        <v>71</v>
      </c>
      <c r="G695" s="1">
        <v>101</v>
      </c>
      <c r="H695" s="1">
        <v>32</v>
      </c>
      <c r="I695" s="1">
        <v>239</v>
      </c>
      <c r="J695" s="1">
        <v>145</v>
      </c>
      <c r="K695" s="1">
        <v>27</v>
      </c>
      <c r="L695" s="1">
        <v>39</v>
      </c>
      <c r="M695" s="1">
        <v>66</v>
      </c>
      <c r="N695" s="1">
        <v>39</v>
      </c>
      <c r="O695" s="1">
        <v>156</v>
      </c>
      <c r="P695" s="1">
        <v>379</v>
      </c>
      <c r="Q695" s="1">
        <v>1016</v>
      </c>
    </row>
    <row r="696" spans="1:17" x14ac:dyDescent="0.35">
      <c r="A696" s="2">
        <v>686</v>
      </c>
      <c r="D696" s="1" t="s">
        <v>7</v>
      </c>
      <c r="E696" s="1">
        <v>475</v>
      </c>
      <c r="F696" s="1">
        <v>160</v>
      </c>
      <c r="G696" s="1">
        <v>74</v>
      </c>
      <c r="H696" s="1">
        <v>47</v>
      </c>
      <c r="I696" s="1">
        <v>260</v>
      </c>
      <c r="J696" s="1">
        <v>109</v>
      </c>
      <c r="K696" s="1">
        <v>29</v>
      </c>
      <c r="L696" s="1">
        <v>37</v>
      </c>
      <c r="M696" s="1">
        <v>132</v>
      </c>
      <c r="N696" s="1">
        <v>56</v>
      </c>
      <c r="O696" s="1">
        <v>231</v>
      </c>
      <c r="P696" s="1">
        <v>339</v>
      </c>
      <c r="Q696" s="1">
        <v>1202</v>
      </c>
    </row>
    <row r="697" spans="1:17" x14ac:dyDescent="0.35">
      <c r="A697" s="2">
        <v>687</v>
      </c>
      <c r="D697" s="1" t="s">
        <v>4</v>
      </c>
      <c r="E697" s="1">
        <v>633</v>
      </c>
      <c r="F697" s="1">
        <v>230</v>
      </c>
      <c r="G697" s="1">
        <v>174</v>
      </c>
      <c r="H697" s="1">
        <v>78</v>
      </c>
      <c r="I697" s="1">
        <v>496</v>
      </c>
      <c r="J697" s="1">
        <v>259</v>
      </c>
      <c r="K697" s="1">
        <v>57</v>
      </c>
      <c r="L697" s="1">
        <v>72</v>
      </c>
      <c r="M697" s="1">
        <v>192</v>
      </c>
      <c r="N697" s="1">
        <v>97</v>
      </c>
      <c r="O697" s="1">
        <v>392</v>
      </c>
      <c r="P697" s="1">
        <v>721</v>
      </c>
      <c r="Q697" s="1">
        <v>2217</v>
      </c>
    </row>
    <row r="698" spans="1:17" x14ac:dyDescent="0.35">
      <c r="A698" s="2">
        <v>688</v>
      </c>
      <c r="C698" s="1" t="s">
        <v>4</v>
      </c>
      <c r="D698" s="1" t="s">
        <v>6</v>
      </c>
      <c r="E698" s="1">
        <v>260</v>
      </c>
      <c r="F698" s="1">
        <v>281</v>
      </c>
      <c r="G698" s="1">
        <v>134</v>
      </c>
      <c r="H698" s="1">
        <v>32</v>
      </c>
      <c r="I698" s="1">
        <v>404</v>
      </c>
      <c r="J698" s="1">
        <v>200</v>
      </c>
      <c r="K698" s="1">
        <v>47</v>
      </c>
      <c r="L698" s="1">
        <v>45</v>
      </c>
      <c r="M698" s="1">
        <v>252</v>
      </c>
      <c r="N698" s="1">
        <v>53</v>
      </c>
      <c r="O698" s="1">
        <v>376</v>
      </c>
      <c r="P698" s="1">
        <v>2382</v>
      </c>
      <c r="Q698" s="1">
        <v>3816</v>
      </c>
    </row>
    <row r="699" spans="1:17" x14ac:dyDescent="0.35">
      <c r="A699" s="2">
        <v>689</v>
      </c>
      <c r="D699" s="1" t="s">
        <v>7</v>
      </c>
      <c r="E699" s="1">
        <v>711</v>
      </c>
      <c r="F699" s="1">
        <v>465</v>
      </c>
      <c r="G699" s="1">
        <v>134</v>
      </c>
      <c r="H699" s="1">
        <v>52</v>
      </c>
      <c r="I699" s="1">
        <v>386</v>
      </c>
      <c r="J699" s="1">
        <v>147</v>
      </c>
      <c r="K699" s="1">
        <v>48</v>
      </c>
      <c r="L699" s="1">
        <v>52</v>
      </c>
      <c r="M699" s="1">
        <v>463</v>
      </c>
      <c r="N699" s="1">
        <v>74</v>
      </c>
      <c r="O699" s="1">
        <v>577</v>
      </c>
      <c r="P699" s="1">
        <v>2309</v>
      </c>
      <c r="Q699" s="1">
        <v>4228</v>
      </c>
    </row>
    <row r="700" spans="1:17" x14ac:dyDescent="0.35">
      <c r="A700" s="2">
        <v>690</v>
      </c>
      <c r="D700" s="1" t="s">
        <v>4</v>
      </c>
      <c r="E700" s="1">
        <v>968</v>
      </c>
      <c r="F700" s="1">
        <v>743</v>
      </c>
      <c r="G700" s="1">
        <v>274</v>
      </c>
      <c r="H700" s="1">
        <v>82</v>
      </c>
      <c r="I700" s="1">
        <v>794</v>
      </c>
      <c r="J700" s="1">
        <v>351</v>
      </c>
      <c r="K700" s="1">
        <v>97</v>
      </c>
      <c r="L700" s="1">
        <v>103</v>
      </c>
      <c r="M700" s="1">
        <v>712</v>
      </c>
      <c r="N700" s="1">
        <v>126</v>
      </c>
      <c r="O700" s="1">
        <v>953</v>
      </c>
      <c r="P700" s="1">
        <v>4691</v>
      </c>
      <c r="Q700" s="1">
        <v>8044</v>
      </c>
    </row>
    <row r="701" spans="1:17" x14ac:dyDescent="0.35">
      <c r="A701" s="2">
        <v>691</v>
      </c>
      <c r="B701" s="1" t="s">
        <v>96</v>
      </c>
      <c r="C701" s="1" t="s">
        <v>5</v>
      </c>
      <c r="D701" s="1" t="s">
        <v>6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3</v>
      </c>
      <c r="N701" s="1">
        <v>0</v>
      </c>
      <c r="O701" s="1">
        <v>4</v>
      </c>
      <c r="P701" s="1">
        <v>183</v>
      </c>
      <c r="Q701" s="1">
        <v>196</v>
      </c>
    </row>
    <row r="702" spans="1:17" x14ac:dyDescent="0.35">
      <c r="A702" s="2">
        <v>692</v>
      </c>
      <c r="D702" s="1" t="s">
        <v>7</v>
      </c>
      <c r="E702" s="1">
        <v>0</v>
      </c>
      <c r="F702" s="1">
        <v>5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5</v>
      </c>
      <c r="N702" s="1">
        <v>0</v>
      </c>
      <c r="O702" s="1">
        <v>4</v>
      </c>
      <c r="P702" s="1">
        <v>161</v>
      </c>
      <c r="Q702" s="1">
        <v>171</v>
      </c>
    </row>
    <row r="703" spans="1:17" x14ac:dyDescent="0.35">
      <c r="A703" s="2">
        <v>693</v>
      </c>
      <c r="D703" s="1" t="s">
        <v>4</v>
      </c>
      <c r="E703" s="1">
        <v>0</v>
      </c>
      <c r="F703" s="1">
        <v>5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5</v>
      </c>
      <c r="N703" s="1">
        <v>0</v>
      </c>
      <c r="O703" s="1">
        <v>8</v>
      </c>
      <c r="P703" s="1">
        <v>346</v>
      </c>
      <c r="Q703" s="1">
        <v>376</v>
      </c>
    </row>
    <row r="704" spans="1:17" x14ac:dyDescent="0.35">
      <c r="A704" s="2">
        <v>694</v>
      </c>
      <c r="C704" s="1" t="s">
        <v>8</v>
      </c>
      <c r="D704" s="1" t="s">
        <v>6</v>
      </c>
      <c r="E704" s="1">
        <v>0</v>
      </c>
      <c r="F704" s="1">
        <v>21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11</v>
      </c>
      <c r="N704" s="1">
        <v>0</v>
      </c>
      <c r="O704" s="1">
        <v>10</v>
      </c>
      <c r="P704" s="1">
        <v>229</v>
      </c>
      <c r="Q704" s="1">
        <v>272</v>
      </c>
    </row>
    <row r="705" spans="1:17" x14ac:dyDescent="0.35">
      <c r="A705" s="2">
        <v>695</v>
      </c>
      <c r="D705" s="1" t="s">
        <v>7</v>
      </c>
      <c r="E705" s="1">
        <v>5</v>
      </c>
      <c r="F705" s="1">
        <v>16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35</v>
      </c>
      <c r="N705" s="1">
        <v>0</v>
      </c>
      <c r="O705" s="1">
        <v>12</v>
      </c>
      <c r="P705" s="1">
        <v>170</v>
      </c>
      <c r="Q705" s="1">
        <v>229</v>
      </c>
    </row>
    <row r="706" spans="1:17" x14ac:dyDescent="0.35">
      <c r="A706" s="2">
        <v>696</v>
      </c>
      <c r="D706" s="1" t="s">
        <v>4</v>
      </c>
      <c r="E706" s="1">
        <v>5</v>
      </c>
      <c r="F706" s="1">
        <v>36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47</v>
      </c>
      <c r="N706" s="1">
        <v>0</v>
      </c>
      <c r="O706" s="1">
        <v>21</v>
      </c>
      <c r="P706" s="1">
        <v>399</v>
      </c>
      <c r="Q706" s="1">
        <v>497</v>
      </c>
    </row>
    <row r="707" spans="1:17" x14ac:dyDescent="0.35">
      <c r="A707" s="2">
        <v>697</v>
      </c>
      <c r="C707" s="1" t="s">
        <v>9</v>
      </c>
      <c r="D707" s="1" t="s">
        <v>6</v>
      </c>
      <c r="E707" s="1">
        <v>72</v>
      </c>
      <c r="F707" s="1">
        <v>137</v>
      </c>
      <c r="G707" s="1">
        <v>35</v>
      </c>
      <c r="H707" s="1">
        <v>0</v>
      </c>
      <c r="I707" s="1">
        <v>55</v>
      </c>
      <c r="J707" s="1">
        <v>46</v>
      </c>
      <c r="K707" s="1">
        <v>15</v>
      </c>
      <c r="L707" s="1">
        <v>16</v>
      </c>
      <c r="M707" s="1">
        <v>130</v>
      </c>
      <c r="N707" s="1">
        <v>7</v>
      </c>
      <c r="O707" s="1">
        <v>147</v>
      </c>
      <c r="P707" s="1">
        <v>2510</v>
      </c>
      <c r="Q707" s="1">
        <v>3038</v>
      </c>
    </row>
    <row r="708" spans="1:17" x14ac:dyDescent="0.35">
      <c r="A708" s="2">
        <v>698</v>
      </c>
      <c r="D708" s="1" t="s">
        <v>7</v>
      </c>
      <c r="E708" s="1">
        <v>100</v>
      </c>
      <c r="F708" s="1">
        <v>176</v>
      </c>
      <c r="G708" s="1">
        <v>47</v>
      </c>
      <c r="H708" s="1">
        <v>0</v>
      </c>
      <c r="I708" s="1">
        <v>56</v>
      </c>
      <c r="J708" s="1">
        <v>23</v>
      </c>
      <c r="K708" s="1">
        <v>6</v>
      </c>
      <c r="L708" s="1">
        <v>17</v>
      </c>
      <c r="M708" s="1">
        <v>228</v>
      </c>
      <c r="N708" s="1">
        <v>11</v>
      </c>
      <c r="O708" s="1">
        <v>211</v>
      </c>
      <c r="P708" s="1">
        <v>2055</v>
      </c>
      <c r="Q708" s="1">
        <v>2708</v>
      </c>
    </row>
    <row r="709" spans="1:17" x14ac:dyDescent="0.35">
      <c r="A709" s="2">
        <v>699</v>
      </c>
      <c r="D709" s="1" t="s">
        <v>4</v>
      </c>
      <c r="E709" s="1">
        <v>170</v>
      </c>
      <c r="F709" s="1">
        <v>316</v>
      </c>
      <c r="G709" s="1">
        <v>80</v>
      </c>
      <c r="H709" s="1">
        <v>3</v>
      </c>
      <c r="I709" s="1">
        <v>107</v>
      </c>
      <c r="J709" s="1">
        <v>66</v>
      </c>
      <c r="K709" s="1">
        <v>21</v>
      </c>
      <c r="L709" s="1">
        <v>34</v>
      </c>
      <c r="M709" s="1">
        <v>353</v>
      </c>
      <c r="N709" s="1">
        <v>21</v>
      </c>
      <c r="O709" s="1">
        <v>362</v>
      </c>
      <c r="P709" s="1">
        <v>4568</v>
      </c>
      <c r="Q709" s="1">
        <v>5746</v>
      </c>
    </row>
    <row r="710" spans="1:17" x14ac:dyDescent="0.35">
      <c r="A710" s="2">
        <v>700</v>
      </c>
      <c r="C710" s="1" t="s">
        <v>10</v>
      </c>
      <c r="D710" s="1" t="s">
        <v>6</v>
      </c>
      <c r="E710" s="1">
        <v>115</v>
      </c>
      <c r="F710" s="1">
        <v>32</v>
      </c>
      <c r="G710" s="1">
        <v>76</v>
      </c>
      <c r="H710" s="1">
        <v>19</v>
      </c>
      <c r="I710" s="1">
        <v>108</v>
      </c>
      <c r="J710" s="1">
        <v>129</v>
      </c>
      <c r="K710" s="1">
        <v>29</v>
      </c>
      <c r="L710" s="1">
        <v>30</v>
      </c>
      <c r="M710" s="1">
        <v>45</v>
      </c>
      <c r="N710" s="1">
        <v>23</v>
      </c>
      <c r="O710" s="1">
        <v>80</v>
      </c>
      <c r="P710" s="1">
        <v>233</v>
      </c>
      <c r="Q710" s="1">
        <v>607</v>
      </c>
    </row>
    <row r="711" spans="1:17" x14ac:dyDescent="0.35">
      <c r="A711" s="2">
        <v>701</v>
      </c>
      <c r="D711" s="1" t="s">
        <v>7</v>
      </c>
      <c r="E711" s="1">
        <v>211</v>
      </c>
      <c r="F711" s="1">
        <v>56</v>
      </c>
      <c r="G711" s="1">
        <v>59</v>
      </c>
      <c r="H711" s="1">
        <v>32</v>
      </c>
      <c r="I711" s="1">
        <v>73</v>
      </c>
      <c r="J711" s="1">
        <v>75</v>
      </c>
      <c r="K711" s="1">
        <v>12</v>
      </c>
      <c r="L711" s="1">
        <v>27</v>
      </c>
      <c r="M711" s="1">
        <v>55</v>
      </c>
      <c r="N711" s="1">
        <v>11</v>
      </c>
      <c r="O711" s="1">
        <v>89</v>
      </c>
      <c r="P711" s="1">
        <v>242</v>
      </c>
      <c r="Q711" s="1">
        <v>647</v>
      </c>
    </row>
    <row r="712" spans="1:17" x14ac:dyDescent="0.35">
      <c r="A712" s="2">
        <v>702</v>
      </c>
      <c r="D712" s="1" t="s">
        <v>4</v>
      </c>
      <c r="E712" s="1">
        <v>327</v>
      </c>
      <c r="F712" s="1">
        <v>90</v>
      </c>
      <c r="G712" s="1">
        <v>131</v>
      </c>
      <c r="H712" s="1">
        <v>58</v>
      </c>
      <c r="I712" s="1">
        <v>177</v>
      </c>
      <c r="J712" s="1">
        <v>201</v>
      </c>
      <c r="K712" s="1">
        <v>41</v>
      </c>
      <c r="L712" s="1">
        <v>51</v>
      </c>
      <c r="M712" s="1">
        <v>96</v>
      </c>
      <c r="N712" s="1">
        <v>36</v>
      </c>
      <c r="O712" s="1">
        <v>168</v>
      </c>
      <c r="P712" s="1">
        <v>480</v>
      </c>
      <c r="Q712" s="1">
        <v>1252</v>
      </c>
    </row>
    <row r="713" spans="1:17" x14ac:dyDescent="0.35">
      <c r="A713" s="2">
        <v>703</v>
      </c>
      <c r="C713" s="1" t="s">
        <v>4</v>
      </c>
      <c r="D713" s="1" t="s">
        <v>6</v>
      </c>
      <c r="E713" s="1">
        <v>183</v>
      </c>
      <c r="F713" s="1">
        <v>198</v>
      </c>
      <c r="G713" s="1">
        <v>111</v>
      </c>
      <c r="H713" s="1">
        <v>22</v>
      </c>
      <c r="I713" s="1">
        <v>164</v>
      </c>
      <c r="J713" s="1">
        <v>174</v>
      </c>
      <c r="K713" s="1">
        <v>43</v>
      </c>
      <c r="L713" s="1">
        <v>42</v>
      </c>
      <c r="M713" s="1">
        <v>186</v>
      </c>
      <c r="N713" s="1">
        <v>31</v>
      </c>
      <c r="O713" s="1">
        <v>253</v>
      </c>
      <c r="P713" s="1">
        <v>3159</v>
      </c>
      <c r="Q713" s="1">
        <v>4121</v>
      </c>
    </row>
    <row r="714" spans="1:17" x14ac:dyDescent="0.35">
      <c r="A714" s="2">
        <v>704</v>
      </c>
      <c r="D714" s="1" t="s">
        <v>7</v>
      </c>
      <c r="E714" s="1">
        <v>316</v>
      </c>
      <c r="F714" s="1">
        <v>259</v>
      </c>
      <c r="G714" s="1">
        <v>103</v>
      </c>
      <c r="H714" s="1">
        <v>37</v>
      </c>
      <c r="I714" s="1">
        <v>127</v>
      </c>
      <c r="J714" s="1">
        <v>93</v>
      </c>
      <c r="K714" s="1">
        <v>23</v>
      </c>
      <c r="L714" s="1">
        <v>41</v>
      </c>
      <c r="M714" s="1">
        <v>326</v>
      </c>
      <c r="N714" s="1">
        <v>27</v>
      </c>
      <c r="O714" s="1">
        <v>315</v>
      </c>
      <c r="P714" s="1">
        <v>2640</v>
      </c>
      <c r="Q714" s="1">
        <v>3754</v>
      </c>
    </row>
    <row r="715" spans="1:17" x14ac:dyDescent="0.35">
      <c r="A715" s="2">
        <v>705</v>
      </c>
      <c r="D715" s="1" t="s">
        <v>4</v>
      </c>
      <c r="E715" s="1">
        <v>503</v>
      </c>
      <c r="F715" s="1">
        <v>447</v>
      </c>
      <c r="G715" s="1">
        <v>215</v>
      </c>
      <c r="H715" s="1">
        <v>59</v>
      </c>
      <c r="I715" s="1">
        <v>293</v>
      </c>
      <c r="J715" s="1">
        <v>270</v>
      </c>
      <c r="K715" s="1">
        <v>64</v>
      </c>
      <c r="L715" s="1">
        <v>89</v>
      </c>
      <c r="M715" s="1">
        <v>506</v>
      </c>
      <c r="N715" s="1">
        <v>54</v>
      </c>
      <c r="O715" s="1">
        <v>562</v>
      </c>
      <c r="P715" s="1">
        <v>5795</v>
      </c>
      <c r="Q715" s="1">
        <v>7870</v>
      </c>
    </row>
    <row r="716" spans="1:17" x14ac:dyDescent="0.35">
      <c r="A716" s="2">
        <v>706</v>
      </c>
      <c r="B716" s="1" t="s">
        <v>97</v>
      </c>
      <c r="C716" s="1" t="s">
        <v>5</v>
      </c>
      <c r="D716" s="1" t="s">
        <v>6</v>
      </c>
      <c r="E716" s="1">
        <v>0</v>
      </c>
      <c r="F716" s="1">
        <v>30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5</v>
      </c>
      <c r="N716" s="1">
        <v>0</v>
      </c>
      <c r="O716" s="1">
        <v>18</v>
      </c>
      <c r="P716" s="1">
        <v>445</v>
      </c>
      <c r="Q716" s="1">
        <v>488</v>
      </c>
    </row>
    <row r="717" spans="1:17" x14ac:dyDescent="0.35">
      <c r="A717" s="2">
        <v>707</v>
      </c>
      <c r="D717" s="1" t="s">
        <v>7</v>
      </c>
      <c r="E717" s="1">
        <v>0</v>
      </c>
      <c r="F717" s="1">
        <v>12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5</v>
      </c>
      <c r="N717" s="1">
        <v>0</v>
      </c>
      <c r="O717" s="1">
        <v>7</v>
      </c>
      <c r="P717" s="1">
        <v>412</v>
      </c>
      <c r="Q717" s="1">
        <v>438</v>
      </c>
    </row>
    <row r="718" spans="1:17" x14ac:dyDescent="0.35">
      <c r="A718" s="2">
        <v>708</v>
      </c>
      <c r="D718" s="1" t="s">
        <v>4</v>
      </c>
      <c r="E718" s="1">
        <v>0</v>
      </c>
      <c r="F718" s="1">
        <v>41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10</v>
      </c>
      <c r="N718" s="1">
        <v>0</v>
      </c>
      <c r="O718" s="1">
        <v>20</v>
      </c>
      <c r="P718" s="1">
        <v>856</v>
      </c>
      <c r="Q718" s="1">
        <v>929</v>
      </c>
    </row>
    <row r="719" spans="1:17" x14ac:dyDescent="0.35">
      <c r="A719" s="2">
        <v>709</v>
      </c>
      <c r="C719" s="1" t="s">
        <v>8</v>
      </c>
      <c r="D719" s="1" t="s">
        <v>6</v>
      </c>
      <c r="E719" s="1">
        <v>0</v>
      </c>
      <c r="F719" s="1">
        <v>13</v>
      </c>
      <c r="G719" s="1">
        <v>0</v>
      </c>
      <c r="H719" s="1">
        <v>0</v>
      </c>
      <c r="I719" s="1">
        <v>5</v>
      </c>
      <c r="J719" s="1">
        <v>0</v>
      </c>
      <c r="K719" s="1">
        <v>0</v>
      </c>
      <c r="L719" s="1">
        <v>0</v>
      </c>
      <c r="M719" s="1">
        <v>11</v>
      </c>
      <c r="N719" s="1">
        <v>0</v>
      </c>
      <c r="O719" s="1">
        <v>17</v>
      </c>
      <c r="P719" s="1">
        <v>448</v>
      </c>
      <c r="Q719" s="1">
        <v>497</v>
      </c>
    </row>
    <row r="720" spans="1:17" x14ac:dyDescent="0.35">
      <c r="A720" s="2">
        <v>710</v>
      </c>
      <c r="D720" s="1" t="s">
        <v>7</v>
      </c>
      <c r="E720" s="1">
        <v>0</v>
      </c>
      <c r="F720" s="1">
        <v>14</v>
      </c>
      <c r="G720" s="1">
        <v>0</v>
      </c>
      <c r="H720" s="1">
        <v>0</v>
      </c>
      <c r="I720" s="1">
        <v>5</v>
      </c>
      <c r="J720" s="1">
        <v>0</v>
      </c>
      <c r="K720" s="1">
        <v>0</v>
      </c>
      <c r="L720" s="1">
        <v>0</v>
      </c>
      <c r="M720" s="1">
        <v>9</v>
      </c>
      <c r="N720" s="1">
        <v>0</v>
      </c>
      <c r="O720" s="1">
        <v>14</v>
      </c>
      <c r="P720" s="1">
        <v>481</v>
      </c>
      <c r="Q720" s="1">
        <v>516</v>
      </c>
    </row>
    <row r="721" spans="1:17" x14ac:dyDescent="0.35">
      <c r="A721" s="2">
        <v>711</v>
      </c>
      <c r="D721" s="1" t="s">
        <v>4</v>
      </c>
      <c r="E721" s="1">
        <v>3</v>
      </c>
      <c r="F721" s="1">
        <v>23</v>
      </c>
      <c r="G721" s="1">
        <v>4</v>
      </c>
      <c r="H721" s="1">
        <v>0</v>
      </c>
      <c r="I721" s="1">
        <v>3</v>
      </c>
      <c r="J721" s="1">
        <v>0</v>
      </c>
      <c r="K721" s="1">
        <v>0</v>
      </c>
      <c r="L721" s="1">
        <v>0</v>
      </c>
      <c r="M721" s="1">
        <v>24</v>
      </c>
      <c r="N721" s="1">
        <v>0</v>
      </c>
      <c r="O721" s="1">
        <v>25</v>
      </c>
      <c r="P721" s="1">
        <v>931</v>
      </c>
      <c r="Q721" s="1">
        <v>1014</v>
      </c>
    </row>
    <row r="722" spans="1:17" x14ac:dyDescent="0.35">
      <c r="A722" s="2">
        <v>712</v>
      </c>
      <c r="C722" s="1" t="s">
        <v>9</v>
      </c>
      <c r="D722" s="1" t="s">
        <v>6</v>
      </c>
      <c r="E722" s="1">
        <v>102</v>
      </c>
      <c r="F722" s="1">
        <v>75</v>
      </c>
      <c r="G722" s="1">
        <v>24</v>
      </c>
      <c r="H722" s="1">
        <v>0</v>
      </c>
      <c r="I722" s="1">
        <v>190</v>
      </c>
      <c r="J722" s="1">
        <v>127</v>
      </c>
      <c r="K722" s="1">
        <v>28</v>
      </c>
      <c r="L722" s="1">
        <v>20</v>
      </c>
      <c r="M722" s="1">
        <v>132</v>
      </c>
      <c r="N722" s="1">
        <v>13</v>
      </c>
      <c r="O722" s="1">
        <v>292</v>
      </c>
      <c r="P722" s="1">
        <v>1536</v>
      </c>
      <c r="Q722" s="1">
        <v>2199</v>
      </c>
    </row>
    <row r="723" spans="1:17" x14ac:dyDescent="0.35">
      <c r="A723" s="2">
        <v>713</v>
      </c>
      <c r="D723" s="1" t="s">
        <v>7</v>
      </c>
      <c r="E723" s="1">
        <v>194</v>
      </c>
      <c r="F723" s="1">
        <v>85</v>
      </c>
      <c r="G723" s="1">
        <v>42</v>
      </c>
      <c r="H723" s="1">
        <v>5</v>
      </c>
      <c r="I723" s="1">
        <v>163</v>
      </c>
      <c r="J723" s="1">
        <v>45</v>
      </c>
      <c r="K723" s="1">
        <v>21</v>
      </c>
      <c r="L723" s="1">
        <v>13</v>
      </c>
      <c r="M723" s="1">
        <v>148</v>
      </c>
      <c r="N723" s="1">
        <v>12</v>
      </c>
      <c r="O723" s="1">
        <v>292</v>
      </c>
      <c r="P723" s="1">
        <v>1692</v>
      </c>
      <c r="Q723" s="1">
        <v>2388</v>
      </c>
    </row>
    <row r="724" spans="1:17" x14ac:dyDescent="0.35">
      <c r="A724" s="2">
        <v>714</v>
      </c>
      <c r="D724" s="1" t="s">
        <v>4</v>
      </c>
      <c r="E724" s="1">
        <v>295</v>
      </c>
      <c r="F724" s="1">
        <v>155</v>
      </c>
      <c r="G724" s="1">
        <v>71</v>
      </c>
      <c r="H724" s="1">
        <v>5</v>
      </c>
      <c r="I724" s="1">
        <v>348</v>
      </c>
      <c r="J724" s="1">
        <v>168</v>
      </c>
      <c r="K724" s="1">
        <v>51</v>
      </c>
      <c r="L724" s="1">
        <v>27</v>
      </c>
      <c r="M724" s="1">
        <v>278</v>
      </c>
      <c r="N724" s="1">
        <v>30</v>
      </c>
      <c r="O724" s="1">
        <v>586</v>
      </c>
      <c r="P724" s="1">
        <v>3227</v>
      </c>
      <c r="Q724" s="1">
        <v>4584</v>
      </c>
    </row>
    <row r="725" spans="1:17" x14ac:dyDescent="0.35">
      <c r="A725" s="2">
        <v>715</v>
      </c>
      <c r="C725" s="1" t="s">
        <v>10</v>
      </c>
      <c r="D725" s="1" t="s">
        <v>6</v>
      </c>
      <c r="E725" s="1">
        <v>90</v>
      </c>
      <c r="F725" s="1">
        <v>28</v>
      </c>
      <c r="G725" s="1">
        <v>31</v>
      </c>
      <c r="H725" s="1">
        <v>22</v>
      </c>
      <c r="I725" s="1">
        <v>156</v>
      </c>
      <c r="J725" s="1">
        <v>121</v>
      </c>
      <c r="K725" s="1">
        <v>29</v>
      </c>
      <c r="L725" s="1">
        <v>23</v>
      </c>
      <c r="M725" s="1">
        <v>26</v>
      </c>
      <c r="N725" s="1">
        <v>28</v>
      </c>
      <c r="O725" s="1">
        <v>109</v>
      </c>
      <c r="P725" s="1">
        <v>129</v>
      </c>
      <c r="Q725" s="1">
        <v>485</v>
      </c>
    </row>
    <row r="726" spans="1:17" x14ac:dyDescent="0.35">
      <c r="A726" s="2">
        <v>716</v>
      </c>
      <c r="D726" s="1" t="s">
        <v>7</v>
      </c>
      <c r="E726" s="1">
        <v>183</v>
      </c>
      <c r="F726" s="1">
        <v>51</v>
      </c>
      <c r="G726" s="1">
        <v>31</v>
      </c>
      <c r="H726" s="1">
        <v>25</v>
      </c>
      <c r="I726" s="1">
        <v>129</v>
      </c>
      <c r="J726" s="1">
        <v>87</v>
      </c>
      <c r="K726" s="1">
        <v>20</v>
      </c>
      <c r="L726" s="1">
        <v>15</v>
      </c>
      <c r="M726" s="1">
        <v>47</v>
      </c>
      <c r="N726" s="1">
        <v>22</v>
      </c>
      <c r="O726" s="1">
        <v>139</v>
      </c>
      <c r="P726" s="1">
        <v>108</v>
      </c>
      <c r="Q726" s="1">
        <v>502</v>
      </c>
    </row>
    <row r="727" spans="1:17" x14ac:dyDescent="0.35">
      <c r="A727" s="2">
        <v>717</v>
      </c>
      <c r="D727" s="1" t="s">
        <v>4</v>
      </c>
      <c r="E727" s="1">
        <v>273</v>
      </c>
      <c r="F727" s="1">
        <v>78</v>
      </c>
      <c r="G727" s="1">
        <v>65</v>
      </c>
      <c r="H727" s="1">
        <v>41</v>
      </c>
      <c r="I727" s="1">
        <v>286</v>
      </c>
      <c r="J727" s="1">
        <v>207</v>
      </c>
      <c r="K727" s="1">
        <v>49</v>
      </c>
      <c r="L727" s="1">
        <v>36</v>
      </c>
      <c r="M727" s="1">
        <v>72</v>
      </c>
      <c r="N727" s="1">
        <v>51</v>
      </c>
      <c r="O727" s="1">
        <v>251</v>
      </c>
      <c r="P727" s="1">
        <v>240</v>
      </c>
      <c r="Q727" s="1">
        <v>986</v>
      </c>
    </row>
    <row r="728" spans="1:17" x14ac:dyDescent="0.35">
      <c r="A728" s="2">
        <v>718</v>
      </c>
      <c r="C728" s="1" t="s">
        <v>4</v>
      </c>
      <c r="D728" s="1" t="s">
        <v>6</v>
      </c>
      <c r="E728" s="1">
        <v>197</v>
      </c>
      <c r="F728" s="1">
        <v>139</v>
      </c>
      <c r="G728" s="1">
        <v>57</v>
      </c>
      <c r="H728" s="1">
        <v>28</v>
      </c>
      <c r="I728" s="1">
        <v>348</v>
      </c>
      <c r="J728" s="1">
        <v>250</v>
      </c>
      <c r="K728" s="1">
        <v>58</v>
      </c>
      <c r="L728" s="1">
        <v>34</v>
      </c>
      <c r="M728" s="1">
        <v>175</v>
      </c>
      <c r="N728" s="1">
        <v>48</v>
      </c>
      <c r="O728" s="1">
        <v>434</v>
      </c>
      <c r="P728" s="1">
        <v>2552</v>
      </c>
      <c r="Q728" s="1">
        <v>3666</v>
      </c>
    </row>
    <row r="729" spans="1:17" x14ac:dyDescent="0.35">
      <c r="A729" s="2">
        <v>719</v>
      </c>
      <c r="D729" s="1" t="s">
        <v>7</v>
      </c>
      <c r="E729" s="1">
        <v>379</v>
      </c>
      <c r="F729" s="1">
        <v>158</v>
      </c>
      <c r="G729" s="1">
        <v>74</v>
      </c>
      <c r="H729" s="1">
        <v>31</v>
      </c>
      <c r="I729" s="1">
        <v>297</v>
      </c>
      <c r="J729" s="1">
        <v>133</v>
      </c>
      <c r="K729" s="1">
        <v>42</v>
      </c>
      <c r="L729" s="1">
        <v>28</v>
      </c>
      <c r="M729" s="1">
        <v>208</v>
      </c>
      <c r="N729" s="1">
        <v>32</v>
      </c>
      <c r="O729" s="1">
        <v>456</v>
      </c>
      <c r="P729" s="1">
        <v>2697</v>
      </c>
      <c r="Q729" s="1">
        <v>3845</v>
      </c>
    </row>
    <row r="730" spans="1:17" x14ac:dyDescent="0.35">
      <c r="A730" s="2">
        <v>720</v>
      </c>
      <c r="D730" s="1" t="s">
        <v>4</v>
      </c>
      <c r="E730" s="1">
        <v>571</v>
      </c>
      <c r="F730" s="1">
        <v>297</v>
      </c>
      <c r="G730" s="1">
        <v>133</v>
      </c>
      <c r="H730" s="1">
        <v>53</v>
      </c>
      <c r="I730" s="1">
        <v>641</v>
      </c>
      <c r="J730" s="1">
        <v>380</v>
      </c>
      <c r="K730" s="1">
        <v>102</v>
      </c>
      <c r="L730" s="1">
        <v>63</v>
      </c>
      <c r="M730" s="1">
        <v>384</v>
      </c>
      <c r="N730" s="1">
        <v>81</v>
      </c>
      <c r="O730" s="1">
        <v>885</v>
      </c>
      <c r="P730" s="1">
        <v>5250</v>
      </c>
      <c r="Q730" s="1">
        <v>7509</v>
      </c>
    </row>
    <row r="731" spans="1:17" x14ac:dyDescent="0.35">
      <c r="A731" s="2">
        <v>721</v>
      </c>
      <c r="B731" s="1" t="s">
        <v>98</v>
      </c>
      <c r="C731" s="1" t="s">
        <v>5</v>
      </c>
      <c r="D731" s="1" t="s">
        <v>6</v>
      </c>
      <c r="E731" s="1">
        <v>0</v>
      </c>
      <c r="F731" s="1">
        <v>7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7</v>
      </c>
      <c r="P731" s="1">
        <v>177</v>
      </c>
      <c r="Q731" s="1">
        <v>188</v>
      </c>
    </row>
    <row r="732" spans="1:17" x14ac:dyDescent="0.35">
      <c r="A732" s="2">
        <v>722</v>
      </c>
      <c r="D732" s="1" t="s">
        <v>7</v>
      </c>
      <c r="E732" s="1">
        <v>0</v>
      </c>
      <c r="F732" s="1">
        <v>8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3</v>
      </c>
      <c r="P732" s="1">
        <v>204</v>
      </c>
      <c r="Q732" s="1">
        <v>215</v>
      </c>
    </row>
    <row r="733" spans="1:17" x14ac:dyDescent="0.35">
      <c r="A733" s="2">
        <v>723</v>
      </c>
      <c r="D733" s="1" t="s">
        <v>4</v>
      </c>
      <c r="E733" s="1">
        <v>0</v>
      </c>
      <c r="F733" s="1">
        <v>13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11</v>
      </c>
      <c r="P733" s="1">
        <v>378</v>
      </c>
      <c r="Q733" s="1">
        <v>405</v>
      </c>
    </row>
    <row r="734" spans="1:17" x14ac:dyDescent="0.35">
      <c r="A734" s="2">
        <v>724</v>
      </c>
      <c r="C734" s="1" t="s">
        <v>8</v>
      </c>
      <c r="D734" s="1" t="s">
        <v>6</v>
      </c>
      <c r="E734" s="1">
        <v>0</v>
      </c>
      <c r="F734" s="1">
        <v>5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6</v>
      </c>
      <c r="N734" s="1">
        <v>0</v>
      </c>
      <c r="O734" s="1">
        <v>8</v>
      </c>
      <c r="P734" s="1">
        <v>361</v>
      </c>
      <c r="Q734" s="1">
        <v>377</v>
      </c>
    </row>
    <row r="735" spans="1:17" x14ac:dyDescent="0.35">
      <c r="A735" s="2">
        <v>725</v>
      </c>
      <c r="D735" s="1" t="s">
        <v>7</v>
      </c>
      <c r="E735" s="1">
        <v>3</v>
      </c>
      <c r="F735" s="1">
        <v>13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16</v>
      </c>
      <c r="N735" s="1">
        <v>0</v>
      </c>
      <c r="O735" s="1">
        <v>9</v>
      </c>
      <c r="P735" s="1">
        <v>476</v>
      </c>
      <c r="Q735" s="1">
        <v>514</v>
      </c>
    </row>
    <row r="736" spans="1:17" x14ac:dyDescent="0.35">
      <c r="A736" s="2">
        <v>726</v>
      </c>
      <c r="D736" s="1" t="s">
        <v>4</v>
      </c>
      <c r="E736" s="1">
        <v>3</v>
      </c>
      <c r="F736" s="1">
        <v>20</v>
      </c>
      <c r="G736" s="1">
        <v>0</v>
      </c>
      <c r="H736" s="1">
        <v>0</v>
      </c>
      <c r="I736" s="1">
        <v>3</v>
      </c>
      <c r="J736" s="1">
        <v>0</v>
      </c>
      <c r="K736" s="1">
        <v>0</v>
      </c>
      <c r="L736" s="1">
        <v>0</v>
      </c>
      <c r="M736" s="1">
        <v>28</v>
      </c>
      <c r="N736" s="1">
        <v>0</v>
      </c>
      <c r="O736" s="1">
        <v>17</v>
      </c>
      <c r="P736" s="1">
        <v>836</v>
      </c>
      <c r="Q736" s="1">
        <v>895</v>
      </c>
    </row>
    <row r="737" spans="1:17" x14ac:dyDescent="0.35">
      <c r="A737" s="2">
        <v>727</v>
      </c>
      <c r="C737" s="1" t="s">
        <v>9</v>
      </c>
      <c r="D737" s="1" t="s">
        <v>6</v>
      </c>
      <c r="E737" s="1">
        <v>29</v>
      </c>
      <c r="F737" s="1">
        <v>65</v>
      </c>
      <c r="G737" s="1">
        <v>21</v>
      </c>
      <c r="H737" s="1">
        <v>0</v>
      </c>
      <c r="I737" s="1">
        <v>231</v>
      </c>
      <c r="J737" s="1">
        <v>43</v>
      </c>
      <c r="K737" s="1">
        <v>10</v>
      </c>
      <c r="L737" s="1">
        <v>5</v>
      </c>
      <c r="M737" s="1">
        <v>83</v>
      </c>
      <c r="N737" s="1">
        <v>9</v>
      </c>
      <c r="O737" s="1">
        <v>107</v>
      </c>
      <c r="P737" s="1">
        <v>2269</v>
      </c>
      <c r="Q737" s="1">
        <v>2774</v>
      </c>
    </row>
    <row r="738" spans="1:17" x14ac:dyDescent="0.35">
      <c r="A738" s="2">
        <v>728</v>
      </c>
      <c r="D738" s="1" t="s">
        <v>7</v>
      </c>
      <c r="E738" s="1">
        <v>103</v>
      </c>
      <c r="F738" s="1">
        <v>113</v>
      </c>
      <c r="G738" s="1">
        <v>19</v>
      </c>
      <c r="H738" s="1">
        <v>0</v>
      </c>
      <c r="I738" s="1">
        <v>179</v>
      </c>
      <c r="J738" s="1">
        <v>18</v>
      </c>
      <c r="K738" s="1">
        <v>14</v>
      </c>
      <c r="L738" s="1">
        <v>7</v>
      </c>
      <c r="M738" s="1">
        <v>102</v>
      </c>
      <c r="N738" s="1">
        <v>9</v>
      </c>
      <c r="O738" s="1">
        <v>138</v>
      </c>
      <c r="P738" s="1">
        <v>2526</v>
      </c>
      <c r="Q738" s="1">
        <v>3078</v>
      </c>
    </row>
    <row r="739" spans="1:17" x14ac:dyDescent="0.35">
      <c r="A739" s="2">
        <v>729</v>
      </c>
      <c r="D739" s="1" t="s">
        <v>4</v>
      </c>
      <c r="E739" s="1">
        <v>134</v>
      </c>
      <c r="F739" s="1">
        <v>179</v>
      </c>
      <c r="G739" s="1">
        <v>36</v>
      </c>
      <c r="H739" s="1">
        <v>0</v>
      </c>
      <c r="I739" s="1">
        <v>411</v>
      </c>
      <c r="J739" s="1">
        <v>57</v>
      </c>
      <c r="K739" s="1">
        <v>25</v>
      </c>
      <c r="L739" s="1">
        <v>9</v>
      </c>
      <c r="M739" s="1">
        <v>183</v>
      </c>
      <c r="N739" s="1">
        <v>16</v>
      </c>
      <c r="O739" s="1">
        <v>243</v>
      </c>
      <c r="P739" s="1">
        <v>4797</v>
      </c>
      <c r="Q739" s="1">
        <v>5854</v>
      </c>
    </row>
    <row r="740" spans="1:17" x14ac:dyDescent="0.35">
      <c r="A740" s="2">
        <v>730</v>
      </c>
      <c r="C740" s="1" t="s">
        <v>10</v>
      </c>
      <c r="D740" s="1" t="s">
        <v>6</v>
      </c>
      <c r="E740" s="1">
        <v>13</v>
      </c>
      <c r="F740" s="1">
        <v>6</v>
      </c>
      <c r="G740" s="1">
        <v>4</v>
      </c>
      <c r="H740" s="1">
        <v>0</v>
      </c>
      <c r="I740" s="1">
        <v>45</v>
      </c>
      <c r="J740" s="1">
        <v>18</v>
      </c>
      <c r="K740" s="1">
        <v>5</v>
      </c>
      <c r="L740" s="1">
        <v>3</v>
      </c>
      <c r="M740" s="1">
        <v>10</v>
      </c>
      <c r="N740" s="1">
        <v>3</v>
      </c>
      <c r="O740" s="1">
        <v>17</v>
      </c>
      <c r="P740" s="1">
        <v>57</v>
      </c>
      <c r="Q740" s="1">
        <v>135</v>
      </c>
    </row>
    <row r="741" spans="1:17" x14ac:dyDescent="0.35">
      <c r="A741" s="2">
        <v>731</v>
      </c>
      <c r="D741" s="1" t="s">
        <v>7</v>
      </c>
      <c r="E741" s="1">
        <v>41</v>
      </c>
      <c r="F741" s="1">
        <v>8</v>
      </c>
      <c r="G741" s="1">
        <v>8</v>
      </c>
      <c r="H741" s="1">
        <v>4</v>
      </c>
      <c r="I741" s="1">
        <v>32</v>
      </c>
      <c r="J741" s="1">
        <v>16</v>
      </c>
      <c r="K741" s="1">
        <v>4</v>
      </c>
      <c r="L741" s="1">
        <v>3</v>
      </c>
      <c r="M741" s="1">
        <v>9</v>
      </c>
      <c r="N741" s="1">
        <v>5</v>
      </c>
      <c r="O741" s="1">
        <v>22</v>
      </c>
      <c r="P741" s="1">
        <v>30</v>
      </c>
      <c r="Q741" s="1">
        <v>119</v>
      </c>
    </row>
    <row r="742" spans="1:17" x14ac:dyDescent="0.35">
      <c r="A742" s="2">
        <v>732</v>
      </c>
      <c r="D742" s="1" t="s">
        <v>4</v>
      </c>
      <c r="E742" s="1">
        <v>52</v>
      </c>
      <c r="F742" s="1">
        <v>17</v>
      </c>
      <c r="G742" s="1">
        <v>9</v>
      </c>
      <c r="H742" s="1">
        <v>6</v>
      </c>
      <c r="I742" s="1">
        <v>77</v>
      </c>
      <c r="J742" s="1">
        <v>28</v>
      </c>
      <c r="K742" s="1">
        <v>8</v>
      </c>
      <c r="L742" s="1">
        <v>10</v>
      </c>
      <c r="M742" s="1">
        <v>15</v>
      </c>
      <c r="N742" s="1">
        <v>5</v>
      </c>
      <c r="O742" s="1">
        <v>42</v>
      </c>
      <c r="P742" s="1">
        <v>84</v>
      </c>
      <c r="Q742" s="1">
        <v>257</v>
      </c>
    </row>
    <row r="743" spans="1:17" x14ac:dyDescent="0.35">
      <c r="A743" s="2">
        <v>733</v>
      </c>
      <c r="C743" s="1" t="s">
        <v>4</v>
      </c>
      <c r="D743" s="1" t="s">
        <v>6</v>
      </c>
      <c r="E743" s="1">
        <v>45</v>
      </c>
      <c r="F743" s="1">
        <v>85</v>
      </c>
      <c r="G743" s="1">
        <v>24</v>
      </c>
      <c r="H743" s="1">
        <v>0</v>
      </c>
      <c r="I743" s="1">
        <v>282</v>
      </c>
      <c r="J743" s="1">
        <v>59</v>
      </c>
      <c r="K743" s="1">
        <v>14</v>
      </c>
      <c r="L743" s="1">
        <v>11</v>
      </c>
      <c r="M743" s="1">
        <v>97</v>
      </c>
      <c r="N743" s="1">
        <v>7</v>
      </c>
      <c r="O743" s="1">
        <v>141</v>
      </c>
      <c r="P743" s="1">
        <v>2859</v>
      </c>
      <c r="Q743" s="1">
        <v>3478</v>
      </c>
    </row>
    <row r="744" spans="1:17" x14ac:dyDescent="0.35">
      <c r="A744" s="2">
        <v>734</v>
      </c>
      <c r="D744" s="1" t="s">
        <v>7</v>
      </c>
      <c r="E744" s="1">
        <v>146</v>
      </c>
      <c r="F744" s="1">
        <v>145</v>
      </c>
      <c r="G744" s="1">
        <v>26</v>
      </c>
      <c r="H744" s="1">
        <v>5</v>
      </c>
      <c r="I744" s="1">
        <v>211</v>
      </c>
      <c r="J744" s="1">
        <v>26</v>
      </c>
      <c r="K744" s="1">
        <v>19</v>
      </c>
      <c r="L744" s="1">
        <v>11</v>
      </c>
      <c r="M744" s="1">
        <v>125</v>
      </c>
      <c r="N744" s="1">
        <v>12</v>
      </c>
      <c r="O744" s="1">
        <v>172</v>
      </c>
      <c r="P744" s="1">
        <v>3228</v>
      </c>
      <c r="Q744" s="1">
        <v>3927</v>
      </c>
    </row>
    <row r="745" spans="1:17" x14ac:dyDescent="0.35">
      <c r="A745" s="2">
        <v>735</v>
      </c>
      <c r="D745" s="1" t="s">
        <v>4</v>
      </c>
      <c r="E745" s="1">
        <v>188</v>
      </c>
      <c r="F745" s="1">
        <v>225</v>
      </c>
      <c r="G745" s="1">
        <v>46</v>
      </c>
      <c r="H745" s="1">
        <v>8</v>
      </c>
      <c r="I745" s="1">
        <v>498</v>
      </c>
      <c r="J745" s="1">
        <v>91</v>
      </c>
      <c r="K745" s="1">
        <v>37</v>
      </c>
      <c r="L745" s="1">
        <v>23</v>
      </c>
      <c r="M745" s="1">
        <v>219</v>
      </c>
      <c r="N745" s="1">
        <v>23</v>
      </c>
      <c r="O745" s="1">
        <v>312</v>
      </c>
      <c r="P745" s="1">
        <v>6089</v>
      </c>
      <c r="Q745" s="1">
        <v>7404</v>
      </c>
    </row>
    <row r="746" spans="1:17" x14ac:dyDescent="0.35">
      <c r="A746" s="2">
        <v>736</v>
      </c>
      <c r="B746" s="1" t="s">
        <v>99</v>
      </c>
      <c r="C746" s="1" t="s">
        <v>5</v>
      </c>
      <c r="D746" s="1" t="s">
        <v>6</v>
      </c>
      <c r="E746" s="1">
        <v>0</v>
      </c>
      <c r="F746" s="1">
        <v>6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4</v>
      </c>
      <c r="N746" s="1">
        <v>0</v>
      </c>
      <c r="O746" s="1">
        <v>5</v>
      </c>
      <c r="P746" s="1">
        <v>217</v>
      </c>
      <c r="Q746" s="1">
        <v>226</v>
      </c>
    </row>
    <row r="747" spans="1:17" x14ac:dyDescent="0.35">
      <c r="A747" s="2">
        <v>737</v>
      </c>
      <c r="D747" s="1" t="s">
        <v>7</v>
      </c>
      <c r="E747" s="1">
        <v>0</v>
      </c>
      <c r="F747" s="1">
        <v>3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4</v>
      </c>
      <c r="N747" s="1">
        <v>0</v>
      </c>
      <c r="O747" s="1">
        <v>0</v>
      </c>
      <c r="P747" s="1">
        <v>222</v>
      </c>
      <c r="Q747" s="1">
        <v>234</v>
      </c>
    </row>
    <row r="748" spans="1:17" x14ac:dyDescent="0.35">
      <c r="A748" s="2">
        <v>738</v>
      </c>
      <c r="D748" s="1" t="s">
        <v>4</v>
      </c>
      <c r="E748" s="1">
        <v>0</v>
      </c>
      <c r="F748" s="1">
        <v>14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3</v>
      </c>
      <c r="N748" s="1">
        <v>0</v>
      </c>
      <c r="O748" s="1">
        <v>5</v>
      </c>
      <c r="P748" s="1">
        <v>441</v>
      </c>
      <c r="Q748" s="1">
        <v>458</v>
      </c>
    </row>
    <row r="749" spans="1:17" x14ac:dyDescent="0.35">
      <c r="A749" s="2">
        <v>739</v>
      </c>
      <c r="C749" s="1" t="s">
        <v>8</v>
      </c>
      <c r="D749" s="1" t="s">
        <v>6</v>
      </c>
      <c r="E749" s="1">
        <v>0</v>
      </c>
      <c r="F749" s="1">
        <v>7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4</v>
      </c>
      <c r="N749" s="1">
        <v>0</v>
      </c>
      <c r="O749" s="1">
        <v>11</v>
      </c>
      <c r="P749" s="1">
        <v>384</v>
      </c>
      <c r="Q749" s="1">
        <v>409</v>
      </c>
    </row>
    <row r="750" spans="1:17" x14ac:dyDescent="0.35">
      <c r="A750" s="2">
        <v>740</v>
      </c>
      <c r="D750" s="1" t="s">
        <v>7</v>
      </c>
      <c r="E750" s="1">
        <v>4</v>
      </c>
      <c r="F750" s="1">
        <v>12</v>
      </c>
      <c r="G750" s="1">
        <v>0</v>
      </c>
      <c r="H750" s="1">
        <v>0</v>
      </c>
      <c r="I750" s="1">
        <v>6</v>
      </c>
      <c r="J750" s="1">
        <v>3</v>
      </c>
      <c r="K750" s="1">
        <v>0</v>
      </c>
      <c r="L750" s="1">
        <v>0</v>
      </c>
      <c r="M750" s="1">
        <v>6</v>
      </c>
      <c r="N750" s="1">
        <v>0</v>
      </c>
      <c r="O750" s="1">
        <v>12</v>
      </c>
      <c r="P750" s="1">
        <v>454</v>
      </c>
      <c r="Q750" s="1">
        <v>477</v>
      </c>
    </row>
    <row r="751" spans="1:17" x14ac:dyDescent="0.35">
      <c r="A751" s="2">
        <v>741</v>
      </c>
      <c r="D751" s="1" t="s">
        <v>4</v>
      </c>
      <c r="E751" s="1">
        <v>4</v>
      </c>
      <c r="F751" s="1">
        <v>18</v>
      </c>
      <c r="G751" s="1">
        <v>0</v>
      </c>
      <c r="H751" s="1">
        <v>0</v>
      </c>
      <c r="I751" s="1">
        <v>8</v>
      </c>
      <c r="J751" s="1">
        <v>0</v>
      </c>
      <c r="K751" s="1">
        <v>0</v>
      </c>
      <c r="L751" s="1">
        <v>3</v>
      </c>
      <c r="M751" s="1">
        <v>5</v>
      </c>
      <c r="N751" s="1">
        <v>0</v>
      </c>
      <c r="O751" s="1">
        <v>14</v>
      </c>
      <c r="P751" s="1">
        <v>842</v>
      </c>
      <c r="Q751" s="1">
        <v>889</v>
      </c>
    </row>
    <row r="752" spans="1:17" x14ac:dyDescent="0.35">
      <c r="A752" s="2">
        <v>742</v>
      </c>
      <c r="C752" s="1" t="s">
        <v>9</v>
      </c>
      <c r="D752" s="1" t="s">
        <v>6</v>
      </c>
      <c r="E752" s="1">
        <v>115</v>
      </c>
      <c r="F752" s="1">
        <v>75</v>
      </c>
      <c r="G752" s="1">
        <v>29</v>
      </c>
      <c r="H752" s="1">
        <v>0</v>
      </c>
      <c r="I752" s="1">
        <v>355</v>
      </c>
      <c r="J752" s="1">
        <v>89</v>
      </c>
      <c r="K752" s="1">
        <v>40</v>
      </c>
      <c r="L752" s="1">
        <v>15</v>
      </c>
      <c r="M752" s="1">
        <v>41</v>
      </c>
      <c r="N752" s="1">
        <v>33</v>
      </c>
      <c r="O752" s="1">
        <v>130</v>
      </c>
      <c r="P752" s="1">
        <v>1997</v>
      </c>
      <c r="Q752" s="1">
        <v>2683</v>
      </c>
    </row>
    <row r="753" spans="1:17" x14ac:dyDescent="0.35">
      <c r="A753" s="2">
        <v>743</v>
      </c>
      <c r="D753" s="1" t="s">
        <v>7</v>
      </c>
      <c r="E753" s="1">
        <v>145</v>
      </c>
      <c r="F753" s="1">
        <v>122</v>
      </c>
      <c r="G753" s="1">
        <v>41</v>
      </c>
      <c r="H753" s="1">
        <v>3</v>
      </c>
      <c r="I753" s="1">
        <v>375</v>
      </c>
      <c r="J753" s="1">
        <v>56</v>
      </c>
      <c r="K753" s="1">
        <v>31</v>
      </c>
      <c r="L753" s="1">
        <v>13</v>
      </c>
      <c r="M753" s="1">
        <v>55</v>
      </c>
      <c r="N753" s="1">
        <v>25</v>
      </c>
      <c r="O753" s="1">
        <v>124</v>
      </c>
      <c r="P753" s="1">
        <v>1835</v>
      </c>
      <c r="Q753" s="1">
        <v>2563</v>
      </c>
    </row>
    <row r="754" spans="1:17" x14ac:dyDescent="0.35">
      <c r="A754" s="2">
        <v>744</v>
      </c>
      <c r="D754" s="1" t="s">
        <v>4</v>
      </c>
      <c r="E754" s="1">
        <v>266</v>
      </c>
      <c r="F754" s="1">
        <v>192</v>
      </c>
      <c r="G754" s="1">
        <v>78</v>
      </c>
      <c r="H754" s="1">
        <v>5</v>
      </c>
      <c r="I754" s="1">
        <v>736</v>
      </c>
      <c r="J754" s="1">
        <v>149</v>
      </c>
      <c r="K754" s="1">
        <v>76</v>
      </c>
      <c r="L754" s="1">
        <v>25</v>
      </c>
      <c r="M754" s="1">
        <v>101</v>
      </c>
      <c r="N754" s="1">
        <v>55</v>
      </c>
      <c r="O754" s="1">
        <v>251</v>
      </c>
      <c r="P754" s="1">
        <v>3836</v>
      </c>
      <c r="Q754" s="1">
        <v>5242</v>
      </c>
    </row>
    <row r="755" spans="1:17" x14ac:dyDescent="0.35">
      <c r="A755" s="2">
        <v>745</v>
      </c>
      <c r="C755" s="1" t="s">
        <v>10</v>
      </c>
      <c r="D755" s="1" t="s">
        <v>6</v>
      </c>
      <c r="E755" s="1">
        <v>52</v>
      </c>
      <c r="F755" s="1">
        <v>29</v>
      </c>
      <c r="G755" s="1">
        <v>31</v>
      </c>
      <c r="H755" s="1">
        <v>13</v>
      </c>
      <c r="I755" s="1">
        <v>134</v>
      </c>
      <c r="J755" s="1">
        <v>53</v>
      </c>
      <c r="K755" s="1">
        <v>27</v>
      </c>
      <c r="L755" s="1">
        <v>18</v>
      </c>
      <c r="M755" s="1">
        <v>9</v>
      </c>
      <c r="N755" s="1">
        <v>20</v>
      </c>
      <c r="O755" s="1">
        <v>44</v>
      </c>
      <c r="P755" s="1">
        <v>139</v>
      </c>
      <c r="Q755" s="1">
        <v>369</v>
      </c>
    </row>
    <row r="756" spans="1:17" x14ac:dyDescent="0.35">
      <c r="A756" s="2">
        <v>746</v>
      </c>
      <c r="D756" s="1" t="s">
        <v>7</v>
      </c>
      <c r="E756" s="1">
        <v>103</v>
      </c>
      <c r="F756" s="1">
        <v>45</v>
      </c>
      <c r="G756" s="1">
        <v>21</v>
      </c>
      <c r="H756" s="1">
        <v>20</v>
      </c>
      <c r="I756" s="1">
        <v>159</v>
      </c>
      <c r="J756" s="1">
        <v>47</v>
      </c>
      <c r="K756" s="1">
        <v>22</v>
      </c>
      <c r="L756" s="1">
        <v>17</v>
      </c>
      <c r="M756" s="1">
        <v>12</v>
      </c>
      <c r="N756" s="1">
        <v>23</v>
      </c>
      <c r="O756" s="1">
        <v>45</v>
      </c>
      <c r="P756" s="1">
        <v>116</v>
      </c>
      <c r="Q756" s="1">
        <v>406</v>
      </c>
    </row>
    <row r="757" spans="1:17" x14ac:dyDescent="0.35">
      <c r="A757" s="2">
        <v>747</v>
      </c>
      <c r="D757" s="1" t="s">
        <v>4</v>
      </c>
      <c r="E757" s="1">
        <v>158</v>
      </c>
      <c r="F757" s="1">
        <v>73</v>
      </c>
      <c r="G757" s="1">
        <v>49</v>
      </c>
      <c r="H757" s="1">
        <v>30</v>
      </c>
      <c r="I757" s="1">
        <v>289</v>
      </c>
      <c r="J757" s="1">
        <v>103</v>
      </c>
      <c r="K757" s="1">
        <v>44</v>
      </c>
      <c r="L757" s="1">
        <v>36</v>
      </c>
      <c r="M757" s="1">
        <v>22</v>
      </c>
      <c r="N757" s="1">
        <v>44</v>
      </c>
      <c r="O757" s="1">
        <v>88</v>
      </c>
      <c r="P757" s="1">
        <v>256</v>
      </c>
      <c r="Q757" s="1">
        <v>776</v>
      </c>
    </row>
    <row r="758" spans="1:17" x14ac:dyDescent="0.35">
      <c r="A758" s="2">
        <v>748</v>
      </c>
      <c r="C758" s="1" t="s">
        <v>4</v>
      </c>
      <c r="D758" s="1" t="s">
        <v>6</v>
      </c>
      <c r="E758" s="1">
        <v>174</v>
      </c>
      <c r="F758" s="1">
        <v>119</v>
      </c>
      <c r="G758" s="1">
        <v>62</v>
      </c>
      <c r="H758" s="1">
        <v>17</v>
      </c>
      <c r="I758" s="1">
        <v>492</v>
      </c>
      <c r="J758" s="1">
        <v>149</v>
      </c>
      <c r="K758" s="1">
        <v>64</v>
      </c>
      <c r="L758" s="1">
        <v>36</v>
      </c>
      <c r="M758" s="1">
        <v>59</v>
      </c>
      <c r="N758" s="1">
        <v>54</v>
      </c>
      <c r="O758" s="1">
        <v>183</v>
      </c>
      <c r="P758" s="1">
        <v>2741</v>
      </c>
      <c r="Q758" s="1">
        <v>3679</v>
      </c>
    </row>
    <row r="759" spans="1:17" x14ac:dyDescent="0.35">
      <c r="A759" s="2">
        <v>749</v>
      </c>
      <c r="D759" s="1" t="s">
        <v>7</v>
      </c>
      <c r="E759" s="1">
        <v>251</v>
      </c>
      <c r="F759" s="1">
        <v>180</v>
      </c>
      <c r="G759" s="1">
        <v>67</v>
      </c>
      <c r="H759" s="1">
        <v>24</v>
      </c>
      <c r="I759" s="1">
        <v>541</v>
      </c>
      <c r="J759" s="1">
        <v>105</v>
      </c>
      <c r="K759" s="1">
        <v>54</v>
      </c>
      <c r="L759" s="1">
        <v>30</v>
      </c>
      <c r="M759" s="1">
        <v>74</v>
      </c>
      <c r="N759" s="1">
        <v>49</v>
      </c>
      <c r="O759" s="1">
        <v>176</v>
      </c>
      <c r="P759" s="1">
        <v>2631</v>
      </c>
      <c r="Q759" s="1">
        <v>3687</v>
      </c>
    </row>
    <row r="760" spans="1:17" x14ac:dyDescent="0.35">
      <c r="A760" s="2">
        <v>750</v>
      </c>
      <c r="D760" s="1" t="s">
        <v>4</v>
      </c>
      <c r="E760" s="1">
        <v>424</v>
      </c>
      <c r="F760" s="1">
        <v>301</v>
      </c>
      <c r="G760" s="1">
        <v>127</v>
      </c>
      <c r="H760" s="1">
        <v>44</v>
      </c>
      <c r="I760" s="1">
        <v>1031</v>
      </c>
      <c r="J760" s="1">
        <v>260</v>
      </c>
      <c r="K760" s="1">
        <v>124</v>
      </c>
      <c r="L760" s="1">
        <v>62</v>
      </c>
      <c r="M760" s="1">
        <v>134</v>
      </c>
      <c r="N760" s="1">
        <v>102</v>
      </c>
      <c r="O760" s="1">
        <v>360</v>
      </c>
      <c r="P760" s="1">
        <v>5369</v>
      </c>
      <c r="Q760" s="1">
        <v>7363</v>
      </c>
    </row>
    <row r="761" spans="1:17" x14ac:dyDescent="0.35">
      <c r="A761" s="2">
        <v>751</v>
      </c>
      <c r="B761" s="1" t="s">
        <v>100</v>
      </c>
      <c r="C761" s="1" t="s">
        <v>5</v>
      </c>
      <c r="D761" s="1" t="s">
        <v>6</v>
      </c>
      <c r="E761" s="1">
        <v>0</v>
      </c>
      <c r="F761" s="1">
        <v>3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3</v>
      </c>
      <c r="P761" s="1">
        <v>21</v>
      </c>
      <c r="Q761" s="1">
        <v>28</v>
      </c>
    </row>
    <row r="762" spans="1:17" x14ac:dyDescent="0.35">
      <c r="A762" s="2">
        <v>752</v>
      </c>
      <c r="D762" s="1" t="s">
        <v>7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21</v>
      </c>
      <c r="Q762" s="1">
        <v>25</v>
      </c>
    </row>
    <row r="763" spans="1:17" x14ac:dyDescent="0.35">
      <c r="A763" s="2">
        <v>753</v>
      </c>
      <c r="D763" s="1" t="s">
        <v>4</v>
      </c>
      <c r="E763" s="1">
        <v>0</v>
      </c>
      <c r="F763" s="1">
        <v>5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3</v>
      </c>
      <c r="P763" s="1">
        <v>51</v>
      </c>
      <c r="Q763" s="1">
        <v>54</v>
      </c>
    </row>
    <row r="764" spans="1:17" x14ac:dyDescent="0.35">
      <c r="A764" s="2">
        <v>754</v>
      </c>
      <c r="C764" s="1" t="s">
        <v>8</v>
      </c>
      <c r="D764" s="1" t="s">
        <v>6</v>
      </c>
      <c r="E764" s="1">
        <v>0</v>
      </c>
      <c r="F764" s="1">
        <v>0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>
        <v>3</v>
      </c>
      <c r="N764" s="1">
        <v>0</v>
      </c>
      <c r="O764" s="1">
        <v>0</v>
      </c>
      <c r="P764" s="1">
        <v>35</v>
      </c>
      <c r="Q764" s="1">
        <v>41</v>
      </c>
    </row>
    <row r="765" spans="1:17" x14ac:dyDescent="0.35">
      <c r="A765" s="2">
        <v>755</v>
      </c>
      <c r="D765" s="1" t="s">
        <v>7</v>
      </c>
      <c r="E765" s="1">
        <v>0</v>
      </c>
      <c r="F765" s="1">
        <v>5</v>
      </c>
      <c r="G765" s="1">
        <v>0</v>
      </c>
      <c r="H765" s="1">
        <v>0</v>
      </c>
      <c r="I765" s="1">
        <v>0</v>
      </c>
      <c r="J765" s="1">
        <v>0</v>
      </c>
      <c r="K765" s="1">
        <v>0</v>
      </c>
      <c r="L765" s="1">
        <v>0</v>
      </c>
      <c r="M765" s="1">
        <v>4</v>
      </c>
      <c r="N765" s="1">
        <v>0</v>
      </c>
      <c r="O765" s="1">
        <v>0</v>
      </c>
      <c r="P765" s="1">
        <v>34</v>
      </c>
      <c r="Q765" s="1">
        <v>44</v>
      </c>
    </row>
    <row r="766" spans="1:17" x14ac:dyDescent="0.35">
      <c r="A766" s="2">
        <v>756</v>
      </c>
      <c r="D766" s="1" t="s">
        <v>4</v>
      </c>
      <c r="E766" s="1">
        <v>0</v>
      </c>
      <c r="F766" s="1">
        <v>4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7</v>
      </c>
      <c r="N766" s="1">
        <v>0</v>
      </c>
      <c r="O766" s="1">
        <v>0</v>
      </c>
      <c r="P766" s="1">
        <v>72</v>
      </c>
      <c r="Q766" s="1">
        <v>85</v>
      </c>
    </row>
    <row r="767" spans="1:17" x14ac:dyDescent="0.35">
      <c r="A767" s="2">
        <v>757</v>
      </c>
      <c r="C767" s="1" t="s">
        <v>9</v>
      </c>
      <c r="D767" s="1" t="s">
        <v>6</v>
      </c>
      <c r="E767" s="1">
        <v>100</v>
      </c>
      <c r="F767" s="1">
        <v>64</v>
      </c>
      <c r="G767" s="1">
        <v>39</v>
      </c>
      <c r="H767" s="1">
        <v>0</v>
      </c>
      <c r="I767" s="1">
        <v>138</v>
      </c>
      <c r="J767" s="1">
        <v>81</v>
      </c>
      <c r="K767" s="1">
        <v>15</v>
      </c>
      <c r="L767" s="1">
        <v>21</v>
      </c>
      <c r="M767" s="1">
        <v>113</v>
      </c>
      <c r="N767" s="1">
        <v>17</v>
      </c>
      <c r="O767" s="1">
        <v>170</v>
      </c>
      <c r="P767" s="1">
        <v>975</v>
      </c>
      <c r="Q767" s="1">
        <v>1489</v>
      </c>
    </row>
    <row r="768" spans="1:17" x14ac:dyDescent="0.35">
      <c r="A768" s="2">
        <v>758</v>
      </c>
      <c r="D768" s="1" t="s">
        <v>7</v>
      </c>
      <c r="E768" s="1">
        <v>250</v>
      </c>
      <c r="F768" s="1">
        <v>103</v>
      </c>
      <c r="G768" s="1">
        <v>73</v>
      </c>
      <c r="H768" s="1">
        <v>4</v>
      </c>
      <c r="I768" s="1">
        <v>102</v>
      </c>
      <c r="J768" s="1">
        <v>37</v>
      </c>
      <c r="K768" s="1">
        <v>14</v>
      </c>
      <c r="L768" s="1">
        <v>10</v>
      </c>
      <c r="M768" s="1">
        <v>220</v>
      </c>
      <c r="N768" s="1">
        <v>10</v>
      </c>
      <c r="O768" s="1">
        <v>215</v>
      </c>
      <c r="P768" s="1">
        <v>870</v>
      </c>
      <c r="Q768" s="1">
        <v>1543</v>
      </c>
    </row>
    <row r="769" spans="1:17" x14ac:dyDescent="0.35">
      <c r="A769" s="2">
        <v>759</v>
      </c>
      <c r="D769" s="1" t="s">
        <v>4</v>
      </c>
      <c r="E769" s="1">
        <v>347</v>
      </c>
      <c r="F769" s="1">
        <v>164</v>
      </c>
      <c r="G769" s="1">
        <v>114</v>
      </c>
      <c r="H769" s="1">
        <v>3</v>
      </c>
      <c r="I769" s="1">
        <v>242</v>
      </c>
      <c r="J769" s="1">
        <v>119</v>
      </c>
      <c r="K769" s="1">
        <v>31</v>
      </c>
      <c r="L769" s="1">
        <v>35</v>
      </c>
      <c r="M769" s="1">
        <v>332</v>
      </c>
      <c r="N769" s="1">
        <v>26</v>
      </c>
      <c r="O769" s="1">
        <v>384</v>
      </c>
      <c r="P769" s="1">
        <v>1846</v>
      </c>
      <c r="Q769" s="1">
        <v>3034</v>
      </c>
    </row>
    <row r="770" spans="1:17" x14ac:dyDescent="0.35">
      <c r="A770" s="2">
        <v>760</v>
      </c>
      <c r="C770" s="1" t="s">
        <v>10</v>
      </c>
      <c r="D770" s="1" t="s">
        <v>6</v>
      </c>
      <c r="E770" s="1">
        <v>385</v>
      </c>
      <c r="F770" s="1">
        <v>127</v>
      </c>
      <c r="G770" s="1">
        <v>165</v>
      </c>
      <c r="H770" s="1">
        <v>68</v>
      </c>
      <c r="I770" s="1">
        <v>409</v>
      </c>
      <c r="J770" s="1">
        <v>396</v>
      </c>
      <c r="K770" s="1">
        <v>78</v>
      </c>
      <c r="L770" s="1">
        <v>94</v>
      </c>
      <c r="M770" s="1">
        <v>117</v>
      </c>
      <c r="N770" s="1">
        <v>73</v>
      </c>
      <c r="O770" s="1">
        <v>275</v>
      </c>
      <c r="P770" s="1">
        <v>631</v>
      </c>
      <c r="Q770" s="1">
        <v>1817</v>
      </c>
    </row>
    <row r="771" spans="1:17" x14ac:dyDescent="0.35">
      <c r="A771" s="2">
        <v>761</v>
      </c>
      <c r="D771" s="1" t="s">
        <v>7</v>
      </c>
      <c r="E771" s="1">
        <v>1003</v>
      </c>
      <c r="F771" s="1">
        <v>217</v>
      </c>
      <c r="G771" s="1">
        <v>172</v>
      </c>
      <c r="H771" s="1">
        <v>135</v>
      </c>
      <c r="I771" s="1">
        <v>453</v>
      </c>
      <c r="J771" s="1">
        <v>271</v>
      </c>
      <c r="K771" s="1">
        <v>77</v>
      </c>
      <c r="L771" s="1">
        <v>66</v>
      </c>
      <c r="M771" s="1">
        <v>290</v>
      </c>
      <c r="N771" s="1">
        <v>86</v>
      </c>
      <c r="O771" s="1">
        <v>441</v>
      </c>
      <c r="P771" s="1">
        <v>595</v>
      </c>
      <c r="Q771" s="1">
        <v>2260</v>
      </c>
    </row>
    <row r="772" spans="1:17" x14ac:dyDescent="0.35">
      <c r="A772" s="2">
        <v>762</v>
      </c>
      <c r="D772" s="1" t="s">
        <v>4</v>
      </c>
      <c r="E772" s="1">
        <v>1389</v>
      </c>
      <c r="F772" s="1">
        <v>340</v>
      </c>
      <c r="G772" s="1">
        <v>341</v>
      </c>
      <c r="H772" s="1">
        <v>209</v>
      </c>
      <c r="I772" s="1">
        <v>862</v>
      </c>
      <c r="J772" s="1">
        <v>674</v>
      </c>
      <c r="K772" s="1">
        <v>156</v>
      </c>
      <c r="L772" s="1">
        <v>165</v>
      </c>
      <c r="M772" s="1">
        <v>411</v>
      </c>
      <c r="N772" s="1">
        <v>160</v>
      </c>
      <c r="O772" s="1">
        <v>717</v>
      </c>
      <c r="P772" s="1">
        <v>1227</v>
      </c>
      <c r="Q772" s="1">
        <v>4075</v>
      </c>
    </row>
    <row r="773" spans="1:17" x14ac:dyDescent="0.35">
      <c r="A773" s="2">
        <v>763</v>
      </c>
      <c r="C773" s="1" t="s">
        <v>4</v>
      </c>
      <c r="D773" s="1" t="s">
        <v>6</v>
      </c>
      <c r="E773" s="1">
        <v>486</v>
      </c>
      <c r="F773" s="1">
        <v>198</v>
      </c>
      <c r="G773" s="1">
        <v>210</v>
      </c>
      <c r="H773" s="1">
        <v>71</v>
      </c>
      <c r="I773" s="1">
        <v>553</v>
      </c>
      <c r="J773" s="1">
        <v>477</v>
      </c>
      <c r="K773" s="1">
        <v>94</v>
      </c>
      <c r="L773" s="1">
        <v>117</v>
      </c>
      <c r="M773" s="1">
        <v>233</v>
      </c>
      <c r="N773" s="1">
        <v>85</v>
      </c>
      <c r="O773" s="1">
        <v>452</v>
      </c>
      <c r="P773" s="1">
        <v>1662</v>
      </c>
      <c r="Q773" s="1">
        <v>3382</v>
      </c>
    </row>
    <row r="774" spans="1:17" x14ac:dyDescent="0.35">
      <c r="A774" s="2">
        <v>764</v>
      </c>
      <c r="D774" s="1" t="s">
        <v>7</v>
      </c>
      <c r="E774" s="1">
        <v>1251</v>
      </c>
      <c r="F774" s="1">
        <v>322</v>
      </c>
      <c r="G774" s="1">
        <v>244</v>
      </c>
      <c r="H774" s="1">
        <v>141</v>
      </c>
      <c r="I774" s="1">
        <v>554</v>
      </c>
      <c r="J774" s="1">
        <v>308</v>
      </c>
      <c r="K774" s="1">
        <v>91</v>
      </c>
      <c r="L774" s="1">
        <v>79</v>
      </c>
      <c r="M774" s="1">
        <v>519</v>
      </c>
      <c r="N774" s="1">
        <v>97</v>
      </c>
      <c r="O774" s="1">
        <v>656</v>
      </c>
      <c r="P774" s="1">
        <v>1529</v>
      </c>
      <c r="Q774" s="1">
        <v>3874</v>
      </c>
    </row>
    <row r="775" spans="1:17" x14ac:dyDescent="0.35">
      <c r="A775" s="2">
        <v>765</v>
      </c>
      <c r="D775" s="1" t="s">
        <v>4</v>
      </c>
      <c r="E775" s="1">
        <v>1737</v>
      </c>
      <c r="F775" s="1">
        <v>522</v>
      </c>
      <c r="G775" s="1">
        <v>456</v>
      </c>
      <c r="H775" s="1">
        <v>213</v>
      </c>
      <c r="I775" s="1">
        <v>1104</v>
      </c>
      <c r="J775" s="1">
        <v>786</v>
      </c>
      <c r="K775" s="1">
        <v>187</v>
      </c>
      <c r="L775" s="1">
        <v>199</v>
      </c>
      <c r="M775" s="1">
        <v>755</v>
      </c>
      <c r="N775" s="1">
        <v>190</v>
      </c>
      <c r="O775" s="1">
        <v>1109</v>
      </c>
      <c r="P775" s="1">
        <v>3193</v>
      </c>
      <c r="Q775" s="1">
        <v>7257</v>
      </c>
    </row>
    <row r="776" spans="1:17" x14ac:dyDescent="0.35">
      <c r="A776" s="2">
        <v>766</v>
      </c>
      <c r="B776" s="1" t="s">
        <v>101</v>
      </c>
      <c r="C776" s="1" t="s">
        <v>5</v>
      </c>
      <c r="D776" s="1" t="s">
        <v>6</v>
      </c>
      <c r="E776" s="1">
        <v>0</v>
      </c>
      <c r="F776" s="1">
        <v>9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5</v>
      </c>
      <c r="P776" s="1">
        <v>135</v>
      </c>
      <c r="Q776" s="1">
        <v>149</v>
      </c>
    </row>
    <row r="777" spans="1:17" x14ac:dyDescent="0.35">
      <c r="A777" s="2">
        <v>767</v>
      </c>
      <c r="D777" s="1" t="s">
        <v>7</v>
      </c>
      <c r="E777" s="1">
        <v>0</v>
      </c>
      <c r="F777" s="1">
        <v>0</v>
      </c>
      <c r="G777" s="1">
        <v>0</v>
      </c>
      <c r="H777" s="1">
        <v>0</v>
      </c>
      <c r="I777" s="1">
        <v>0</v>
      </c>
      <c r="J777" s="1">
        <v>0</v>
      </c>
      <c r="K777" s="1">
        <v>0</v>
      </c>
      <c r="L777" s="1">
        <v>0</v>
      </c>
      <c r="M777" s="1">
        <v>3</v>
      </c>
      <c r="N777" s="1">
        <v>0</v>
      </c>
      <c r="O777" s="1">
        <v>6</v>
      </c>
      <c r="P777" s="1">
        <v>131</v>
      </c>
      <c r="Q777" s="1">
        <v>133</v>
      </c>
    </row>
    <row r="778" spans="1:17" x14ac:dyDescent="0.35">
      <c r="A778" s="2">
        <v>768</v>
      </c>
      <c r="D778" s="1" t="s">
        <v>4</v>
      </c>
      <c r="E778" s="1">
        <v>0</v>
      </c>
      <c r="F778" s="1">
        <v>7</v>
      </c>
      <c r="G778" s="1">
        <v>0</v>
      </c>
      <c r="H778" s="1">
        <v>0</v>
      </c>
      <c r="I778" s="1">
        <v>0</v>
      </c>
      <c r="J778" s="1">
        <v>0</v>
      </c>
      <c r="K778" s="1">
        <v>0</v>
      </c>
      <c r="L778" s="1">
        <v>0</v>
      </c>
      <c r="M778" s="1">
        <v>9</v>
      </c>
      <c r="N778" s="1">
        <v>0</v>
      </c>
      <c r="O778" s="1">
        <v>7</v>
      </c>
      <c r="P778" s="1">
        <v>262</v>
      </c>
      <c r="Q778" s="1">
        <v>279</v>
      </c>
    </row>
    <row r="779" spans="1:17" x14ac:dyDescent="0.35">
      <c r="A779" s="2">
        <v>769</v>
      </c>
      <c r="C779" s="1" t="s">
        <v>8</v>
      </c>
      <c r="D779" s="1" t="s">
        <v>6</v>
      </c>
      <c r="E779" s="1">
        <v>0</v>
      </c>
      <c r="F779" s="1">
        <v>4</v>
      </c>
      <c r="G779" s="1">
        <v>0</v>
      </c>
      <c r="H779" s="1">
        <v>0</v>
      </c>
      <c r="I779" s="1">
        <v>0</v>
      </c>
      <c r="J779" s="1">
        <v>0</v>
      </c>
      <c r="K779" s="1">
        <v>0</v>
      </c>
      <c r="L779" s="1">
        <v>0</v>
      </c>
      <c r="M779" s="1">
        <v>7</v>
      </c>
      <c r="N779" s="1">
        <v>0</v>
      </c>
      <c r="O779" s="1">
        <v>9</v>
      </c>
      <c r="P779" s="1">
        <v>175</v>
      </c>
      <c r="Q779" s="1">
        <v>197</v>
      </c>
    </row>
    <row r="780" spans="1:17" x14ac:dyDescent="0.35">
      <c r="A780" s="2">
        <v>770</v>
      </c>
      <c r="D780" s="1" t="s">
        <v>7</v>
      </c>
      <c r="E780" s="1">
        <v>4</v>
      </c>
      <c r="F780" s="1">
        <v>3</v>
      </c>
      <c r="G780" s="1">
        <v>0</v>
      </c>
      <c r="H780" s="1">
        <v>0</v>
      </c>
      <c r="I780" s="1">
        <v>0</v>
      </c>
      <c r="J780" s="1">
        <v>0</v>
      </c>
      <c r="K780" s="1">
        <v>0</v>
      </c>
      <c r="L780" s="1">
        <v>0</v>
      </c>
      <c r="M780" s="1">
        <v>26</v>
      </c>
      <c r="N780" s="1">
        <v>0</v>
      </c>
      <c r="O780" s="1">
        <v>0</v>
      </c>
      <c r="P780" s="1">
        <v>166</v>
      </c>
      <c r="Q780" s="1">
        <v>192</v>
      </c>
    </row>
    <row r="781" spans="1:17" x14ac:dyDescent="0.35">
      <c r="A781" s="2">
        <v>771</v>
      </c>
      <c r="D781" s="1" t="s">
        <v>4</v>
      </c>
      <c r="E781" s="1">
        <v>4</v>
      </c>
      <c r="F781" s="1">
        <v>6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27</v>
      </c>
      <c r="N781" s="1">
        <v>0</v>
      </c>
      <c r="O781" s="1">
        <v>11</v>
      </c>
      <c r="P781" s="1">
        <v>337</v>
      </c>
      <c r="Q781" s="1">
        <v>386</v>
      </c>
    </row>
    <row r="782" spans="1:17" x14ac:dyDescent="0.35">
      <c r="A782" s="2">
        <v>772</v>
      </c>
      <c r="C782" s="1" t="s">
        <v>9</v>
      </c>
      <c r="D782" s="1" t="s">
        <v>6</v>
      </c>
      <c r="E782" s="1">
        <v>33</v>
      </c>
      <c r="F782" s="1">
        <v>44</v>
      </c>
      <c r="G782" s="1">
        <v>16</v>
      </c>
      <c r="H782" s="1">
        <v>0</v>
      </c>
      <c r="I782" s="1">
        <v>43</v>
      </c>
      <c r="J782" s="1">
        <v>29</v>
      </c>
      <c r="K782" s="1">
        <v>11</v>
      </c>
      <c r="L782" s="1">
        <v>5</v>
      </c>
      <c r="M782" s="1">
        <v>91</v>
      </c>
      <c r="N782" s="1">
        <v>3</v>
      </c>
      <c r="O782" s="1">
        <v>106</v>
      </c>
      <c r="P782" s="1">
        <v>1328</v>
      </c>
      <c r="Q782" s="1">
        <v>1634</v>
      </c>
    </row>
    <row r="783" spans="1:17" x14ac:dyDescent="0.35">
      <c r="A783" s="2">
        <v>773</v>
      </c>
      <c r="D783" s="1" t="s">
        <v>7</v>
      </c>
      <c r="E783" s="1">
        <v>122</v>
      </c>
      <c r="F783" s="1">
        <v>85</v>
      </c>
      <c r="G783" s="1">
        <v>51</v>
      </c>
      <c r="H783" s="1">
        <v>0</v>
      </c>
      <c r="I783" s="1">
        <v>56</v>
      </c>
      <c r="J783" s="1">
        <v>28</v>
      </c>
      <c r="K783" s="1">
        <v>12</v>
      </c>
      <c r="L783" s="1">
        <v>7</v>
      </c>
      <c r="M783" s="1">
        <v>226</v>
      </c>
      <c r="N783" s="1">
        <v>3</v>
      </c>
      <c r="O783" s="1">
        <v>228</v>
      </c>
      <c r="P783" s="1">
        <v>2346</v>
      </c>
      <c r="Q783" s="1">
        <v>2956</v>
      </c>
    </row>
    <row r="784" spans="1:17" x14ac:dyDescent="0.35">
      <c r="A784" s="2">
        <v>774</v>
      </c>
      <c r="D784" s="1" t="s">
        <v>4</v>
      </c>
      <c r="E784" s="1">
        <v>155</v>
      </c>
      <c r="F784" s="1">
        <v>125</v>
      </c>
      <c r="G784" s="1">
        <v>71</v>
      </c>
      <c r="H784" s="1">
        <v>0</v>
      </c>
      <c r="I784" s="1">
        <v>97</v>
      </c>
      <c r="J784" s="1">
        <v>57</v>
      </c>
      <c r="K784" s="1">
        <v>23</v>
      </c>
      <c r="L784" s="1">
        <v>15</v>
      </c>
      <c r="M784" s="1">
        <v>318</v>
      </c>
      <c r="N784" s="1">
        <v>6</v>
      </c>
      <c r="O784" s="1">
        <v>334</v>
      </c>
      <c r="P784" s="1">
        <v>3672</v>
      </c>
      <c r="Q784" s="1">
        <v>4590</v>
      </c>
    </row>
    <row r="785" spans="1:17" x14ac:dyDescent="0.35">
      <c r="A785" s="2">
        <v>775</v>
      </c>
      <c r="C785" s="1" t="s">
        <v>10</v>
      </c>
      <c r="D785" s="1" t="s">
        <v>6</v>
      </c>
      <c r="E785" s="1">
        <v>105</v>
      </c>
      <c r="F785" s="1">
        <v>26</v>
      </c>
      <c r="G785" s="1">
        <v>64</v>
      </c>
      <c r="H785" s="1">
        <v>31</v>
      </c>
      <c r="I785" s="1">
        <v>98</v>
      </c>
      <c r="J785" s="1">
        <v>122</v>
      </c>
      <c r="K785" s="1">
        <v>36</v>
      </c>
      <c r="L785" s="1">
        <v>18</v>
      </c>
      <c r="M785" s="1">
        <v>52</v>
      </c>
      <c r="N785" s="1">
        <v>30</v>
      </c>
      <c r="O785" s="1">
        <v>95</v>
      </c>
      <c r="P785" s="1">
        <v>188</v>
      </c>
      <c r="Q785" s="1">
        <v>533</v>
      </c>
    </row>
    <row r="786" spans="1:17" x14ac:dyDescent="0.35">
      <c r="A786" s="2">
        <v>776</v>
      </c>
      <c r="D786" s="1" t="s">
        <v>7</v>
      </c>
      <c r="E786" s="1">
        <v>355</v>
      </c>
      <c r="F786" s="1">
        <v>53</v>
      </c>
      <c r="G786" s="1">
        <v>93</v>
      </c>
      <c r="H786" s="1">
        <v>74</v>
      </c>
      <c r="I786" s="1">
        <v>150</v>
      </c>
      <c r="J786" s="1">
        <v>169</v>
      </c>
      <c r="K786" s="1">
        <v>51</v>
      </c>
      <c r="L786" s="1">
        <v>32</v>
      </c>
      <c r="M786" s="1">
        <v>123</v>
      </c>
      <c r="N786" s="1">
        <v>33</v>
      </c>
      <c r="O786" s="1">
        <v>193</v>
      </c>
      <c r="P786" s="1">
        <v>273</v>
      </c>
      <c r="Q786" s="1">
        <v>963</v>
      </c>
    </row>
    <row r="787" spans="1:17" x14ac:dyDescent="0.35">
      <c r="A787" s="2">
        <v>777</v>
      </c>
      <c r="D787" s="1" t="s">
        <v>4</v>
      </c>
      <c r="E787" s="1">
        <v>459</v>
      </c>
      <c r="F787" s="1">
        <v>79</v>
      </c>
      <c r="G787" s="1">
        <v>157</v>
      </c>
      <c r="H787" s="1">
        <v>107</v>
      </c>
      <c r="I787" s="1">
        <v>248</v>
      </c>
      <c r="J787" s="1">
        <v>299</v>
      </c>
      <c r="K787" s="1">
        <v>86</v>
      </c>
      <c r="L787" s="1">
        <v>56</v>
      </c>
      <c r="M787" s="1">
        <v>177</v>
      </c>
      <c r="N787" s="1">
        <v>65</v>
      </c>
      <c r="O787" s="1">
        <v>290</v>
      </c>
      <c r="P787" s="1">
        <v>465</v>
      </c>
      <c r="Q787" s="1">
        <v>1489</v>
      </c>
    </row>
    <row r="788" spans="1:17" x14ac:dyDescent="0.35">
      <c r="A788" s="2">
        <v>778</v>
      </c>
      <c r="C788" s="1" t="s">
        <v>4</v>
      </c>
      <c r="D788" s="1" t="s">
        <v>6</v>
      </c>
      <c r="E788" s="1">
        <v>138</v>
      </c>
      <c r="F788" s="1">
        <v>75</v>
      </c>
      <c r="G788" s="1">
        <v>86</v>
      </c>
      <c r="H788" s="1">
        <v>32</v>
      </c>
      <c r="I788" s="1">
        <v>145</v>
      </c>
      <c r="J788" s="1">
        <v>159</v>
      </c>
      <c r="K788" s="1">
        <v>53</v>
      </c>
      <c r="L788" s="1">
        <v>28</v>
      </c>
      <c r="M788" s="1">
        <v>151</v>
      </c>
      <c r="N788" s="1">
        <v>33</v>
      </c>
      <c r="O788" s="1">
        <v>215</v>
      </c>
      <c r="P788" s="1">
        <v>1828</v>
      </c>
      <c r="Q788" s="1">
        <v>2506</v>
      </c>
    </row>
    <row r="789" spans="1:17" x14ac:dyDescent="0.35">
      <c r="A789" s="2">
        <v>779</v>
      </c>
      <c r="D789" s="1" t="s">
        <v>7</v>
      </c>
      <c r="E789" s="1">
        <v>478</v>
      </c>
      <c r="F789" s="1">
        <v>138</v>
      </c>
      <c r="G789" s="1">
        <v>140</v>
      </c>
      <c r="H789" s="1">
        <v>75</v>
      </c>
      <c r="I789" s="1">
        <v>199</v>
      </c>
      <c r="J789" s="1">
        <v>200</v>
      </c>
      <c r="K789" s="1">
        <v>65</v>
      </c>
      <c r="L789" s="1">
        <v>46</v>
      </c>
      <c r="M789" s="1">
        <v>380</v>
      </c>
      <c r="N789" s="1">
        <v>37</v>
      </c>
      <c r="O789" s="1">
        <v>427</v>
      </c>
      <c r="P789" s="1">
        <v>2910</v>
      </c>
      <c r="Q789" s="1">
        <v>4246</v>
      </c>
    </row>
    <row r="790" spans="1:17" x14ac:dyDescent="0.35">
      <c r="A790" s="2">
        <v>780</v>
      </c>
      <c r="D790" s="1" t="s">
        <v>4</v>
      </c>
      <c r="E790" s="1">
        <v>615</v>
      </c>
      <c r="F790" s="1">
        <v>218</v>
      </c>
      <c r="G790" s="1">
        <v>232</v>
      </c>
      <c r="H790" s="1">
        <v>109</v>
      </c>
      <c r="I790" s="1">
        <v>342</v>
      </c>
      <c r="J790" s="1">
        <v>358</v>
      </c>
      <c r="K790" s="1">
        <v>118</v>
      </c>
      <c r="L790" s="1">
        <v>69</v>
      </c>
      <c r="M790" s="1">
        <v>527</v>
      </c>
      <c r="N790" s="1">
        <v>72</v>
      </c>
      <c r="O790" s="1">
        <v>641</v>
      </c>
      <c r="P790" s="1">
        <v>4738</v>
      </c>
      <c r="Q790" s="1">
        <v>6754</v>
      </c>
    </row>
    <row r="791" spans="1:17" x14ac:dyDescent="0.35">
      <c r="A791" s="2">
        <v>781</v>
      </c>
      <c r="B791" s="1" t="s">
        <v>102</v>
      </c>
      <c r="C791" s="1" t="s">
        <v>5</v>
      </c>
      <c r="D791" s="1" t="s">
        <v>6</v>
      </c>
      <c r="E791" s="1">
        <v>0</v>
      </c>
      <c r="F791" s="1">
        <v>0</v>
      </c>
      <c r="G791" s="1">
        <v>0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0</v>
      </c>
      <c r="N791" s="1">
        <v>0</v>
      </c>
      <c r="O791" s="1">
        <v>0</v>
      </c>
      <c r="P791" s="1">
        <v>87</v>
      </c>
      <c r="Q791" s="1">
        <v>89</v>
      </c>
    </row>
    <row r="792" spans="1:17" x14ac:dyDescent="0.35">
      <c r="A792" s="2">
        <v>782</v>
      </c>
      <c r="D792" s="1" t="s">
        <v>7</v>
      </c>
      <c r="E792" s="1">
        <v>0</v>
      </c>
      <c r="F792" s="1">
        <v>3</v>
      </c>
      <c r="G792" s="1">
        <v>0</v>
      </c>
      <c r="H792" s="1">
        <v>0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  <c r="N792" s="1">
        <v>0</v>
      </c>
      <c r="O792" s="1">
        <v>0</v>
      </c>
      <c r="P792" s="1">
        <v>90</v>
      </c>
      <c r="Q792" s="1">
        <v>94</v>
      </c>
    </row>
    <row r="793" spans="1:17" x14ac:dyDescent="0.35">
      <c r="A793" s="2">
        <v>783</v>
      </c>
      <c r="D793" s="1" t="s">
        <v>4</v>
      </c>
      <c r="E793" s="1">
        <v>0</v>
      </c>
      <c r="F793" s="1">
        <v>6</v>
      </c>
      <c r="G793" s="1">
        <v>0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183</v>
      </c>
      <c r="Q793" s="1">
        <v>187</v>
      </c>
    </row>
    <row r="794" spans="1:17" x14ac:dyDescent="0.35">
      <c r="A794" s="2">
        <v>784</v>
      </c>
      <c r="C794" s="1" t="s">
        <v>8</v>
      </c>
      <c r="D794" s="1" t="s">
        <v>6</v>
      </c>
      <c r="E794" s="1">
        <v>0</v>
      </c>
      <c r="F794" s="1">
        <v>18</v>
      </c>
      <c r="G794" s="1">
        <v>0</v>
      </c>
      <c r="H794" s="1">
        <v>0</v>
      </c>
      <c r="I794" s="1">
        <v>0</v>
      </c>
      <c r="J794" s="1">
        <v>0</v>
      </c>
      <c r="K794" s="1">
        <v>0</v>
      </c>
      <c r="L794" s="1">
        <v>0</v>
      </c>
      <c r="M794" s="1">
        <v>4</v>
      </c>
      <c r="N794" s="1">
        <v>0</v>
      </c>
      <c r="O794" s="1">
        <v>11</v>
      </c>
      <c r="P794" s="1">
        <v>289</v>
      </c>
      <c r="Q794" s="1">
        <v>324</v>
      </c>
    </row>
    <row r="795" spans="1:17" x14ac:dyDescent="0.35">
      <c r="A795" s="2">
        <v>785</v>
      </c>
      <c r="D795" s="1" t="s">
        <v>7</v>
      </c>
      <c r="E795" s="1">
        <v>0</v>
      </c>
      <c r="F795" s="1">
        <v>19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27</v>
      </c>
      <c r="N795" s="1">
        <v>0</v>
      </c>
      <c r="O795" s="1">
        <v>6</v>
      </c>
      <c r="P795" s="1">
        <v>324</v>
      </c>
      <c r="Q795" s="1">
        <v>368</v>
      </c>
    </row>
    <row r="796" spans="1:17" x14ac:dyDescent="0.35">
      <c r="A796" s="2">
        <v>786</v>
      </c>
      <c r="D796" s="1" t="s">
        <v>4</v>
      </c>
      <c r="E796" s="1">
        <v>0</v>
      </c>
      <c r="F796" s="1">
        <v>37</v>
      </c>
      <c r="G796" s="1">
        <v>0</v>
      </c>
      <c r="H796" s="1">
        <v>0</v>
      </c>
      <c r="I796" s="1">
        <v>4</v>
      </c>
      <c r="J796" s="1">
        <v>5</v>
      </c>
      <c r="K796" s="1">
        <v>0</v>
      </c>
      <c r="L796" s="1">
        <v>0</v>
      </c>
      <c r="M796" s="1">
        <v>32</v>
      </c>
      <c r="N796" s="1">
        <v>0</v>
      </c>
      <c r="O796" s="1">
        <v>16</v>
      </c>
      <c r="P796" s="1">
        <v>611</v>
      </c>
      <c r="Q796" s="1">
        <v>692</v>
      </c>
    </row>
    <row r="797" spans="1:17" x14ac:dyDescent="0.35">
      <c r="A797" s="2">
        <v>787</v>
      </c>
      <c r="C797" s="1" t="s">
        <v>9</v>
      </c>
      <c r="D797" s="1" t="s">
        <v>6</v>
      </c>
      <c r="E797" s="1">
        <v>36</v>
      </c>
      <c r="F797" s="1">
        <v>125</v>
      </c>
      <c r="G797" s="1">
        <v>29</v>
      </c>
      <c r="H797" s="1">
        <v>0</v>
      </c>
      <c r="I797" s="1">
        <v>104</v>
      </c>
      <c r="J797" s="1">
        <v>44</v>
      </c>
      <c r="K797" s="1">
        <v>13</v>
      </c>
      <c r="L797" s="1">
        <v>9</v>
      </c>
      <c r="M797" s="1">
        <v>87</v>
      </c>
      <c r="N797" s="1">
        <v>10</v>
      </c>
      <c r="O797" s="1">
        <v>151</v>
      </c>
      <c r="P797" s="1">
        <v>1707</v>
      </c>
      <c r="Q797" s="1">
        <v>2200</v>
      </c>
    </row>
    <row r="798" spans="1:17" x14ac:dyDescent="0.35">
      <c r="A798" s="2">
        <v>788</v>
      </c>
      <c r="D798" s="1" t="s">
        <v>7</v>
      </c>
      <c r="E798" s="1">
        <v>98</v>
      </c>
      <c r="F798" s="1">
        <v>158</v>
      </c>
      <c r="G798" s="1">
        <v>35</v>
      </c>
      <c r="H798" s="1">
        <v>0</v>
      </c>
      <c r="I798" s="1">
        <v>70</v>
      </c>
      <c r="J798" s="1">
        <v>19</v>
      </c>
      <c r="K798" s="1">
        <v>5</v>
      </c>
      <c r="L798" s="1">
        <v>10</v>
      </c>
      <c r="M798" s="1">
        <v>148</v>
      </c>
      <c r="N798" s="1">
        <v>4</v>
      </c>
      <c r="O798" s="1">
        <v>207</v>
      </c>
      <c r="P798" s="1">
        <v>1798</v>
      </c>
      <c r="Q798" s="1">
        <v>2381</v>
      </c>
    </row>
    <row r="799" spans="1:17" x14ac:dyDescent="0.35">
      <c r="A799" s="2">
        <v>789</v>
      </c>
      <c r="D799" s="1" t="s">
        <v>4</v>
      </c>
      <c r="E799" s="1">
        <v>135</v>
      </c>
      <c r="F799" s="1">
        <v>289</v>
      </c>
      <c r="G799" s="1">
        <v>61</v>
      </c>
      <c r="H799" s="1">
        <v>0</v>
      </c>
      <c r="I799" s="1">
        <v>172</v>
      </c>
      <c r="J799" s="1">
        <v>67</v>
      </c>
      <c r="K799" s="1">
        <v>17</v>
      </c>
      <c r="L799" s="1">
        <v>19</v>
      </c>
      <c r="M799" s="1">
        <v>236</v>
      </c>
      <c r="N799" s="1">
        <v>12</v>
      </c>
      <c r="O799" s="1">
        <v>358</v>
      </c>
      <c r="P799" s="1">
        <v>3507</v>
      </c>
      <c r="Q799" s="1">
        <v>4581</v>
      </c>
    </row>
    <row r="800" spans="1:17" x14ac:dyDescent="0.35">
      <c r="A800" s="2">
        <v>790</v>
      </c>
      <c r="C800" s="1" t="s">
        <v>10</v>
      </c>
      <c r="D800" s="1" t="s">
        <v>6</v>
      </c>
      <c r="E800" s="1">
        <v>34</v>
      </c>
      <c r="F800" s="1">
        <v>18</v>
      </c>
      <c r="G800" s="1">
        <v>28</v>
      </c>
      <c r="H800" s="1">
        <v>0</v>
      </c>
      <c r="I800" s="1">
        <v>40</v>
      </c>
      <c r="J800" s="1">
        <v>32</v>
      </c>
      <c r="K800" s="1">
        <v>9</v>
      </c>
      <c r="L800" s="1">
        <v>4</v>
      </c>
      <c r="M800" s="1">
        <v>9</v>
      </c>
      <c r="N800" s="1">
        <v>12</v>
      </c>
      <c r="O800" s="1">
        <v>30</v>
      </c>
      <c r="P800" s="1">
        <v>84</v>
      </c>
      <c r="Q800" s="1">
        <v>211</v>
      </c>
    </row>
    <row r="801" spans="1:17" x14ac:dyDescent="0.35">
      <c r="A801" s="2">
        <v>791</v>
      </c>
      <c r="D801" s="1" t="s">
        <v>7</v>
      </c>
      <c r="E801" s="1">
        <v>67</v>
      </c>
      <c r="F801" s="1">
        <v>25</v>
      </c>
      <c r="G801" s="1">
        <v>22</v>
      </c>
      <c r="H801" s="1">
        <v>4</v>
      </c>
      <c r="I801" s="1">
        <v>17</v>
      </c>
      <c r="J801" s="1">
        <v>22</v>
      </c>
      <c r="K801" s="1">
        <v>7</v>
      </c>
      <c r="L801" s="1">
        <v>12</v>
      </c>
      <c r="M801" s="1">
        <v>16</v>
      </c>
      <c r="N801" s="1">
        <v>8</v>
      </c>
      <c r="O801" s="1">
        <v>43</v>
      </c>
      <c r="P801" s="1">
        <v>93</v>
      </c>
      <c r="Q801" s="1">
        <v>234</v>
      </c>
    </row>
    <row r="802" spans="1:17" x14ac:dyDescent="0.35">
      <c r="A802" s="2">
        <v>792</v>
      </c>
      <c r="D802" s="1" t="s">
        <v>4</v>
      </c>
      <c r="E802" s="1">
        <v>102</v>
      </c>
      <c r="F802" s="1">
        <v>40</v>
      </c>
      <c r="G802" s="1">
        <v>54</v>
      </c>
      <c r="H802" s="1">
        <v>10</v>
      </c>
      <c r="I802" s="1">
        <v>50</v>
      </c>
      <c r="J802" s="1">
        <v>51</v>
      </c>
      <c r="K802" s="1">
        <v>10</v>
      </c>
      <c r="L802" s="1">
        <v>18</v>
      </c>
      <c r="M802" s="1">
        <v>27</v>
      </c>
      <c r="N802" s="1">
        <v>18</v>
      </c>
      <c r="O802" s="1">
        <v>71</v>
      </c>
      <c r="P802" s="1">
        <v>182</v>
      </c>
      <c r="Q802" s="1">
        <v>444</v>
      </c>
    </row>
    <row r="803" spans="1:17" x14ac:dyDescent="0.35">
      <c r="A803" s="2">
        <v>793</v>
      </c>
      <c r="C803" s="1" t="s">
        <v>4</v>
      </c>
      <c r="D803" s="1" t="s">
        <v>6</v>
      </c>
      <c r="E803" s="1">
        <v>69</v>
      </c>
      <c r="F803" s="1">
        <v>165</v>
      </c>
      <c r="G803" s="1">
        <v>59</v>
      </c>
      <c r="H803" s="1">
        <v>4</v>
      </c>
      <c r="I803" s="1">
        <v>143</v>
      </c>
      <c r="J803" s="1">
        <v>77</v>
      </c>
      <c r="K803" s="1">
        <v>13</v>
      </c>
      <c r="L803" s="1">
        <v>10</v>
      </c>
      <c r="M803" s="1">
        <v>110</v>
      </c>
      <c r="N803" s="1">
        <v>21</v>
      </c>
      <c r="O803" s="1">
        <v>187</v>
      </c>
      <c r="P803" s="1">
        <v>2168</v>
      </c>
      <c r="Q803" s="1">
        <v>2830</v>
      </c>
    </row>
    <row r="804" spans="1:17" x14ac:dyDescent="0.35">
      <c r="A804" s="2">
        <v>794</v>
      </c>
      <c r="D804" s="1" t="s">
        <v>7</v>
      </c>
      <c r="E804" s="1">
        <v>161</v>
      </c>
      <c r="F804" s="1">
        <v>207</v>
      </c>
      <c r="G804" s="1">
        <v>57</v>
      </c>
      <c r="H804" s="1">
        <v>4</v>
      </c>
      <c r="I804" s="1">
        <v>84</v>
      </c>
      <c r="J804" s="1">
        <v>46</v>
      </c>
      <c r="K804" s="1">
        <v>8</v>
      </c>
      <c r="L804" s="1">
        <v>24</v>
      </c>
      <c r="M804" s="1">
        <v>190</v>
      </c>
      <c r="N804" s="1">
        <v>12</v>
      </c>
      <c r="O804" s="1">
        <v>258</v>
      </c>
      <c r="P804" s="1">
        <v>2310</v>
      </c>
      <c r="Q804" s="1">
        <v>3077</v>
      </c>
    </row>
    <row r="805" spans="1:17" x14ac:dyDescent="0.35">
      <c r="A805" s="2">
        <v>795</v>
      </c>
      <c r="D805" s="1" t="s">
        <v>4</v>
      </c>
      <c r="E805" s="1">
        <v>237</v>
      </c>
      <c r="F805" s="1">
        <v>371</v>
      </c>
      <c r="G805" s="1">
        <v>113</v>
      </c>
      <c r="H805" s="1">
        <v>7</v>
      </c>
      <c r="I805" s="1">
        <v>225</v>
      </c>
      <c r="J805" s="1">
        <v>120</v>
      </c>
      <c r="K805" s="1">
        <v>27</v>
      </c>
      <c r="L805" s="1">
        <v>35</v>
      </c>
      <c r="M805" s="1">
        <v>297</v>
      </c>
      <c r="N805" s="1">
        <v>31</v>
      </c>
      <c r="O805" s="1">
        <v>442</v>
      </c>
      <c r="P805" s="1">
        <v>4480</v>
      </c>
      <c r="Q805" s="1">
        <v>5907</v>
      </c>
    </row>
    <row r="806" spans="1:17" x14ac:dyDescent="0.35">
      <c r="A806" s="2">
        <v>796</v>
      </c>
      <c r="B806" s="1" t="s">
        <v>103</v>
      </c>
      <c r="C806" s="1" t="s">
        <v>5</v>
      </c>
      <c r="D806" s="1" t="s">
        <v>6</v>
      </c>
      <c r="E806" s="1">
        <v>0</v>
      </c>
      <c r="F806" s="1">
        <v>8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4</v>
      </c>
      <c r="P806" s="1">
        <v>125</v>
      </c>
      <c r="Q806" s="1">
        <v>131</v>
      </c>
    </row>
    <row r="807" spans="1:17" x14ac:dyDescent="0.35">
      <c r="A807" s="2">
        <v>797</v>
      </c>
      <c r="D807" s="1" t="s">
        <v>7</v>
      </c>
      <c r="E807" s="1">
        <v>0</v>
      </c>
      <c r="F807" s="1">
        <v>10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113</v>
      </c>
      <c r="Q807" s="1">
        <v>126</v>
      </c>
    </row>
    <row r="808" spans="1:17" x14ac:dyDescent="0.35">
      <c r="A808" s="2">
        <v>798</v>
      </c>
      <c r="D808" s="1" t="s">
        <v>4</v>
      </c>
      <c r="E808" s="1">
        <v>0</v>
      </c>
      <c r="F808" s="1">
        <v>14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6</v>
      </c>
      <c r="P808" s="1">
        <v>232</v>
      </c>
      <c r="Q808" s="1">
        <v>256</v>
      </c>
    </row>
    <row r="809" spans="1:17" x14ac:dyDescent="0.35">
      <c r="A809" s="2">
        <v>799</v>
      </c>
      <c r="C809" s="1" t="s">
        <v>8</v>
      </c>
      <c r="D809" s="1" t="s">
        <v>6</v>
      </c>
      <c r="E809" s="1">
        <v>0</v>
      </c>
      <c r="F809" s="1">
        <v>9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7</v>
      </c>
      <c r="N809" s="1">
        <v>0</v>
      </c>
      <c r="O809" s="1">
        <v>5</v>
      </c>
      <c r="P809" s="1">
        <v>135</v>
      </c>
      <c r="Q809" s="1">
        <v>156</v>
      </c>
    </row>
    <row r="810" spans="1:17" x14ac:dyDescent="0.35">
      <c r="A810" s="2">
        <v>800</v>
      </c>
      <c r="D810" s="1" t="s">
        <v>7</v>
      </c>
      <c r="E810" s="1">
        <v>0</v>
      </c>
      <c r="F810" s="1">
        <v>15</v>
      </c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36</v>
      </c>
      <c r="N810" s="1">
        <v>0</v>
      </c>
      <c r="O810" s="1">
        <v>3</v>
      </c>
      <c r="P810" s="1">
        <v>154</v>
      </c>
      <c r="Q810" s="1">
        <v>208</v>
      </c>
    </row>
    <row r="811" spans="1:17" x14ac:dyDescent="0.35">
      <c r="A811" s="2">
        <v>801</v>
      </c>
      <c r="D811" s="1" t="s">
        <v>4</v>
      </c>
      <c r="E811" s="1">
        <v>0</v>
      </c>
      <c r="F811" s="1">
        <v>16</v>
      </c>
      <c r="G811" s="1">
        <v>0</v>
      </c>
      <c r="H811" s="1">
        <v>0</v>
      </c>
      <c r="I811" s="1">
        <v>4</v>
      </c>
      <c r="J811" s="1">
        <v>0</v>
      </c>
      <c r="K811" s="1">
        <v>0</v>
      </c>
      <c r="L811" s="1">
        <v>0</v>
      </c>
      <c r="M811" s="1">
        <v>43</v>
      </c>
      <c r="N811" s="1">
        <v>0</v>
      </c>
      <c r="O811" s="1">
        <v>10</v>
      </c>
      <c r="P811" s="1">
        <v>293</v>
      </c>
      <c r="Q811" s="1">
        <v>358</v>
      </c>
    </row>
    <row r="812" spans="1:17" x14ac:dyDescent="0.35">
      <c r="A812" s="2">
        <v>802</v>
      </c>
      <c r="C812" s="1" t="s">
        <v>9</v>
      </c>
      <c r="D812" s="1" t="s">
        <v>6</v>
      </c>
      <c r="E812" s="1">
        <v>27</v>
      </c>
      <c r="F812" s="1">
        <v>108</v>
      </c>
      <c r="G812" s="1">
        <v>14</v>
      </c>
      <c r="H812" s="1">
        <v>0</v>
      </c>
      <c r="I812" s="1">
        <v>19</v>
      </c>
      <c r="J812" s="1">
        <v>18</v>
      </c>
      <c r="K812" s="1">
        <v>5</v>
      </c>
      <c r="L812" s="1">
        <v>3</v>
      </c>
      <c r="M812" s="1">
        <v>93</v>
      </c>
      <c r="N812" s="1">
        <v>0</v>
      </c>
      <c r="O812" s="1">
        <v>82</v>
      </c>
      <c r="P812" s="1">
        <v>1913</v>
      </c>
      <c r="Q812" s="1">
        <v>2221</v>
      </c>
    </row>
    <row r="813" spans="1:17" x14ac:dyDescent="0.35">
      <c r="A813" s="2">
        <v>803</v>
      </c>
      <c r="D813" s="1" t="s">
        <v>7</v>
      </c>
      <c r="E813" s="1">
        <v>50</v>
      </c>
      <c r="F813" s="1">
        <v>151</v>
      </c>
      <c r="G813" s="1">
        <v>33</v>
      </c>
      <c r="H813" s="1">
        <v>0</v>
      </c>
      <c r="I813" s="1">
        <v>30</v>
      </c>
      <c r="J813" s="1">
        <v>10</v>
      </c>
      <c r="K813" s="1">
        <v>7</v>
      </c>
      <c r="L813" s="1">
        <v>6</v>
      </c>
      <c r="M813" s="1">
        <v>259</v>
      </c>
      <c r="N813" s="1">
        <v>5</v>
      </c>
      <c r="O813" s="1">
        <v>169</v>
      </c>
      <c r="P813" s="1">
        <v>2138</v>
      </c>
      <c r="Q813" s="1">
        <v>2727</v>
      </c>
    </row>
    <row r="814" spans="1:17" x14ac:dyDescent="0.35">
      <c r="A814" s="2">
        <v>804</v>
      </c>
      <c r="D814" s="1" t="s">
        <v>4</v>
      </c>
      <c r="E814" s="1">
        <v>82</v>
      </c>
      <c r="F814" s="1">
        <v>257</v>
      </c>
      <c r="G814" s="1">
        <v>41</v>
      </c>
      <c r="H814" s="1">
        <v>0</v>
      </c>
      <c r="I814" s="1">
        <v>51</v>
      </c>
      <c r="J814" s="1">
        <v>24</v>
      </c>
      <c r="K814" s="1">
        <v>16</v>
      </c>
      <c r="L814" s="1">
        <v>12</v>
      </c>
      <c r="M814" s="1">
        <v>354</v>
      </c>
      <c r="N814" s="1">
        <v>7</v>
      </c>
      <c r="O814" s="1">
        <v>247</v>
      </c>
      <c r="P814" s="1">
        <v>4050</v>
      </c>
      <c r="Q814" s="1">
        <v>4953</v>
      </c>
    </row>
    <row r="815" spans="1:17" x14ac:dyDescent="0.35">
      <c r="A815" s="2">
        <v>805</v>
      </c>
      <c r="C815" s="1" t="s">
        <v>10</v>
      </c>
      <c r="D815" s="1" t="s">
        <v>6</v>
      </c>
      <c r="E815" s="1">
        <v>10</v>
      </c>
      <c r="F815" s="1">
        <v>3</v>
      </c>
      <c r="G815" s="1">
        <v>14</v>
      </c>
      <c r="H815" s="1">
        <v>3</v>
      </c>
      <c r="I815" s="1">
        <v>14</v>
      </c>
      <c r="J815" s="1">
        <v>16</v>
      </c>
      <c r="K815" s="1">
        <v>0</v>
      </c>
      <c r="L815" s="1">
        <v>0</v>
      </c>
      <c r="M815" s="1">
        <v>7</v>
      </c>
      <c r="N815" s="1">
        <v>5</v>
      </c>
      <c r="O815" s="1">
        <v>9</v>
      </c>
      <c r="P815" s="1">
        <v>30</v>
      </c>
      <c r="Q815" s="1">
        <v>70</v>
      </c>
    </row>
    <row r="816" spans="1:17" x14ac:dyDescent="0.35">
      <c r="A816" s="2">
        <v>806</v>
      </c>
      <c r="D816" s="1" t="s">
        <v>7</v>
      </c>
      <c r="E816" s="1">
        <v>37</v>
      </c>
      <c r="F816" s="1">
        <v>13</v>
      </c>
      <c r="G816" s="1">
        <v>16</v>
      </c>
      <c r="H816" s="1">
        <v>6</v>
      </c>
      <c r="I816" s="1">
        <v>12</v>
      </c>
      <c r="J816" s="1">
        <v>5</v>
      </c>
      <c r="K816" s="1">
        <v>5</v>
      </c>
      <c r="L816" s="1">
        <v>3</v>
      </c>
      <c r="M816" s="1">
        <v>13</v>
      </c>
      <c r="N816" s="1">
        <v>0</v>
      </c>
      <c r="O816" s="1">
        <v>17</v>
      </c>
      <c r="P816" s="1">
        <v>42</v>
      </c>
      <c r="Q816" s="1">
        <v>117</v>
      </c>
    </row>
    <row r="817" spans="1:17" x14ac:dyDescent="0.35">
      <c r="A817" s="2">
        <v>807</v>
      </c>
      <c r="D817" s="1" t="s">
        <v>4</v>
      </c>
      <c r="E817" s="1">
        <v>48</v>
      </c>
      <c r="F817" s="1">
        <v>16</v>
      </c>
      <c r="G817" s="1">
        <v>27</v>
      </c>
      <c r="H817" s="1">
        <v>3</v>
      </c>
      <c r="I817" s="1">
        <v>28</v>
      </c>
      <c r="J817" s="1">
        <v>19</v>
      </c>
      <c r="K817" s="1">
        <v>5</v>
      </c>
      <c r="L817" s="1">
        <v>3</v>
      </c>
      <c r="M817" s="1">
        <v>15</v>
      </c>
      <c r="N817" s="1">
        <v>7</v>
      </c>
      <c r="O817" s="1">
        <v>21</v>
      </c>
      <c r="P817" s="1">
        <v>72</v>
      </c>
      <c r="Q817" s="1">
        <v>184</v>
      </c>
    </row>
    <row r="818" spans="1:17" x14ac:dyDescent="0.35">
      <c r="A818" s="2">
        <v>808</v>
      </c>
      <c r="C818" s="1" t="s">
        <v>4</v>
      </c>
      <c r="D818" s="1" t="s">
        <v>6</v>
      </c>
      <c r="E818" s="1">
        <v>38</v>
      </c>
      <c r="F818" s="1">
        <v>121</v>
      </c>
      <c r="G818" s="1">
        <v>27</v>
      </c>
      <c r="H818" s="1">
        <v>3</v>
      </c>
      <c r="I818" s="1">
        <v>29</v>
      </c>
      <c r="J818" s="1">
        <v>28</v>
      </c>
      <c r="K818" s="1">
        <v>13</v>
      </c>
      <c r="L818" s="1">
        <v>3</v>
      </c>
      <c r="M818" s="1">
        <v>105</v>
      </c>
      <c r="N818" s="1">
        <v>8</v>
      </c>
      <c r="O818" s="1">
        <v>98</v>
      </c>
      <c r="P818" s="1">
        <v>2193</v>
      </c>
      <c r="Q818" s="1">
        <v>2576</v>
      </c>
    </row>
    <row r="819" spans="1:17" x14ac:dyDescent="0.35">
      <c r="A819" s="2">
        <v>809</v>
      </c>
      <c r="D819" s="1" t="s">
        <v>7</v>
      </c>
      <c r="E819" s="1">
        <v>90</v>
      </c>
      <c r="F819" s="1">
        <v>178</v>
      </c>
      <c r="G819" s="1">
        <v>45</v>
      </c>
      <c r="H819" s="1">
        <v>3</v>
      </c>
      <c r="I819" s="1">
        <v>49</v>
      </c>
      <c r="J819" s="1">
        <v>14</v>
      </c>
      <c r="K819" s="1">
        <v>12</v>
      </c>
      <c r="L819" s="1">
        <v>8</v>
      </c>
      <c r="M819" s="1">
        <v>306</v>
      </c>
      <c r="N819" s="1">
        <v>8</v>
      </c>
      <c r="O819" s="1">
        <v>188</v>
      </c>
      <c r="P819" s="1">
        <v>2449</v>
      </c>
      <c r="Q819" s="1">
        <v>3180</v>
      </c>
    </row>
    <row r="820" spans="1:17" x14ac:dyDescent="0.35">
      <c r="A820" s="2">
        <v>810</v>
      </c>
      <c r="D820" s="1" t="s">
        <v>4</v>
      </c>
      <c r="E820" s="1">
        <v>131</v>
      </c>
      <c r="F820" s="1">
        <v>303</v>
      </c>
      <c r="G820" s="1">
        <v>69</v>
      </c>
      <c r="H820" s="1">
        <v>7</v>
      </c>
      <c r="I820" s="1">
        <v>80</v>
      </c>
      <c r="J820" s="1">
        <v>46</v>
      </c>
      <c r="K820" s="1">
        <v>20</v>
      </c>
      <c r="L820" s="1">
        <v>14</v>
      </c>
      <c r="M820" s="1">
        <v>413</v>
      </c>
      <c r="N820" s="1">
        <v>10</v>
      </c>
      <c r="O820" s="1">
        <v>287</v>
      </c>
      <c r="P820" s="1">
        <v>4647</v>
      </c>
      <c r="Q820" s="1">
        <v>5756</v>
      </c>
    </row>
    <row r="821" spans="1:17" x14ac:dyDescent="0.35">
      <c r="A821" s="2">
        <v>811</v>
      </c>
      <c r="B821" s="1" t="s">
        <v>104</v>
      </c>
      <c r="C821" s="1" t="s">
        <v>5</v>
      </c>
      <c r="D821" s="1" t="s">
        <v>6</v>
      </c>
      <c r="E821" s="1">
        <v>0</v>
      </c>
      <c r="F821" s="1">
        <v>4</v>
      </c>
      <c r="G821" s="1">
        <v>0</v>
      </c>
      <c r="H821" s="1">
        <v>0</v>
      </c>
      <c r="I821" s="1">
        <v>0</v>
      </c>
      <c r="J821" s="1">
        <v>0</v>
      </c>
      <c r="K821" s="1">
        <v>0</v>
      </c>
      <c r="L821" s="1">
        <v>0</v>
      </c>
      <c r="M821" s="1">
        <v>0</v>
      </c>
      <c r="N821" s="1">
        <v>0</v>
      </c>
      <c r="O821" s="1">
        <v>3</v>
      </c>
      <c r="P821" s="1">
        <v>44</v>
      </c>
      <c r="Q821" s="1">
        <v>53</v>
      </c>
    </row>
    <row r="822" spans="1:17" x14ac:dyDescent="0.35">
      <c r="A822" s="2">
        <v>812</v>
      </c>
      <c r="D822" s="1" t="s">
        <v>7</v>
      </c>
      <c r="E822" s="1">
        <v>0</v>
      </c>
      <c r="F822" s="1">
        <v>6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36</v>
      </c>
      <c r="Q822" s="1">
        <v>41</v>
      </c>
    </row>
    <row r="823" spans="1:17" x14ac:dyDescent="0.35">
      <c r="A823" s="2">
        <v>813</v>
      </c>
      <c r="D823" s="1" t="s">
        <v>4</v>
      </c>
      <c r="E823" s="1">
        <v>0</v>
      </c>
      <c r="F823" s="1">
        <v>3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3</v>
      </c>
      <c r="P823" s="1">
        <v>81</v>
      </c>
      <c r="Q823" s="1">
        <v>95</v>
      </c>
    </row>
    <row r="824" spans="1:17" x14ac:dyDescent="0.35">
      <c r="A824" s="2">
        <v>814</v>
      </c>
      <c r="C824" s="1" t="s">
        <v>8</v>
      </c>
      <c r="D824" s="1" t="s">
        <v>6</v>
      </c>
      <c r="E824" s="1">
        <v>0</v>
      </c>
      <c r="F824" s="1">
        <v>6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7</v>
      </c>
      <c r="N824" s="1">
        <v>0</v>
      </c>
      <c r="O824" s="1">
        <v>4</v>
      </c>
      <c r="P824" s="1">
        <v>62</v>
      </c>
      <c r="Q824" s="1">
        <v>76</v>
      </c>
    </row>
    <row r="825" spans="1:17" x14ac:dyDescent="0.35">
      <c r="A825" s="2">
        <v>815</v>
      </c>
      <c r="D825" s="1" t="s">
        <v>7</v>
      </c>
      <c r="E825" s="1">
        <v>0</v>
      </c>
      <c r="F825" s="1">
        <v>7</v>
      </c>
      <c r="G825" s="1">
        <v>0</v>
      </c>
      <c r="H825" s="1">
        <v>0</v>
      </c>
      <c r="I825" s="1">
        <v>0</v>
      </c>
      <c r="J825" s="1">
        <v>0</v>
      </c>
      <c r="K825" s="1">
        <v>0</v>
      </c>
      <c r="L825" s="1">
        <v>0</v>
      </c>
      <c r="M825" s="1">
        <v>15</v>
      </c>
      <c r="N825" s="1">
        <v>0</v>
      </c>
      <c r="O825" s="1">
        <v>5</v>
      </c>
      <c r="P825" s="1">
        <v>51</v>
      </c>
      <c r="Q825" s="1">
        <v>73</v>
      </c>
    </row>
    <row r="826" spans="1:17" x14ac:dyDescent="0.35">
      <c r="A826" s="2">
        <v>816</v>
      </c>
      <c r="D826" s="1" t="s">
        <v>4</v>
      </c>
      <c r="E826" s="1">
        <v>0</v>
      </c>
      <c r="F826" s="1">
        <v>14</v>
      </c>
      <c r="G826" s="1">
        <v>0</v>
      </c>
      <c r="H826" s="1">
        <v>0</v>
      </c>
      <c r="I826" s="1">
        <v>0</v>
      </c>
      <c r="J826" s="1">
        <v>0</v>
      </c>
      <c r="K826" s="1">
        <v>0</v>
      </c>
      <c r="L826" s="1">
        <v>0</v>
      </c>
      <c r="M826" s="1">
        <v>19</v>
      </c>
      <c r="N826" s="1">
        <v>0</v>
      </c>
      <c r="O826" s="1">
        <v>10</v>
      </c>
      <c r="P826" s="1">
        <v>107</v>
      </c>
      <c r="Q826" s="1">
        <v>142</v>
      </c>
    </row>
    <row r="827" spans="1:17" x14ac:dyDescent="0.35">
      <c r="A827" s="2">
        <v>817</v>
      </c>
      <c r="C827" s="1" t="s">
        <v>9</v>
      </c>
      <c r="D827" s="1" t="s">
        <v>6</v>
      </c>
      <c r="E827" s="1">
        <v>87</v>
      </c>
      <c r="F827" s="1">
        <v>116</v>
      </c>
      <c r="G827" s="1">
        <v>35</v>
      </c>
      <c r="H827" s="1">
        <v>3</v>
      </c>
      <c r="I827" s="1">
        <v>77</v>
      </c>
      <c r="J827" s="1">
        <v>58</v>
      </c>
      <c r="K827" s="1">
        <v>14</v>
      </c>
      <c r="L827" s="1">
        <v>27</v>
      </c>
      <c r="M827" s="1">
        <v>101</v>
      </c>
      <c r="N827" s="1">
        <v>7</v>
      </c>
      <c r="O827" s="1">
        <v>121</v>
      </c>
      <c r="P827" s="1">
        <v>1005</v>
      </c>
      <c r="Q827" s="1">
        <v>1459</v>
      </c>
    </row>
    <row r="828" spans="1:17" x14ac:dyDescent="0.35">
      <c r="A828" s="2">
        <v>818</v>
      </c>
      <c r="D828" s="1" t="s">
        <v>7</v>
      </c>
      <c r="E828" s="1">
        <v>129</v>
      </c>
      <c r="F828" s="1">
        <v>135</v>
      </c>
      <c r="G828" s="1">
        <v>58</v>
      </c>
      <c r="H828" s="1">
        <v>5</v>
      </c>
      <c r="I828" s="1">
        <v>57</v>
      </c>
      <c r="J828" s="1">
        <v>26</v>
      </c>
      <c r="K828" s="1">
        <v>4</v>
      </c>
      <c r="L828" s="1">
        <v>23</v>
      </c>
      <c r="M828" s="1">
        <v>171</v>
      </c>
      <c r="N828" s="1">
        <v>11</v>
      </c>
      <c r="O828" s="1">
        <v>139</v>
      </c>
      <c r="P828" s="1">
        <v>895</v>
      </c>
      <c r="Q828" s="1">
        <v>1413</v>
      </c>
    </row>
    <row r="829" spans="1:17" x14ac:dyDescent="0.35">
      <c r="A829" s="2">
        <v>819</v>
      </c>
      <c r="D829" s="1" t="s">
        <v>4</v>
      </c>
      <c r="E829" s="1">
        <v>215</v>
      </c>
      <c r="F829" s="1">
        <v>253</v>
      </c>
      <c r="G829" s="1">
        <v>86</v>
      </c>
      <c r="H829" s="1">
        <v>4</v>
      </c>
      <c r="I829" s="1">
        <v>129</v>
      </c>
      <c r="J829" s="1">
        <v>84</v>
      </c>
      <c r="K829" s="1">
        <v>21</v>
      </c>
      <c r="L829" s="1">
        <v>49</v>
      </c>
      <c r="M829" s="1">
        <v>267</v>
      </c>
      <c r="N829" s="1">
        <v>20</v>
      </c>
      <c r="O829" s="1">
        <v>257</v>
      </c>
      <c r="P829" s="1">
        <v>1900</v>
      </c>
      <c r="Q829" s="1">
        <v>2873</v>
      </c>
    </row>
    <row r="830" spans="1:17" x14ac:dyDescent="0.35">
      <c r="A830" s="2">
        <v>820</v>
      </c>
      <c r="C830" s="1" t="s">
        <v>10</v>
      </c>
      <c r="D830" s="1" t="s">
        <v>6</v>
      </c>
      <c r="E830" s="1">
        <v>269</v>
      </c>
      <c r="F830" s="1">
        <v>75</v>
      </c>
      <c r="G830" s="1">
        <v>156</v>
      </c>
      <c r="H830" s="1">
        <v>43</v>
      </c>
      <c r="I830" s="1">
        <v>174</v>
      </c>
      <c r="J830" s="1">
        <v>285</v>
      </c>
      <c r="K830" s="1">
        <v>42</v>
      </c>
      <c r="L830" s="1">
        <v>100</v>
      </c>
      <c r="M830" s="1">
        <v>93</v>
      </c>
      <c r="N830" s="1">
        <v>48</v>
      </c>
      <c r="O830" s="1">
        <v>144</v>
      </c>
      <c r="P830" s="1">
        <v>431</v>
      </c>
      <c r="Q830" s="1">
        <v>1207</v>
      </c>
    </row>
    <row r="831" spans="1:17" x14ac:dyDescent="0.35">
      <c r="A831" s="2">
        <v>821</v>
      </c>
      <c r="D831" s="1" t="s">
        <v>7</v>
      </c>
      <c r="E831" s="1">
        <v>504</v>
      </c>
      <c r="F831" s="1">
        <v>138</v>
      </c>
      <c r="G831" s="1">
        <v>149</v>
      </c>
      <c r="H831" s="1">
        <v>49</v>
      </c>
      <c r="I831" s="1">
        <v>131</v>
      </c>
      <c r="J831" s="1">
        <v>178</v>
      </c>
      <c r="K831" s="1">
        <v>37</v>
      </c>
      <c r="L831" s="1">
        <v>100</v>
      </c>
      <c r="M831" s="1">
        <v>107</v>
      </c>
      <c r="N831" s="1">
        <v>42</v>
      </c>
      <c r="O831" s="1">
        <v>178</v>
      </c>
      <c r="P831" s="1">
        <v>383</v>
      </c>
      <c r="Q831" s="1">
        <v>1256</v>
      </c>
    </row>
    <row r="832" spans="1:17" x14ac:dyDescent="0.35">
      <c r="A832" s="2">
        <v>822</v>
      </c>
      <c r="D832" s="1" t="s">
        <v>4</v>
      </c>
      <c r="E832" s="1">
        <v>774</v>
      </c>
      <c r="F832" s="1">
        <v>209</v>
      </c>
      <c r="G832" s="1">
        <v>297</v>
      </c>
      <c r="H832" s="1">
        <v>91</v>
      </c>
      <c r="I832" s="1">
        <v>308</v>
      </c>
      <c r="J832" s="1">
        <v>458</v>
      </c>
      <c r="K832" s="1">
        <v>77</v>
      </c>
      <c r="L832" s="1">
        <v>199</v>
      </c>
      <c r="M832" s="1">
        <v>199</v>
      </c>
      <c r="N832" s="1">
        <v>94</v>
      </c>
      <c r="O832" s="1">
        <v>322</v>
      </c>
      <c r="P832" s="1">
        <v>814</v>
      </c>
      <c r="Q832" s="1">
        <v>2462</v>
      </c>
    </row>
    <row r="833" spans="1:17" x14ac:dyDescent="0.35">
      <c r="A833" s="2">
        <v>823</v>
      </c>
      <c r="C833" s="1" t="s">
        <v>4</v>
      </c>
      <c r="D833" s="1" t="s">
        <v>6</v>
      </c>
      <c r="E833" s="1">
        <v>361</v>
      </c>
      <c r="F833" s="1">
        <v>195</v>
      </c>
      <c r="G833" s="1">
        <v>188</v>
      </c>
      <c r="H833" s="1">
        <v>43</v>
      </c>
      <c r="I833" s="1">
        <v>249</v>
      </c>
      <c r="J833" s="1">
        <v>342</v>
      </c>
      <c r="K833" s="1">
        <v>55</v>
      </c>
      <c r="L833" s="1">
        <v>125</v>
      </c>
      <c r="M833" s="1">
        <v>201</v>
      </c>
      <c r="N833" s="1">
        <v>63</v>
      </c>
      <c r="O833" s="1">
        <v>274</v>
      </c>
      <c r="P833" s="1">
        <v>1539</v>
      </c>
      <c r="Q833" s="1">
        <v>2796</v>
      </c>
    </row>
    <row r="834" spans="1:17" x14ac:dyDescent="0.35">
      <c r="A834" s="2">
        <v>824</v>
      </c>
      <c r="D834" s="1" t="s">
        <v>7</v>
      </c>
      <c r="E834" s="1">
        <v>634</v>
      </c>
      <c r="F834" s="1">
        <v>293</v>
      </c>
      <c r="G834" s="1">
        <v>198</v>
      </c>
      <c r="H834" s="1">
        <v>50</v>
      </c>
      <c r="I834" s="1">
        <v>187</v>
      </c>
      <c r="J834" s="1">
        <v>200</v>
      </c>
      <c r="K834" s="1">
        <v>47</v>
      </c>
      <c r="L834" s="1">
        <v>120</v>
      </c>
      <c r="M834" s="1">
        <v>290</v>
      </c>
      <c r="N834" s="1">
        <v>55</v>
      </c>
      <c r="O834" s="1">
        <v>321</v>
      </c>
      <c r="P834" s="1">
        <v>1361</v>
      </c>
      <c r="Q834" s="1">
        <v>2779</v>
      </c>
    </row>
    <row r="835" spans="1:17" x14ac:dyDescent="0.35">
      <c r="A835" s="2">
        <v>825</v>
      </c>
      <c r="D835" s="1" t="s">
        <v>4</v>
      </c>
      <c r="E835" s="1">
        <v>994</v>
      </c>
      <c r="F835" s="1">
        <v>490</v>
      </c>
      <c r="G835" s="1">
        <v>388</v>
      </c>
      <c r="H835" s="1">
        <v>93</v>
      </c>
      <c r="I835" s="1">
        <v>436</v>
      </c>
      <c r="J835" s="1">
        <v>541</v>
      </c>
      <c r="K835" s="1">
        <v>96</v>
      </c>
      <c r="L835" s="1">
        <v>245</v>
      </c>
      <c r="M835" s="1">
        <v>483</v>
      </c>
      <c r="N835" s="1">
        <v>113</v>
      </c>
      <c r="O835" s="1">
        <v>593</v>
      </c>
      <c r="P835" s="1">
        <v>2898</v>
      </c>
      <c r="Q835" s="1">
        <v>5569</v>
      </c>
    </row>
    <row r="836" spans="1:17" x14ac:dyDescent="0.35">
      <c r="A836" s="2">
        <v>826</v>
      </c>
      <c r="B836" s="1" t="s">
        <v>105</v>
      </c>
      <c r="C836" s="1" t="s">
        <v>5</v>
      </c>
      <c r="D836" s="1" t="s">
        <v>6</v>
      </c>
      <c r="E836" s="1">
        <v>0</v>
      </c>
      <c r="F836" s="1">
        <v>5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3</v>
      </c>
      <c r="P836" s="1">
        <v>17</v>
      </c>
      <c r="Q836" s="1">
        <v>28</v>
      </c>
    </row>
    <row r="837" spans="1:17" x14ac:dyDescent="0.35">
      <c r="A837" s="2">
        <v>827</v>
      </c>
      <c r="D837" s="1" t="s">
        <v>7</v>
      </c>
      <c r="E837" s="1">
        <v>0</v>
      </c>
      <c r="F837" s="1">
        <v>0</v>
      </c>
      <c r="G837" s="1">
        <v>0</v>
      </c>
      <c r="H837" s="1">
        <v>0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32</v>
      </c>
      <c r="Q837" s="1">
        <v>31</v>
      </c>
    </row>
    <row r="838" spans="1:17" x14ac:dyDescent="0.35">
      <c r="A838" s="2">
        <v>828</v>
      </c>
      <c r="D838" s="1" t="s">
        <v>4</v>
      </c>
      <c r="E838" s="1">
        <v>0</v>
      </c>
      <c r="F838" s="1">
        <v>4</v>
      </c>
      <c r="G838" s="1">
        <v>0</v>
      </c>
      <c r="H838" s="1">
        <v>0</v>
      </c>
      <c r="I838" s="1">
        <v>0</v>
      </c>
      <c r="J838" s="1">
        <v>0</v>
      </c>
      <c r="K838" s="1">
        <v>0</v>
      </c>
      <c r="L838" s="1">
        <v>0</v>
      </c>
      <c r="M838" s="1">
        <v>0</v>
      </c>
      <c r="N838" s="1">
        <v>0</v>
      </c>
      <c r="O838" s="1">
        <v>3</v>
      </c>
      <c r="P838" s="1">
        <v>50</v>
      </c>
      <c r="Q838" s="1">
        <v>59</v>
      </c>
    </row>
    <row r="839" spans="1:17" x14ac:dyDescent="0.35">
      <c r="A839" s="2">
        <v>829</v>
      </c>
      <c r="C839" s="1" t="s">
        <v>8</v>
      </c>
      <c r="D839" s="1" t="s">
        <v>6</v>
      </c>
      <c r="E839" s="1">
        <v>0</v>
      </c>
      <c r="F839" s="1">
        <v>6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  <c r="M839" s="1">
        <v>4</v>
      </c>
      <c r="N839" s="1">
        <v>0</v>
      </c>
      <c r="O839" s="1">
        <v>4</v>
      </c>
      <c r="P839" s="1">
        <v>67</v>
      </c>
      <c r="Q839" s="1">
        <v>75</v>
      </c>
    </row>
    <row r="840" spans="1:17" x14ac:dyDescent="0.35">
      <c r="A840" s="2">
        <v>830</v>
      </c>
      <c r="D840" s="1" t="s">
        <v>7</v>
      </c>
      <c r="E840" s="1">
        <v>0</v>
      </c>
      <c r="F840" s="1">
        <v>4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8</v>
      </c>
      <c r="N840" s="1">
        <v>0</v>
      </c>
      <c r="O840" s="1">
        <v>4</v>
      </c>
      <c r="P840" s="1">
        <v>61</v>
      </c>
      <c r="Q840" s="1">
        <v>74</v>
      </c>
    </row>
    <row r="841" spans="1:17" x14ac:dyDescent="0.35">
      <c r="A841" s="2">
        <v>831</v>
      </c>
      <c r="D841" s="1" t="s">
        <v>4</v>
      </c>
      <c r="E841" s="1">
        <v>0</v>
      </c>
      <c r="F841" s="1">
        <v>9</v>
      </c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1">
        <v>0</v>
      </c>
      <c r="M841" s="1">
        <v>9</v>
      </c>
      <c r="N841" s="1">
        <v>0</v>
      </c>
      <c r="O841" s="1">
        <v>6</v>
      </c>
      <c r="P841" s="1">
        <v>130</v>
      </c>
      <c r="Q841" s="1">
        <v>152</v>
      </c>
    </row>
    <row r="842" spans="1:17" x14ac:dyDescent="0.35">
      <c r="A842" s="2">
        <v>832</v>
      </c>
      <c r="C842" s="1" t="s">
        <v>9</v>
      </c>
      <c r="D842" s="1" t="s">
        <v>6</v>
      </c>
      <c r="E842" s="1">
        <v>86</v>
      </c>
      <c r="F842" s="1">
        <v>44</v>
      </c>
      <c r="G842" s="1">
        <v>37</v>
      </c>
      <c r="H842" s="1">
        <v>0</v>
      </c>
      <c r="I842" s="1">
        <v>98</v>
      </c>
      <c r="J842" s="1">
        <v>71</v>
      </c>
      <c r="K842" s="1">
        <v>15</v>
      </c>
      <c r="L842" s="1">
        <v>20</v>
      </c>
      <c r="M842" s="1">
        <v>131</v>
      </c>
      <c r="N842" s="1">
        <v>16</v>
      </c>
      <c r="O842" s="1">
        <v>137</v>
      </c>
      <c r="P842" s="1">
        <v>1343</v>
      </c>
      <c r="Q842" s="1">
        <v>1789</v>
      </c>
    </row>
    <row r="843" spans="1:17" x14ac:dyDescent="0.35">
      <c r="A843" s="2">
        <v>833</v>
      </c>
      <c r="D843" s="1" t="s">
        <v>7</v>
      </c>
      <c r="E843" s="1">
        <v>171</v>
      </c>
      <c r="F843" s="1">
        <v>78</v>
      </c>
      <c r="G843" s="1">
        <v>46</v>
      </c>
      <c r="H843" s="1">
        <v>6</v>
      </c>
      <c r="I843" s="1">
        <v>76</v>
      </c>
      <c r="J843" s="1">
        <v>42</v>
      </c>
      <c r="K843" s="1">
        <v>14</v>
      </c>
      <c r="L843" s="1">
        <v>14</v>
      </c>
      <c r="M843" s="1">
        <v>206</v>
      </c>
      <c r="N843" s="1">
        <v>14</v>
      </c>
      <c r="O843" s="1">
        <v>208</v>
      </c>
      <c r="P843" s="1">
        <v>1475</v>
      </c>
      <c r="Q843" s="1">
        <v>2065</v>
      </c>
    </row>
    <row r="844" spans="1:17" x14ac:dyDescent="0.35">
      <c r="A844" s="2">
        <v>834</v>
      </c>
      <c r="D844" s="1" t="s">
        <v>4</v>
      </c>
      <c r="E844" s="1">
        <v>258</v>
      </c>
      <c r="F844" s="1">
        <v>129</v>
      </c>
      <c r="G844" s="1">
        <v>82</v>
      </c>
      <c r="H844" s="1">
        <v>6</v>
      </c>
      <c r="I844" s="1">
        <v>177</v>
      </c>
      <c r="J844" s="1">
        <v>111</v>
      </c>
      <c r="K844" s="1">
        <v>27</v>
      </c>
      <c r="L844" s="1">
        <v>33</v>
      </c>
      <c r="M844" s="1">
        <v>329</v>
      </c>
      <c r="N844" s="1">
        <v>25</v>
      </c>
      <c r="O844" s="1">
        <v>344</v>
      </c>
      <c r="P844" s="1">
        <v>2815</v>
      </c>
      <c r="Q844" s="1">
        <v>3861</v>
      </c>
    </row>
    <row r="845" spans="1:17" x14ac:dyDescent="0.35">
      <c r="A845" s="2">
        <v>835</v>
      </c>
      <c r="C845" s="1" t="s">
        <v>10</v>
      </c>
      <c r="D845" s="1" t="s">
        <v>6</v>
      </c>
      <c r="E845" s="1">
        <v>129</v>
      </c>
      <c r="F845" s="1">
        <v>26</v>
      </c>
      <c r="G845" s="1">
        <v>58</v>
      </c>
      <c r="H845" s="1">
        <v>17</v>
      </c>
      <c r="I845" s="1">
        <v>137</v>
      </c>
      <c r="J845" s="1">
        <v>138</v>
      </c>
      <c r="K845" s="1">
        <v>29</v>
      </c>
      <c r="L845" s="1">
        <v>35</v>
      </c>
      <c r="M845" s="1">
        <v>50</v>
      </c>
      <c r="N845" s="1">
        <v>40</v>
      </c>
      <c r="O845" s="1">
        <v>98</v>
      </c>
      <c r="P845" s="1">
        <v>225</v>
      </c>
      <c r="Q845" s="1">
        <v>614</v>
      </c>
    </row>
    <row r="846" spans="1:17" x14ac:dyDescent="0.35">
      <c r="A846" s="2">
        <v>836</v>
      </c>
      <c r="D846" s="1" t="s">
        <v>7</v>
      </c>
      <c r="E846" s="1">
        <v>268</v>
      </c>
      <c r="F846" s="1">
        <v>52</v>
      </c>
      <c r="G846" s="1">
        <v>55</v>
      </c>
      <c r="H846" s="1">
        <v>40</v>
      </c>
      <c r="I846" s="1">
        <v>116</v>
      </c>
      <c r="J846" s="1">
        <v>115</v>
      </c>
      <c r="K846" s="1">
        <v>35</v>
      </c>
      <c r="L846" s="1">
        <v>30</v>
      </c>
      <c r="M846" s="1">
        <v>78</v>
      </c>
      <c r="N846" s="1">
        <v>35</v>
      </c>
      <c r="O846" s="1">
        <v>135</v>
      </c>
      <c r="P846" s="1">
        <v>236</v>
      </c>
      <c r="Q846" s="1">
        <v>703</v>
      </c>
    </row>
    <row r="847" spans="1:17" x14ac:dyDescent="0.35">
      <c r="A847" s="2">
        <v>837</v>
      </c>
      <c r="D847" s="1" t="s">
        <v>4</v>
      </c>
      <c r="E847" s="1">
        <v>396</v>
      </c>
      <c r="F847" s="1">
        <v>77</v>
      </c>
      <c r="G847" s="1">
        <v>112</v>
      </c>
      <c r="H847" s="1">
        <v>57</v>
      </c>
      <c r="I847" s="1">
        <v>255</v>
      </c>
      <c r="J847" s="1">
        <v>256</v>
      </c>
      <c r="K847" s="1">
        <v>61</v>
      </c>
      <c r="L847" s="1">
        <v>67</v>
      </c>
      <c r="M847" s="1">
        <v>122</v>
      </c>
      <c r="N847" s="1">
        <v>79</v>
      </c>
      <c r="O847" s="1">
        <v>231</v>
      </c>
      <c r="P847" s="1">
        <v>457</v>
      </c>
      <c r="Q847" s="1">
        <v>1320</v>
      </c>
    </row>
    <row r="848" spans="1:17" x14ac:dyDescent="0.35">
      <c r="A848" s="2">
        <v>838</v>
      </c>
      <c r="C848" s="1" t="s">
        <v>4</v>
      </c>
      <c r="D848" s="1" t="s">
        <v>6</v>
      </c>
      <c r="E848" s="1">
        <v>212</v>
      </c>
      <c r="F848" s="1">
        <v>80</v>
      </c>
      <c r="G848" s="1">
        <v>95</v>
      </c>
      <c r="H848" s="1">
        <v>17</v>
      </c>
      <c r="I848" s="1">
        <v>235</v>
      </c>
      <c r="J848" s="1">
        <v>209</v>
      </c>
      <c r="K848" s="1">
        <v>47</v>
      </c>
      <c r="L848" s="1">
        <v>54</v>
      </c>
      <c r="M848" s="1">
        <v>178</v>
      </c>
      <c r="N848" s="1">
        <v>63</v>
      </c>
      <c r="O848" s="1">
        <v>240</v>
      </c>
      <c r="P848" s="1">
        <v>1652</v>
      </c>
      <c r="Q848" s="1">
        <v>2505</v>
      </c>
    </row>
    <row r="849" spans="1:17" x14ac:dyDescent="0.35">
      <c r="A849" s="2">
        <v>839</v>
      </c>
      <c r="D849" s="1" t="s">
        <v>7</v>
      </c>
      <c r="E849" s="1">
        <v>435</v>
      </c>
      <c r="F849" s="1">
        <v>136</v>
      </c>
      <c r="G849" s="1">
        <v>98</v>
      </c>
      <c r="H849" s="1">
        <v>41</v>
      </c>
      <c r="I849" s="1">
        <v>195</v>
      </c>
      <c r="J849" s="1">
        <v>158</v>
      </c>
      <c r="K849" s="1">
        <v>43</v>
      </c>
      <c r="L849" s="1">
        <v>46</v>
      </c>
      <c r="M849" s="1">
        <v>286</v>
      </c>
      <c r="N849" s="1">
        <v>46</v>
      </c>
      <c r="O849" s="1">
        <v>344</v>
      </c>
      <c r="P849" s="1">
        <v>1797</v>
      </c>
      <c r="Q849" s="1">
        <v>2875</v>
      </c>
    </row>
    <row r="850" spans="1:17" x14ac:dyDescent="0.35">
      <c r="A850" s="2">
        <v>840</v>
      </c>
      <c r="D850" s="1" t="s">
        <v>4</v>
      </c>
      <c r="E850" s="1">
        <v>647</v>
      </c>
      <c r="F850" s="1">
        <v>220</v>
      </c>
      <c r="G850" s="1">
        <v>196</v>
      </c>
      <c r="H850" s="1">
        <v>60</v>
      </c>
      <c r="I850" s="1">
        <v>434</v>
      </c>
      <c r="J850" s="1">
        <v>365</v>
      </c>
      <c r="K850" s="1">
        <v>90</v>
      </c>
      <c r="L850" s="1">
        <v>95</v>
      </c>
      <c r="M850" s="1">
        <v>466</v>
      </c>
      <c r="N850" s="1">
        <v>105</v>
      </c>
      <c r="O850" s="1">
        <v>589</v>
      </c>
      <c r="P850" s="1">
        <v>3451</v>
      </c>
      <c r="Q850" s="1">
        <v>5387</v>
      </c>
    </row>
    <row r="851" spans="1:17" x14ac:dyDescent="0.35">
      <c r="A851" s="2">
        <v>841</v>
      </c>
      <c r="B851" s="1" t="s">
        <v>106</v>
      </c>
      <c r="C851" s="1" t="s">
        <v>5</v>
      </c>
      <c r="D851" s="1" t="s">
        <v>6</v>
      </c>
      <c r="E851" s="1">
        <v>0</v>
      </c>
      <c r="F851" s="1">
        <v>0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4</v>
      </c>
      <c r="P851" s="1">
        <v>70</v>
      </c>
      <c r="Q851" s="1">
        <v>77</v>
      </c>
    </row>
    <row r="852" spans="1:17" x14ac:dyDescent="0.35">
      <c r="A852" s="2">
        <v>842</v>
      </c>
      <c r="D852" s="1" t="s">
        <v>7</v>
      </c>
      <c r="E852" s="1">
        <v>0</v>
      </c>
      <c r="F852" s="1">
        <v>0</v>
      </c>
      <c r="G852" s="1">
        <v>0</v>
      </c>
      <c r="H852" s="1">
        <v>0</v>
      </c>
      <c r="I852" s="1">
        <v>0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  <c r="O852" s="1">
        <v>0</v>
      </c>
      <c r="P852" s="1">
        <v>78</v>
      </c>
      <c r="Q852" s="1">
        <v>81</v>
      </c>
    </row>
    <row r="853" spans="1:17" x14ac:dyDescent="0.35">
      <c r="A853" s="2">
        <v>843</v>
      </c>
      <c r="D853" s="1" t="s">
        <v>4</v>
      </c>
      <c r="E853" s="1">
        <v>0</v>
      </c>
      <c r="F853" s="1">
        <v>0</v>
      </c>
      <c r="G853" s="1">
        <v>0</v>
      </c>
      <c r="H853" s="1">
        <v>0</v>
      </c>
      <c r="I853" s="1">
        <v>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149</v>
      </c>
      <c r="Q853" s="1">
        <v>160</v>
      </c>
    </row>
    <row r="854" spans="1:17" x14ac:dyDescent="0.35">
      <c r="A854" s="2">
        <v>844</v>
      </c>
      <c r="C854" s="1" t="s">
        <v>8</v>
      </c>
      <c r="D854" s="1" t="s">
        <v>6</v>
      </c>
      <c r="E854" s="1">
        <v>0</v>
      </c>
      <c r="F854" s="1">
        <v>0</v>
      </c>
      <c r="G854" s="1">
        <v>0</v>
      </c>
      <c r="H854" s="1">
        <v>0</v>
      </c>
      <c r="I854" s="1">
        <v>0</v>
      </c>
      <c r="J854" s="1">
        <v>0</v>
      </c>
      <c r="K854" s="1">
        <v>0</v>
      </c>
      <c r="L854" s="1">
        <v>0</v>
      </c>
      <c r="M854" s="1">
        <v>3</v>
      </c>
      <c r="N854" s="1">
        <v>0</v>
      </c>
      <c r="O854" s="1">
        <v>4</v>
      </c>
      <c r="P854" s="1">
        <v>67</v>
      </c>
      <c r="Q854" s="1">
        <v>70</v>
      </c>
    </row>
    <row r="855" spans="1:17" x14ac:dyDescent="0.35">
      <c r="A855" s="2">
        <v>845</v>
      </c>
      <c r="D855" s="1" t="s">
        <v>7</v>
      </c>
      <c r="E855" s="1">
        <v>0</v>
      </c>
      <c r="F855" s="1">
        <v>0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0</v>
      </c>
      <c r="M855" s="1">
        <v>4</v>
      </c>
      <c r="N855" s="1">
        <v>0</v>
      </c>
      <c r="O855" s="1">
        <v>0</v>
      </c>
      <c r="P855" s="1">
        <v>60</v>
      </c>
      <c r="Q855" s="1">
        <v>72</v>
      </c>
    </row>
    <row r="856" spans="1:17" x14ac:dyDescent="0.35">
      <c r="A856" s="2">
        <v>846</v>
      </c>
      <c r="D856" s="1" t="s">
        <v>4</v>
      </c>
      <c r="E856" s="1">
        <v>0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7</v>
      </c>
      <c r="N856" s="1">
        <v>0</v>
      </c>
      <c r="O856" s="1">
        <v>3</v>
      </c>
      <c r="P856" s="1">
        <v>126</v>
      </c>
      <c r="Q856" s="1">
        <v>140</v>
      </c>
    </row>
    <row r="857" spans="1:17" x14ac:dyDescent="0.35">
      <c r="A857" s="2">
        <v>847</v>
      </c>
      <c r="C857" s="1" t="s">
        <v>9</v>
      </c>
      <c r="D857" s="1" t="s">
        <v>6</v>
      </c>
      <c r="E857" s="1">
        <v>41</v>
      </c>
      <c r="F857" s="1">
        <v>37</v>
      </c>
      <c r="G857" s="1">
        <v>24</v>
      </c>
      <c r="H857" s="1">
        <v>4</v>
      </c>
      <c r="I857" s="1">
        <v>49</v>
      </c>
      <c r="J857" s="1">
        <v>51</v>
      </c>
      <c r="K857" s="1">
        <v>11</v>
      </c>
      <c r="L857" s="1">
        <v>0</v>
      </c>
      <c r="M857" s="1">
        <v>92</v>
      </c>
      <c r="N857" s="1">
        <v>4</v>
      </c>
      <c r="O857" s="1">
        <v>99</v>
      </c>
      <c r="P857" s="1">
        <v>1040</v>
      </c>
      <c r="Q857" s="1">
        <v>1361</v>
      </c>
    </row>
    <row r="858" spans="1:17" x14ac:dyDescent="0.35">
      <c r="A858" s="2">
        <v>848</v>
      </c>
      <c r="D858" s="1" t="s">
        <v>7</v>
      </c>
      <c r="E858" s="1">
        <v>93</v>
      </c>
      <c r="F858" s="1">
        <v>55</v>
      </c>
      <c r="G858" s="1">
        <v>28</v>
      </c>
      <c r="H858" s="1">
        <v>0</v>
      </c>
      <c r="I858" s="1">
        <v>42</v>
      </c>
      <c r="J858" s="1">
        <v>22</v>
      </c>
      <c r="K858" s="1">
        <v>9</v>
      </c>
      <c r="L858" s="1">
        <v>4</v>
      </c>
      <c r="M858" s="1">
        <v>136</v>
      </c>
      <c r="N858" s="1">
        <v>5</v>
      </c>
      <c r="O858" s="1">
        <v>168</v>
      </c>
      <c r="P858" s="1">
        <v>1445</v>
      </c>
      <c r="Q858" s="1">
        <v>1854</v>
      </c>
    </row>
    <row r="859" spans="1:17" x14ac:dyDescent="0.35">
      <c r="A859" s="2">
        <v>849</v>
      </c>
      <c r="D859" s="1" t="s">
        <v>4</v>
      </c>
      <c r="E859" s="1">
        <v>135</v>
      </c>
      <c r="F859" s="1">
        <v>96</v>
      </c>
      <c r="G859" s="1">
        <v>55</v>
      </c>
      <c r="H859" s="1">
        <v>4</v>
      </c>
      <c r="I859" s="1">
        <v>93</v>
      </c>
      <c r="J859" s="1">
        <v>75</v>
      </c>
      <c r="K859" s="1">
        <v>20</v>
      </c>
      <c r="L859" s="1">
        <v>10</v>
      </c>
      <c r="M859" s="1">
        <v>226</v>
      </c>
      <c r="N859" s="1">
        <v>8</v>
      </c>
      <c r="O859" s="1">
        <v>267</v>
      </c>
      <c r="P859" s="1">
        <v>2485</v>
      </c>
      <c r="Q859" s="1">
        <v>3222</v>
      </c>
    </row>
    <row r="860" spans="1:17" x14ac:dyDescent="0.35">
      <c r="A860" s="2">
        <v>850</v>
      </c>
      <c r="C860" s="1" t="s">
        <v>10</v>
      </c>
      <c r="D860" s="1" t="s">
        <v>6</v>
      </c>
      <c r="E860" s="1">
        <v>184</v>
      </c>
      <c r="F860" s="1">
        <v>18</v>
      </c>
      <c r="G860" s="1">
        <v>94</v>
      </c>
      <c r="H860" s="1">
        <v>43</v>
      </c>
      <c r="I860" s="1">
        <v>175</v>
      </c>
      <c r="J860" s="1">
        <v>193</v>
      </c>
      <c r="K860" s="1">
        <v>56</v>
      </c>
      <c r="L860" s="1">
        <v>41</v>
      </c>
      <c r="M860" s="1">
        <v>55</v>
      </c>
      <c r="N860" s="1">
        <v>39</v>
      </c>
      <c r="O860" s="1">
        <v>118</v>
      </c>
      <c r="P860" s="1">
        <v>186</v>
      </c>
      <c r="Q860" s="1">
        <v>702</v>
      </c>
    </row>
    <row r="861" spans="1:17" x14ac:dyDescent="0.35">
      <c r="A861" s="2">
        <v>851</v>
      </c>
      <c r="D861" s="1" t="s">
        <v>7</v>
      </c>
      <c r="E861" s="1">
        <v>432</v>
      </c>
      <c r="F861" s="1">
        <v>61</v>
      </c>
      <c r="G861" s="1">
        <v>90</v>
      </c>
      <c r="H861" s="1">
        <v>95</v>
      </c>
      <c r="I861" s="1">
        <v>180</v>
      </c>
      <c r="J861" s="1">
        <v>176</v>
      </c>
      <c r="K861" s="1">
        <v>62</v>
      </c>
      <c r="L861" s="1">
        <v>36</v>
      </c>
      <c r="M861" s="1">
        <v>113</v>
      </c>
      <c r="N861" s="1">
        <v>43</v>
      </c>
      <c r="O861" s="1">
        <v>239</v>
      </c>
      <c r="P861" s="1">
        <v>215</v>
      </c>
      <c r="Q861" s="1">
        <v>987</v>
      </c>
    </row>
    <row r="862" spans="1:17" x14ac:dyDescent="0.35">
      <c r="A862" s="2">
        <v>852</v>
      </c>
      <c r="D862" s="1" t="s">
        <v>4</v>
      </c>
      <c r="E862" s="1">
        <v>610</v>
      </c>
      <c r="F862" s="1">
        <v>83</v>
      </c>
      <c r="G862" s="1">
        <v>184</v>
      </c>
      <c r="H862" s="1">
        <v>139</v>
      </c>
      <c r="I862" s="1">
        <v>358</v>
      </c>
      <c r="J862" s="1">
        <v>362</v>
      </c>
      <c r="K862" s="1">
        <v>115</v>
      </c>
      <c r="L862" s="1">
        <v>77</v>
      </c>
      <c r="M862" s="1">
        <v>167</v>
      </c>
      <c r="N862" s="1">
        <v>85</v>
      </c>
      <c r="O862" s="1">
        <v>361</v>
      </c>
      <c r="P862" s="1">
        <v>402</v>
      </c>
      <c r="Q862" s="1">
        <v>1693</v>
      </c>
    </row>
    <row r="863" spans="1:17" x14ac:dyDescent="0.35">
      <c r="A863" s="2">
        <v>853</v>
      </c>
      <c r="C863" s="1" t="s">
        <v>4</v>
      </c>
      <c r="D863" s="1" t="s">
        <v>6</v>
      </c>
      <c r="E863" s="1">
        <v>223</v>
      </c>
      <c r="F863" s="1">
        <v>61</v>
      </c>
      <c r="G863" s="1">
        <v>119</v>
      </c>
      <c r="H863" s="1">
        <v>43</v>
      </c>
      <c r="I863" s="1">
        <v>226</v>
      </c>
      <c r="J863" s="1">
        <v>244</v>
      </c>
      <c r="K863" s="1">
        <v>66</v>
      </c>
      <c r="L863" s="1">
        <v>46</v>
      </c>
      <c r="M863" s="1">
        <v>149</v>
      </c>
      <c r="N863" s="1">
        <v>45</v>
      </c>
      <c r="O863" s="1">
        <v>223</v>
      </c>
      <c r="P863" s="1">
        <v>1363</v>
      </c>
      <c r="Q863" s="1">
        <v>2213</v>
      </c>
    </row>
    <row r="864" spans="1:17" x14ac:dyDescent="0.35">
      <c r="A864" s="2">
        <v>854</v>
      </c>
      <c r="D864" s="1" t="s">
        <v>7</v>
      </c>
      <c r="E864" s="1">
        <v>526</v>
      </c>
      <c r="F864" s="1">
        <v>120</v>
      </c>
      <c r="G864" s="1">
        <v>121</v>
      </c>
      <c r="H864" s="1">
        <v>95</v>
      </c>
      <c r="I864" s="1">
        <v>229</v>
      </c>
      <c r="J864" s="1">
        <v>196</v>
      </c>
      <c r="K864" s="1">
        <v>71</v>
      </c>
      <c r="L864" s="1">
        <v>42</v>
      </c>
      <c r="M864" s="1">
        <v>247</v>
      </c>
      <c r="N864" s="1">
        <v>51</v>
      </c>
      <c r="O864" s="1">
        <v>409</v>
      </c>
      <c r="P864" s="1">
        <v>1798</v>
      </c>
      <c r="Q864" s="1">
        <v>2994</v>
      </c>
    </row>
    <row r="865" spans="1:17" x14ac:dyDescent="0.35">
      <c r="A865" s="2">
        <v>855</v>
      </c>
      <c r="D865" s="1" t="s">
        <v>4</v>
      </c>
      <c r="E865" s="1">
        <v>751</v>
      </c>
      <c r="F865" s="1">
        <v>177</v>
      </c>
      <c r="G865" s="1">
        <v>241</v>
      </c>
      <c r="H865" s="1">
        <v>135</v>
      </c>
      <c r="I865" s="1">
        <v>455</v>
      </c>
      <c r="J865" s="1">
        <v>440</v>
      </c>
      <c r="K865" s="1">
        <v>131</v>
      </c>
      <c r="L865" s="1">
        <v>88</v>
      </c>
      <c r="M865" s="1">
        <v>404</v>
      </c>
      <c r="N865" s="1">
        <v>95</v>
      </c>
      <c r="O865" s="1">
        <v>639</v>
      </c>
      <c r="P865" s="1">
        <v>3161</v>
      </c>
      <c r="Q865" s="1">
        <v>5205</v>
      </c>
    </row>
    <row r="866" spans="1:17" x14ac:dyDescent="0.35">
      <c r="A866" s="2">
        <v>856</v>
      </c>
      <c r="B866" s="1" t="s">
        <v>107</v>
      </c>
      <c r="C866" s="1" t="s">
        <v>5</v>
      </c>
      <c r="D866" s="1" t="s">
        <v>6</v>
      </c>
      <c r="E866" s="1">
        <v>0</v>
      </c>
      <c r="F866" s="1">
        <v>7</v>
      </c>
      <c r="G866" s="1">
        <v>0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4</v>
      </c>
      <c r="P866" s="1">
        <v>90</v>
      </c>
      <c r="Q866" s="1">
        <v>101</v>
      </c>
    </row>
    <row r="867" spans="1:17" x14ac:dyDescent="0.35">
      <c r="A867" s="2">
        <v>857</v>
      </c>
      <c r="D867" s="1" t="s">
        <v>7</v>
      </c>
      <c r="E867" s="1">
        <v>0</v>
      </c>
      <c r="F867" s="1">
        <v>4</v>
      </c>
      <c r="G867" s="1">
        <v>0</v>
      </c>
      <c r="H867" s="1">
        <v>0</v>
      </c>
      <c r="I867" s="1">
        <v>0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  <c r="O867" s="1">
        <v>0</v>
      </c>
      <c r="P867" s="1">
        <v>85</v>
      </c>
      <c r="Q867" s="1">
        <v>92</v>
      </c>
    </row>
    <row r="868" spans="1:17" x14ac:dyDescent="0.35">
      <c r="A868" s="2">
        <v>858</v>
      </c>
      <c r="D868" s="1" t="s">
        <v>4</v>
      </c>
      <c r="E868" s="1">
        <v>0</v>
      </c>
      <c r="F868" s="1">
        <v>13</v>
      </c>
      <c r="G868" s="1">
        <v>0</v>
      </c>
      <c r="H868" s="1">
        <v>0</v>
      </c>
      <c r="I868" s="1">
        <v>0</v>
      </c>
      <c r="J868" s="1">
        <v>0</v>
      </c>
      <c r="K868" s="1">
        <v>3</v>
      </c>
      <c r="L868" s="1">
        <v>0</v>
      </c>
      <c r="M868" s="1">
        <v>0</v>
      </c>
      <c r="N868" s="1">
        <v>0</v>
      </c>
      <c r="O868" s="1">
        <v>7</v>
      </c>
      <c r="P868" s="1">
        <v>175</v>
      </c>
      <c r="Q868" s="1">
        <v>196</v>
      </c>
    </row>
    <row r="869" spans="1:17" x14ac:dyDescent="0.35">
      <c r="A869" s="2">
        <v>859</v>
      </c>
      <c r="C869" s="1" t="s">
        <v>8</v>
      </c>
      <c r="D869" s="1" t="s">
        <v>6</v>
      </c>
      <c r="E869" s="1">
        <v>0</v>
      </c>
      <c r="F869" s="1">
        <v>16</v>
      </c>
      <c r="G869" s="1">
        <v>0</v>
      </c>
      <c r="H869" s="1">
        <v>0</v>
      </c>
      <c r="I869" s="1">
        <v>3</v>
      </c>
      <c r="J869" s="1">
        <v>0</v>
      </c>
      <c r="K869" s="1">
        <v>0</v>
      </c>
      <c r="L869" s="1">
        <v>0</v>
      </c>
      <c r="M869" s="1">
        <v>10</v>
      </c>
      <c r="N869" s="1">
        <v>0</v>
      </c>
      <c r="O869" s="1">
        <v>8</v>
      </c>
      <c r="P869" s="1">
        <v>479</v>
      </c>
      <c r="Q869" s="1">
        <v>526</v>
      </c>
    </row>
    <row r="870" spans="1:17" x14ac:dyDescent="0.35">
      <c r="A870" s="2">
        <v>860</v>
      </c>
      <c r="D870" s="1" t="s">
        <v>7</v>
      </c>
      <c r="E870" s="1">
        <v>6</v>
      </c>
      <c r="F870" s="1">
        <v>21</v>
      </c>
      <c r="G870" s="1">
        <v>0</v>
      </c>
      <c r="H870" s="1">
        <v>0</v>
      </c>
      <c r="I870" s="1">
        <v>3</v>
      </c>
      <c r="J870" s="1">
        <v>0</v>
      </c>
      <c r="K870" s="1">
        <v>0</v>
      </c>
      <c r="L870" s="1">
        <v>0</v>
      </c>
      <c r="M870" s="1">
        <v>22</v>
      </c>
      <c r="N870" s="1">
        <v>0</v>
      </c>
      <c r="O870" s="1">
        <v>10</v>
      </c>
      <c r="P870" s="1">
        <v>451</v>
      </c>
      <c r="Q870" s="1">
        <v>502</v>
      </c>
    </row>
    <row r="871" spans="1:17" x14ac:dyDescent="0.35">
      <c r="A871" s="2">
        <v>861</v>
      </c>
      <c r="D871" s="1" t="s">
        <v>4</v>
      </c>
      <c r="E871" s="1">
        <v>5</v>
      </c>
      <c r="F871" s="1">
        <v>39</v>
      </c>
      <c r="G871" s="1">
        <v>0</v>
      </c>
      <c r="H871" s="1">
        <v>0</v>
      </c>
      <c r="I871" s="1">
        <v>8</v>
      </c>
      <c r="J871" s="1">
        <v>0</v>
      </c>
      <c r="K871" s="1">
        <v>0</v>
      </c>
      <c r="L871" s="1">
        <v>0</v>
      </c>
      <c r="M871" s="1">
        <v>36</v>
      </c>
      <c r="N871" s="1">
        <v>0</v>
      </c>
      <c r="O871" s="1">
        <v>22</v>
      </c>
      <c r="P871" s="1">
        <v>932</v>
      </c>
      <c r="Q871" s="1">
        <v>1038</v>
      </c>
    </row>
    <row r="872" spans="1:17" x14ac:dyDescent="0.35">
      <c r="A872" s="2">
        <v>862</v>
      </c>
      <c r="C872" s="1" t="s">
        <v>9</v>
      </c>
      <c r="D872" s="1" t="s">
        <v>6</v>
      </c>
      <c r="E872" s="1">
        <v>12</v>
      </c>
      <c r="F872" s="1">
        <v>67</v>
      </c>
      <c r="G872" s="1">
        <v>3</v>
      </c>
      <c r="H872" s="1">
        <v>5</v>
      </c>
      <c r="I872" s="1">
        <v>128</v>
      </c>
      <c r="J872" s="1">
        <v>21</v>
      </c>
      <c r="K872" s="1">
        <v>15</v>
      </c>
      <c r="L872" s="1">
        <v>13</v>
      </c>
      <c r="M872" s="1">
        <v>63</v>
      </c>
      <c r="N872" s="1">
        <v>7</v>
      </c>
      <c r="O872" s="1">
        <v>81</v>
      </c>
      <c r="P872" s="1">
        <v>1332</v>
      </c>
      <c r="Q872" s="1">
        <v>1661</v>
      </c>
    </row>
    <row r="873" spans="1:17" x14ac:dyDescent="0.35">
      <c r="A873" s="2">
        <v>863</v>
      </c>
      <c r="D873" s="1" t="s">
        <v>7</v>
      </c>
      <c r="E873" s="1">
        <v>88</v>
      </c>
      <c r="F873" s="1">
        <v>115</v>
      </c>
      <c r="G873" s="1">
        <v>19</v>
      </c>
      <c r="H873" s="1">
        <v>6</v>
      </c>
      <c r="I873" s="1">
        <v>130</v>
      </c>
      <c r="J873" s="1">
        <v>16</v>
      </c>
      <c r="K873" s="1">
        <v>12</v>
      </c>
      <c r="L873" s="1">
        <v>7</v>
      </c>
      <c r="M873" s="1">
        <v>78</v>
      </c>
      <c r="N873" s="1">
        <v>9</v>
      </c>
      <c r="O873" s="1">
        <v>123</v>
      </c>
      <c r="P873" s="1">
        <v>1588</v>
      </c>
      <c r="Q873" s="1">
        <v>2033</v>
      </c>
    </row>
    <row r="874" spans="1:17" x14ac:dyDescent="0.35">
      <c r="A874" s="2">
        <v>864</v>
      </c>
      <c r="D874" s="1" t="s">
        <v>4</v>
      </c>
      <c r="E874" s="1">
        <v>106</v>
      </c>
      <c r="F874" s="1">
        <v>185</v>
      </c>
      <c r="G874" s="1">
        <v>24</v>
      </c>
      <c r="H874" s="1">
        <v>3</v>
      </c>
      <c r="I874" s="1">
        <v>265</v>
      </c>
      <c r="J874" s="1">
        <v>34</v>
      </c>
      <c r="K874" s="1">
        <v>25</v>
      </c>
      <c r="L874" s="1">
        <v>18</v>
      </c>
      <c r="M874" s="1">
        <v>139</v>
      </c>
      <c r="N874" s="1">
        <v>10</v>
      </c>
      <c r="O874" s="1">
        <v>204</v>
      </c>
      <c r="P874" s="1">
        <v>2922</v>
      </c>
      <c r="Q874" s="1">
        <v>3692</v>
      </c>
    </row>
    <row r="875" spans="1:17" x14ac:dyDescent="0.35">
      <c r="A875" s="2">
        <v>865</v>
      </c>
      <c r="C875" s="1" t="s">
        <v>10</v>
      </c>
      <c r="D875" s="1" t="s">
        <v>6</v>
      </c>
      <c r="E875" s="1">
        <v>15</v>
      </c>
      <c r="F875" s="1">
        <v>5</v>
      </c>
      <c r="G875" s="1">
        <v>7</v>
      </c>
      <c r="H875" s="1">
        <v>3</v>
      </c>
      <c r="I875" s="1">
        <v>29</v>
      </c>
      <c r="J875" s="1">
        <v>17</v>
      </c>
      <c r="K875" s="1">
        <v>8</v>
      </c>
      <c r="L875" s="1">
        <v>0</v>
      </c>
      <c r="M875" s="1">
        <v>0</v>
      </c>
      <c r="N875" s="1">
        <v>3</v>
      </c>
      <c r="O875" s="1">
        <v>22</v>
      </c>
      <c r="P875" s="1">
        <v>36</v>
      </c>
      <c r="Q875" s="1">
        <v>95</v>
      </c>
    </row>
    <row r="876" spans="1:17" x14ac:dyDescent="0.35">
      <c r="A876" s="2">
        <v>866</v>
      </c>
      <c r="D876" s="1" t="s">
        <v>7</v>
      </c>
      <c r="E876" s="1">
        <v>41</v>
      </c>
      <c r="F876" s="1">
        <v>18</v>
      </c>
      <c r="G876" s="1">
        <v>3</v>
      </c>
      <c r="H876" s="1">
        <v>3</v>
      </c>
      <c r="I876" s="1">
        <v>16</v>
      </c>
      <c r="J876" s="1">
        <v>7</v>
      </c>
      <c r="K876" s="1">
        <v>4</v>
      </c>
      <c r="L876" s="1">
        <v>0</v>
      </c>
      <c r="M876" s="1">
        <v>8</v>
      </c>
      <c r="N876" s="1">
        <v>5</v>
      </c>
      <c r="O876" s="1">
        <v>21</v>
      </c>
      <c r="P876" s="1">
        <v>39</v>
      </c>
      <c r="Q876" s="1">
        <v>100</v>
      </c>
    </row>
    <row r="877" spans="1:17" x14ac:dyDescent="0.35">
      <c r="A877" s="2">
        <v>867</v>
      </c>
      <c r="D877" s="1" t="s">
        <v>4</v>
      </c>
      <c r="E877" s="1">
        <v>52</v>
      </c>
      <c r="F877" s="1">
        <v>25</v>
      </c>
      <c r="G877" s="1">
        <v>7</v>
      </c>
      <c r="H877" s="1">
        <v>6</v>
      </c>
      <c r="I877" s="1">
        <v>45</v>
      </c>
      <c r="J877" s="1">
        <v>23</v>
      </c>
      <c r="K877" s="1">
        <v>13</v>
      </c>
      <c r="L877" s="1">
        <v>5</v>
      </c>
      <c r="M877" s="1">
        <v>9</v>
      </c>
      <c r="N877" s="1">
        <v>5</v>
      </c>
      <c r="O877" s="1">
        <v>44</v>
      </c>
      <c r="P877" s="1">
        <v>70</v>
      </c>
      <c r="Q877" s="1">
        <v>196</v>
      </c>
    </row>
    <row r="878" spans="1:17" x14ac:dyDescent="0.35">
      <c r="A878" s="2">
        <v>868</v>
      </c>
      <c r="C878" s="1" t="s">
        <v>4</v>
      </c>
      <c r="D878" s="1" t="s">
        <v>6</v>
      </c>
      <c r="E878" s="1">
        <v>25</v>
      </c>
      <c r="F878" s="1">
        <v>99</v>
      </c>
      <c r="G878" s="1">
        <v>9</v>
      </c>
      <c r="H878" s="1">
        <v>6</v>
      </c>
      <c r="I878" s="1">
        <v>157</v>
      </c>
      <c r="J878" s="1">
        <v>39</v>
      </c>
      <c r="K878" s="1">
        <v>23</v>
      </c>
      <c r="L878" s="1">
        <v>6</v>
      </c>
      <c r="M878" s="1">
        <v>79</v>
      </c>
      <c r="N878" s="1">
        <v>12</v>
      </c>
      <c r="O878" s="1">
        <v>117</v>
      </c>
      <c r="P878" s="1">
        <v>1943</v>
      </c>
      <c r="Q878" s="1">
        <v>2387</v>
      </c>
    </row>
    <row r="879" spans="1:17" x14ac:dyDescent="0.35">
      <c r="A879" s="2">
        <v>869</v>
      </c>
      <c r="D879" s="1" t="s">
        <v>7</v>
      </c>
      <c r="E879" s="1">
        <v>135</v>
      </c>
      <c r="F879" s="1">
        <v>159</v>
      </c>
      <c r="G879" s="1">
        <v>22</v>
      </c>
      <c r="H879" s="1">
        <v>3</v>
      </c>
      <c r="I879" s="1">
        <v>155</v>
      </c>
      <c r="J879" s="1">
        <v>25</v>
      </c>
      <c r="K879" s="1">
        <v>17</v>
      </c>
      <c r="L879" s="1">
        <v>8</v>
      </c>
      <c r="M879" s="1">
        <v>108</v>
      </c>
      <c r="N879" s="1">
        <v>10</v>
      </c>
      <c r="O879" s="1">
        <v>160</v>
      </c>
      <c r="P879" s="1">
        <v>2161</v>
      </c>
      <c r="Q879" s="1">
        <v>2732</v>
      </c>
    </row>
    <row r="880" spans="1:17" x14ac:dyDescent="0.35">
      <c r="A880" s="2">
        <v>870</v>
      </c>
      <c r="D880" s="1" t="s">
        <v>4</v>
      </c>
      <c r="E880" s="1">
        <v>159</v>
      </c>
      <c r="F880" s="1">
        <v>256</v>
      </c>
      <c r="G880" s="1">
        <v>30</v>
      </c>
      <c r="H880" s="1">
        <v>15</v>
      </c>
      <c r="I880" s="1">
        <v>311</v>
      </c>
      <c r="J880" s="1">
        <v>59</v>
      </c>
      <c r="K880" s="1">
        <v>44</v>
      </c>
      <c r="L880" s="1">
        <v>21</v>
      </c>
      <c r="M880" s="1">
        <v>187</v>
      </c>
      <c r="N880" s="1">
        <v>16</v>
      </c>
      <c r="O880" s="1">
        <v>280</v>
      </c>
      <c r="P880" s="1">
        <v>4100</v>
      </c>
      <c r="Q880" s="1">
        <v>5119</v>
      </c>
    </row>
    <row r="881" spans="1:17" x14ac:dyDescent="0.35">
      <c r="A881" s="2">
        <v>871</v>
      </c>
      <c r="B881" s="1" t="s">
        <v>108</v>
      </c>
      <c r="C881" s="1" t="s">
        <v>5</v>
      </c>
      <c r="D881" s="1" t="s">
        <v>6</v>
      </c>
      <c r="E881" s="1">
        <v>0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13</v>
      </c>
      <c r="Q881" s="1">
        <v>13</v>
      </c>
    </row>
    <row r="882" spans="1:17" x14ac:dyDescent="0.35">
      <c r="A882" s="2">
        <v>872</v>
      </c>
      <c r="D882" s="1" t="s">
        <v>7</v>
      </c>
      <c r="E882" s="1">
        <v>0</v>
      </c>
      <c r="F882" s="1">
        <v>0</v>
      </c>
      <c r="G882" s="1">
        <v>0</v>
      </c>
      <c r="H882" s="1">
        <v>0</v>
      </c>
      <c r="I882" s="1">
        <v>0</v>
      </c>
      <c r="J882" s="1">
        <v>0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13</v>
      </c>
      <c r="Q882" s="1">
        <v>9</v>
      </c>
    </row>
    <row r="883" spans="1:17" x14ac:dyDescent="0.35">
      <c r="A883" s="2">
        <v>873</v>
      </c>
      <c r="D883" s="1" t="s">
        <v>4</v>
      </c>
      <c r="E883" s="1">
        <v>0</v>
      </c>
      <c r="F883" s="1">
        <v>0</v>
      </c>
      <c r="G883" s="1">
        <v>0</v>
      </c>
      <c r="H883" s="1">
        <v>0</v>
      </c>
      <c r="I883" s="1">
        <v>0</v>
      </c>
      <c r="J883" s="1">
        <v>0</v>
      </c>
      <c r="K883" s="1">
        <v>0</v>
      </c>
      <c r="L883" s="1">
        <v>0</v>
      </c>
      <c r="M883" s="1">
        <v>0</v>
      </c>
      <c r="N883" s="1">
        <v>0</v>
      </c>
      <c r="O883" s="1">
        <v>0</v>
      </c>
      <c r="P883" s="1">
        <v>21</v>
      </c>
      <c r="Q883" s="1">
        <v>20</v>
      </c>
    </row>
    <row r="884" spans="1:17" x14ac:dyDescent="0.35">
      <c r="A884" s="2">
        <v>874</v>
      </c>
      <c r="C884" s="1" t="s">
        <v>8</v>
      </c>
      <c r="D884" s="1" t="s">
        <v>6</v>
      </c>
      <c r="E884" s="1">
        <v>0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29</v>
      </c>
      <c r="Q884" s="1">
        <v>33</v>
      </c>
    </row>
    <row r="885" spans="1:17" x14ac:dyDescent="0.35">
      <c r="A885" s="2">
        <v>875</v>
      </c>
      <c r="D885" s="1" t="s">
        <v>7</v>
      </c>
      <c r="E885" s="1">
        <v>0</v>
      </c>
      <c r="F885" s="1">
        <v>0</v>
      </c>
      <c r="G885" s="1">
        <v>0</v>
      </c>
      <c r="H885" s="1">
        <v>0</v>
      </c>
      <c r="I885" s="1">
        <v>0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25</v>
      </c>
      <c r="Q885" s="1">
        <v>25</v>
      </c>
    </row>
    <row r="886" spans="1:17" x14ac:dyDescent="0.35">
      <c r="A886" s="2">
        <v>876</v>
      </c>
      <c r="D886" s="1" t="s">
        <v>4</v>
      </c>
      <c r="E886" s="1">
        <v>0</v>
      </c>
      <c r="F886" s="1">
        <v>9</v>
      </c>
      <c r="G886" s="1">
        <v>0</v>
      </c>
      <c r="H886" s="1">
        <v>0</v>
      </c>
      <c r="I886" s="1">
        <v>0</v>
      </c>
      <c r="J886" s="1">
        <v>0</v>
      </c>
      <c r="K886" s="1">
        <v>0</v>
      </c>
      <c r="L886" s="1">
        <v>0</v>
      </c>
      <c r="M886" s="1">
        <v>3</v>
      </c>
      <c r="N886" s="1">
        <v>0</v>
      </c>
      <c r="O886" s="1">
        <v>0</v>
      </c>
      <c r="P886" s="1">
        <v>54</v>
      </c>
      <c r="Q886" s="1">
        <v>59</v>
      </c>
    </row>
    <row r="887" spans="1:17" x14ac:dyDescent="0.35">
      <c r="A887" s="2">
        <v>877</v>
      </c>
      <c r="C887" s="1" t="s">
        <v>9</v>
      </c>
      <c r="D887" s="1" t="s">
        <v>6</v>
      </c>
      <c r="E887" s="1">
        <v>45</v>
      </c>
      <c r="F887" s="1">
        <v>104</v>
      </c>
      <c r="G887" s="1">
        <v>14</v>
      </c>
      <c r="H887" s="1">
        <v>4</v>
      </c>
      <c r="I887" s="1">
        <v>129</v>
      </c>
      <c r="J887" s="1">
        <v>49</v>
      </c>
      <c r="K887" s="1">
        <v>14</v>
      </c>
      <c r="L887" s="1">
        <v>10</v>
      </c>
      <c r="M887" s="1">
        <v>78</v>
      </c>
      <c r="N887" s="1">
        <v>8</v>
      </c>
      <c r="O887" s="1">
        <v>125</v>
      </c>
      <c r="P887" s="1">
        <v>1462</v>
      </c>
      <c r="Q887" s="1">
        <v>1908</v>
      </c>
    </row>
    <row r="888" spans="1:17" x14ac:dyDescent="0.35">
      <c r="A888" s="2">
        <v>878</v>
      </c>
      <c r="D888" s="1" t="s">
        <v>7</v>
      </c>
      <c r="E888" s="1">
        <v>116</v>
      </c>
      <c r="F888" s="1">
        <v>110</v>
      </c>
      <c r="G888" s="1">
        <v>49</v>
      </c>
      <c r="H888" s="1">
        <v>0</v>
      </c>
      <c r="I888" s="1">
        <v>119</v>
      </c>
      <c r="J888" s="1">
        <v>21</v>
      </c>
      <c r="K888" s="1">
        <v>5</v>
      </c>
      <c r="L888" s="1">
        <v>6</v>
      </c>
      <c r="M888" s="1">
        <v>113</v>
      </c>
      <c r="N888" s="1">
        <v>13</v>
      </c>
      <c r="O888" s="1">
        <v>191</v>
      </c>
      <c r="P888" s="1">
        <v>1365</v>
      </c>
      <c r="Q888" s="1">
        <v>1900</v>
      </c>
    </row>
    <row r="889" spans="1:17" x14ac:dyDescent="0.35">
      <c r="A889" s="2">
        <v>879</v>
      </c>
      <c r="D889" s="1" t="s">
        <v>4</v>
      </c>
      <c r="E889" s="1">
        <v>159</v>
      </c>
      <c r="F889" s="1">
        <v>216</v>
      </c>
      <c r="G889" s="1">
        <v>63</v>
      </c>
      <c r="H889" s="1">
        <v>4</v>
      </c>
      <c r="I889" s="1">
        <v>246</v>
      </c>
      <c r="J889" s="1">
        <v>69</v>
      </c>
      <c r="K889" s="1">
        <v>23</v>
      </c>
      <c r="L889" s="1">
        <v>13</v>
      </c>
      <c r="M889" s="1">
        <v>190</v>
      </c>
      <c r="N889" s="1">
        <v>23</v>
      </c>
      <c r="O889" s="1">
        <v>315</v>
      </c>
      <c r="P889" s="1">
        <v>2832</v>
      </c>
      <c r="Q889" s="1">
        <v>3806</v>
      </c>
    </row>
    <row r="890" spans="1:17" x14ac:dyDescent="0.35">
      <c r="A890" s="2">
        <v>880</v>
      </c>
      <c r="C890" s="1" t="s">
        <v>10</v>
      </c>
      <c r="D890" s="1" t="s">
        <v>6</v>
      </c>
      <c r="E890" s="1">
        <v>72</v>
      </c>
      <c r="F890" s="1">
        <v>45</v>
      </c>
      <c r="G890" s="1">
        <v>31</v>
      </c>
      <c r="H890" s="1">
        <v>19</v>
      </c>
      <c r="I890" s="1">
        <v>134</v>
      </c>
      <c r="J890" s="1">
        <v>70</v>
      </c>
      <c r="K890" s="1">
        <v>23</v>
      </c>
      <c r="L890" s="1">
        <v>14</v>
      </c>
      <c r="M890" s="1">
        <v>29</v>
      </c>
      <c r="N890" s="1">
        <v>22</v>
      </c>
      <c r="O890" s="1">
        <v>120</v>
      </c>
      <c r="P890" s="1">
        <v>237</v>
      </c>
      <c r="Q890" s="1">
        <v>558</v>
      </c>
    </row>
    <row r="891" spans="1:17" x14ac:dyDescent="0.35">
      <c r="A891" s="2">
        <v>881</v>
      </c>
      <c r="D891" s="1" t="s">
        <v>7</v>
      </c>
      <c r="E891" s="1">
        <v>150</v>
      </c>
      <c r="F891" s="1">
        <v>47</v>
      </c>
      <c r="G891" s="1">
        <v>18</v>
      </c>
      <c r="H891" s="1">
        <v>22</v>
      </c>
      <c r="I891" s="1">
        <v>147</v>
      </c>
      <c r="J891" s="1">
        <v>44</v>
      </c>
      <c r="K891" s="1">
        <v>19</v>
      </c>
      <c r="L891" s="1">
        <v>8</v>
      </c>
      <c r="M891" s="1">
        <v>21</v>
      </c>
      <c r="N891" s="1">
        <v>10</v>
      </c>
      <c r="O891" s="1">
        <v>144</v>
      </c>
      <c r="P891" s="1">
        <v>200</v>
      </c>
      <c r="Q891" s="1">
        <v>559</v>
      </c>
    </row>
    <row r="892" spans="1:17" x14ac:dyDescent="0.35">
      <c r="A892" s="2">
        <v>882</v>
      </c>
      <c r="D892" s="1" t="s">
        <v>4</v>
      </c>
      <c r="E892" s="1">
        <v>218</v>
      </c>
      <c r="F892" s="1">
        <v>94</v>
      </c>
      <c r="G892" s="1">
        <v>47</v>
      </c>
      <c r="H892" s="1">
        <v>39</v>
      </c>
      <c r="I892" s="1">
        <v>277</v>
      </c>
      <c r="J892" s="1">
        <v>114</v>
      </c>
      <c r="K892" s="1">
        <v>44</v>
      </c>
      <c r="L892" s="1">
        <v>21</v>
      </c>
      <c r="M892" s="1">
        <v>48</v>
      </c>
      <c r="N892" s="1">
        <v>36</v>
      </c>
      <c r="O892" s="1">
        <v>256</v>
      </c>
      <c r="P892" s="1">
        <v>439</v>
      </c>
      <c r="Q892" s="1">
        <v>1121</v>
      </c>
    </row>
    <row r="893" spans="1:17" x14ac:dyDescent="0.35">
      <c r="A893" s="2">
        <v>883</v>
      </c>
      <c r="C893" s="1" t="s">
        <v>4</v>
      </c>
      <c r="D893" s="1" t="s">
        <v>6</v>
      </c>
      <c r="E893" s="1">
        <v>114</v>
      </c>
      <c r="F893" s="1">
        <v>156</v>
      </c>
      <c r="G893" s="1">
        <v>44</v>
      </c>
      <c r="H893" s="1">
        <v>15</v>
      </c>
      <c r="I893" s="1">
        <v>262</v>
      </c>
      <c r="J893" s="1">
        <v>115</v>
      </c>
      <c r="K893" s="1">
        <v>41</v>
      </c>
      <c r="L893" s="1">
        <v>17</v>
      </c>
      <c r="M893" s="1">
        <v>102</v>
      </c>
      <c r="N893" s="1">
        <v>33</v>
      </c>
      <c r="O893" s="1">
        <v>246</v>
      </c>
      <c r="P893" s="1">
        <v>1743</v>
      </c>
      <c r="Q893" s="1">
        <v>2516</v>
      </c>
    </row>
    <row r="894" spans="1:17" x14ac:dyDescent="0.35">
      <c r="A894" s="2">
        <v>884</v>
      </c>
      <c r="D894" s="1" t="s">
        <v>7</v>
      </c>
      <c r="E894" s="1">
        <v>265</v>
      </c>
      <c r="F894" s="1">
        <v>161</v>
      </c>
      <c r="G894" s="1">
        <v>64</v>
      </c>
      <c r="H894" s="1">
        <v>27</v>
      </c>
      <c r="I894" s="1">
        <v>263</v>
      </c>
      <c r="J894" s="1">
        <v>61</v>
      </c>
      <c r="K894" s="1">
        <v>27</v>
      </c>
      <c r="L894" s="1">
        <v>13</v>
      </c>
      <c r="M894" s="1">
        <v>140</v>
      </c>
      <c r="N894" s="1">
        <v>25</v>
      </c>
      <c r="O894" s="1">
        <v>337</v>
      </c>
      <c r="P894" s="1">
        <v>1595</v>
      </c>
      <c r="Q894" s="1">
        <v>2496</v>
      </c>
    </row>
    <row r="895" spans="1:17" x14ac:dyDescent="0.35">
      <c r="A895" s="2">
        <v>885</v>
      </c>
      <c r="D895" s="1" t="s">
        <v>4</v>
      </c>
      <c r="E895" s="1">
        <v>378</v>
      </c>
      <c r="F895" s="1">
        <v>319</v>
      </c>
      <c r="G895" s="1">
        <v>107</v>
      </c>
      <c r="H895" s="1">
        <v>41</v>
      </c>
      <c r="I895" s="1">
        <v>522</v>
      </c>
      <c r="J895" s="1">
        <v>179</v>
      </c>
      <c r="K895" s="1">
        <v>62</v>
      </c>
      <c r="L895" s="1">
        <v>34</v>
      </c>
      <c r="M895" s="1">
        <v>241</v>
      </c>
      <c r="N895" s="1">
        <v>58</v>
      </c>
      <c r="O895" s="1">
        <v>576</v>
      </c>
      <c r="P895" s="1">
        <v>3338</v>
      </c>
      <c r="Q895" s="1">
        <v>5008</v>
      </c>
    </row>
    <row r="896" spans="1:17" x14ac:dyDescent="0.35">
      <c r="A896" s="2">
        <v>886</v>
      </c>
      <c r="B896" s="1" t="s">
        <v>109</v>
      </c>
      <c r="C896" s="1" t="s">
        <v>5</v>
      </c>
      <c r="D896" s="1" t="s">
        <v>6</v>
      </c>
      <c r="E896" s="1">
        <v>0</v>
      </c>
      <c r="F896" s="1">
        <v>13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10</v>
      </c>
      <c r="P896" s="1">
        <v>285</v>
      </c>
      <c r="Q896" s="1">
        <v>312</v>
      </c>
    </row>
    <row r="897" spans="1:17" x14ac:dyDescent="0.35">
      <c r="A897" s="2">
        <v>887</v>
      </c>
      <c r="D897" s="1" t="s">
        <v>7</v>
      </c>
      <c r="E897" s="1">
        <v>0</v>
      </c>
      <c r="F897" s="1">
        <v>9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3</v>
      </c>
      <c r="N897" s="1">
        <v>0</v>
      </c>
      <c r="O897" s="1">
        <v>6</v>
      </c>
      <c r="P897" s="1">
        <v>267</v>
      </c>
      <c r="Q897" s="1">
        <v>285</v>
      </c>
    </row>
    <row r="898" spans="1:17" x14ac:dyDescent="0.35">
      <c r="A898" s="2">
        <v>888</v>
      </c>
      <c r="D898" s="1" t="s">
        <v>4</v>
      </c>
      <c r="E898" s="1">
        <v>0</v>
      </c>
      <c r="F898" s="1">
        <v>25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14</v>
      </c>
      <c r="P898" s="1">
        <v>551</v>
      </c>
      <c r="Q898" s="1">
        <v>595</v>
      </c>
    </row>
    <row r="899" spans="1:17" x14ac:dyDescent="0.35">
      <c r="A899" s="2">
        <v>889</v>
      </c>
      <c r="C899" s="1" t="s">
        <v>8</v>
      </c>
      <c r="D899" s="1" t="s">
        <v>6</v>
      </c>
      <c r="E899" s="1">
        <v>0</v>
      </c>
      <c r="F899" s="1">
        <v>15</v>
      </c>
      <c r="G899" s="1">
        <v>0</v>
      </c>
      <c r="H899" s="1">
        <v>0</v>
      </c>
      <c r="I899" s="1">
        <v>5</v>
      </c>
      <c r="J899" s="1">
        <v>0</v>
      </c>
      <c r="K899" s="1">
        <v>0</v>
      </c>
      <c r="L899" s="1">
        <v>0</v>
      </c>
      <c r="M899" s="1">
        <v>9</v>
      </c>
      <c r="N899" s="1">
        <v>0</v>
      </c>
      <c r="O899" s="1">
        <v>6</v>
      </c>
      <c r="P899" s="1">
        <v>444</v>
      </c>
      <c r="Q899" s="1">
        <v>479</v>
      </c>
    </row>
    <row r="900" spans="1:17" x14ac:dyDescent="0.35">
      <c r="A900" s="2">
        <v>890</v>
      </c>
      <c r="D900" s="1" t="s">
        <v>7</v>
      </c>
      <c r="E900" s="1">
        <v>4</v>
      </c>
      <c r="F900" s="1">
        <v>28</v>
      </c>
      <c r="G900" s="1">
        <v>0</v>
      </c>
      <c r="H900" s="1">
        <v>0</v>
      </c>
      <c r="I900" s="1">
        <v>4</v>
      </c>
      <c r="J900" s="1">
        <v>0</v>
      </c>
      <c r="K900" s="1">
        <v>0</v>
      </c>
      <c r="L900" s="1">
        <v>0</v>
      </c>
      <c r="M900" s="1">
        <v>24</v>
      </c>
      <c r="N900" s="1">
        <v>0</v>
      </c>
      <c r="O900" s="1">
        <v>21</v>
      </c>
      <c r="P900" s="1">
        <v>550</v>
      </c>
      <c r="Q900" s="1">
        <v>619</v>
      </c>
    </row>
    <row r="901" spans="1:17" x14ac:dyDescent="0.35">
      <c r="A901" s="2">
        <v>891</v>
      </c>
      <c r="D901" s="1" t="s">
        <v>4</v>
      </c>
      <c r="E901" s="1">
        <v>4</v>
      </c>
      <c r="F901" s="1">
        <v>40</v>
      </c>
      <c r="G901" s="1">
        <v>0</v>
      </c>
      <c r="H901" s="1">
        <v>0</v>
      </c>
      <c r="I901" s="1">
        <v>9</v>
      </c>
      <c r="J901" s="1">
        <v>5</v>
      </c>
      <c r="K901" s="1">
        <v>0</v>
      </c>
      <c r="L901" s="1">
        <v>0</v>
      </c>
      <c r="M901" s="1">
        <v>28</v>
      </c>
      <c r="N901" s="1">
        <v>0</v>
      </c>
      <c r="O901" s="1">
        <v>29</v>
      </c>
      <c r="P901" s="1">
        <v>991</v>
      </c>
      <c r="Q901" s="1">
        <v>1099</v>
      </c>
    </row>
    <row r="902" spans="1:17" x14ac:dyDescent="0.35">
      <c r="A902" s="2">
        <v>892</v>
      </c>
      <c r="C902" s="1" t="s">
        <v>9</v>
      </c>
      <c r="D902" s="1" t="s">
        <v>6</v>
      </c>
      <c r="E902" s="1">
        <v>16</v>
      </c>
      <c r="F902" s="1">
        <v>62</v>
      </c>
      <c r="G902" s="1">
        <v>8</v>
      </c>
      <c r="H902" s="1">
        <v>0</v>
      </c>
      <c r="I902" s="1">
        <v>48</v>
      </c>
      <c r="J902" s="1">
        <v>20</v>
      </c>
      <c r="K902" s="1">
        <v>3</v>
      </c>
      <c r="L902" s="1">
        <v>4</v>
      </c>
      <c r="M902" s="1">
        <v>46</v>
      </c>
      <c r="N902" s="1">
        <v>0</v>
      </c>
      <c r="O902" s="1">
        <v>57</v>
      </c>
      <c r="P902" s="1">
        <v>1063</v>
      </c>
      <c r="Q902" s="1">
        <v>1290</v>
      </c>
    </row>
    <row r="903" spans="1:17" x14ac:dyDescent="0.35">
      <c r="A903" s="2">
        <v>893</v>
      </c>
      <c r="D903" s="1" t="s">
        <v>7</v>
      </c>
      <c r="E903" s="1">
        <v>57</v>
      </c>
      <c r="F903" s="1">
        <v>76</v>
      </c>
      <c r="G903" s="1">
        <v>20</v>
      </c>
      <c r="H903" s="1">
        <v>0</v>
      </c>
      <c r="I903" s="1">
        <v>45</v>
      </c>
      <c r="J903" s="1">
        <v>5</v>
      </c>
      <c r="K903" s="1">
        <v>6</v>
      </c>
      <c r="L903" s="1">
        <v>0</v>
      </c>
      <c r="M903" s="1">
        <v>65</v>
      </c>
      <c r="N903" s="1">
        <v>4</v>
      </c>
      <c r="O903" s="1">
        <v>84</v>
      </c>
      <c r="P903" s="1">
        <v>1397</v>
      </c>
      <c r="Q903" s="1">
        <v>1668</v>
      </c>
    </row>
    <row r="904" spans="1:17" x14ac:dyDescent="0.35">
      <c r="A904" s="2">
        <v>894</v>
      </c>
      <c r="D904" s="1" t="s">
        <v>4</v>
      </c>
      <c r="E904" s="1">
        <v>77</v>
      </c>
      <c r="F904" s="1">
        <v>142</v>
      </c>
      <c r="G904" s="1">
        <v>27</v>
      </c>
      <c r="H904" s="1">
        <v>0</v>
      </c>
      <c r="I904" s="1">
        <v>89</v>
      </c>
      <c r="J904" s="1">
        <v>29</v>
      </c>
      <c r="K904" s="1">
        <v>5</v>
      </c>
      <c r="L904" s="1">
        <v>7</v>
      </c>
      <c r="M904" s="1">
        <v>111</v>
      </c>
      <c r="N904" s="1">
        <v>3</v>
      </c>
      <c r="O904" s="1">
        <v>138</v>
      </c>
      <c r="P904" s="1">
        <v>2457</v>
      </c>
      <c r="Q904" s="1">
        <v>2950</v>
      </c>
    </row>
    <row r="905" spans="1:17" x14ac:dyDescent="0.35">
      <c r="A905" s="2">
        <v>895</v>
      </c>
      <c r="C905" s="1" t="s">
        <v>10</v>
      </c>
      <c r="D905" s="1" t="s">
        <v>6</v>
      </c>
      <c r="E905" s="1">
        <v>40</v>
      </c>
      <c r="F905" s="1">
        <v>14</v>
      </c>
      <c r="G905" s="1">
        <v>14</v>
      </c>
      <c r="H905" s="1">
        <v>0</v>
      </c>
      <c r="I905" s="1">
        <v>40</v>
      </c>
      <c r="J905" s="1">
        <v>32</v>
      </c>
      <c r="K905" s="1">
        <v>3</v>
      </c>
      <c r="L905" s="1">
        <v>6</v>
      </c>
      <c r="M905" s="1">
        <v>10</v>
      </c>
      <c r="N905" s="1">
        <v>4</v>
      </c>
      <c r="O905" s="1">
        <v>19</v>
      </c>
      <c r="P905" s="1">
        <v>49</v>
      </c>
      <c r="Q905" s="1">
        <v>159</v>
      </c>
    </row>
    <row r="906" spans="1:17" x14ac:dyDescent="0.35">
      <c r="A906" s="2">
        <v>896</v>
      </c>
      <c r="D906" s="1" t="s">
        <v>7</v>
      </c>
      <c r="E906" s="1">
        <v>69</v>
      </c>
      <c r="F906" s="1">
        <v>20</v>
      </c>
      <c r="G906" s="1">
        <v>19</v>
      </c>
      <c r="H906" s="1">
        <v>4</v>
      </c>
      <c r="I906" s="1">
        <v>29</v>
      </c>
      <c r="J906" s="1">
        <v>18</v>
      </c>
      <c r="K906" s="1">
        <v>6</v>
      </c>
      <c r="L906" s="1">
        <v>4</v>
      </c>
      <c r="M906" s="1">
        <v>17</v>
      </c>
      <c r="N906" s="1">
        <v>4</v>
      </c>
      <c r="O906" s="1">
        <v>30</v>
      </c>
      <c r="P906" s="1">
        <v>57</v>
      </c>
      <c r="Q906" s="1">
        <v>185</v>
      </c>
    </row>
    <row r="907" spans="1:17" x14ac:dyDescent="0.35">
      <c r="A907" s="2">
        <v>897</v>
      </c>
      <c r="D907" s="1" t="s">
        <v>4</v>
      </c>
      <c r="E907" s="1">
        <v>108</v>
      </c>
      <c r="F907" s="1">
        <v>35</v>
      </c>
      <c r="G907" s="1">
        <v>28</v>
      </c>
      <c r="H907" s="1">
        <v>6</v>
      </c>
      <c r="I907" s="1">
        <v>64</v>
      </c>
      <c r="J907" s="1">
        <v>55</v>
      </c>
      <c r="K907" s="1">
        <v>13</v>
      </c>
      <c r="L907" s="1">
        <v>7</v>
      </c>
      <c r="M907" s="1">
        <v>24</v>
      </c>
      <c r="N907" s="1">
        <v>7</v>
      </c>
      <c r="O907" s="1">
        <v>50</v>
      </c>
      <c r="P907" s="1">
        <v>108</v>
      </c>
      <c r="Q907" s="1">
        <v>344</v>
      </c>
    </row>
    <row r="908" spans="1:17" x14ac:dyDescent="0.35">
      <c r="A908" s="2">
        <v>898</v>
      </c>
      <c r="C908" s="1" t="s">
        <v>4</v>
      </c>
      <c r="D908" s="1" t="s">
        <v>6</v>
      </c>
      <c r="E908" s="1">
        <v>61</v>
      </c>
      <c r="F908" s="1">
        <v>111</v>
      </c>
      <c r="G908" s="1">
        <v>21</v>
      </c>
      <c r="H908" s="1">
        <v>0</v>
      </c>
      <c r="I908" s="1">
        <v>89</v>
      </c>
      <c r="J908" s="1">
        <v>56</v>
      </c>
      <c r="K908" s="1">
        <v>11</v>
      </c>
      <c r="L908" s="1">
        <v>13</v>
      </c>
      <c r="M908" s="1">
        <v>63</v>
      </c>
      <c r="N908" s="1">
        <v>5</v>
      </c>
      <c r="O908" s="1">
        <v>89</v>
      </c>
      <c r="P908" s="1">
        <v>1841</v>
      </c>
      <c r="Q908" s="1">
        <v>2234</v>
      </c>
    </row>
    <row r="909" spans="1:17" x14ac:dyDescent="0.35">
      <c r="A909" s="2">
        <v>899</v>
      </c>
      <c r="D909" s="1" t="s">
        <v>7</v>
      </c>
      <c r="E909" s="1">
        <v>131</v>
      </c>
      <c r="F909" s="1">
        <v>133</v>
      </c>
      <c r="G909" s="1">
        <v>37</v>
      </c>
      <c r="H909" s="1">
        <v>4</v>
      </c>
      <c r="I909" s="1">
        <v>75</v>
      </c>
      <c r="J909" s="1">
        <v>27</v>
      </c>
      <c r="K909" s="1">
        <v>11</v>
      </c>
      <c r="L909" s="1">
        <v>10</v>
      </c>
      <c r="M909" s="1">
        <v>109</v>
      </c>
      <c r="N909" s="1">
        <v>9</v>
      </c>
      <c r="O909" s="1">
        <v>141</v>
      </c>
      <c r="P909" s="1">
        <v>2265</v>
      </c>
      <c r="Q909" s="1">
        <v>2753</v>
      </c>
    </row>
    <row r="910" spans="1:17" x14ac:dyDescent="0.35">
      <c r="A910" s="2">
        <v>900</v>
      </c>
      <c r="D910" s="1" t="s">
        <v>4</v>
      </c>
      <c r="E910" s="1">
        <v>188</v>
      </c>
      <c r="F910" s="1">
        <v>244</v>
      </c>
      <c r="G910" s="1">
        <v>60</v>
      </c>
      <c r="H910" s="1">
        <v>6</v>
      </c>
      <c r="I910" s="1">
        <v>170</v>
      </c>
      <c r="J910" s="1">
        <v>85</v>
      </c>
      <c r="K910" s="1">
        <v>17</v>
      </c>
      <c r="L910" s="1">
        <v>20</v>
      </c>
      <c r="M910" s="1">
        <v>167</v>
      </c>
      <c r="N910" s="1">
        <v>12</v>
      </c>
      <c r="O910" s="1">
        <v>232</v>
      </c>
      <c r="P910" s="1">
        <v>4104</v>
      </c>
      <c r="Q910" s="1">
        <v>4989</v>
      </c>
    </row>
    <row r="911" spans="1:17" x14ac:dyDescent="0.35">
      <c r="A911" s="2">
        <v>901</v>
      </c>
      <c r="B911" s="1" t="s">
        <v>110</v>
      </c>
      <c r="C911" s="1" t="s">
        <v>5</v>
      </c>
      <c r="D911" s="1" t="s">
        <v>6</v>
      </c>
      <c r="E911" s="1">
        <v>0</v>
      </c>
      <c r="F911" s="1">
        <v>18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4</v>
      </c>
      <c r="P911" s="1">
        <v>47</v>
      </c>
      <c r="Q911" s="1">
        <v>64</v>
      </c>
    </row>
    <row r="912" spans="1:17" x14ac:dyDescent="0.35">
      <c r="A912" s="2">
        <v>902</v>
      </c>
      <c r="D912" s="1" t="s">
        <v>7</v>
      </c>
      <c r="E912" s="1">
        <v>0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48</v>
      </c>
      <c r="Q912" s="1">
        <v>49</v>
      </c>
    </row>
    <row r="913" spans="1:17" x14ac:dyDescent="0.35">
      <c r="A913" s="2">
        <v>903</v>
      </c>
      <c r="D913" s="1" t="s">
        <v>4</v>
      </c>
      <c r="E913" s="1">
        <v>0</v>
      </c>
      <c r="F913" s="1">
        <v>19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3</v>
      </c>
      <c r="N913" s="1">
        <v>0</v>
      </c>
      <c r="O913" s="1">
        <v>7</v>
      </c>
      <c r="P913" s="1">
        <v>91</v>
      </c>
      <c r="Q913" s="1">
        <v>118</v>
      </c>
    </row>
    <row r="914" spans="1:17" x14ac:dyDescent="0.35">
      <c r="A914" s="2">
        <v>904</v>
      </c>
      <c r="C914" s="1" t="s">
        <v>8</v>
      </c>
      <c r="D914" s="1" t="s">
        <v>6</v>
      </c>
      <c r="E914" s="1">
        <v>0</v>
      </c>
      <c r="F914" s="1">
        <v>10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>
        <v>14</v>
      </c>
      <c r="N914" s="1">
        <v>0</v>
      </c>
      <c r="O914" s="1">
        <v>10</v>
      </c>
      <c r="P914" s="1">
        <v>70</v>
      </c>
      <c r="Q914" s="1">
        <v>88</v>
      </c>
    </row>
    <row r="915" spans="1:17" x14ac:dyDescent="0.35">
      <c r="A915" s="2">
        <v>905</v>
      </c>
      <c r="D915" s="1" t="s">
        <v>7</v>
      </c>
      <c r="E915" s="1">
        <v>0</v>
      </c>
      <c r="F915" s="1">
        <v>12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19</v>
      </c>
      <c r="N915" s="1">
        <v>0</v>
      </c>
      <c r="O915" s="1">
        <v>7</v>
      </c>
      <c r="P915" s="1">
        <v>54</v>
      </c>
      <c r="Q915" s="1">
        <v>91</v>
      </c>
    </row>
    <row r="916" spans="1:17" x14ac:dyDescent="0.35">
      <c r="A916" s="2">
        <v>906</v>
      </c>
      <c r="D916" s="1" t="s">
        <v>4</v>
      </c>
      <c r="E916" s="1">
        <v>0</v>
      </c>
      <c r="F916" s="1">
        <v>23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26</v>
      </c>
      <c r="N916" s="1">
        <v>0</v>
      </c>
      <c r="O916" s="1">
        <v>13</v>
      </c>
      <c r="P916" s="1">
        <v>129</v>
      </c>
      <c r="Q916" s="1">
        <v>180</v>
      </c>
    </row>
    <row r="917" spans="1:17" x14ac:dyDescent="0.35">
      <c r="A917" s="2">
        <v>907</v>
      </c>
      <c r="C917" s="1" t="s">
        <v>9</v>
      </c>
      <c r="D917" s="1" t="s">
        <v>6</v>
      </c>
      <c r="E917" s="1">
        <v>100</v>
      </c>
      <c r="F917" s="1">
        <v>130</v>
      </c>
      <c r="G917" s="1">
        <v>40</v>
      </c>
      <c r="H917" s="1">
        <v>0</v>
      </c>
      <c r="I917" s="1">
        <v>69</v>
      </c>
      <c r="J917" s="1">
        <v>66</v>
      </c>
      <c r="K917" s="1">
        <v>7</v>
      </c>
      <c r="L917" s="1">
        <v>18</v>
      </c>
      <c r="M917" s="1">
        <v>153</v>
      </c>
      <c r="N917" s="1">
        <v>14</v>
      </c>
      <c r="O917" s="1">
        <v>121</v>
      </c>
      <c r="P917" s="1">
        <v>955</v>
      </c>
      <c r="Q917" s="1">
        <v>1479</v>
      </c>
    </row>
    <row r="918" spans="1:17" x14ac:dyDescent="0.35">
      <c r="A918" s="2">
        <v>908</v>
      </c>
      <c r="D918" s="1" t="s">
        <v>7</v>
      </c>
      <c r="E918" s="1">
        <v>156</v>
      </c>
      <c r="F918" s="1">
        <v>151</v>
      </c>
      <c r="G918" s="1">
        <v>45</v>
      </c>
      <c r="H918" s="1">
        <v>0</v>
      </c>
      <c r="I918" s="1">
        <v>56</v>
      </c>
      <c r="J918" s="1">
        <v>19</v>
      </c>
      <c r="K918" s="1">
        <v>7</v>
      </c>
      <c r="L918" s="1">
        <v>13</v>
      </c>
      <c r="M918" s="1">
        <v>186</v>
      </c>
      <c r="N918" s="1">
        <v>9</v>
      </c>
      <c r="O918" s="1">
        <v>164</v>
      </c>
      <c r="P918" s="1">
        <v>744</v>
      </c>
      <c r="Q918" s="1">
        <v>1270</v>
      </c>
    </row>
    <row r="919" spans="1:17" x14ac:dyDescent="0.35">
      <c r="A919" s="2">
        <v>909</v>
      </c>
      <c r="D919" s="1" t="s">
        <v>4</v>
      </c>
      <c r="E919" s="1">
        <v>251</v>
      </c>
      <c r="F919" s="1">
        <v>280</v>
      </c>
      <c r="G919" s="1">
        <v>88</v>
      </c>
      <c r="H919" s="1">
        <v>0</v>
      </c>
      <c r="I919" s="1">
        <v>127</v>
      </c>
      <c r="J919" s="1">
        <v>83</v>
      </c>
      <c r="K919" s="1">
        <v>15</v>
      </c>
      <c r="L919" s="1">
        <v>34</v>
      </c>
      <c r="M919" s="1">
        <v>339</v>
      </c>
      <c r="N919" s="1">
        <v>23</v>
      </c>
      <c r="O919" s="1">
        <v>283</v>
      </c>
      <c r="P919" s="1">
        <v>1704</v>
      </c>
      <c r="Q919" s="1">
        <v>2753</v>
      </c>
    </row>
    <row r="920" spans="1:17" x14ac:dyDescent="0.35">
      <c r="A920" s="2">
        <v>910</v>
      </c>
      <c r="C920" s="1" t="s">
        <v>10</v>
      </c>
      <c r="D920" s="1" t="s">
        <v>6</v>
      </c>
      <c r="E920" s="1">
        <v>213</v>
      </c>
      <c r="F920" s="1">
        <v>65</v>
      </c>
      <c r="G920" s="1">
        <v>112</v>
      </c>
      <c r="H920" s="1">
        <v>27</v>
      </c>
      <c r="I920" s="1">
        <v>161</v>
      </c>
      <c r="J920" s="1">
        <v>221</v>
      </c>
      <c r="K920" s="1">
        <v>30</v>
      </c>
      <c r="L920" s="1">
        <v>77</v>
      </c>
      <c r="M920" s="1">
        <v>72</v>
      </c>
      <c r="N920" s="1">
        <v>44</v>
      </c>
      <c r="O920" s="1">
        <v>137</v>
      </c>
      <c r="P920" s="1">
        <v>256</v>
      </c>
      <c r="Q920" s="1">
        <v>856</v>
      </c>
    </row>
    <row r="921" spans="1:17" x14ac:dyDescent="0.35">
      <c r="A921" s="2">
        <v>911</v>
      </c>
      <c r="D921" s="1" t="s">
        <v>7</v>
      </c>
      <c r="E921" s="1">
        <v>350</v>
      </c>
      <c r="F921" s="1">
        <v>113</v>
      </c>
      <c r="G921" s="1">
        <v>98</v>
      </c>
      <c r="H921" s="1">
        <v>39</v>
      </c>
      <c r="I921" s="1">
        <v>108</v>
      </c>
      <c r="J921" s="1">
        <v>122</v>
      </c>
      <c r="K921" s="1">
        <v>36</v>
      </c>
      <c r="L921" s="1">
        <v>72</v>
      </c>
      <c r="M921" s="1">
        <v>100</v>
      </c>
      <c r="N921" s="1">
        <v>36</v>
      </c>
      <c r="O921" s="1">
        <v>152</v>
      </c>
      <c r="P921" s="1">
        <v>235</v>
      </c>
      <c r="Q921" s="1">
        <v>844</v>
      </c>
    </row>
    <row r="922" spans="1:17" x14ac:dyDescent="0.35">
      <c r="A922" s="2">
        <v>912</v>
      </c>
      <c r="D922" s="1" t="s">
        <v>4</v>
      </c>
      <c r="E922" s="1">
        <v>558</v>
      </c>
      <c r="F922" s="1">
        <v>179</v>
      </c>
      <c r="G922" s="1">
        <v>209</v>
      </c>
      <c r="H922" s="1">
        <v>59</v>
      </c>
      <c r="I922" s="1">
        <v>270</v>
      </c>
      <c r="J922" s="1">
        <v>349</v>
      </c>
      <c r="K922" s="1">
        <v>68</v>
      </c>
      <c r="L922" s="1">
        <v>146</v>
      </c>
      <c r="M922" s="1">
        <v>167</v>
      </c>
      <c r="N922" s="1">
        <v>81</v>
      </c>
      <c r="O922" s="1">
        <v>287</v>
      </c>
      <c r="P922" s="1">
        <v>491</v>
      </c>
      <c r="Q922" s="1">
        <v>1700</v>
      </c>
    </row>
    <row r="923" spans="1:17" x14ac:dyDescent="0.35">
      <c r="A923" s="2">
        <v>913</v>
      </c>
      <c r="C923" s="1" t="s">
        <v>4</v>
      </c>
      <c r="D923" s="1" t="s">
        <v>6</v>
      </c>
      <c r="E923" s="1">
        <v>311</v>
      </c>
      <c r="F923" s="1">
        <v>215</v>
      </c>
      <c r="G923" s="1">
        <v>150</v>
      </c>
      <c r="H923" s="1">
        <v>27</v>
      </c>
      <c r="I923" s="1">
        <v>236</v>
      </c>
      <c r="J923" s="1">
        <v>289</v>
      </c>
      <c r="K923" s="1">
        <v>32</v>
      </c>
      <c r="L923" s="1">
        <v>86</v>
      </c>
      <c r="M923" s="1">
        <v>239</v>
      </c>
      <c r="N923" s="1">
        <v>64</v>
      </c>
      <c r="O923" s="1">
        <v>267</v>
      </c>
      <c r="P923" s="1">
        <v>1328</v>
      </c>
      <c r="Q923" s="1">
        <v>2487</v>
      </c>
    </row>
    <row r="924" spans="1:17" x14ac:dyDescent="0.35">
      <c r="A924" s="2">
        <v>914</v>
      </c>
      <c r="D924" s="1" t="s">
        <v>7</v>
      </c>
      <c r="E924" s="1">
        <v>512</v>
      </c>
      <c r="F924" s="1">
        <v>279</v>
      </c>
      <c r="G924" s="1">
        <v>146</v>
      </c>
      <c r="H924" s="1">
        <v>39</v>
      </c>
      <c r="I924" s="1">
        <v>171</v>
      </c>
      <c r="J924" s="1">
        <v>140</v>
      </c>
      <c r="K924" s="1">
        <v>48</v>
      </c>
      <c r="L924" s="1">
        <v>91</v>
      </c>
      <c r="M924" s="1">
        <v>305</v>
      </c>
      <c r="N924" s="1">
        <v>42</v>
      </c>
      <c r="O924" s="1">
        <v>328</v>
      </c>
      <c r="P924" s="1">
        <v>1079</v>
      </c>
      <c r="Q924" s="1">
        <v>2257</v>
      </c>
    </row>
    <row r="925" spans="1:17" x14ac:dyDescent="0.35">
      <c r="A925" s="2">
        <v>915</v>
      </c>
      <c r="D925" s="1" t="s">
        <v>4</v>
      </c>
      <c r="E925" s="1">
        <v>821</v>
      </c>
      <c r="F925" s="1">
        <v>493</v>
      </c>
      <c r="G925" s="1">
        <v>294</v>
      </c>
      <c r="H925" s="1">
        <v>59</v>
      </c>
      <c r="I925" s="1">
        <v>405</v>
      </c>
      <c r="J925" s="1">
        <v>433</v>
      </c>
      <c r="K925" s="1">
        <v>78</v>
      </c>
      <c r="L925" s="1">
        <v>180</v>
      </c>
      <c r="M925" s="1">
        <v>538</v>
      </c>
      <c r="N925" s="1">
        <v>104</v>
      </c>
      <c r="O925" s="1">
        <v>594</v>
      </c>
      <c r="P925" s="1">
        <v>2406</v>
      </c>
      <c r="Q925" s="1">
        <v>4745</v>
      </c>
    </row>
    <row r="926" spans="1:17" x14ac:dyDescent="0.35">
      <c r="A926" s="2">
        <v>916</v>
      </c>
      <c r="B926" s="1" t="s">
        <v>111</v>
      </c>
      <c r="C926" s="1" t="s">
        <v>5</v>
      </c>
      <c r="D926" s="1" t="s">
        <v>6</v>
      </c>
      <c r="E926" s="1">
        <v>0</v>
      </c>
      <c r="F926" s="1">
        <v>10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>
        <v>4</v>
      </c>
      <c r="N926" s="1">
        <v>0</v>
      </c>
      <c r="O926" s="1">
        <v>10</v>
      </c>
      <c r="P926" s="1">
        <v>212</v>
      </c>
      <c r="Q926" s="1">
        <v>238</v>
      </c>
    </row>
    <row r="927" spans="1:17" x14ac:dyDescent="0.35">
      <c r="A927" s="2">
        <v>917</v>
      </c>
      <c r="D927" s="1" t="s">
        <v>7</v>
      </c>
      <c r="E927" s="1">
        <v>0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  <c r="M927" s="1">
        <v>8</v>
      </c>
      <c r="N927" s="1">
        <v>0</v>
      </c>
      <c r="O927" s="1">
        <v>6</v>
      </c>
      <c r="P927" s="1">
        <v>241</v>
      </c>
      <c r="Q927" s="1">
        <v>256</v>
      </c>
    </row>
    <row r="928" spans="1:17" x14ac:dyDescent="0.35">
      <c r="A928" s="2">
        <v>918</v>
      </c>
      <c r="D928" s="1" t="s">
        <v>4</v>
      </c>
      <c r="E928" s="1">
        <v>0</v>
      </c>
      <c r="F928" s="1">
        <v>11</v>
      </c>
      <c r="G928" s="1">
        <v>0</v>
      </c>
      <c r="H928" s="1">
        <v>0</v>
      </c>
      <c r="I928" s="1">
        <v>0</v>
      </c>
      <c r="J928" s="1">
        <v>0</v>
      </c>
      <c r="K928" s="1">
        <v>0</v>
      </c>
      <c r="L928" s="1">
        <v>0</v>
      </c>
      <c r="M928" s="1">
        <v>11</v>
      </c>
      <c r="N928" s="1">
        <v>0</v>
      </c>
      <c r="O928" s="1">
        <v>16</v>
      </c>
      <c r="P928" s="1">
        <v>455</v>
      </c>
      <c r="Q928" s="1">
        <v>492</v>
      </c>
    </row>
    <row r="929" spans="1:17" x14ac:dyDescent="0.35">
      <c r="A929" s="2">
        <v>919</v>
      </c>
      <c r="C929" s="1" t="s">
        <v>8</v>
      </c>
      <c r="D929" s="1" t="s">
        <v>6</v>
      </c>
      <c r="E929" s="1">
        <v>0</v>
      </c>
      <c r="F929" s="1">
        <v>10</v>
      </c>
      <c r="G929" s="1">
        <v>0</v>
      </c>
      <c r="H929" s="1">
        <v>0</v>
      </c>
      <c r="I929" s="1">
        <v>0</v>
      </c>
      <c r="J929" s="1">
        <v>0</v>
      </c>
      <c r="K929" s="1">
        <v>0</v>
      </c>
      <c r="L929" s="1">
        <v>0</v>
      </c>
      <c r="M929" s="1">
        <v>13</v>
      </c>
      <c r="N929" s="1">
        <v>0</v>
      </c>
      <c r="O929" s="1">
        <v>11</v>
      </c>
      <c r="P929" s="1">
        <v>222</v>
      </c>
      <c r="Q929" s="1">
        <v>251</v>
      </c>
    </row>
    <row r="930" spans="1:17" x14ac:dyDescent="0.35">
      <c r="A930" s="2">
        <v>920</v>
      </c>
      <c r="D930" s="1" t="s">
        <v>7</v>
      </c>
      <c r="E930" s="1">
        <v>0</v>
      </c>
      <c r="F930" s="1">
        <v>6</v>
      </c>
      <c r="G930" s="1">
        <v>0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  <c r="M930" s="1">
        <v>20</v>
      </c>
      <c r="N930" s="1">
        <v>0</v>
      </c>
      <c r="O930" s="1">
        <v>11</v>
      </c>
      <c r="P930" s="1">
        <v>183</v>
      </c>
      <c r="Q930" s="1">
        <v>211</v>
      </c>
    </row>
    <row r="931" spans="1:17" x14ac:dyDescent="0.35">
      <c r="A931" s="2">
        <v>921</v>
      </c>
      <c r="D931" s="1" t="s">
        <v>4</v>
      </c>
      <c r="E931" s="1">
        <v>0</v>
      </c>
      <c r="F931" s="1">
        <v>15</v>
      </c>
      <c r="G931" s="1">
        <v>0</v>
      </c>
      <c r="H931" s="1">
        <v>0</v>
      </c>
      <c r="I931" s="1">
        <v>4</v>
      </c>
      <c r="J931" s="1">
        <v>0</v>
      </c>
      <c r="K931" s="1">
        <v>0</v>
      </c>
      <c r="L931" s="1">
        <v>0</v>
      </c>
      <c r="M931" s="1">
        <v>28</v>
      </c>
      <c r="N931" s="1">
        <v>0</v>
      </c>
      <c r="O931" s="1">
        <v>21</v>
      </c>
      <c r="P931" s="1">
        <v>398</v>
      </c>
      <c r="Q931" s="1">
        <v>463</v>
      </c>
    </row>
    <row r="932" spans="1:17" x14ac:dyDescent="0.35">
      <c r="A932" s="2">
        <v>922</v>
      </c>
      <c r="C932" s="1" t="s">
        <v>9</v>
      </c>
      <c r="D932" s="1" t="s">
        <v>6</v>
      </c>
      <c r="E932" s="1">
        <v>33</v>
      </c>
      <c r="F932" s="1">
        <v>63</v>
      </c>
      <c r="G932" s="1">
        <v>25</v>
      </c>
      <c r="H932" s="1">
        <v>0</v>
      </c>
      <c r="I932" s="1">
        <v>52</v>
      </c>
      <c r="J932" s="1">
        <v>36</v>
      </c>
      <c r="K932" s="1">
        <v>7</v>
      </c>
      <c r="L932" s="1">
        <v>6</v>
      </c>
      <c r="M932" s="1">
        <v>74</v>
      </c>
      <c r="N932" s="1">
        <v>3</v>
      </c>
      <c r="O932" s="1">
        <v>110</v>
      </c>
      <c r="P932" s="1">
        <v>1273</v>
      </c>
      <c r="Q932" s="1">
        <v>1589</v>
      </c>
    </row>
    <row r="933" spans="1:17" x14ac:dyDescent="0.35">
      <c r="A933" s="2">
        <v>923</v>
      </c>
      <c r="D933" s="1" t="s">
        <v>7</v>
      </c>
      <c r="E933" s="1">
        <v>51</v>
      </c>
      <c r="F933" s="1">
        <v>65</v>
      </c>
      <c r="G933" s="1">
        <v>33</v>
      </c>
      <c r="H933" s="1">
        <v>0</v>
      </c>
      <c r="I933" s="1">
        <v>33</v>
      </c>
      <c r="J933" s="1">
        <v>3</v>
      </c>
      <c r="K933" s="1">
        <v>3</v>
      </c>
      <c r="L933" s="1">
        <v>4</v>
      </c>
      <c r="M933" s="1">
        <v>108</v>
      </c>
      <c r="N933" s="1">
        <v>5</v>
      </c>
      <c r="O933" s="1">
        <v>98</v>
      </c>
      <c r="P933" s="1">
        <v>887</v>
      </c>
      <c r="Q933" s="1">
        <v>1200</v>
      </c>
    </row>
    <row r="934" spans="1:17" x14ac:dyDescent="0.35">
      <c r="A934" s="2">
        <v>924</v>
      </c>
      <c r="D934" s="1" t="s">
        <v>4</v>
      </c>
      <c r="E934" s="1">
        <v>88</v>
      </c>
      <c r="F934" s="1">
        <v>126</v>
      </c>
      <c r="G934" s="1">
        <v>54</v>
      </c>
      <c r="H934" s="1">
        <v>0</v>
      </c>
      <c r="I934" s="1">
        <v>84</v>
      </c>
      <c r="J934" s="1">
        <v>44</v>
      </c>
      <c r="K934" s="1">
        <v>14</v>
      </c>
      <c r="L934" s="1">
        <v>15</v>
      </c>
      <c r="M934" s="1">
        <v>182</v>
      </c>
      <c r="N934" s="1">
        <v>5</v>
      </c>
      <c r="O934" s="1">
        <v>201</v>
      </c>
      <c r="P934" s="1">
        <v>2162</v>
      </c>
      <c r="Q934" s="1">
        <v>2785</v>
      </c>
    </row>
    <row r="935" spans="1:17" x14ac:dyDescent="0.35">
      <c r="A935" s="2">
        <v>925</v>
      </c>
      <c r="C935" s="1" t="s">
        <v>10</v>
      </c>
      <c r="D935" s="1" t="s">
        <v>6</v>
      </c>
      <c r="E935" s="1">
        <v>77</v>
      </c>
      <c r="F935" s="1">
        <v>29</v>
      </c>
      <c r="G935" s="1">
        <v>53</v>
      </c>
      <c r="H935" s="1">
        <v>14</v>
      </c>
      <c r="I935" s="1">
        <v>99</v>
      </c>
      <c r="J935" s="1">
        <v>112</v>
      </c>
      <c r="K935" s="1">
        <v>25</v>
      </c>
      <c r="L935" s="1">
        <v>17</v>
      </c>
      <c r="M935" s="1">
        <v>33</v>
      </c>
      <c r="N935" s="1">
        <v>21</v>
      </c>
      <c r="O935" s="1">
        <v>66</v>
      </c>
      <c r="P935" s="1">
        <v>181</v>
      </c>
      <c r="Q935" s="1">
        <v>487</v>
      </c>
    </row>
    <row r="936" spans="1:17" x14ac:dyDescent="0.35">
      <c r="A936" s="2">
        <v>926</v>
      </c>
      <c r="D936" s="1" t="s">
        <v>7</v>
      </c>
      <c r="E936" s="1">
        <v>122</v>
      </c>
      <c r="F936" s="1">
        <v>22</v>
      </c>
      <c r="G936" s="1">
        <v>38</v>
      </c>
      <c r="H936" s="1">
        <v>11</v>
      </c>
      <c r="I936" s="1">
        <v>46</v>
      </c>
      <c r="J936" s="1">
        <v>40</v>
      </c>
      <c r="K936" s="1">
        <v>10</v>
      </c>
      <c r="L936" s="1">
        <v>9</v>
      </c>
      <c r="M936" s="1">
        <v>30</v>
      </c>
      <c r="N936" s="1">
        <v>4</v>
      </c>
      <c r="O936" s="1">
        <v>66</v>
      </c>
      <c r="P936" s="1">
        <v>186</v>
      </c>
      <c r="Q936" s="1">
        <v>430</v>
      </c>
    </row>
    <row r="937" spans="1:17" x14ac:dyDescent="0.35">
      <c r="A937" s="2">
        <v>927</v>
      </c>
      <c r="D937" s="1" t="s">
        <v>4</v>
      </c>
      <c r="E937" s="1">
        <v>197</v>
      </c>
      <c r="F937" s="1">
        <v>52</v>
      </c>
      <c r="G937" s="1">
        <v>91</v>
      </c>
      <c r="H937" s="1">
        <v>31</v>
      </c>
      <c r="I937" s="1">
        <v>143</v>
      </c>
      <c r="J937" s="1">
        <v>148</v>
      </c>
      <c r="K937" s="1">
        <v>38</v>
      </c>
      <c r="L937" s="1">
        <v>25</v>
      </c>
      <c r="M937" s="1">
        <v>64</v>
      </c>
      <c r="N937" s="1">
        <v>27</v>
      </c>
      <c r="O937" s="1">
        <v>129</v>
      </c>
      <c r="P937" s="1">
        <v>366</v>
      </c>
      <c r="Q937" s="1">
        <v>916</v>
      </c>
    </row>
    <row r="938" spans="1:17" x14ac:dyDescent="0.35">
      <c r="A938" s="2">
        <v>928</v>
      </c>
      <c r="C938" s="1" t="s">
        <v>4</v>
      </c>
      <c r="D938" s="1" t="s">
        <v>6</v>
      </c>
      <c r="E938" s="1">
        <v>107</v>
      </c>
      <c r="F938" s="1">
        <v>111</v>
      </c>
      <c r="G938" s="1">
        <v>81</v>
      </c>
      <c r="H938" s="1">
        <v>14</v>
      </c>
      <c r="I938" s="1">
        <v>154</v>
      </c>
      <c r="J938" s="1">
        <v>151</v>
      </c>
      <c r="K938" s="1">
        <v>31</v>
      </c>
      <c r="L938" s="1">
        <v>21</v>
      </c>
      <c r="M938" s="1">
        <v>125</v>
      </c>
      <c r="N938" s="1">
        <v>27</v>
      </c>
      <c r="O938" s="1">
        <v>195</v>
      </c>
      <c r="P938" s="1">
        <v>1887</v>
      </c>
      <c r="Q938" s="1">
        <v>2566</v>
      </c>
    </row>
    <row r="939" spans="1:17" x14ac:dyDescent="0.35">
      <c r="A939" s="2">
        <v>929</v>
      </c>
      <c r="D939" s="1" t="s">
        <v>7</v>
      </c>
      <c r="E939" s="1">
        <v>172</v>
      </c>
      <c r="F939" s="1">
        <v>94</v>
      </c>
      <c r="G939" s="1">
        <v>72</v>
      </c>
      <c r="H939" s="1">
        <v>11</v>
      </c>
      <c r="I939" s="1">
        <v>80</v>
      </c>
      <c r="J939" s="1">
        <v>43</v>
      </c>
      <c r="K939" s="1">
        <v>15</v>
      </c>
      <c r="L939" s="1">
        <v>18</v>
      </c>
      <c r="M939" s="1">
        <v>161</v>
      </c>
      <c r="N939" s="1">
        <v>7</v>
      </c>
      <c r="O939" s="1">
        <v>180</v>
      </c>
      <c r="P939" s="1">
        <v>1502</v>
      </c>
      <c r="Q939" s="1">
        <v>2096</v>
      </c>
    </row>
    <row r="940" spans="1:17" x14ac:dyDescent="0.35">
      <c r="A940" s="2">
        <v>930</v>
      </c>
      <c r="D940" s="1" t="s">
        <v>4</v>
      </c>
      <c r="E940" s="1">
        <v>282</v>
      </c>
      <c r="F940" s="1">
        <v>208</v>
      </c>
      <c r="G940" s="1">
        <v>149</v>
      </c>
      <c r="H940" s="1">
        <v>29</v>
      </c>
      <c r="I940" s="1">
        <v>236</v>
      </c>
      <c r="J940" s="1">
        <v>194</v>
      </c>
      <c r="K940" s="1">
        <v>48</v>
      </c>
      <c r="L940" s="1">
        <v>37</v>
      </c>
      <c r="M940" s="1">
        <v>284</v>
      </c>
      <c r="N940" s="1">
        <v>36</v>
      </c>
      <c r="O940" s="1">
        <v>374</v>
      </c>
      <c r="P940" s="1">
        <v>3386</v>
      </c>
      <c r="Q940" s="1">
        <v>4664</v>
      </c>
    </row>
    <row r="941" spans="1:17" x14ac:dyDescent="0.35">
      <c r="A941" s="2">
        <v>931</v>
      </c>
      <c r="B941" s="1" t="s">
        <v>112</v>
      </c>
      <c r="C941" s="1" t="s">
        <v>5</v>
      </c>
      <c r="D941" s="1" t="s">
        <v>6</v>
      </c>
      <c r="E941" s="1">
        <v>0</v>
      </c>
      <c r="F941" s="1">
        <v>5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3</v>
      </c>
      <c r="P941" s="1">
        <v>54</v>
      </c>
      <c r="Q941" s="1">
        <v>65</v>
      </c>
    </row>
    <row r="942" spans="1:17" x14ac:dyDescent="0.35">
      <c r="A942" s="2">
        <v>932</v>
      </c>
      <c r="D942" s="1" t="s">
        <v>7</v>
      </c>
      <c r="E942" s="1">
        <v>0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3</v>
      </c>
      <c r="N942" s="1">
        <v>0</v>
      </c>
      <c r="O942" s="1">
        <v>0</v>
      </c>
      <c r="P942" s="1">
        <v>46</v>
      </c>
      <c r="Q942" s="1">
        <v>56</v>
      </c>
    </row>
    <row r="943" spans="1:17" x14ac:dyDescent="0.35">
      <c r="A943" s="2">
        <v>933</v>
      </c>
      <c r="D943" s="1" t="s">
        <v>4</v>
      </c>
      <c r="E943" s="1">
        <v>0</v>
      </c>
      <c r="F943" s="1">
        <v>3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3</v>
      </c>
      <c r="N943" s="1">
        <v>0</v>
      </c>
      <c r="O943" s="1">
        <v>9</v>
      </c>
      <c r="P943" s="1">
        <v>103</v>
      </c>
      <c r="Q943" s="1">
        <v>122</v>
      </c>
    </row>
    <row r="944" spans="1:17" x14ac:dyDescent="0.35">
      <c r="A944" s="2">
        <v>934</v>
      </c>
      <c r="C944" s="1" t="s">
        <v>8</v>
      </c>
      <c r="D944" s="1" t="s">
        <v>6</v>
      </c>
      <c r="E944" s="1">
        <v>0</v>
      </c>
      <c r="F944" s="1">
        <v>5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3</v>
      </c>
      <c r="N944" s="1">
        <v>0</v>
      </c>
      <c r="O944" s="1">
        <v>4</v>
      </c>
      <c r="P944" s="1">
        <v>83</v>
      </c>
      <c r="Q944" s="1">
        <v>90</v>
      </c>
    </row>
    <row r="945" spans="1:17" x14ac:dyDescent="0.35">
      <c r="A945" s="2">
        <v>935</v>
      </c>
      <c r="D945" s="1" t="s">
        <v>7</v>
      </c>
      <c r="E945" s="1">
        <v>0</v>
      </c>
      <c r="F945" s="1">
        <v>6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10</v>
      </c>
      <c r="N945" s="1">
        <v>0</v>
      </c>
      <c r="O945" s="1">
        <v>0</v>
      </c>
      <c r="P945" s="1">
        <v>80</v>
      </c>
      <c r="Q945" s="1">
        <v>98</v>
      </c>
    </row>
    <row r="946" spans="1:17" x14ac:dyDescent="0.35">
      <c r="A946" s="2">
        <v>936</v>
      </c>
      <c r="D946" s="1" t="s">
        <v>4</v>
      </c>
      <c r="E946" s="1">
        <v>0</v>
      </c>
      <c r="F946" s="1">
        <v>6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15</v>
      </c>
      <c r="N946" s="1">
        <v>0</v>
      </c>
      <c r="O946" s="1">
        <v>4</v>
      </c>
      <c r="P946" s="1">
        <v>163</v>
      </c>
      <c r="Q946" s="1">
        <v>188</v>
      </c>
    </row>
    <row r="947" spans="1:17" x14ac:dyDescent="0.35">
      <c r="A947" s="2">
        <v>937</v>
      </c>
      <c r="C947" s="1" t="s">
        <v>9</v>
      </c>
      <c r="D947" s="1" t="s">
        <v>6</v>
      </c>
      <c r="E947" s="1">
        <v>49</v>
      </c>
      <c r="F947" s="1">
        <v>65</v>
      </c>
      <c r="G947" s="1">
        <v>16</v>
      </c>
      <c r="H947" s="1">
        <v>0</v>
      </c>
      <c r="I947" s="1">
        <v>60</v>
      </c>
      <c r="J947" s="1">
        <v>25</v>
      </c>
      <c r="K947" s="1">
        <v>7</v>
      </c>
      <c r="L947" s="1">
        <v>9</v>
      </c>
      <c r="M947" s="1">
        <v>81</v>
      </c>
      <c r="N947" s="1">
        <v>5</v>
      </c>
      <c r="O947" s="1">
        <v>100</v>
      </c>
      <c r="P947" s="1">
        <v>1237</v>
      </c>
      <c r="Q947" s="1">
        <v>1568</v>
      </c>
    </row>
    <row r="948" spans="1:17" x14ac:dyDescent="0.35">
      <c r="A948" s="2">
        <v>938</v>
      </c>
      <c r="D948" s="1" t="s">
        <v>7</v>
      </c>
      <c r="E948" s="1">
        <v>106</v>
      </c>
      <c r="F948" s="1">
        <v>91</v>
      </c>
      <c r="G948" s="1">
        <v>50</v>
      </c>
      <c r="H948" s="1">
        <v>0</v>
      </c>
      <c r="I948" s="1">
        <v>41</v>
      </c>
      <c r="J948" s="1">
        <v>20</v>
      </c>
      <c r="K948" s="1">
        <v>14</v>
      </c>
      <c r="L948" s="1">
        <v>3</v>
      </c>
      <c r="M948" s="1">
        <v>175</v>
      </c>
      <c r="N948" s="1">
        <v>3</v>
      </c>
      <c r="O948" s="1">
        <v>156</v>
      </c>
      <c r="P948" s="1">
        <v>1181</v>
      </c>
      <c r="Q948" s="1">
        <v>1640</v>
      </c>
    </row>
    <row r="949" spans="1:17" x14ac:dyDescent="0.35">
      <c r="A949" s="2">
        <v>939</v>
      </c>
      <c r="D949" s="1" t="s">
        <v>4</v>
      </c>
      <c r="E949" s="1">
        <v>148</v>
      </c>
      <c r="F949" s="1">
        <v>152</v>
      </c>
      <c r="G949" s="1">
        <v>62</v>
      </c>
      <c r="H949" s="1">
        <v>0</v>
      </c>
      <c r="I949" s="1">
        <v>103</v>
      </c>
      <c r="J949" s="1">
        <v>48</v>
      </c>
      <c r="K949" s="1">
        <v>17</v>
      </c>
      <c r="L949" s="1">
        <v>13</v>
      </c>
      <c r="M949" s="1">
        <v>249</v>
      </c>
      <c r="N949" s="1">
        <v>8</v>
      </c>
      <c r="O949" s="1">
        <v>261</v>
      </c>
      <c r="P949" s="1">
        <v>2420</v>
      </c>
      <c r="Q949" s="1">
        <v>3207</v>
      </c>
    </row>
    <row r="950" spans="1:17" x14ac:dyDescent="0.35">
      <c r="A950" s="2">
        <v>940</v>
      </c>
      <c r="C950" s="1" t="s">
        <v>10</v>
      </c>
      <c r="D950" s="1" t="s">
        <v>6</v>
      </c>
      <c r="E950" s="1">
        <v>93</v>
      </c>
      <c r="F950" s="1">
        <v>24</v>
      </c>
      <c r="G950" s="1">
        <v>47</v>
      </c>
      <c r="H950" s="1">
        <v>15</v>
      </c>
      <c r="I950" s="1">
        <v>85</v>
      </c>
      <c r="J950" s="1">
        <v>78</v>
      </c>
      <c r="K950" s="1">
        <v>24</v>
      </c>
      <c r="L950" s="1">
        <v>15</v>
      </c>
      <c r="M950" s="1">
        <v>27</v>
      </c>
      <c r="N950" s="1">
        <v>16</v>
      </c>
      <c r="O950" s="1">
        <v>69</v>
      </c>
      <c r="P950" s="1">
        <v>187</v>
      </c>
      <c r="Q950" s="1">
        <v>472</v>
      </c>
    </row>
    <row r="951" spans="1:17" x14ac:dyDescent="0.35">
      <c r="A951" s="2">
        <v>941</v>
      </c>
      <c r="D951" s="1" t="s">
        <v>7</v>
      </c>
      <c r="E951" s="1">
        <v>254</v>
      </c>
      <c r="F951" s="1">
        <v>56</v>
      </c>
      <c r="G951" s="1">
        <v>63</v>
      </c>
      <c r="H951" s="1">
        <v>30</v>
      </c>
      <c r="I951" s="1">
        <v>95</v>
      </c>
      <c r="J951" s="1">
        <v>57</v>
      </c>
      <c r="K951" s="1">
        <v>12</v>
      </c>
      <c r="L951" s="1">
        <v>23</v>
      </c>
      <c r="M951" s="1">
        <v>64</v>
      </c>
      <c r="N951" s="1">
        <v>20</v>
      </c>
      <c r="O951" s="1">
        <v>111</v>
      </c>
      <c r="P951" s="1">
        <v>184</v>
      </c>
      <c r="Q951" s="1">
        <v>624</v>
      </c>
    </row>
    <row r="952" spans="1:17" x14ac:dyDescent="0.35">
      <c r="A952" s="2">
        <v>942</v>
      </c>
      <c r="D952" s="1" t="s">
        <v>4</v>
      </c>
      <c r="E952" s="1">
        <v>343</v>
      </c>
      <c r="F952" s="1">
        <v>77</v>
      </c>
      <c r="G952" s="1">
        <v>106</v>
      </c>
      <c r="H952" s="1">
        <v>39</v>
      </c>
      <c r="I952" s="1">
        <v>184</v>
      </c>
      <c r="J952" s="1">
        <v>134</v>
      </c>
      <c r="K952" s="1">
        <v>39</v>
      </c>
      <c r="L952" s="1">
        <v>42</v>
      </c>
      <c r="M952" s="1">
        <v>90</v>
      </c>
      <c r="N952" s="1">
        <v>36</v>
      </c>
      <c r="O952" s="1">
        <v>181</v>
      </c>
      <c r="P952" s="1">
        <v>367</v>
      </c>
      <c r="Q952" s="1">
        <v>1098</v>
      </c>
    </row>
    <row r="953" spans="1:17" x14ac:dyDescent="0.35">
      <c r="A953" s="2">
        <v>943</v>
      </c>
      <c r="C953" s="1" t="s">
        <v>4</v>
      </c>
      <c r="D953" s="1" t="s">
        <v>6</v>
      </c>
      <c r="E953" s="1">
        <v>143</v>
      </c>
      <c r="F953" s="1">
        <v>89</v>
      </c>
      <c r="G953" s="1">
        <v>61</v>
      </c>
      <c r="H953" s="1">
        <v>12</v>
      </c>
      <c r="I953" s="1">
        <v>144</v>
      </c>
      <c r="J953" s="1">
        <v>107</v>
      </c>
      <c r="K953" s="1">
        <v>32</v>
      </c>
      <c r="L953" s="1">
        <v>24</v>
      </c>
      <c r="M953" s="1">
        <v>112</v>
      </c>
      <c r="N953" s="1">
        <v>21</v>
      </c>
      <c r="O953" s="1">
        <v>175</v>
      </c>
      <c r="P953" s="1">
        <v>1548</v>
      </c>
      <c r="Q953" s="1">
        <v>2187</v>
      </c>
    </row>
    <row r="954" spans="1:17" x14ac:dyDescent="0.35">
      <c r="A954" s="2">
        <v>944</v>
      </c>
      <c r="D954" s="1" t="s">
        <v>7</v>
      </c>
      <c r="E954" s="1">
        <v>355</v>
      </c>
      <c r="F954" s="1">
        <v>153</v>
      </c>
      <c r="G954" s="1">
        <v>109</v>
      </c>
      <c r="H954" s="1">
        <v>30</v>
      </c>
      <c r="I954" s="1">
        <v>138</v>
      </c>
      <c r="J954" s="1">
        <v>79</v>
      </c>
      <c r="K954" s="1">
        <v>25</v>
      </c>
      <c r="L954" s="1">
        <v>26</v>
      </c>
      <c r="M954" s="1">
        <v>243</v>
      </c>
      <c r="N954" s="1">
        <v>22</v>
      </c>
      <c r="O954" s="1">
        <v>276</v>
      </c>
      <c r="P954" s="1">
        <v>1492</v>
      </c>
      <c r="Q954" s="1">
        <v>2417</v>
      </c>
    </row>
    <row r="955" spans="1:17" x14ac:dyDescent="0.35">
      <c r="A955" s="2">
        <v>945</v>
      </c>
      <c r="D955" s="1" t="s">
        <v>4</v>
      </c>
      <c r="E955" s="1">
        <v>500</v>
      </c>
      <c r="F955" s="1">
        <v>250</v>
      </c>
      <c r="G955" s="1">
        <v>170</v>
      </c>
      <c r="H955" s="1">
        <v>41</v>
      </c>
      <c r="I955" s="1">
        <v>287</v>
      </c>
      <c r="J955" s="1">
        <v>184</v>
      </c>
      <c r="K955" s="1">
        <v>55</v>
      </c>
      <c r="L955" s="1">
        <v>52</v>
      </c>
      <c r="M955" s="1">
        <v>359</v>
      </c>
      <c r="N955" s="1">
        <v>42</v>
      </c>
      <c r="O955" s="1">
        <v>448</v>
      </c>
      <c r="P955" s="1">
        <v>3045</v>
      </c>
      <c r="Q955" s="1">
        <v>4606</v>
      </c>
    </row>
    <row r="956" spans="1:17" x14ac:dyDescent="0.35">
      <c r="A956" s="2">
        <v>946</v>
      </c>
      <c r="B956" s="1" t="s">
        <v>113</v>
      </c>
      <c r="C956" s="1" t="s">
        <v>5</v>
      </c>
      <c r="D956" s="1" t="s">
        <v>6</v>
      </c>
      <c r="E956" s="1">
        <v>0</v>
      </c>
      <c r="F956" s="1">
        <v>0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25</v>
      </c>
      <c r="Q956" s="1">
        <v>27</v>
      </c>
    </row>
    <row r="957" spans="1:17" x14ac:dyDescent="0.35">
      <c r="A957" s="2">
        <v>947</v>
      </c>
      <c r="D957" s="1" t="s">
        <v>7</v>
      </c>
      <c r="E957" s="1">
        <v>0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24</v>
      </c>
      <c r="Q957" s="1">
        <v>31</v>
      </c>
    </row>
    <row r="958" spans="1:17" x14ac:dyDescent="0.35">
      <c r="A958" s="2">
        <v>948</v>
      </c>
      <c r="D958" s="1" t="s">
        <v>4</v>
      </c>
      <c r="E958" s="1">
        <v>0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5</v>
      </c>
      <c r="P958" s="1">
        <v>48</v>
      </c>
      <c r="Q958" s="1">
        <v>53</v>
      </c>
    </row>
    <row r="959" spans="1:17" x14ac:dyDescent="0.35">
      <c r="A959" s="2">
        <v>949</v>
      </c>
      <c r="C959" s="1" t="s">
        <v>8</v>
      </c>
      <c r="D959" s="1" t="s">
        <v>6</v>
      </c>
      <c r="E959" s="1">
        <v>0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22</v>
      </c>
      <c r="Q959" s="1">
        <v>27</v>
      </c>
    </row>
    <row r="960" spans="1:17" x14ac:dyDescent="0.35">
      <c r="A960" s="2">
        <v>950</v>
      </c>
      <c r="D960" s="1" t="s">
        <v>7</v>
      </c>
      <c r="E960" s="1">
        <v>0</v>
      </c>
      <c r="F960" s="1">
        <v>0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8</v>
      </c>
      <c r="N960" s="1">
        <v>0</v>
      </c>
      <c r="O960" s="1">
        <v>3</v>
      </c>
      <c r="P960" s="1">
        <v>26</v>
      </c>
      <c r="Q960" s="1">
        <v>31</v>
      </c>
    </row>
    <row r="961" spans="1:17" x14ac:dyDescent="0.35">
      <c r="A961" s="2">
        <v>951</v>
      </c>
      <c r="D961" s="1" t="s">
        <v>4</v>
      </c>
      <c r="E961" s="1">
        <v>0</v>
      </c>
      <c r="F961" s="1">
        <v>0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>
        <v>6</v>
      </c>
      <c r="N961" s="1">
        <v>0</v>
      </c>
      <c r="O961" s="1">
        <v>7</v>
      </c>
      <c r="P961" s="1">
        <v>50</v>
      </c>
      <c r="Q961" s="1">
        <v>58</v>
      </c>
    </row>
    <row r="962" spans="1:17" x14ac:dyDescent="0.35">
      <c r="A962" s="2">
        <v>952</v>
      </c>
      <c r="C962" s="1" t="s">
        <v>9</v>
      </c>
      <c r="D962" s="1" t="s">
        <v>6</v>
      </c>
      <c r="E962" s="1">
        <v>34</v>
      </c>
      <c r="F962" s="1">
        <v>14</v>
      </c>
      <c r="G962" s="1">
        <v>8</v>
      </c>
      <c r="H962" s="1">
        <v>0</v>
      </c>
      <c r="I962" s="1">
        <v>27</v>
      </c>
      <c r="J962" s="1">
        <v>30</v>
      </c>
      <c r="K962" s="1">
        <v>0</v>
      </c>
      <c r="L962" s="1">
        <v>5</v>
      </c>
      <c r="M962" s="1">
        <v>36</v>
      </c>
      <c r="N962" s="1">
        <v>5</v>
      </c>
      <c r="O962" s="1">
        <v>67</v>
      </c>
      <c r="P962" s="1">
        <v>440</v>
      </c>
      <c r="Q962" s="1">
        <v>599</v>
      </c>
    </row>
    <row r="963" spans="1:17" x14ac:dyDescent="0.35">
      <c r="A963" s="2">
        <v>953</v>
      </c>
      <c r="D963" s="1" t="s">
        <v>7</v>
      </c>
      <c r="E963" s="1">
        <v>67</v>
      </c>
      <c r="F963" s="1">
        <v>35</v>
      </c>
      <c r="G963" s="1">
        <v>21</v>
      </c>
      <c r="H963" s="1">
        <v>0</v>
      </c>
      <c r="I963" s="1">
        <v>22</v>
      </c>
      <c r="J963" s="1">
        <v>9</v>
      </c>
      <c r="K963" s="1">
        <v>9</v>
      </c>
      <c r="L963" s="1">
        <v>10</v>
      </c>
      <c r="M963" s="1">
        <v>80</v>
      </c>
      <c r="N963" s="1">
        <v>5</v>
      </c>
      <c r="O963" s="1">
        <v>86</v>
      </c>
      <c r="P963" s="1">
        <v>562</v>
      </c>
      <c r="Q963" s="1">
        <v>776</v>
      </c>
    </row>
    <row r="964" spans="1:17" x14ac:dyDescent="0.35">
      <c r="A964" s="2">
        <v>954</v>
      </c>
      <c r="D964" s="1" t="s">
        <v>4</v>
      </c>
      <c r="E964" s="1">
        <v>104</v>
      </c>
      <c r="F964" s="1">
        <v>47</v>
      </c>
      <c r="G964" s="1">
        <v>27</v>
      </c>
      <c r="H964" s="1">
        <v>0</v>
      </c>
      <c r="I964" s="1">
        <v>47</v>
      </c>
      <c r="J964" s="1">
        <v>39</v>
      </c>
      <c r="K964" s="1">
        <v>10</v>
      </c>
      <c r="L964" s="1">
        <v>13</v>
      </c>
      <c r="M964" s="1">
        <v>115</v>
      </c>
      <c r="N964" s="1">
        <v>8</v>
      </c>
      <c r="O964" s="1">
        <v>158</v>
      </c>
      <c r="P964" s="1">
        <v>1001</v>
      </c>
      <c r="Q964" s="1">
        <v>1370</v>
      </c>
    </row>
    <row r="965" spans="1:17" x14ac:dyDescent="0.35">
      <c r="A965" s="2">
        <v>955</v>
      </c>
      <c r="C965" s="1" t="s">
        <v>10</v>
      </c>
      <c r="D965" s="1" t="s">
        <v>6</v>
      </c>
      <c r="E965" s="1">
        <v>274</v>
      </c>
      <c r="F965" s="1">
        <v>65</v>
      </c>
      <c r="G965" s="1">
        <v>159</v>
      </c>
      <c r="H965" s="1">
        <v>95</v>
      </c>
      <c r="I965" s="1">
        <v>285</v>
      </c>
      <c r="J965" s="1">
        <v>302</v>
      </c>
      <c r="K965" s="1">
        <v>64</v>
      </c>
      <c r="L965" s="1">
        <v>78</v>
      </c>
      <c r="M965" s="1">
        <v>98</v>
      </c>
      <c r="N965" s="1">
        <v>88</v>
      </c>
      <c r="O965" s="1">
        <v>170</v>
      </c>
      <c r="P965" s="1">
        <v>418</v>
      </c>
      <c r="Q965" s="1">
        <v>1318</v>
      </c>
    </row>
    <row r="966" spans="1:17" x14ac:dyDescent="0.35">
      <c r="A966" s="2">
        <v>956</v>
      </c>
      <c r="D966" s="1" t="s">
        <v>7</v>
      </c>
      <c r="E966" s="1">
        <v>540</v>
      </c>
      <c r="F966" s="1">
        <v>125</v>
      </c>
      <c r="G966" s="1">
        <v>144</v>
      </c>
      <c r="H966" s="1">
        <v>105</v>
      </c>
      <c r="I966" s="1">
        <v>236</v>
      </c>
      <c r="J966" s="1">
        <v>229</v>
      </c>
      <c r="K966" s="1">
        <v>50</v>
      </c>
      <c r="L966" s="1">
        <v>68</v>
      </c>
      <c r="M966" s="1">
        <v>180</v>
      </c>
      <c r="N966" s="1">
        <v>61</v>
      </c>
      <c r="O966" s="1">
        <v>285</v>
      </c>
      <c r="P966" s="1">
        <v>410</v>
      </c>
      <c r="Q966" s="1">
        <v>1445</v>
      </c>
    </row>
    <row r="967" spans="1:17" x14ac:dyDescent="0.35">
      <c r="A967" s="2">
        <v>957</v>
      </c>
      <c r="D967" s="1" t="s">
        <v>4</v>
      </c>
      <c r="E967" s="1">
        <v>815</v>
      </c>
      <c r="F967" s="1">
        <v>191</v>
      </c>
      <c r="G967" s="1">
        <v>305</v>
      </c>
      <c r="H967" s="1">
        <v>209</v>
      </c>
      <c r="I967" s="1">
        <v>519</v>
      </c>
      <c r="J967" s="1">
        <v>526</v>
      </c>
      <c r="K967" s="1">
        <v>115</v>
      </c>
      <c r="L967" s="1">
        <v>147</v>
      </c>
      <c r="M967" s="1">
        <v>274</v>
      </c>
      <c r="N967" s="1">
        <v>141</v>
      </c>
      <c r="O967" s="1">
        <v>455</v>
      </c>
      <c r="P967" s="1">
        <v>831</v>
      </c>
      <c r="Q967" s="1">
        <v>2766</v>
      </c>
    </row>
    <row r="968" spans="1:17" x14ac:dyDescent="0.35">
      <c r="A968" s="2">
        <v>958</v>
      </c>
      <c r="C968" s="1" t="s">
        <v>4</v>
      </c>
      <c r="D968" s="1" t="s">
        <v>6</v>
      </c>
      <c r="E968" s="1">
        <v>314</v>
      </c>
      <c r="F968" s="1">
        <v>86</v>
      </c>
      <c r="G968" s="1">
        <v>170</v>
      </c>
      <c r="H968" s="1">
        <v>95</v>
      </c>
      <c r="I968" s="1">
        <v>312</v>
      </c>
      <c r="J968" s="1">
        <v>325</v>
      </c>
      <c r="K968" s="1">
        <v>63</v>
      </c>
      <c r="L968" s="1">
        <v>83</v>
      </c>
      <c r="M968" s="1">
        <v>137</v>
      </c>
      <c r="N968" s="1">
        <v>87</v>
      </c>
      <c r="O968" s="1">
        <v>243</v>
      </c>
      <c r="P968" s="1">
        <v>904</v>
      </c>
      <c r="Q968" s="1">
        <v>1970</v>
      </c>
    </row>
    <row r="969" spans="1:17" x14ac:dyDescent="0.35">
      <c r="A969" s="2">
        <v>959</v>
      </c>
      <c r="D969" s="1" t="s">
        <v>7</v>
      </c>
      <c r="E969" s="1">
        <v>605</v>
      </c>
      <c r="F969" s="1">
        <v>158</v>
      </c>
      <c r="G969" s="1">
        <v>163</v>
      </c>
      <c r="H969" s="1">
        <v>105</v>
      </c>
      <c r="I969" s="1">
        <v>254</v>
      </c>
      <c r="J969" s="1">
        <v>237</v>
      </c>
      <c r="K969" s="1">
        <v>64</v>
      </c>
      <c r="L969" s="1">
        <v>81</v>
      </c>
      <c r="M969" s="1">
        <v>260</v>
      </c>
      <c r="N969" s="1">
        <v>62</v>
      </c>
      <c r="O969" s="1">
        <v>377</v>
      </c>
      <c r="P969" s="1">
        <v>1026</v>
      </c>
      <c r="Q969" s="1">
        <v>2284</v>
      </c>
    </row>
    <row r="970" spans="1:17" x14ac:dyDescent="0.35">
      <c r="A970" s="2">
        <v>960</v>
      </c>
      <c r="D970" s="1" t="s">
        <v>4</v>
      </c>
      <c r="E970" s="1">
        <v>925</v>
      </c>
      <c r="F970" s="1">
        <v>238</v>
      </c>
      <c r="G970" s="1">
        <v>333</v>
      </c>
      <c r="H970" s="1">
        <v>207</v>
      </c>
      <c r="I970" s="1">
        <v>566</v>
      </c>
      <c r="J970" s="1">
        <v>563</v>
      </c>
      <c r="K970" s="1">
        <v>121</v>
      </c>
      <c r="L970" s="1">
        <v>154</v>
      </c>
      <c r="M970" s="1">
        <v>397</v>
      </c>
      <c r="N970" s="1">
        <v>155</v>
      </c>
      <c r="O970" s="1">
        <v>613</v>
      </c>
      <c r="P970" s="1">
        <v>1928</v>
      </c>
      <c r="Q970" s="1">
        <v>4253</v>
      </c>
    </row>
    <row r="971" spans="1:17" x14ac:dyDescent="0.35">
      <c r="A971" s="2">
        <v>961</v>
      </c>
      <c r="B971" s="1" t="s">
        <v>114</v>
      </c>
      <c r="C971" s="1" t="s">
        <v>5</v>
      </c>
      <c r="D971" s="1" t="s">
        <v>6</v>
      </c>
      <c r="E971" s="1">
        <v>0</v>
      </c>
      <c r="F971" s="1">
        <v>45</v>
      </c>
      <c r="G971" s="1">
        <v>0</v>
      </c>
      <c r="H971" s="1">
        <v>0</v>
      </c>
      <c r="I971" s="1">
        <v>3</v>
      </c>
      <c r="J971" s="1">
        <v>6</v>
      </c>
      <c r="K971" s="1">
        <v>0</v>
      </c>
      <c r="L971" s="1">
        <v>0</v>
      </c>
      <c r="M971" s="1">
        <v>11</v>
      </c>
      <c r="N971" s="1">
        <v>0</v>
      </c>
      <c r="O971" s="1">
        <v>42</v>
      </c>
      <c r="P971" s="1">
        <v>693</v>
      </c>
      <c r="Q971" s="1">
        <v>793</v>
      </c>
    </row>
    <row r="972" spans="1:17" x14ac:dyDescent="0.35">
      <c r="A972" s="2">
        <v>962</v>
      </c>
      <c r="D972" s="1" t="s">
        <v>7</v>
      </c>
      <c r="E972" s="1">
        <v>0</v>
      </c>
      <c r="F972" s="1">
        <v>14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4</v>
      </c>
      <c r="N972" s="1">
        <v>0</v>
      </c>
      <c r="O972" s="1">
        <v>16</v>
      </c>
      <c r="P972" s="1">
        <v>713</v>
      </c>
      <c r="Q972" s="1">
        <v>747</v>
      </c>
    </row>
    <row r="973" spans="1:17" x14ac:dyDescent="0.35">
      <c r="A973" s="2">
        <v>963</v>
      </c>
      <c r="D973" s="1" t="s">
        <v>4</v>
      </c>
      <c r="E973" s="1">
        <v>0</v>
      </c>
      <c r="F973" s="1">
        <v>57</v>
      </c>
      <c r="G973" s="1">
        <v>0</v>
      </c>
      <c r="H973" s="1">
        <v>0</v>
      </c>
      <c r="I973" s="1">
        <v>3</v>
      </c>
      <c r="J973" s="1">
        <v>6</v>
      </c>
      <c r="K973" s="1">
        <v>0</v>
      </c>
      <c r="L973" s="1">
        <v>0</v>
      </c>
      <c r="M973" s="1">
        <v>15</v>
      </c>
      <c r="N973" s="1">
        <v>0</v>
      </c>
      <c r="O973" s="1">
        <v>56</v>
      </c>
      <c r="P973" s="1">
        <v>1407</v>
      </c>
      <c r="Q973" s="1">
        <v>1535</v>
      </c>
    </row>
    <row r="974" spans="1:17" x14ac:dyDescent="0.35">
      <c r="A974" s="2">
        <v>964</v>
      </c>
      <c r="C974" s="1" t="s">
        <v>8</v>
      </c>
      <c r="D974" s="1" t="s">
        <v>6</v>
      </c>
      <c r="E974" s="1">
        <v>0</v>
      </c>
      <c r="F974" s="1">
        <v>29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11</v>
      </c>
      <c r="N974" s="1">
        <v>0</v>
      </c>
      <c r="O974" s="1">
        <v>20</v>
      </c>
      <c r="P974" s="1">
        <v>471</v>
      </c>
      <c r="Q974" s="1">
        <v>530</v>
      </c>
    </row>
    <row r="975" spans="1:17" x14ac:dyDescent="0.35">
      <c r="A975" s="2">
        <v>965</v>
      </c>
      <c r="D975" s="1" t="s">
        <v>7</v>
      </c>
      <c r="E975" s="1">
        <v>0</v>
      </c>
      <c r="F975" s="1">
        <v>34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36</v>
      </c>
      <c r="N975" s="1">
        <v>0</v>
      </c>
      <c r="O975" s="1">
        <v>27</v>
      </c>
      <c r="P975" s="1">
        <v>406</v>
      </c>
      <c r="Q975" s="1">
        <v>498</v>
      </c>
    </row>
    <row r="976" spans="1:17" x14ac:dyDescent="0.35">
      <c r="A976" s="2">
        <v>966</v>
      </c>
      <c r="D976" s="1" t="s">
        <v>4</v>
      </c>
      <c r="E976" s="1">
        <v>0</v>
      </c>
      <c r="F976" s="1">
        <v>71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49</v>
      </c>
      <c r="N976" s="1">
        <v>0</v>
      </c>
      <c r="O976" s="1">
        <v>44</v>
      </c>
      <c r="P976" s="1">
        <v>876</v>
      </c>
      <c r="Q976" s="1">
        <v>1023</v>
      </c>
    </row>
    <row r="977" spans="1:17" x14ac:dyDescent="0.35">
      <c r="A977" s="2">
        <v>967</v>
      </c>
      <c r="C977" s="1" t="s">
        <v>9</v>
      </c>
      <c r="D977" s="1" t="s">
        <v>6</v>
      </c>
      <c r="E977" s="1">
        <v>3</v>
      </c>
      <c r="F977" s="1">
        <v>53</v>
      </c>
      <c r="G977" s="1">
        <v>0</v>
      </c>
      <c r="H977" s="1">
        <v>0</v>
      </c>
      <c r="I977" s="1">
        <v>32</v>
      </c>
      <c r="J977" s="1">
        <v>3</v>
      </c>
      <c r="K977" s="1">
        <v>0</v>
      </c>
      <c r="L977" s="1">
        <v>0</v>
      </c>
      <c r="M977" s="1">
        <v>31</v>
      </c>
      <c r="N977" s="1">
        <v>0</v>
      </c>
      <c r="O977" s="1">
        <v>28</v>
      </c>
      <c r="P977" s="1">
        <v>731</v>
      </c>
      <c r="Q977" s="1">
        <v>874</v>
      </c>
    </row>
    <row r="978" spans="1:17" x14ac:dyDescent="0.35">
      <c r="A978" s="2">
        <v>968</v>
      </c>
      <c r="D978" s="1" t="s">
        <v>7</v>
      </c>
      <c r="E978" s="1">
        <v>11</v>
      </c>
      <c r="F978" s="1">
        <v>60</v>
      </c>
      <c r="G978" s="1">
        <v>0</v>
      </c>
      <c r="H978" s="1">
        <v>0</v>
      </c>
      <c r="I978" s="1">
        <v>12</v>
      </c>
      <c r="J978" s="1">
        <v>0</v>
      </c>
      <c r="K978" s="1">
        <v>0</v>
      </c>
      <c r="L978" s="1">
        <v>0</v>
      </c>
      <c r="M978" s="1">
        <v>48</v>
      </c>
      <c r="N978" s="1">
        <v>0</v>
      </c>
      <c r="O978" s="1">
        <v>52</v>
      </c>
      <c r="P978" s="1">
        <v>631</v>
      </c>
      <c r="Q978" s="1">
        <v>787</v>
      </c>
    </row>
    <row r="979" spans="1:17" x14ac:dyDescent="0.35">
      <c r="A979" s="2">
        <v>969</v>
      </c>
      <c r="D979" s="1" t="s">
        <v>4</v>
      </c>
      <c r="E979" s="1">
        <v>14</v>
      </c>
      <c r="F979" s="1">
        <v>114</v>
      </c>
      <c r="G979" s="1">
        <v>5</v>
      </c>
      <c r="H979" s="1">
        <v>0</v>
      </c>
      <c r="I979" s="1">
        <v>39</v>
      </c>
      <c r="J979" s="1">
        <v>4</v>
      </c>
      <c r="K979" s="1">
        <v>0</v>
      </c>
      <c r="L979" s="1">
        <v>0</v>
      </c>
      <c r="M979" s="1">
        <v>78</v>
      </c>
      <c r="N979" s="1">
        <v>0</v>
      </c>
      <c r="O979" s="1">
        <v>76</v>
      </c>
      <c r="P979" s="1">
        <v>1364</v>
      </c>
      <c r="Q979" s="1">
        <v>1661</v>
      </c>
    </row>
    <row r="980" spans="1:17" x14ac:dyDescent="0.35">
      <c r="A980" s="2">
        <v>970</v>
      </c>
      <c r="C980" s="1" t="s">
        <v>10</v>
      </c>
      <c r="D980" s="1" t="s">
        <v>6</v>
      </c>
      <c r="E980" s="1">
        <v>0</v>
      </c>
      <c r="F980" s="1">
        <v>0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  <c r="Q980" s="1">
        <v>4</v>
      </c>
    </row>
    <row r="981" spans="1:17" x14ac:dyDescent="0.35">
      <c r="A981" s="2">
        <v>971</v>
      </c>
      <c r="D981" s="1" t="s">
        <v>7</v>
      </c>
      <c r="E981" s="1">
        <v>0</v>
      </c>
      <c r="F981" s="1">
        <v>0</v>
      </c>
      <c r="G981" s="1">
        <v>0</v>
      </c>
      <c r="H981" s="1">
        <v>0</v>
      </c>
      <c r="I981" s="1">
        <v>0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3</v>
      </c>
    </row>
    <row r="982" spans="1:17" x14ac:dyDescent="0.35">
      <c r="A982" s="2">
        <v>972</v>
      </c>
      <c r="D982" s="1" t="s">
        <v>4</v>
      </c>
      <c r="E982" s="1">
        <v>0</v>
      </c>
      <c r="F982" s="1">
        <v>0</v>
      </c>
      <c r="G982" s="1">
        <v>0</v>
      </c>
      <c r="H982" s="1">
        <v>0</v>
      </c>
      <c r="I982" s="1">
        <v>0</v>
      </c>
      <c r="J982" s="1">
        <v>3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  <c r="Q982" s="1">
        <v>4</v>
      </c>
    </row>
    <row r="983" spans="1:17" x14ac:dyDescent="0.35">
      <c r="A983" s="2">
        <v>973</v>
      </c>
      <c r="C983" s="1" t="s">
        <v>4</v>
      </c>
      <c r="D983" s="1" t="s">
        <v>6</v>
      </c>
      <c r="E983" s="1">
        <v>5</v>
      </c>
      <c r="F983" s="1">
        <v>129</v>
      </c>
      <c r="G983" s="1">
        <v>3</v>
      </c>
      <c r="H983" s="1">
        <v>0</v>
      </c>
      <c r="I983" s="1">
        <v>37</v>
      </c>
      <c r="J983" s="1">
        <v>9</v>
      </c>
      <c r="K983" s="1">
        <v>4</v>
      </c>
      <c r="L983" s="1">
        <v>0</v>
      </c>
      <c r="M983" s="1">
        <v>57</v>
      </c>
      <c r="N983" s="1">
        <v>0</v>
      </c>
      <c r="O983" s="1">
        <v>86</v>
      </c>
      <c r="P983" s="1">
        <v>1892</v>
      </c>
      <c r="Q983" s="1">
        <v>2194</v>
      </c>
    </row>
    <row r="984" spans="1:17" x14ac:dyDescent="0.35">
      <c r="A984" s="2">
        <v>974</v>
      </c>
      <c r="D984" s="1" t="s">
        <v>7</v>
      </c>
      <c r="E984" s="1">
        <v>9</v>
      </c>
      <c r="F984" s="1">
        <v>112</v>
      </c>
      <c r="G984" s="1">
        <v>0</v>
      </c>
      <c r="H984" s="1">
        <v>0</v>
      </c>
      <c r="I984" s="1">
        <v>12</v>
      </c>
      <c r="J984" s="1">
        <v>3</v>
      </c>
      <c r="K984" s="1">
        <v>0</v>
      </c>
      <c r="L984" s="1">
        <v>0</v>
      </c>
      <c r="M984" s="1">
        <v>88</v>
      </c>
      <c r="N984" s="1">
        <v>0</v>
      </c>
      <c r="O984" s="1">
        <v>93</v>
      </c>
      <c r="P984" s="1">
        <v>1754</v>
      </c>
      <c r="Q984" s="1">
        <v>2024</v>
      </c>
    </row>
    <row r="985" spans="1:17" x14ac:dyDescent="0.35">
      <c r="A985" s="2">
        <v>975</v>
      </c>
      <c r="D985" s="1" t="s">
        <v>4</v>
      </c>
      <c r="E985" s="1">
        <v>17</v>
      </c>
      <c r="F985" s="1">
        <v>241</v>
      </c>
      <c r="G985" s="1">
        <v>4</v>
      </c>
      <c r="H985" s="1">
        <v>0</v>
      </c>
      <c r="I985" s="1">
        <v>46</v>
      </c>
      <c r="J985" s="1">
        <v>14</v>
      </c>
      <c r="K985" s="1">
        <v>4</v>
      </c>
      <c r="L985" s="1">
        <v>0</v>
      </c>
      <c r="M985" s="1">
        <v>145</v>
      </c>
      <c r="N985" s="1">
        <v>0</v>
      </c>
      <c r="O985" s="1">
        <v>180</v>
      </c>
      <c r="P985" s="1">
        <v>3650</v>
      </c>
      <c r="Q985" s="1">
        <v>4218</v>
      </c>
    </row>
    <row r="986" spans="1:17" x14ac:dyDescent="0.35">
      <c r="A986" s="2">
        <v>976</v>
      </c>
      <c r="B986" s="1" t="s">
        <v>115</v>
      </c>
      <c r="C986" s="1" t="s">
        <v>5</v>
      </c>
      <c r="D986" s="1" t="s">
        <v>6</v>
      </c>
      <c r="E986" s="1">
        <v>0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51</v>
      </c>
      <c r="Q986" s="1">
        <v>56</v>
      </c>
    </row>
    <row r="987" spans="1:17" x14ac:dyDescent="0.35">
      <c r="A987" s="2">
        <v>977</v>
      </c>
      <c r="D987" s="1" t="s">
        <v>7</v>
      </c>
      <c r="E987" s="1">
        <v>0</v>
      </c>
      <c r="F987" s="1">
        <v>0</v>
      </c>
      <c r="G987" s="1">
        <v>0</v>
      </c>
      <c r="H987" s="1">
        <v>0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52</v>
      </c>
      <c r="Q987" s="1">
        <v>52</v>
      </c>
    </row>
    <row r="988" spans="1:17" x14ac:dyDescent="0.35">
      <c r="A988" s="2">
        <v>978</v>
      </c>
      <c r="D988" s="1" t="s">
        <v>4</v>
      </c>
      <c r="E988" s="1">
        <v>0</v>
      </c>
      <c r="F988" s="1">
        <v>4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103</v>
      </c>
      <c r="Q988" s="1">
        <v>104</v>
      </c>
    </row>
    <row r="989" spans="1:17" x14ac:dyDescent="0.35">
      <c r="A989" s="2">
        <v>979</v>
      </c>
      <c r="C989" s="1" t="s">
        <v>8</v>
      </c>
      <c r="D989" s="1" t="s">
        <v>6</v>
      </c>
      <c r="E989" s="1">
        <v>0</v>
      </c>
      <c r="F989" s="1">
        <v>3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3</v>
      </c>
      <c r="N989" s="1">
        <v>0</v>
      </c>
      <c r="O989" s="1">
        <v>4</v>
      </c>
      <c r="P989" s="1">
        <v>147</v>
      </c>
      <c r="Q989" s="1">
        <v>159</v>
      </c>
    </row>
    <row r="990" spans="1:17" x14ac:dyDescent="0.35">
      <c r="A990" s="2">
        <v>980</v>
      </c>
      <c r="D990" s="1" t="s">
        <v>7</v>
      </c>
      <c r="E990" s="1">
        <v>0</v>
      </c>
      <c r="F990" s="1">
        <v>9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7</v>
      </c>
      <c r="N990" s="1">
        <v>0</v>
      </c>
      <c r="O990" s="1">
        <v>3</v>
      </c>
      <c r="P990" s="1">
        <v>188</v>
      </c>
      <c r="Q990" s="1">
        <v>201</v>
      </c>
    </row>
    <row r="991" spans="1:17" x14ac:dyDescent="0.35">
      <c r="A991" s="2">
        <v>981</v>
      </c>
      <c r="D991" s="1" t="s">
        <v>4</v>
      </c>
      <c r="E991" s="1">
        <v>0</v>
      </c>
      <c r="F991" s="1">
        <v>11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8</v>
      </c>
      <c r="N991" s="1">
        <v>0</v>
      </c>
      <c r="O991" s="1">
        <v>3</v>
      </c>
      <c r="P991" s="1">
        <v>338</v>
      </c>
      <c r="Q991" s="1">
        <v>362</v>
      </c>
    </row>
    <row r="992" spans="1:17" x14ac:dyDescent="0.35">
      <c r="A992" s="2">
        <v>982</v>
      </c>
      <c r="C992" s="1" t="s">
        <v>9</v>
      </c>
      <c r="D992" s="1" t="s">
        <v>6</v>
      </c>
      <c r="E992" s="1">
        <v>19</v>
      </c>
      <c r="F992" s="1">
        <v>62</v>
      </c>
      <c r="G992" s="1">
        <v>4</v>
      </c>
      <c r="H992" s="1">
        <v>0</v>
      </c>
      <c r="I992" s="1">
        <v>121</v>
      </c>
      <c r="J992" s="1">
        <v>10</v>
      </c>
      <c r="K992" s="1">
        <v>10</v>
      </c>
      <c r="L992" s="1">
        <v>0</v>
      </c>
      <c r="M992" s="1">
        <v>43</v>
      </c>
      <c r="N992" s="1">
        <v>3</v>
      </c>
      <c r="O992" s="1">
        <v>45</v>
      </c>
      <c r="P992" s="1">
        <v>1242</v>
      </c>
      <c r="Q992" s="1">
        <v>1508</v>
      </c>
    </row>
    <row r="993" spans="1:17" x14ac:dyDescent="0.35">
      <c r="A993" s="2">
        <v>983</v>
      </c>
      <c r="D993" s="1" t="s">
        <v>7</v>
      </c>
      <c r="E993" s="1">
        <v>110</v>
      </c>
      <c r="F993" s="1">
        <v>103</v>
      </c>
      <c r="G993" s="1">
        <v>10</v>
      </c>
      <c r="H993" s="1">
        <v>0</v>
      </c>
      <c r="I993" s="1">
        <v>135</v>
      </c>
      <c r="J993" s="1">
        <v>12</v>
      </c>
      <c r="K993" s="1">
        <v>3</v>
      </c>
      <c r="L993" s="1">
        <v>3</v>
      </c>
      <c r="M993" s="1">
        <v>47</v>
      </c>
      <c r="N993" s="1">
        <v>0</v>
      </c>
      <c r="O993" s="1">
        <v>82</v>
      </c>
      <c r="P993" s="1">
        <v>1463</v>
      </c>
      <c r="Q993" s="1">
        <v>1851</v>
      </c>
    </row>
    <row r="994" spans="1:17" x14ac:dyDescent="0.35">
      <c r="A994" s="2">
        <v>984</v>
      </c>
      <c r="D994" s="1" t="s">
        <v>4</v>
      </c>
      <c r="E994" s="1">
        <v>130</v>
      </c>
      <c r="F994" s="1">
        <v>163</v>
      </c>
      <c r="G994" s="1">
        <v>17</v>
      </c>
      <c r="H994" s="1">
        <v>0</v>
      </c>
      <c r="I994" s="1">
        <v>257</v>
      </c>
      <c r="J994" s="1">
        <v>23</v>
      </c>
      <c r="K994" s="1">
        <v>15</v>
      </c>
      <c r="L994" s="1">
        <v>3</v>
      </c>
      <c r="M994" s="1">
        <v>87</v>
      </c>
      <c r="N994" s="1">
        <v>9</v>
      </c>
      <c r="O994" s="1">
        <v>131</v>
      </c>
      <c r="P994" s="1">
        <v>2707</v>
      </c>
      <c r="Q994" s="1">
        <v>3356</v>
      </c>
    </row>
    <row r="995" spans="1:17" x14ac:dyDescent="0.35">
      <c r="A995" s="2">
        <v>985</v>
      </c>
      <c r="C995" s="1" t="s">
        <v>10</v>
      </c>
      <c r="D995" s="1" t="s">
        <v>6</v>
      </c>
      <c r="E995" s="1">
        <v>7</v>
      </c>
      <c r="F995" s="1">
        <v>12</v>
      </c>
      <c r="G995" s="1">
        <v>4</v>
      </c>
      <c r="H995" s="1">
        <v>3</v>
      </c>
      <c r="I995" s="1">
        <v>27</v>
      </c>
      <c r="J995" s="1">
        <v>4</v>
      </c>
      <c r="K995" s="1">
        <v>3</v>
      </c>
      <c r="L995" s="1">
        <v>4</v>
      </c>
      <c r="M995" s="1">
        <v>3</v>
      </c>
      <c r="N995" s="1">
        <v>0</v>
      </c>
      <c r="O995" s="1">
        <v>18</v>
      </c>
      <c r="P995" s="1">
        <v>42</v>
      </c>
      <c r="Q995" s="1">
        <v>98</v>
      </c>
    </row>
    <row r="996" spans="1:17" x14ac:dyDescent="0.35">
      <c r="A996" s="2">
        <v>986</v>
      </c>
      <c r="D996" s="1" t="s">
        <v>7</v>
      </c>
      <c r="E996" s="1">
        <v>65</v>
      </c>
      <c r="F996" s="1">
        <v>24</v>
      </c>
      <c r="G996" s="1">
        <v>8</v>
      </c>
      <c r="H996" s="1">
        <v>10</v>
      </c>
      <c r="I996" s="1">
        <v>43</v>
      </c>
      <c r="J996" s="1">
        <v>8</v>
      </c>
      <c r="K996" s="1">
        <v>0</v>
      </c>
      <c r="L996" s="1">
        <v>0</v>
      </c>
      <c r="M996" s="1">
        <v>0</v>
      </c>
      <c r="N996" s="1">
        <v>4</v>
      </c>
      <c r="O996" s="1">
        <v>24</v>
      </c>
      <c r="P996" s="1">
        <v>25</v>
      </c>
      <c r="Q996" s="1">
        <v>134</v>
      </c>
    </row>
    <row r="997" spans="1:17" x14ac:dyDescent="0.35">
      <c r="A997" s="2">
        <v>987</v>
      </c>
      <c r="D997" s="1" t="s">
        <v>4</v>
      </c>
      <c r="E997" s="1">
        <v>77</v>
      </c>
      <c r="F997" s="1">
        <v>31</v>
      </c>
      <c r="G997" s="1">
        <v>6</v>
      </c>
      <c r="H997" s="1">
        <v>12</v>
      </c>
      <c r="I997" s="1">
        <v>66</v>
      </c>
      <c r="J997" s="1">
        <v>17</v>
      </c>
      <c r="K997" s="1">
        <v>6</v>
      </c>
      <c r="L997" s="1">
        <v>6</v>
      </c>
      <c r="M997" s="1">
        <v>0</v>
      </c>
      <c r="N997" s="1">
        <v>8</v>
      </c>
      <c r="O997" s="1">
        <v>37</v>
      </c>
      <c r="P997" s="1">
        <v>74</v>
      </c>
      <c r="Q997" s="1">
        <v>239</v>
      </c>
    </row>
    <row r="998" spans="1:17" x14ac:dyDescent="0.35">
      <c r="A998" s="2">
        <v>988</v>
      </c>
      <c r="C998" s="1" t="s">
        <v>4</v>
      </c>
      <c r="D998" s="1" t="s">
        <v>6</v>
      </c>
      <c r="E998" s="1">
        <v>28</v>
      </c>
      <c r="F998" s="1">
        <v>79</v>
      </c>
      <c r="G998" s="1">
        <v>10</v>
      </c>
      <c r="H998" s="1">
        <v>3</v>
      </c>
      <c r="I998" s="1">
        <v>148</v>
      </c>
      <c r="J998" s="1">
        <v>13</v>
      </c>
      <c r="K998" s="1">
        <v>13</v>
      </c>
      <c r="L998" s="1">
        <v>4</v>
      </c>
      <c r="M998" s="1">
        <v>47</v>
      </c>
      <c r="N998" s="1">
        <v>3</v>
      </c>
      <c r="O998" s="1">
        <v>68</v>
      </c>
      <c r="P998" s="1">
        <v>1489</v>
      </c>
      <c r="Q998" s="1">
        <v>1816</v>
      </c>
    </row>
    <row r="999" spans="1:17" x14ac:dyDescent="0.35">
      <c r="A999" s="2">
        <v>989</v>
      </c>
      <c r="D999" s="1" t="s">
        <v>7</v>
      </c>
      <c r="E999" s="1">
        <v>171</v>
      </c>
      <c r="F999" s="1">
        <v>130</v>
      </c>
      <c r="G999" s="1">
        <v>12</v>
      </c>
      <c r="H999" s="1">
        <v>15</v>
      </c>
      <c r="I999" s="1">
        <v>175</v>
      </c>
      <c r="J999" s="1">
        <v>24</v>
      </c>
      <c r="K999" s="1">
        <v>8</v>
      </c>
      <c r="L999" s="1">
        <v>3</v>
      </c>
      <c r="M999" s="1">
        <v>51</v>
      </c>
      <c r="N999" s="1">
        <v>4</v>
      </c>
      <c r="O999" s="1">
        <v>106</v>
      </c>
      <c r="P999" s="1">
        <v>1729</v>
      </c>
      <c r="Q999" s="1">
        <v>2237</v>
      </c>
    </row>
    <row r="1000" spans="1:17" x14ac:dyDescent="0.35">
      <c r="A1000" s="2">
        <v>990</v>
      </c>
      <c r="D1000" s="1" t="s">
        <v>4</v>
      </c>
      <c r="E1000" s="1">
        <v>202</v>
      </c>
      <c r="F1000" s="1">
        <v>211</v>
      </c>
      <c r="G1000" s="1">
        <v>21</v>
      </c>
      <c r="H1000" s="1">
        <v>13</v>
      </c>
      <c r="I1000" s="1">
        <v>325</v>
      </c>
      <c r="J1000" s="1">
        <v>40</v>
      </c>
      <c r="K1000" s="1">
        <v>23</v>
      </c>
      <c r="L1000" s="1">
        <v>10</v>
      </c>
      <c r="M1000" s="1">
        <v>96</v>
      </c>
      <c r="N1000" s="1">
        <v>13</v>
      </c>
      <c r="O1000" s="1">
        <v>178</v>
      </c>
      <c r="P1000" s="1">
        <v>3212</v>
      </c>
      <c r="Q1000" s="1">
        <v>4050</v>
      </c>
    </row>
    <row r="1001" spans="1:17" x14ac:dyDescent="0.35">
      <c r="A1001" s="2">
        <v>991</v>
      </c>
      <c r="B1001" s="1" t="s">
        <v>116</v>
      </c>
      <c r="C1001" s="1" t="s">
        <v>5</v>
      </c>
      <c r="D1001" s="1" t="s">
        <v>6</v>
      </c>
      <c r="E1001" s="1">
        <v>0</v>
      </c>
      <c r="F1001" s="1">
        <v>20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3</v>
      </c>
      <c r="N1001" s="1">
        <v>0</v>
      </c>
      <c r="O1001" s="1">
        <v>14</v>
      </c>
      <c r="P1001" s="1">
        <v>408</v>
      </c>
      <c r="Q1001" s="1">
        <v>440</v>
      </c>
    </row>
    <row r="1002" spans="1:17" x14ac:dyDescent="0.35">
      <c r="A1002" s="2">
        <v>992</v>
      </c>
      <c r="D1002" s="1" t="s">
        <v>7</v>
      </c>
      <c r="E1002" s="1">
        <v>0</v>
      </c>
      <c r="F1002" s="1">
        <v>18</v>
      </c>
      <c r="G1002" s="1">
        <v>0</v>
      </c>
      <c r="H1002" s="1">
        <v>0</v>
      </c>
      <c r="I1002" s="1">
        <v>5</v>
      </c>
      <c r="J1002" s="1">
        <v>0</v>
      </c>
      <c r="K1002" s="1">
        <v>0</v>
      </c>
      <c r="L1002" s="1">
        <v>0</v>
      </c>
      <c r="M1002" s="1">
        <v>3</v>
      </c>
      <c r="N1002" s="1">
        <v>0</v>
      </c>
      <c r="O1002" s="1">
        <v>5</v>
      </c>
      <c r="P1002" s="1">
        <v>421</v>
      </c>
      <c r="Q1002" s="1">
        <v>445</v>
      </c>
    </row>
    <row r="1003" spans="1:17" x14ac:dyDescent="0.35">
      <c r="A1003" s="2">
        <v>993</v>
      </c>
      <c r="D1003" s="1" t="s">
        <v>4</v>
      </c>
      <c r="E1003" s="1">
        <v>0</v>
      </c>
      <c r="F1003" s="1">
        <v>32</v>
      </c>
      <c r="G1003" s="1">
        <v>0</v>
      </c>
      <c r="H1003" s="1">
        <v>0</v>
      </c>
      <c r="I1003" s="1">
        <v>3</v>
      </c>
      <c r="J1003" s="1">
        <v>0</v>
      </c>
      <c r="K1003" s="1">
        <v>0</v>
      </c>
      <c r="L1003" s="1">
        <v>0</v>
      </c>
      <c r="M1003" s="1">
        <v>4</v>
      </c>
      <c r="N1003" s="1">
        <v>0</v>
      </c>
      <c r="O1003" s="1">
        <v>18</v>
      </c>
      <c r="P1003" s="1">
        <v>827</v>
      </c>
      <c r="Q1003" s="1">
        <v>888</v>
      </c>
    </row>
    <row r="1004" spans="1:17" x14ac:dyDescent="0.35">
      <c r="A1004" s="2">
        <v>994</v>
      </c>
      <c r="C1004" s="1" t="s">
        <v>8</v>
      </c>
      <c r="D1004" s="1" t="s">
        <v>6</v>
      </c>
      <c r="E1004" s="1">
        <v>0</v>
      </c>
      <c r="F1004" s="1">
        <v>21</v>
      </c>
      <c r="G1004" s="1">
        <v>0</v>
      </c>
      <c r="H1004" s="1">
        <v>0</v>
      </c>
      <c r="I1004" s="1">
        <v>3</v>
      </c>
      <c r="J1004" s="1">
        <v>0</v>
      </c>
      <c r="K1004" s="1">
        <v>0</v>
      </c>
      <c r="L1004" s="1">
        <v>0</v>
      </c>
      <c r="M1004" s="1">
        <v>16</v>
      </c>
      <c r="N1004" s="1">
        <v>0</v>
      </c>
      <c r="O1004" s="1">
        <v>9</v>
      </c>
      <c r="P1004" s="1">
        <v>314</v>
      </c>
      <c r="Q1004" s="1">
        <v>353</v>
      </c>
    </row>
    <row r="1005" spans="1:17" x14ac:dyDescent="0.35">
      <c r="A1005" s="2">
        <v>995</v>
      </c>
      <c r="D1005" s="1" t="s">
        <v>7</v>
      </c>
      <c r="E1005" s="1">
        <v>0</v>
      </c>
      <c r="F1005" s="1">
        <v>22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  <c r="M1005" s="1">
        <v>20</v>
      </c>
      <c r="N1005" s="1">
        <v>0</v>
      </c>
      <c r="O1005" s="1">
        <v>13</v>
      </c>
      <c r="P1005" s="1">
        <v>303</v>
      </c>
      <c r="Q1005" s="1">
        <v>358</v>
      </c>
    </row>
    <row r="1006" spans="1:17" x14ac:dyDescent="0.35">
      <c r="A1006" s="2">
        <v>996</v>
      </c>
      <c r="D1006" s="1" t="s">
        <v>4</v>
      </c>
      <c r="E1006" s="1">
        <v>0</v>
      </c>
      <c r="F1006" s="1">
        <v>37</v>
      </c>
      <c r="G1006" s="1">
        <v>0</v>
      </c>
      <c r="H1006" s="1">
        <v>0</v>
      </c>
      <c r="I1006" s="1">
        <v>6</v>
      </c>
      <c r="J1006" s="1">
        <v>0</v>
      </c>
      <c r="K1006" s="1">
        <v>0</v>
      </c>
      <c r="L1006" s="1">
        <v>0</v>
      </c>
      <c r="M1006" s="1">
        <v>34</v>
      </c>
      <c r="N1006" s="1">
        <v>0</v>
      </c>
      <c r="O1006" s="1">
        <v>25</v>
      </c>
      <c r="P1006" s="1">
        <v>621</v>
      </c>
      <c r="Q1006" s="1">
        <v>705</v>
      </c>
    </row>
    <row r="1007" spans="1:17" x14ac:dyDescent="0.35">
      <c r="A1007" s="2">
        <v>997</v>
      </c>
      <c r="C1007" s="1" t="s">
        <v>9</v>
      </c>
      <c r="D1007" s="1" t="s">
        <v>6</v>
      </c>
      <c r="E1007" s="1">
        <v>7</v>
      </c>
      <c r="F1007" s="1">
        <v>52</v>
      </c>
      <c r="G1007" s="1">
        <v>4</v>
      </c>
      <c r="H1007" s="1">
        <v>0</v>
      </c>
      <c r="I1007" s="1">
        <v>38</v>
      </c>
      <c r="J1007" s="1">
        <v>5</v>
      </c>
      <c r="K1007" s="1">
        <v>3</v>
      </c>
      <c r="L1007" s="1">
        <v>0</v>
      </c>
      <c r="M1007" s="1">
        <v>26</v>
      </c>
      <c r="N1007" s="1">
        <v>0</v>
      </c>
      <c r="O1007" s="1">
        <v>52</v>
      </c>
      <c r="P1007" s="1">
        <v>1041</v>
      </c>
      <c r="Q1007" s="1">
        <v>1217</v>
      </c>
    </row>
    <row r="1008" spans="1:17" x14ac:dyDescent="0.35">
      <c r="A1008" s="2">
        <v>998</v>
      </c>
      <c r="D1008" s="1" t="s">
        <v>7</v>
      </c>
      <c r="E1008" s="1">
        <v>20</v>
      </c>
      <c r="F1008" s="1">
        <v>76</v>
      </c>
      <c r="G1008" s="1">
        <v>0</v>
      </c>
      <c r="H1008" s="1">
        <v>0</v>
      </c>
      <c r="I1008" s="1">
        <v>15</v>
      </c>
      <c r="J1008" s="1">
        <v>5</v>
      </c>
      <c r="K1008" s="1">
        <v>0</v>
      </c>
      <c r="L1008" s="1">
        <v>0</v>
      </c>
      <c r="M1008" s="1">
        <v>59</v>
      </c>
      <c r="N1008" s="1">
        <v>0</v>
      </c>
      <c r="O1008" s="1">
        <v>56</v>
      </c>
      <c r="P1008" s="1">
        <v>902</v>
      </c>
      <c r="Q1008" s="1">
        <v>1100</v>
      </c>
    </row>
    <row r="1009" spans="1:17" x14ac:dyDescent="0.35">
      <c r="A1009" s="2">
        <v>999</v>
      </c>
      <c r="D1009" s="1" t="s">
        <v>4</v>
      </c>
      <c r="E1009" s="1">
        <v>24</v>
      </c>
      <c r="F1009" s="1">
        <v>127</v>
      </c>
      <c r="G1009" s="1">
        <v>11</v>
      </c>
      <c r="H1009" s="1">
        <v>0</v>
      </c>
      <c r="I1009" s="1">
        <v>53</v>
      </c>
      <c r="J1009" s="1">
        <v>9</v>
      </c>
      <c r="K1009" s="1">
        <v>0</v>
      </c>
      <c r="L1009" s="1">
        <v>0</v>
      </c>
      <c r="M1009" s="1">
        <v>87</v>
      </c>
      <c r="N1009" s="1">
        <v>5</v>
      </c>
      <c r="O1009" s="1">
        <v>114</v>
      </c>
      <c r="P1009" s="1">
        <v>1954</v>
      </c>
      <c r="Q1009" s="1">
        <v>2313</v>
      </c>
    </row>
    <row r="1010" spans="1:17" x14ac:dyDescent="0.35">
      <c r="A1010" s="2">
        <v>1000</v>
      </c>
      <c r="C1010" s="1" t="s">
        <v>10</v>
      </c>
      <c r="D1010" s="1" t="s">
        <v>6</v>
      </c>
      <c r="E1010" s="1">
        <v>0</v>
      </c>
      <c r="F1010" s="1">
        <v>0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4</v>
      </c>
      <c r="Q1010" s="1">
        <v>4</v>
      </c>
    </row>
    <row r="1011" spans="1:17" x14ac:dyDescent="0.35">
      <c r="A1011" s="2">
        <v>1001</v>
      </c>
      <c r="D1011" s="1" t="s">
        <v>7</v>
      </c>
      <c r="E1011" s="1">
        <v>0</v>
      </c>
      <c r="F1011" s="1">
        <v>0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  <c r="Q1011" s="1">
        <v>8</v>
      </c>
    </row>
    <row r="1012" spans="1:17" x14ac:dyDescent="0.35">
      <c r="A1012" s="2">
        <v>1002</v>
      </c>
      <c r="D1012" s="1" t="s">
        <v>4</v>
      </c>
      <c r="E1012" s="1">
        <v>4</v>
      </c>
      <c r="F1012" s="1">
        <v>0</v>
      </c>
      <c r="G1012" s="1">
        <v>0</v>
      </c>
      <c r="H1012" s="1">
        <v>0</v>
      </c>
      <c r="I1012" s="1">
        <v>5</v>
      </c>
      <c r="J1012" s="1">
        <v>0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v>4</v>
      </c>
      <c r="Q1012" s="1">
        <v>12</v>
      </c>
    </row>
    <row r="1013" spans="1:17" x14ac:dyDescent="0.35">
      <c r="A1013" s="2">
        <v>1003</v>
      </c>
      <c r="C1013" s="1" t="s">
        <v>4</v>
      </c>
      <c r="D1013" s="1" t="s">
        <v>6</v>
      </c>
      <c r="E1013" s="1">
        <v>12</v>
      </c>
      <c r="F1013" s="1">
        <v>93</v>
      </c>
      <c r="G1013" s="1">
        <v>3</v>
      </c>
      <c r="H1013" s="1">
        <v>0</v>
      </c>
      <c r="I1013" s="1">
        <v>42</v>
      </c>
      <c r="J1013" s="1">
        <v>9</v>
      </c>
      <c r="K1013" s="1">
        <v>3</v>
      </c>
      <c r="L1013" s="1">
        <v>0</v>
      </c>
      <c r="M1013" s="1">
        <v>43</v>
      </c>
      <c r="N1013" s="1">
        <v>0</v>
      </c>
      <c r="O1013" s="1">
        <v>76</v>
      </c>
      <c r="P1013" s="1">
        <v>1769</v>
      </c>
      <c r="Q1013" s="1">
        <v>2012</v>
      </c>
    </row>
    <row r="1014" spans="1:17" x14ac:dyDescent="0.35">
      <c r="A1014" s="2">
        <v>1004</v>
      </c>
      <c r="D1014" s="1" t="s">
        <v>7</v>
      </c>
      <c r="E1014" s="1">
        <v>20</v>
      </c>
      <c r="F1014" s="1">
        <v>112</v>
      </c>
      <c r="G1014" s="1">
        <v>5</v>
      </c>
      <c r="H1014" s="1">
        <v>0</v>
      </c>
      <c r="I1014" s="1">
        <v>20</v>
      </c>
      <c r="J1014" s="1">
        <v>7</v>
      </c>
      <c r="K1014" s="1">
        <v>4</v>
      </c>
      <c r="L1014" s="1">
        <v>0</v>
      </c>
      <c r="M1014" s="1">
        <v>84</v>
      </c>
      <c r="N1014" s="1">
        <v>0</v>
      </c>
      <c r="O1014" s="1">
        <v>81</v>
      </c>
      <c r="P1014" s="1">
        <v>1627</v>
      </c>
      <c r="Q1014" s="1">
        <v>1903</v>
      </c>
    </row>
    <row r="1015" spans="1:17" x14ac:dyDescent="0.35">
      <c r="A1015" s="2">
        <v>1005</v>
      </c>
      <c r="D1015" s="1" t="s">
        <v>4</v>
      </c>
      <c r="E1015" s="1">
        <v>25</v>
      </c>
      <c r="F1015" s="1">
        <v>207</v>
      </c>
      <c r="G1015" s="1">
        <v>10</v>
      </c>
      <c r="H1015" s="1">
        <v>0</v>
      </c>
      <c r="I1015" s="1">
        <v>63</v>
      </c>
      <c r="J1015" s="1">
        <v>12</v>
      </c>
      <c r="K1015" s="1">
        <v>8</v>
      </c>
      <c r="L1015" s="1">
        <v>0</v>
      </c>
      <c r="M1015" s="1">
        <v>125</v>
      </c>
      <c r="N1015" s="1">
        <v>5</v>
      </c>
      <c r="O1015" s="1">
        <v>154</v>
      </c>
      <c r="P1015" s="1">
        <v>3396</v>
      </c>
      <c r="Q1015" s="1">
        <v>3915</v>
      </c>
    </row>
    <row r="1016" spans="1:17" x14ac:dyDescent="0.35">
      <c r="A1016" s="2">
        <v>1006</v>
      </c>
      <c r="B1016" s="1" t="s">
        <v>117</v>
      </c>
      <c r="C1016" s="1" t="s">
        <v>5</v>
      </c>
      <c r="D1016" s="1" t="s">
        <v>6</v>
      </c>
      <c r="E1016" s="1">
        <v>0</v>
      </c>
      <c r="F1016" s="1">
        <v>8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  <c r="O1016" s="1">
        <v>5</v>
      </c>
      <c r="P1016" s="1">
        <v>65</v>
      </c>
      <c r="Q1016" s="1">
        <v>83</v>
      </c>
    </row>
    <row r="1017" spans="1:17" x14ac:dyDescent="0.35">
      <c r="A1017" s="2">
        <v>1007</v>
      </c>
      <c r="D1017" s="1" t="s">
        <v>7</v>
      </c>
      <c r="E1017" s="1">
        <v>0</v>
      </c>
      <c r="F1017" s="1">
        <v>3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79</v>
      </c>
      <c r="Q1017" s="1">
        <v>81</v>
      </c>
    </row>
    <row r="1018" spans="1:17" x14ac:dyDescent="0.35">
      <c r="A1018" s="2">
        <v>1008</v>
      </c>
      <c r="D1018" s="1" t="s">
        <v>4</v>
      </c>
      <c r="E1018" s="1">
        <v>0</v>
      </c>
      <c r="F1018" s="1">
        <v>12</v>
      </c>
      <c r="G1018" s="1">
        <v>0</v>
      </c>
      <c r="H1018" s="1">
        <v>0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4</v>
      </c>
      <c r="P1018" s="1">
        <v>143</v>
      </c>
      <c r="Q1018" s="1">
        <v>164</v>
      </c>
    </row>
    <row r="1019" spans="1:17" x14ac:dyDescent="0.35">
      <c r="A1019" s="2">
        <v>1009</v>
      </c>
      <c r="C1019" s="1" t="s">
        <v>8</v>
      </c>
      <c r="D1019" s="1" t="s">
        <v>6</v>
      </c>
      <c r="E1019" s="1">
        <v>0</v>
      </c>
      <c r="F1019" s="1">
        <v>4</v>
      </c>
      <c r="G1019" s="1">
        <v>0</v>
      </c>
      <c r="H1019" s="1">
        <v>0</v>
      </c>
      <c r="I1019" s="1">
        <v>6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3</v>
      </c>
      <c r="P1019" s="1">
        <v>53</v>
      </c>
      <c r="Q1019" s="1">
        <v>60</v>
      </c>
    </row>
    <row r="1020" spans="1:17" x14ac:dyDescent="0.35">
      <c r="A1020" s="2">
        <v>1010</v>
      </c>
      <c r="D1020" s="1" t="s">
        <v>7</v>
      </c>
      <c r="E1020" s="1">
        <v>0</v>
      </c>
      <c r="F1020" s="1">
        <v>3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11</v>
      </c>
      <c r="N1020" s="1">
        <v>0</v>
      </c>
      <c r="O1020" s="1">
        <v>5</v>
      </c>
      <c r="P1020" s="1">
        <v>71</v>
      </c>
      <c r="Q1020" s="1">
        <v>88</v>
      </c>
    </row>
    <row r="1021" spans="1:17" x14ac:dyDescent="0.35">
      <c r="A1021" s="2">
        <v>1011</v>
      </c>
      <c r="D1021" s="1" t="s">
        <v>4</v>
      </c>
      <c r="E1021" s="1">
        <v>0</v>
      </c>
      <c r="F1021" s="1">
        <v>8</v>
      </c>
      <c r="G1021" s="1">
        <v>0</v>
      </c>
      <c r="H1021" s="1">
        <v>0</v>
      </c>
      <c r="I1021" s="1">
        <v>0</v>
      </c>
      <c r="J1021" s="1">
        <v>3</v>
      </c>
      <c r="K1021" s="1">
        <v>0</v>
      </c>
      <c r="L1021" s="1">
        <v>0</v>
      </c>
      <c r="M1021" s="1">
        <v>8</v>
      </c>
      <c r="N1021" s="1">
        <v>0</v>
      </c>
      <c r="O1021" s="1">
        <v>9</v>
      </c>
      <c r="P1021" s="1">
        <v>126</v>
      </c>
      <c r="Q1021" s="1">
        <v>150</v>
      </c>
    </row>
    <row r="1022" spans="1:17" x14ac:dyDescent="0.35">
      <c r="A1022" s="2">
        <v>1012</v>
      </c>
      <c r="C1022" s="1" t="s">
        <v>9</v>
      </c>
      <c r="D1022" s="1" t="s">
        <v>6</v>
      </c>
      <c r="E1022" s="1">
        <v>42</v>
      </c>
      <c r="F1022" s="1">
        <v>70</v>
      </c>
      <c r="G1022" s="1">
        <v>27</v>
      </c>
      <c r="H1022" s="1">
        <v>0</v>
      </c>
      <c r="I1022" s="1">
        <v>51</v>
      </c>
      <c r="J1022" s="1">
        <v>20</v>
      </c>
      <c r="K1022" s="1">
        <v>8</v>
      </c>
      <c r="L1022" s="1">
        <v>12</v>
      </c>
      <c r="M1022" s="1">
        <v>61</v>
      </c>
      <c r="N1022" s="1">
        <v>4</v>
      </c>
      <c r="O1022" s="1">
        <v>85</v>
      </c>
      <c r="P1022" s="1">
        <v>796</v>
      </c>
      <c r="Q1022" s="1">
        <v>1075</v>
      </c>
    </row>
    <row r="1023" spans="1:17" x14ac:dyDescent="0.35">
      <c r="A1023" s="2">
        <v>1013</v>
      </c>
      <c r="D1023" s="1" t="s">
        <v>7</v>
      </c>
      <c r="E1023" s="1">
        <v>72</v>
      </c>
      <c r="F1023" s="1">
        <v>76</v>
      </c>
      <c r="G1023" s="1">
        <v>25</v>
      </c>
      <c r="H1023" s="1">
        <v>0</v>
      </c>
      <c r="I1023" s="1">
        <v>37</v>
      </c>
      <c r="J1023" s="1">
        <v>5</v>
      </c>
      <c r="K1023" s="1">
        <v>0</v>
      </c>
      <c r="L1023" s="1">
        <v>11</v>
      </c>
      <c r="M1023" s="1">
        <v>106</v>
      </c>
      <c r="N1023" s="1">
        <v>0</v>
      </c>
      <c r="O1023" s="1">
        <v>89</v>
      </c>
      <c r="P1023" s="1">
        <v>788</v>
      </c>
      <c r="Q1023" s="1">
        <v>1086</v>
      </c>
    </row>
    <row r="1024" spans="1:17" x14ac:dyDescent="0.35">
      <c r="A1024" s="2">
        <v>1014</v>
      </c>
      <c r="D1024" s="1" t="s">
        <v>4</v>
      </c>
      <c r="E1024" s="1">
        <v>113</v>
      </c>
      <c r="F1024" s="1">
        <v>141</v>
      </c>
      <c r="G1024" s="1">
        <v>53</v>
      </c>
      <c r="H1024" s="1">
        <v>0</v>
      </c>
      <c r="I1024" s="1">
        <v>87</v>
      </c>
      <c r="J1024" s="1">
        <v>33</v>
      </c>
      <c r="K1024" s="1">
        <v>11</v>
      </c>
      <c r="L1024" s="1">
        <v>17</v>
      </c>
      <c r="M1024" s="1">
        <v>168</v>
      </c>
      <c r="N1024" s="1">
        <v>8</v>
      </c>
      <c r="O1024" s="1">
        <v>171</v>
      </c>
      <c r="P1024" s="1">
        <v>1588</v>
      </c>
      <c r="Q1024" s="1">
        <v>2162</v>
      </c>
    </row>
    <row r="1025" spans="1:17" x14ac:dyDescent="0.35">
      <c r="A1025" s="2">
        <v>1015</v>
      </c>
      <c r="C1025" s="1" t="s">
        <v>10</v>
      </c>
      <c r="D1025" s="1" t="s">
        <v>6</v>
      </c>
      <c r="E1025" s="1">
        <v>118</v>
      </c>
      <c r="F1025" s="1">
        <v>21</v>
      </c>
      <c r="G1025" s="1">
        <v>71</v>
      </c>
      <c r="H1025" s="1">
        <v>32</v>
      </c>
      <c r="I1025" s="1">
        <v>125</v>
      </c>
      <c r="J1025" s="1">
        <v>100</v>
      </c>
      <c r="K1025" s="1">
        <v>29</v>
      </c>
      <c r="L1025" s="1">
        <v>36</v>
      </c>
      <c r="M1025" s="1">
        <v>45</v>
      </c>
      <c r="N1025" s="1">
        <v>20</v>
      </c>
      <c r="O1025" s="1">
        <v>75</v>
      </c>
      <c r="P1025" s="1">
        <v>201</v>
      </c>
      <c r="Q1025" s="1">
        <v>576</v>
      </c>
    </row>
    <row r="1026" spans="1:17" x14ac:dyDescent="0.35">
      <c r="A1026" s="2">
        <v>1016</v>
      </c>
      <c r="D1026" s="1" t="s">
        <v>7</v>
      </c>
      <c r="E1026" s="1">
        <v>232</v>
      </c>
      <c r="F1026" s="1">
        <v>52</v>
      </c>
      <c r="G1026" s="1">
        <v>44</v>
      </c>
      <c r="H1026" s="1">
        <v>68</v>
      </c>
      <c r="I1026" s="1">
        <v>131</v>
      </c>
      <c r="J1026" s="1">
        <v>83</v>
      </c>
      <c r="K1026" s="1">
        <v>22</v>
      </c>
      <c r="L1026" s="1">
        <v>23</v>
      </c>
      <c r="M1026" s="1">
        <v>79</v>
      </c>
      <c r="N1026" s="1">
        <v>29</v>
      </c>
      <c r="O1026" s="1">
        <v>122</v>
      </c>
      <c r="P1026" s="1">
        <v>192</v>
      </c>
      <c r="Q1026" s="1">
        <v>642</v>
      </c>
    </row>
    <row r="1027" spans="1:17" x14ac:dyDescent="0.35">
      <c r="A1027" s="2">
        <v>1017</v>
      </c>
      <c r="D1027" s="1" t="s">
        <v>4</v>
      </c>
      <c r="E1027" s="1">
        <v>353</v>
      </c>
      <c r="F1027" s="1">
        <v>71</v>
      </c>
      <c r="G1027" s="1">
        <v>118</v>
      </c>
      <c r="H1027" s="1">
        <v>99</v>
      </c>
      <c r="I1027" s="1">
        <v>257</v>
      </c>
      <c r="J1027" s="1">
        <v>189</v>
      </c>
      <c r="K1027" s="1">
        <v>52</v>
      </c>
      <c r="L1027" s="1">
        <v>57</v>
      </c>
      <c r="M1027" s="1">
        <v>123</v>
      </c>
      <c r="N1027" s="1">
        <v>53</v>
      </c>
      <c r="O1027" s="1">
        <v>198</v>
      </c>
      <c r="P1027" s="1">
        <v>395</v>
      </c>
      <c r="Q1027" s="1">
        <v>1213</v>
      </c>
    </row>
    <row r="1028" spans="1:17" x14ac:dyDescent="0.35">
      <c r="A1028" s="2">
        <v>1018</v>
      </c>
      <c r="C1028" s="1" t="s">
        <v>4</v>
      </c>
      <c r="D1028" s="1" t="s">
        <v>6</v>
      </c>
      <c r="E1028" s="1">
        <v>164</v>
      </c>
      <c r="F1028" s="1">
        <v>102</v>
      </c>
      <c r="G1028" s="1">
        <v>97</v>
      </c>
      <c r="H1028" s="1">
        <v>33</v>
      </c>
      <c r="I1028" s="1">
        <v>175</v>
      </c>
      <c r="J1028" s="1">
        <v>123</v>
      </c>
      <c r="K1028" s="1">
        <v>32</v>
      </c>
      <c r="L1028" s="1">
        <v>44</v>
      </c>
      <c r="M1028" s="1">
        <v>107</v>
      </c>
      <c r="N1028" s="1">
        <v>29</v>
      </c>
      <c r="O1028" s="1">
        <v>162</v>
      </c>
      <c r="P1028" s="1">
        <v>1124</v>
      </c>
      <c r="Q1028" s="1">
        <v>1797</v>
      </c>
    </row>
    <row r="1029" spans="1:17" x14ac:dyDescent="0.35">
      <c r="A1029" s="2">
        <v>1019</v>
      </c>
      <c r="D1029" s="1" t="s">
        <v>7</v>
      </c>
      <c r="E1029" s="1">
        <v>302</v>
      </c>
      <c r="F1029" s="1">
        <v>135</v>
      </c>
      <c r="G1029" s="1">
        <v>72</v>
      </c>
      <c r="H1029" s="1">
        <v>67</v>
      </c>
      <c r="I1029" s="1">
        <v>166</v>
      </c>
      <c r="J1029" s="1">
        <v>100</v>
      </c>
      <c r="K1029" s="1">
        <v>21</v>
      </c>
      <c r="L1029" s="1">
        <v>29</v>
      </c>
      <c r="M1029" s="1">
        <v>198</v>
      </c>
      <c r="N1029" s="1">
        <v>36</v>
      </c>
      <c r="O1029" s="1">
        <v>221</v>
      </c>
      <c r="P1029" s="1">
        <v>1137</v>
      </c>
      <c r="Q1029" s="1">
        <v>1898</v>
      </c>
    </row>
    <row r="1030" spans="1:17" x14ac:dyDescent="0.35">
      <c r="A1030" s="2">
        <v>1020</v>
      </c>
      <c r="D1030" s="1" t="s">
        <v>4</v>
      </c>
      <c r="E1030" s="1">
        <v>463</v>
      </c>
      <c r="F1030" s="1">
        <v>236</v>
      </c>
      <c r="G1030" s="1">
        <v>168</v>
      </c>
      <c r="H1030" s="1">
        <v>99</v>
      </c>
      <c r="I1030" s="1">
        <v>346</v>
      </c>
      <c r="J1030" s="1">
        <v>221</v>
      </c>
      <c r="K1030" s="1">
        <v>58</v>
      </c>
      <c r="L1030" s="1">
        <v>75</v>
      </c>
      <c r="M1030" s="1">
        <v>301</v>
      </c>
      <c r="N1030" s="1">
        <v>59</v>
      </c>
      <c r="O1030" s="1">
        <v>388</v>
      </c>
      <c r="P1030" s="1">
        <v>2257</v>
      </c>
      <c r="Q1030" s="1">
        <v>3699</v>
      </c>
    </row>
    <row r="1031" spans="1:17" x14ac:dyDescent="0.35">
      <c r="A1031" s="2">
        <v>1021</v>
      </c>
      <c r="B1031" s="1" t="s">
        <v>118</v>
      </c>
      <c r="C1031" s="1" t="s">
        <v>5</v>
      </c>
      <c r="D1031" s="1" t="s">
        <v>6</v>
      </c>
      <c r="E1031" s="1">
        <v>0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21</v>
      </c>
      <c r="Q1031" s="1">
        <v>25</v>
      </c>
    </row>
    <row r="1032" spans="1:17" x14ac:dyDescent="0.35">
      <c r="A1032" s="2">
        <v>1022</v>
      </c>
      <c r="D1032" s="1" t="s">
        <v>7</v>
      </c>
      <c r="E1032" s="1">
        <v>0</v>
      </c>
      <c r="F1032" s="1">
        <v>3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19</v>
      </c>
      <c r="Q1032" s="1">
        <v>29</v>
      </c>
    </row>
    <row r="1033" spans="1:17" x14ac:dyDescent="0.35">
      <c r="A1033" s="2">
        <v>1023</v>
      </c>
      <c r="D1033" s="1" t="s">
        <v>4</v>
      </c>
      <c r="E1033" s="1">
        <v>0</v>
      </c>
      <c r="F1033" s="1">
        <v>7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47</v>
      </c>
      <c r="Q1033" s="1">
        <v>52</v>
      </c>
    </row>
    <row r="1034" spans="1:17" x14ac:dyDescent="0.35">
      <c r="A1034" s="2">
        <v>1024</v>
      </c>
      <c r="C1034" s="1" t="s">
        <v>8</v>
      </c>
      <c r="D1034" s="1" t="s">
        <v>6</v>
      </c>
      <c r="E1034" s="1">
        <v>0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26</v>
      </c>
      <c r="Q1034" s="1">
        <v>22</v>
      </c>
    </row>
    <row r="1035" spans="1:17" x14ac:dyDescent="0.35">
      <c r="A1035" s="2">
        <v>1025</v>
      </c>
      <c r="D1035" s="1" t="s">
        <v>7</v>
      </c>
      <c r="E1035" s="1">
        <v>0</v>
      </c>
      <c r="F1035" s="1">
        <v>0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28</v>
      </c>
      <c r="Q1035" s="1">
        <v>33</v>
      </c>
    </row>
    <row r="1036" spans="1:17" x14ac:dyDescent="0.35">
      <c r="A1036" s="2">
        <v>1026</v>
      </c>
      <c r="D1036" s="1" t="s">
        <v>4</v>
      </c>
      <c r="E1036" s="1">
        <v>0</v>
      </c>
      <c r="F1036" s="1">
        <v>0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6</v>
      </c>
      <c r="N1036" s="1">
        <v>0</v>
      </c>
      <c r="O1036" s="1">
        <v>0</v>
      </c>
      <c r="P1036" s="1">
        <v>52</v>
      </c>
      <c r="Q1036" s="1">
        <v>55</v>
      </c>
    </row>
    <row r="1037" spans="1:17" x14ac:dyDescent="0.35">
      <c r="A1037" s="2">
        <v>1027</v>
      </c>
      <c r="C1037" s="1" t="s">
        <v>9</v>
      </c>
      <c r="D1037" s="1" t="s">
        <v>6</v>
      </c>
      <c r="E1037" s="1">
        <v>37</v>
      </c>
      <c r="F1037" s="1">
        <v>20</v>
      </c>
      <c r="G1037" s="1">
        <v>13</v>
      </c>
      <c r="H1037" s="1">
        <v>0</v>
      </c>
      <c r="I1037" s="1">
        <v>23</v>
      </c>
      <c r="J1037" s="1">
        <v>26</v>
      </c>
      <c r="K1037" s="1">
        <v>6</v>
      </c>
      <c r="L1037" s="1">
        <v>7</v>
      </c>
      <c r="M1037" s="1">
        <v>30</v>
      </c>
      <c r="N1037" s="1">
        <v>0</v>
      </c>
      <c r="O1037" s="1">
        <v>31</v>
      </c>
      <c r="P1037" s="1">
        <v>383</v>
      </c>
      <c r="Q1037" s="1">
        <v>525</v>
      </c>
    </row>
    <row r="1038" spans="1:17" x14ac:dyDescent="0.35">
      <c r="A1038" s="2">
        <v>1028</v>
      </c>
      <c r="D1038" s="1" t="s">
        <v>7</v>
      </c>
      <c r="E1038" s="1">
        <v>54</v>
      </c>
      <c r="F1038" s="1">
        <v>34</v>
      </c>
      <c r="G1038" s="1">
        <v>23</v>
      </c>
      <c r="H1038" s="1">
        <v>0</v>
      </c>
      <c r="I1038" s="1">
        <v>15</v>
      </c>
      <c r="J1038" s="1">
        <v>12</v>
      </c>
      <c r="K1038" s="1">
        <v>0</v>
      </c>
      <c r="L1038" s="1">
        <v>7</v>
      </c>
      <c r="M1038" s="1">
        <v>70</v>
      </c>
      <c r="N1038" s="1">
        <v>8</v>
      </c>
      <c r="O1038" s="1">
        <v>53</v>
      </c>
      <c r="P1038" s="1">
        <v>381</v>
      </c>
      <c r="Q1038" s="1">
        <v>576</v>
      </c>
    </row>
    <row r="1039" spans="1:17" x14ac:dyDescent="0.35">
      <c r="A1039" s="2">
        <v>1029</v>
      </c>
      <c r="D1039" s="1" t="s">
        <v>4</v>
      </c>
      <c r="E1039" s="1">
        <v>90</v>
      </c>
      <c r="F1039" s="1">
        <v>53</v>
      </c>
      <c r="G1039" s="1">
        <v>39</v>
      </c>
      <c r="H1039" s="1">
        <v>0</v>
      </c>
      <c r="I1039" s="1">
        <v>43</v>
      </c>
      <c r="J1039" s="1">
        <v>37</v>
      </c>
      <c r="K1039" s="1">
        <v>6</v>
      </c>
      <c r="L1039" s="1">
        <v>18</v>
      </c>
      <c r="M1039" s="1">
        <v>100</v>
      </c>
      <c r="N1039" s="1">
        <v>8</v>
      </c>
      <c r="O1039" s="1">
        <v>86</v>
      </c>
      <c r="P1039" s="1">
        <v>767</v>
      </c>
      <c r="Q1039" s="1">
        <v>1100</v>
      </c>
    </row>
    <row r="1040" spans="1:17" x14ac:dyDescent="0.35">
      <c r="A1040" s="2">
        <v>1030</v>
      </c>
      <c r="C1040" s="1" t="s">
        <v>10</v>
      </c>
      <c r="D1040" s="1" t="s">
        <v>6</v>
      </c>
      <c r="E1040" s="1">
        <v>284</v>
      </c>
      <c r="F1040" s="1">
        <v>49</v>
      </c>
      <c r="G1040" s="1">
        <v>147</v>
      </c>
      <c r="H1040" s="1">
        <v>68</v>
      </c>
      <c r="I1040" s="1">
        <v>240</v>
      </c>
      <c r="J1040" s="1">
        <v>312</v>
      </c>
      <c r="K1040" s="1">
        <v>47</v>
      </c>
      <c r="L1040" s="1">
        <v>84</v>
      </c>
      <c r="M1040" s="1">
        <v>74</v>
      </c>
      <c r="N1040" s="1">
        <v>77</v>
      </c>
      <c r="O1040" s="1">
        <v>160</v>
      </c>
      <c r="P1040" s="1">
        <v>416</v>
      </c>
      <c r="Q1040" s="1">
        <v>1270</v>
      </c>
    </row>
    <row r="1041" spans="1:17" x14ac:dyDescent="0.35">
      <c r="A1041" s="2">
        <v>1031</v>
      </c>
      <c r="D1041" s="1" t="s">
        <v>7</v>
      </c>
      <c r="E1041" s="1">
        <v>440</v>
      </c>
      <c r="F1041" s="1">
        <v>89</v>
      </c>
      <c r="G1041" s="1">
        <v>97</v>
      </c>
      <c r="H1041" s="1">
        <v>71</v>
      </c>
      <c r="I1041" s="1">
        <v>140</v>
      </c>
      <c r="J1041" s="1">
        <v>147</v>
      </c>
      <c r="K1041" s="1">
        <v>34</v>
      </c>
      <c r="L1041" s="1">
        <v>54</v>
      </c>
      <c r="M1041" s="1">
        <v>99</v>
      </c>
      <c r="N1041" s="1">
        <v>35</v>
      </c>
      <c r="O1041" s="1">
        <v>184</v>
      </c>
      <c r="P1041" s="1">
        <v>385</v>
      </c>
      <c r="Q1041" s="1">
        <v>1147</v>
      </c>
    </row>
    <row r="1042" spans="1:17" x14ac:dyDescent="0.35">
      <c r="A1042" s="2">
        <v>1032</v>
      </c>
      <c r="D1042" s="1" t="s">
        <v>4</v>
      </c>
      <c r="E1042" s="1">
        <v>715</v>
      </c>
      <c r="F1042" s="1">
        <v>136</v>
      </c>
      <c r="G1042" s="1">
        <v>246</v>
      </c>
      <c r="H1042" s="1">
        <v>142</v>
      </c>
      <c r="I1042" s="1">
        <v>380</v>
      </c>
      <c r="J1042" s="1">
        <v>456</v>
      </c>
      <c r="K1042" s="1">
        <v>82</v>
      </c>
      <c r="L1042" s="1">
        <v>145</v>
      </c>
      <c r="M1042" s="1">
        <v>176</v>
      </c>
      <c r="N1042" s="1">
        <v>115</v>
      </c>
      <c r="O1042" s="1">
        <v>347</v>
      </c>
      <c r="P1042" s="1">
        <v>803</v>
      </c>
      <c r="Q1042" s="1">
        <v>2414</v>
      </c>
    </row>
    <row r="1043" spans="1:17" x14ac:dyDescent="0.35">
      <c r="A1043" s="2">
        <v>1033</v>
      </c>
      <c r="C1043" s="1" t="s">
        <v>4</v>
      </c>
      <c r="D1043" s="1" t="s">
        <v>6</v>
      </c>
      <c r="E1043" s="1">
        <v>316</v>
      </c>
      <c r="F1043" s="1">
        <v>67</v>
      </c>
      <c r="G1043" s="1">
        <v>159</v>
      </c>
      <c r="H1043" s="1">
        <v>71</v>
      </c>
      <c r="I1043" s="1">
        <v>264</v>
      </c>
      <c r="J1043" s="1">
        <v>333</v>
      </c>
      <c r="K1043" s="1">
        <v>53</v>
      </c>
      <c r="L1043" s="1">
        <v>94</v>
      </c>
      <c r="M1043" s="1">
        <v>103</v>
      </c>
      <c r="N1043" s="1">
        <v>77</v>
      </c>
      <c r="O1043" s="1">
        <v>193</v>
      </c>
      <c r="P1043" s="1">
        <v>852</v>
      </c>
      <c r="Q1043" s="1">
        <v>1845</v>
      </c>
    </row>
    <row r="1044" spans="1:17" x14ac:dyDescent="0.35">
      <c r="A1044" s="2">
        <v>1034</v>
      </c>
      <c r="D1044" s="1" t="s">
        <v>7</v>
      </c>
      <c r="E1044" s="1">
        <v>494</v>
      </c>
      <c r="F1044" s="1">
        <v>129</v>
      </c>
      <c r="G1044" s="1">
        <v>118</v>
      </c>
      <c r="H1044" s="1">
        <v>71</v>
      </c>
      <c r="I1044" s="1">
        <v>160</v>
      </c>
      <c r="J1044" s="1">
        <v>151</v>
      </c>
      <c r="K1044" s="1">
        <v>36</v>
      </c>
      <c r="L1044" s="1">
        <v>67</v>
      </c>
      <c r="M1044" s="1">
        <v>175</v>
      </c>
      <c r="N1044" s="1">
        <v>39</v>
      </c>
      <c r="O1044" s="1">
        <v>241</v>
      </c>
      <c r="P1044" s="1">
        <v>816</v>
      </c>
      <c r="Q1044" s="1">
        <v>1784</v>
      </c>
    </row>
    <row r="1045" spans="1:17" x14ac:dyDescent="0.35">
      <c r="A1045" s="2">
        <v>1035</v>
      </c>
      <c r="D1045" s="1" t="s">
        <v>4</v>
      </c>
      <c r="E1045" s="1">
        <v>807</v>
      </c>
      <c r="F1045" s="1">
        <v>195</v>
      </c>
      <c r="G1045" s="1">
        <v>280</v>
      </c>
      <c r="H1045" s="1">
        <v>146</v>
      </c>
      <c r="I1045" s="1">
        <v>423</v>
      </c>
      <c r="J1045" s="1">
        <v>491</v>
      </c>
      <c r="K1045" s="1">
        <v>85</v>
      </c>
      <c r="L1045" s="1">
        <v>160</v>
      </c>
      <c r="M1045" s="1">
        <v>282</v>
      </c>
      <c r="N1045" s="1">
        <v>118</v>
      </c>
      <c r="O1045" s="1">
        <v>432</v>
      </c>
      <c r="P1045" s="1">
        <v>1667</v>
      </c>
      <c r="Q1045" s="1">
        <v>3624</v>
      </c>
    </row>
    <row r="1046" spans="1:17" x14ac:dyDescent="0.35">
      <c r="A1046" s="2">
        <v>1036</v>
      </c>
      <c r="B1046" s="1" t="s">
        <v>119</v>
      </c>
      <c r="C1046" s="1" t="s">
        <v>5</v>
      </c>
      <c r="D1046" s="1" t="s">
        <v>6</v>
      </c>
      <c r="E1046" s="1">
        <v>0</v>
      </c>
      <c r="F1046" s="1">
        <v>0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9</v>
      </c>
      <c r="Q1046" s="1">
        <v>10</v>
      </c>
    </row>
    <row r="1047" spans="1:17" x14ac:dyDescent="0.35">
      <c r="A1047" s="2">
        <v>1037</v>
      </c>
      <c r="D1047" s="1" t="s">
        <v>7</v>
      </c>
      <c r="E1047" s="1">
        <v>0</v>
      </c>
      <c r="F1047" s="1">
        <v>0</v>
      </c>
      <c r="G1047" s="1">
        <v>0</v>
      </c>
      <c r="H1047" s="1">
        <v>0</v>
      </c>
      <c r="I1047" s="1"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19</v>
      </c>
      <c r="Q1047" s="1">
        <v>19</v>
      </c>
    </row>
    <row r="1048" spans="1:17" x14ac:dyDescent="0.35">
      <c r="A1048" s="2">
        <v>1038</v>
      </c>
      <c r="D1048" s="1" t="s">
        <v>4</v>
      </c>
      <c r="E1048" s="1">
        <v>0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27</v>
      </c>
      <c r="Q1048" s="1">
        <v>26</v>
      </c>
    </row>
    <row r="1049" spans="1:17" x14ac:dyDescent="0.35">
      <c r="A1049" s="2">
        <v>1039</v>
      </c>
      <c r="C1049" s="1" t="s">
        <v>8</v>
      </c>
      <c r="D1049" s="1" t="s">
        <v>6</v>
      </c>
      <c r="E1049" s="1">
        <v>0</v>
      </c>
      <c r="F1049" s="1">
        <v>3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36</v>
      </c>
      <c r="Q1049" s="1">
        <v>39</v>
      </c>
    </row>
    <row r="1050" spans="1:17" x14ac:dyDescent="0.35">
      <c r="A1050" s="2">
        <v>1040</v>
      </c>
      <c r="D1050" s="1" t="s">
        <v>7</v>
      </c>
      <c r="E1050" s="1">
        <v>0</v>
      </c>
      <c r="F1050" s="1">
        <v>5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8</v>
      </c>
      <c r="N1050" s="1">
        <v>0</v>
      </c>
      <c r="O1050" s="1">
        <v>3</v>
      </c>
      <c r="P1050" s="1">
        <v>23</v>
      </c>
      <c r="Q1050" s="1">
        <v>34</v>
      </c>
    </row>
    <row r="1051" spans="1:17" x14ac:dyDescent="0.35">
      <c r="A1051" s="2">
        <v>1041</v>
      </c>
      <c r="D1051" s="1" t="s">
        <v>4</v>
      </c>
      <c r="E1051" s="1">
        <v>0</v>
      </c>
      <c r="F1051" s="1">
        <v>5</v>
      </c>
      <c r="G1051" s="1">
        <v>0</v>
      </c>
      <c r="H1051" s="1">
        <v>0</v>
      </c>
      <c r="I1051" s="1">
        <v>0</v>
      </c>
      <c r="J1051" s="1">
        <v>0</v>
      </c>
      <c r="K1051" s="1">
        <v>0</v>
      </c>
      <c r="L1051" s="1">
        <v>0</v>
      </c>
      <c r="M1051" s="1">
        <v>6</v>
      </c>
      <c r="N1051" s="1">
        <v>0</v>
      </c>
      <c r="O1051" s="1">
        <v>4</v>
      </c>
      <c r="P1051" s="1">
        <v>59</v>
      </c>
      <c r="Q1051" s="1">
        <v>71</v>
      </c>
    </row>
    <row r="1052" spans="1:17" x14ac:dyDescent="0.35">
      <c r="A1052" s="2">
        <v>1042</v>
      </c>
      <c r="C1052" s="1" t="s">
        <v>9</v>
      </c>
      <c r="D1052" s="1" t="s">
        <v>6</v>
      </c>
      <c r="E1052" s="1">
        <v>49</v>
      </c>
      <c r="F1052" s="1">
        <v>65</v>
      </c>
      <c r="G1052" s="1">
        <v>9</v>
      </c>
      <c r="H1052" s="1">
        <v>0</v>
      </c>
      <c r="I1052" s="1">
        <v>119</v>
      </c>
      <c r="J1052" s="1">
        <v>40</v>
      </c>
      <c r="K1052" s="1">
        <v>16</v>
      </c>
      <c r="L1052" s="1">
        <v>10</v>
      </c>
      <c r="M1052" s="1">
        <v>98</v>
      </c>
      <c r="N1052" s="1">
        <v>12</v>
      </c>
      <c r="O1052" s="1">
        <v>115</v>
      </c>
      <c r="P1052" s="1">
        <v>804</v>
      </c>
      <c r="Q1052" s="1">
        <v>1174</v>
      </c>
    </row>
    <row r="1053" spans="1:17" x14ac:dyDescent="0.35">
      <c r="A1053" s="2">
        <v>1043</v>
      </c>
      <c r="D1053" s="1" t="s">
        <v>7</v>
      </c>
      <c r="E1053" s="1">
        <v>150</v>
      </c>
      <c r="F1053" s="1">
        <v>114</v>
      </c>
      <c r="G1053" s="1">
        <v>27</v>
      </c>
      <c r="H1053" s="1">
        <v>0</v>
      </c>
      <c r="I1053" s="1">
        <v>115</v>
      </c>
      <c r="J1053" s="1">
        <v>14</v>
      </c>
      <c r="K1053" s="1">
        <v>7</v>
      </c>
      <c r="L1053" s="1">
        <v>5</v>
      </c>
      <c r="M1053" s="1">
        <v>137</v>
      </c>
      <c r="N1053" s="1">
        <v>6</v>
      </c>
      <c r="O1053" s="1">
        <v>146</v>
      </c>
      <c r="P1053" s="1">
        <v>726</v>
      </c>
      <c r="Q1053" s="1">
        <v>1222</v>
      </c>
    </row>
    <row r="1054" spans="1:17" x14ac:dyDescent="0.35">
      <c r="A1054" s="2">
        <v>1044</v>
      </c>
      <c r="D1054" s="1" t="s">
        <v>4</v>
      </c>
      <c r="E1054" s="1">
        <v>197</v>
      </c>
      <c r="F1054" s="1">
        <v>181</v>
      </c>
      <c r="G1054" s="1">
        <v>39</v>
      </c>
      <c r="H1054" s="1">
        <v>0</v>
      </c>
      <c r="I1054" s="1">
        <v>239</v>
      </c>
      <c r="J1054" s="1">
        <v>52</v>
      </c>
      <c r="K1054" s="1">
        <v>28</v>
      </c>
      <c r="L1054" s="1">
        <v>13</v>
      </c>
      <c r="M1054" s="1">
        <v>238</v>
      </c>
      <c r="N1054" s="1">
        <v>17</v>
      </c>
      <c r="O1054" s="1">
        <v>259</v>
      </c>
      <c r="P1054" s="1">
        <v>1528</v>
      </c>
      <c r="Q1054" s="1">
        <v>2399</v>
      </c>
    </row>
    <row r="1055" spans="1:17" x14ac:dyDescent="0.35">
      <c r="A1055" s="2">
        <v>1045</v>
      </c>
      <c r="C1055" s="1" t="s">
        <v>10</v>
      </c>
      <c r="D1055" s="1" t="s">
        <v>6</v>
      </c>
      <c r="E1055" s="1">
        <v>69</v>
      </c>
      <c r="F1055" s="1">
        <v>31</v>
      </c>
      <c r="G1055" s="1">
        <v>20</v>
      </c>
      <c r="H1055" s="1">
        <v>12</v>
      </c>
      <c r="I1055" s="1">
        <v>125</v>
      </c>
      <c r="J1055" s="1">
        <v>63</v>
      </c>
      <c r="K1055" s="1">
        <v>18</v>
      </c>
      <c r="L1055" s="1">
        <v>7</v>
      </c>
      <c r="M1055" s="1">
        <v>29</v>
      </c>
      <c r="N1055" s="1">
        <v>21</v>
      </c>
      <c r="O1055" s="1">
        <v>49</v>
      </c>
      <c r="P1055" s="1">
        <v>85</v>
      </c>
      <c r="Q1055" s="1">
        <v>322</v>
      </c>
    </row>
    <row r="1056" spans="1:17" x14ac:dyDescent="0.35">
      <c r="A1056" s="2">
        <v>1046</v>
      </c>
      <c r="D1056" s="1" t="s">
        <v>7</v>
      </c>
      <c r="E1056" s="1">
        <v>186</v>
      </c>
      <c r="F1056" s="1">
        <v>48</v>
      </c>
      <c r="G1056" s="1">
        <v>30</v>
      </c>
      <c r="H1056" s="1">
        <v>10</v>
      </c>
      <c r="I1056" s="1">
        <v>109</v>
      </c>
      <c r="J1056" s="1">
        <v>38</v>
      </c>
      <c r="K1056" s="1">
        <v>10</v>
      </c>
      <c r="L1056" s="1">
        <v>0</v>
      </c>
      <c r="M1056" s="1">
        <v>48</v>
      </c>
      <c r="N1056" s="1">
        <v>12</v>
      </c>
      <c r="O1056" s="1">
        <v>84</v>
      </c>
      <c r="P1056" s="1">
        <v>107</v>
      </c>
      <c r="Q1056" s="1">
        <v>406</v>
      </c>
    </row>
    <row r="1057" spans="1:17" x14ac:dyDescent="0.35">
      <c r="A1057" s="2">
        <v>1047</v>
      </c>
      <c r="D1057" s="1" t="s">
        <v>4</v>
      </c>
      <c r="E1057" s="1">
        <v>254</v>
      </c>
      <c r="F1057" s="1">
        <v>78</v>
      </c>
      <c r="G1057" s="1">
        <v>55</v>
      </c>
      <c r="H1057" s="1">
        <v>22</v>
      </c>
      <c r="I1057" s="1">
        <v>233</v>
      </c>
      <c r="J1057" s="1">
        <v>102</v>
      </c>
      <c r="K1057" s="1">
        <v>25</v>
      </c>
      <c r="L1057" s="1">
        <v>11</v>
      </c>
      <c r="M1057" s="1">
        <v>76</v>
      </c>
      <c r="N1057" s="1">
        <v>32</v>
      </c>
      <c r="O1057" s="1">
        <v>136</v>
      </c>
      <c r="P1057" s="1">
        <v>186</v>
      </c>
      <c r="Q1057" s="1">
        <v>732</v>
      </c>
    </row>
    <row r="1058" spans="1:17" x14ac:dyDescent="0.35">
      <c r="A1058" s="2">
        <v>1048</v>
      </c>
      <c r="C1058" s="1" t="s">
        <v>4</v>
      </c>
      <c r="D1058" s="1" t="s">
        <v>6</v>
      </c>
      <c r="E1058" s="1">
        <v>120</v>
      </c>
      <c r="F1058" s="1">
        <v>102</v>
      </c>
      <c r="G1058" s="1">
        <v>39</v>
      </c>
      <c r="H1058" s="1">
        <v>12</v>
      </c>
      <c r="I1058" s="1">
        <v>243</v>
      </c>
      <c r="J1058" s="1">
        <v>99</v>
      </c>
      <c r="K1058" s="1">
        <v>30</v>
      </c>
      <c r="L1058" s="1">
        <v>18</v>
      </c>
      <c r="M1058" s="1">
        <v>125</v>
      </c>
      <c r="N1058" s="1">
        <v>30</v>
      </c>
      <c r="O1058" s="1">
        <v>167</v>
      </c>
      <c r="P1058" s="1">
        <v>934</v>
      </c>
      <c r="Q1058" s="1">
        <v>1552</v>
      </c>
    </row>
    <row r="1059" spans="1:17" x14ac:dyDescent="0.35">
      <c r="A1059" s="2">
        <v>1049</v>
      </c>
      <c r="D1059" s="1" t="s">
        <v>7</v>
      </c>
      <c r="E1059" s="1">
        <v>333</v>
      </c>
      <c r="F1059" s="1">
        <v>162</v>
      </c>
      <c r="G1059" s="1">
        <v>61</v>
      </c>
      <c r="H1059" s="1">
        <v>10</v>
      </c>
      <c r="I1059" s="1">
        <v>225</v>
      </c>
      <c r="J1059" s="1">
        <v>53</v>
      </c>
      <c r="K1059" s="1">
        <v>17</v>
      </c>
      <c r="L1059" s="1">
        <v>11</v>
      </c>
      <c r="M1059" s="1">
        <v>192</v>
      </c>
      <c r="N1059" s="1">
        <v>17</v>
      </c>
      <c r="O1059" s="1">
        <v>234</v>
      </c>
      <c r="P1059" s="1">
        <v>863</v>
      </c>
      <c r="Q1059" s="1">
        <v>1677</v>
      </c>
    </row>
    <row r="1060" spans="1:17" x14ac:dyDescent="0.35">
      <c r="A1060" s="2">
        <v>1050</v>
      </c>
      <c r="D1060" s="1" t="s">
        <v>4</v>
      </c>
      <c r="E1060" s="1">
        <v>456</v>
      </c>
      <c r="F1060" s="1">
        <v>263</v>
      </c>
      <c r="G1060" s="1">
        <v>93</v>
      </c>
      <c r="H1060" s="1">
        <v>22</v>
      </c>
      <c r="I1060" s="1">
        <v>468</v>
      </c>
      <c r="J1060" s="1">
        <v>151</v>
      </c>
      <c r="K1060" s="1">
        <v>52</v>
      </c>
      <c r="L1060" s="1">
        <v>24</v>
      </c>
      <c r="M1060" s="1">
        <v>320</v>
      </c>
      <c r="N1060" s="1">
        <v>50</v>
      </c>
      <c r="O1060" s="1">
        <v>396</v>
      </c>
      <c r="P1060" s="1">
        <v>1797</v>
      </c>
      <c r="Q1060" s="1">
        <v>3227</v>
      </c>
    </row>
    <row r="1061" spans="1:17" x14ac:dyDescent="0.35">
      <c r="A1061" s="2">
        <v>1051</v>
      </c>
      <c r="B1061" s="1" t="s">
        <v>120</v>
      </c>
      <c r="C1061" s="1" t="s">
        <v>5</v>
      </c>
      <c r="D1061" s="1" t="s">
        <v>6</v>
      </c>
      <c r="E1061" s="1">
        <v>0</v>
      </c>
      <c r="F1061" s="1">
        <v>0</v>
      </c>
      <c r="G1061" s="1">
        <v>0</v>
      </c>
      <c r="H1061" s="1">
        <v>0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70</v>
      </c>
      <c r="Q1061" s="1">
        <v>71</v>
      </c>
    </row>
    <row r="1062" spans="1:17" x14ac:dyDescent="0.35">
      <c r="A1062" s="2">
        <v>1052</v>
      </c>
      <c r="D1062" s="1" t="s">
        <v>7</v>
      </c>
      <c r="E1062" s="1">
        <v>0</v>
      </c>
      <c r="F1062" s="1">
        <v>0</v>
      </c>
      <c r="G1062" s="1">
        <v>0</v>
      </c>
      <c r="H1062" s="1">
        <v>0</v>
      </c>
      <c r="I1062" s="1">
        <v>0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70</v>
      </c>
      <c r="Q1062" s="1">
        <v>71</v>
      </c>
    </row>
    <row r="1063" spans="1:17" x14ac:dyDescent="0.35">
      <c r="A1063" s="2">
        <v>1053</v>
      </c>
      <c r="D1063" s="1" t="s">
        <v>4</v>
      </c>
      <c r="E1063" s="1">
        <v>0</v>
      </c>
      <c r="F1063" s="1">
        <v>0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136</v>
      </c>
      <c r="Q1063" s="1">
        <v>145</v>
      </c>
    </row>
    <row r="1064" spans="1:17" x14ac:dyDescent="0.35">
      <c r="A1064" s="2">
        <v>1054</v>
      </c>
      <c r="C1064" s="1" t="s">
        <v>8</v>
      </c>
      <c r="D1064" s="1" t="s">
        <v>6</v>
      </c>
      <c r="E1064" s="1">
        <v>0</v>
      </c>
      <c r="F1064" s="1">
        <v>5</v>
      </c>
      <c r="G1064" s="1">
        <v>0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7</v>
      </c>
      <c r="N1064" s="1">
        <v>0</v>
      </c>
      <c r="O1064" s="1">
        <v>9</v>
      </c>
      <c r="P1064" s="1">
        <v>252</v>
      </c>
      <c r="Q1064" s="1">
        <v>271</v>
      </c>
    </row>
    <row r="1065" spans="1:17" x14ac:dyDescent="0.35">
      <c r="A1065" s="2">
        <v>1055</v>
      </c>
      <c r="D1065" s="1" t="s">
        <v>7</v>
      </c>
      <c r="E1065" s="1">
        <v>0</v>
      </c>
      <c r="F1065" s="1">
        <v>8</v>
      </c>
      <c r="G1065" s="1">
        <v>0</v>
      </c>
      <c r="H1065" s="1">
        <v>0</v>
      </c>
      <c r="I1065" s="1">
        <v>0</v>
      </c>
      <c r="J1065" s="1">
        <v>0</v>
      </c>
      <c r="K1065" s="1">
        <v>0</v>
      </c>
      <c r="L1065" s="1">
        <v>0</v>
      </c>
      <c r="M1065" s="1">
        <v>7</v>
      </c>
      <c r="N1065" s="1">
        <v>0</v>
      </c>
      <c r="O1065" s="1">
        <v>3</v>
      </c>
      <c r="P1065" s="1">
        <v>215</v>
      </c>
      <c r="Q1065" s="1">
        <v>240</v>
      </c>
    </row>
    <row r="1066" spans="1:17" x14ac:dyDescent="0.35">
      <c r="A1066" s="2">
        <v>1056</v>
      </c>
      <c r="D1066" s="1" t="s">
        <v>4</v>
      </c>
      <c r="E1066" s="1">
        <v>0</v>
      </c>
      <c r="F1066" s="1">
        <v>14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12</v>
      </c>
      <c r="N1066" s="1">
        <v>0</v>
      </c>
      <c r="O1066" s="1">
        <v>14</v>
      </c>
      <c r="P1066" s="1">
        <v>465</v>
      </c>
      <c r="Q1066" s="1">
        <v>507</v>
      </c>
    </row>
    <row r="1067" spans="1:17" x14ac:dyDescent="0.35">
      <c r="A1067" s="2">
        <v>1057</v>
      </c>
      <c r="C1067" s="1" t="s">
        <v>9</v>
      </c>
      <c r="D1067" s="1" t="s">
        <v>6</v>
      </c>
      <c r="E1067" s="1">
        <v>12</v>
      </c>
      <c r="F1067" s="1">
        <v>16</v>
      </c>
      <c r="G1067" s="1">
        <v>3</v>
      </c>
      <c r="H1067" s="1">
        <v>0</v>
      </c>
      <c r="I1067" s="1">
        <v>44</v>
      </c>
      <c r="J1067" s="1">
        <v>11</v>
      </c>
      <c r="K1067" s="1">
        <v>4</v>
      </c>
      <c r="L1067" s="1">
        <v>4</v>
      </c>
      <c r="M1067" s="1">
        <v>32</v>
      </c>
      <c r="N1067" s="1">
        <v>8</v>
      </c>
      <c r="O1067" s="1">
        <v>48</v>
      </c>
      <c r="P1067" s="1">
        <v>923</v>
      </c>
      <c r="Q1067" s="1">
        <v>1071</v>
      </c>
    </row>
    <row r="1068" spans="1:17" x14ac:dyDescent="0.35">
      <c r="A1068" s="2">
        <v>1058</v>
      </c>
      <c r="D1068" s="1" t="s">
        <v>7</v>
      </c>
      <c r="E1068" s="1">
        <v>41</v>
      </c>
      <c r="F1068" s="1">
        <v>39</v>
      </c>
      <c r="G1068" s="1">
        <v>8</v>
      </c>
      <c r="H1068" s="1">
        <v>0</v>
      </c>
      <c r="I1068" s="1">
        <v>53</v>
      </c>
      <c r="J1068" s="1">
        <v>5</v>
      </c>
      <c r="K1068" s="1">
        <v>13</v>
      </c>
      <c r="L1068" s="1">
        <v>5</v>
      </c>
      <c r="M1068" s="1">
        <v>31</v>
      </c>
      <c r="N1068" s="1">
        <v>4</v>
      </c>
      <c r="O1068" s="1">
        <v>68</v>
      </c>
      <c r="P1068" s="1">
        <v>1009</v>
      </c>
      <c r="Q1068" s="1">
        <v>1225</v>
      </c>
    </row>
    <row r="1069" spans="1:17" x14ac:dyDescent="0.35">
      <c r="A1069" s="2">
        <v>1059</v>
      </c>
      <c r="D1069" s="1" t="s">
        <v>4</v>
      </c>
      <c r="E1069" s="1">
        <v>52</v>
      </c>
      <c r="F1069" s="1">
        <v>53</v>
      </c>
      <c r="G1069" s="1">
        <v>8</v>
      </c>
      <c r="H1069" s="1">
        <v>0</v>
      </c>
      <c r="I1069" s="1">
        <v>96</v>
      </c>
      <c r="J1069" s="1">
        <v>13</v>
      </c>
      <c r="K1069" s="1">
        <v>19</v>
      </c>
      <c r="L1069" s="1">
        <v>3</v>
      </c>
      <c r="M1069" s="1">
        <v>61</v>
      </c>
      <c r="N1069" s="1">
        <v>5</v>
      </c>
      <c r="O1069" s="1">
        <v>116</v>
      </c>
      <c r="P1069" s="1">
        <v>1930</v>
      </c>
      <c r="Q1069" s="1">
        <v>2297</v>
      </c>
    </row>
    <row r="1070" spans="1:17" x14ac:dyDescent="0.35">
      <c r="A1070" s="2">
        <v>1060</v>
      </c>
      <c r="C1070" s="1" t="s">
        <v>10</v>
      </c>
      <c r="D1070" s="1" t="s">
        <v>6</v>
      </c>
      <c r="E1070" s="1">
        <v>3</v>
      </c>
      <c r="F1070" s="1">
        <v>0</v>
      </c>
      <c r="G1070" s="1">
        <v>0</v>
      </c>
      <c r="H1070" s="1">
        <v>6</v>
      </c>
      <c r="I1070" s="1">
        <v>11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8</v>
      </c>
      <c r="Q1070" s="1">
        <v>21</v>
      </c>
    </row>
    <row r="1071" spans="1:17" x14ac:dyDescent="0.35">
      <c r="A1071" s="2">
        <v>1061</v>
      </c>
      <c r="D1071" s="1" t="s">
        <v>7</v>
      </c>
      <c r="E1071" s="1">
        <v>5</v>
      </c>
      <c r="F1071" s="1">
        <v>6</v>
      </c>
      <c r="G1071" s="1">
        <v>0</v>
      </c>
      <c r="H1071" s="1">
        <v>0</v>
      </c>
      <c r="I1071" s="1">
        <v>5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7</v>
      </c>
      <c r="P1071" s="1">
        <v>16</v>
      </c>
      <c r="Q1071" s="1">
        <v>30</v>
      </c>
    </row>
    <row r="1072" spans="1:17" x14ac:dyDescent="0.35">
      <c r="A1072" s="2">
        <v>1062</v>
      </c>
      <c r="D1072" s="1" t="s">
        <v>4</v>
      </c>
      <c r="E1072" s="1">
        <v>10</v>
      </c>
      <c r="F1072" s="1">
        <v>6</v>
      </c>
      <c r="G1072" s="1">
        <v>0</v>
      </c>
      <c r="H1072" s="1">
        <v>5</v>
      </c>
      <c r="I1072" s="1">
        <v>19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7</v>
      </c>
      <c r="P1072" s="1">
        <v>22</v>
      </c>
      <c r="Q1072" s="1">
        <v>53</v>
      </c>
    </row>
    <row r="1073" spans="1:17" x14ac:dyDescent="0.35">
      <c r="A1073" s="2">
        <v>1063</v>
      </c>
      <c r="C1073" s="1" t="s">
        <v>4</v>
      </c>
      <c r="D1073" s="1" t="s">
        <v>6</v>
      </c>
      <c r="E1073" s="1">
        <v>19</v>
      </c>
      <c r="F1073" s="1">
        <v>24</v>
      </c>
      <c r="G1073" s="1">
        <v>0</v>
      </c>
      <c r="H1073" s="1">
        <v>0</v>
      </c>
      <c r="I1073" s="1">
        <v>57</v>
      </c>
      <c r="J1073" s="1">
        <v>10</v>
      </c>
      <c r="K1073" s="1">
        <v>4</v>
      </c>
      <c r="L1073" s="1">
        <v>4</v>
      </c>
      <c r="M1073" s="1">
        <v>35</v>
      </c>
      <c r="N1073" s="1">
        <v>7</v>
      </c>
      <c r="O1073" s="1">
        <v>63</v>
      </c>
      <c r="P1073" s="1">
        <v>1251</v>
      </c>
      <c r="Q1073" s="1">
        <v>1430</v>
      </c>
    </row>
    <row r="1074" spans="1:17" x14ac:dyDescent="0.35">
      <c r="A1074" s="2">
        <v>1064</v>
      </c>
      <c r="D1074" s="1" t="s">
        <v>7</v>
      </c>
      <c r="E1074" s="1">
        <v>47</v>
      </c>
      <c r="F1074" s="1">
        <v>52</v>
      </c>
      <c r="G1074" s="1">
        <v>8</v>
      </c>
      <c r="H1074" s="1">
        <v>0</v>
      </c>
      <c r="I1074" s="1">
        <v>63</v>
      </c>
      <c r="J1074" s="1">
        <v>9</v>
      </c>
      <c r="K1074" s="1">
        <v>14</v>
      </c>
      <c r="L1074" s="1">
        <v>5</v>
      </c>
      <c r="M1074" s="1">
        <v>36</v>
      </c>
      <c r="N1074" s="1">
        <v>4</v>
      </c>
      <c r="O1074" s="1">
        <v>78</v>
      </c>
      <c r="P1074" s="1">
        <v>1310</v>
      </c>
      <c r="Q1074" s="1">
        <v>1565</v>
      </c>
    </row>
    <row r="1075" spans="1:17" x14ac:dyDescent="0.35">
      <c r="A1075" s="2">
        <v>1065</v>
      </c>
      <c r="D1075" s="1" t="s">
        <v>4</v>
      </c>
      <c r="E1075" s="1">
        <v>65</v>
      </c>
      <c r="F1075" s="1">
        <v>72</v>
      </c>
      <c r="G1075" s="1">
        <v>9</v>
      </c>
      <c r="H1075" s="1">
        <v>6</v>
      </c>
      <c r="I1075" s="1">
        <v>118</v>
      </c>
      <c r="J1075" s="1">
        <v>14</v>
      </c>
      <c r="K1075" s="1">
        <v>18</v>
      </c>
      <c r="L1075" s="1">
        <v>3</v>
      </c>
      <c r="M1075" s="1">
        <v>70</v>
      </c>
      <c r="N1075" s="1">
        <v>11</v>
      </c>
      <c r="O1075" s="1">
        <v>141</v>
      </c>
      <c r="P1075" s="1">
        <v>2557</v>
      </c>
      <c r="Q1075" s="1">
        <v>2996</v>
      </c>
    </row>
    <row r="1076" spans="1:17" x14ac:dyDescent="0.35">
      <c r="A1076" s="2">
        <v>1066</v>
      </c>
      <c r="B1076" s="1" t="s">
        <v>121</v>
      </c>
      <c r="C1076" s="1" t="s">
        <v>5</v>
      </c>
      <c r="D1076" s="1" t="s">
        <v>6</v>
      </c>
      <c r="E1076" s="1">
        <v>0</v>
      </c>
      <c r="F1076" s="1">
        <v>0</v>
      </c>
      <c r="G1076" s="1">
        <v>0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3</v>
      </c>
      <c r="P1076" s="1">
        <v>25</v>
      </c>
      <c r="Q1076" s="1">
        <v>29</v>
      </c>
    </row>
    <row r="1077" spans="1:17" x14ac:dyDescent="0.35">
      <c r="A1077" s="2">
        <v>1067</v>
      </c>
      <c r="D1077" s="1" t="s">
        <v>7</v>
      </c>
      <c r="E1077" s="1">
        <v>0</v>
      </c>
      <c r="F1077" s="1">
        <v>0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20</v>
      </c>
      <c r="Q1077" s="1">
        <v>20</v>
      </c>
    </row>
    <row r="1078" spans="1:17" x14ac:dyDescent="0.35">
      <c r="A1078" s="2">
        <v>1068</v>
      </c>
      <c r="D1078" s="1" t="s">
        <v>4</v>
      </c>
      <c r="E1078" s="1">
        <v>0</v>
      </c>
      <c r="F1078" s="1">
        <v>0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3</v>
      </c>
      <c r="P1078" s="1">
        <v>49</v>
      </c>
      <c r="Q1078" s="1">
        <v>50</v>
      </c>
    </row>
    <row r="1079" spans="1:17" x14ac:dyDescent="0.35">
      <c r="A1079" s="2">
        <v>1069</v>
      </c>
      <c r="C1079" s="1" t="s">
        <v>8</v>
      </c>
      <c r="D1079" s="1" t="s">
        <v>6</v>
      </c>
      <c r="E1079" s="1">
        <v>0</v>
      </c>
      <c r="F1079" s="1">
        <v>0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3</v>
      </c>
      <c r="N1079" s="1">
        <v>0</v>
      </c>
      <c r="O1079" s="1">
        <v>0</v>
      </c>
      <c r="P1079" s="1">
        <v>33</v>
      </c>
      <c r="Q1079" s="1">
        <v>35</v>
      </c>
    </row>
    <row r="1080" spans="1:17" x14ac:dyDescent="0.35">
      <c r="A1080" s="2">
        <v>1070</v>
      </c>
      <c r="D1080" s="1" t="s">
        <v>7</v>
      </c>
      <c r="E1080" s="1">
        <v>0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4</v>
      </c>
      <c r="N1080" s="1">
        <v>0</v>
      </c>
      <c r="O1080" s="1">
        <v>0</v>
      </c>
      <c r="P1080" s="1">
        <v>32</v>
      </c>
      <c r="Q1080" s="1">
        <v>33</v>
      </c>
    </row>
    <row r="1081" spans="1:17" x14ac:dyDescent="0.35">
      <c r="A1081" s="2">
        <v>1071</v>
      </c>
      <c r="D1081" s="1" t="s">
        <v>4</v>
      </c>
      <c r="E1081" s="1">
        <v>0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10</v>
      </c>
      <c r="N1081" s="1">
        <v>0</v>
      </c>
      <c r="O1081" s="1">
        <v>4</v>
      </c>
      <c r="P1081" s="1">
        <v>62</v>
      </c>
      <c r="Q1081" s="1">
        <v>72</v>
      </c>
    </row>
    <row r="1082" spans="1:17" x14ac:dyDescent="0.35">
      <c r="A1082" s="2">
        <v>1072</v>
      </c>
      <c r="C1082" s="1" t="s">
        <v>9</v>
      </c>
      <c r="D1082" s="1" t="s">
        <v>6</v>
      </c>
      <c r="E1082" s="1">
        <v>43</v>
      </c>
      <c r="F1082" s="1">
        <v>53</v>
      </c>
      <c r="G1082" s="1">
        <v>20</v>
      </c>
      <c r="H1082" s="1">
        <v>0</v>
      </c>
      <c r="I1082" s="1">
        <v>49</v>
      </c>
      <c r="J1082" s="1">
        <v>32</v>
      </c>
      <c r="K1082" s="1">
        <v>12</v>
      </c>
      <c r="L1082" s="1">
        <v>9</v>
      </c>
      <c r="M1082" s="1">
        <v>65</v>
      </c>
      <c r="N1082" s="1">
        <v>17</v>
      </c>
      <c r="O1082" s="1">
        <v>65</v>
      </c>
      <c r="P1082" s="1">
        <v>662</v>
      </c>
      <c r="Q1082" s="1">
        <v>926</v>
      </c>
    </row>
    <row r="1083" spans="1:17" x14ac:dyDescent="0.35">
      <c r="A1083" s="2">
        <v>1073</v>
      </c>
      <c r="D1083" s="1" t="s">
        <v>7</v>
      </c>
      <c r="E1083" s="1">
        <v>96</v>
      </c>
      <c r="F1083" s="1">
        <v>82</v>
      </c>
      <c r="G1083" s="1">
        <v>27</v>
      </c>
      <c r="H1083" s="1">
        <v>0</v>
      </c>
      <c r="I1083" s="1">
        <v>47</v>
      </c>
      <c r="J1083" s="1">
        <v>10</v>
      </c>
      <c r="K1083" s="1">
        <v>9</v>
      </c>
      <c r="L1083" s="1">
        <v>9</v>
      </c>
      <c r="M1083" s="1">
        <v>106</v>
      </c>
      <c r="N1083" s="1">
        <v>7</v>
      </c>
      <c r="O1083" s="1">
        <v>89</v>
      </c>
      <c r="P1083" s="1">
        <v>613</v>
      </c>
      <c r="Q1083" s="1">
        <v>946</v>
      </c>
    </row>
    <row r="1084" spans="1:17" x14ac:dyDescent="0.35">
      <c r="A1084" s="2">
        <v>1074</v>
      </c>
      <c r="D1084" s="1" t="s">
        <v>4</v>
      </c>
      <c r="E1084" s="1">
        <v>134</v>
      </c>
      <c r="F1084" s="1">
        <v>135</v>
      </c>
      <c r="G1084" s="1">
        <v>43</v>
      </c>
      <c r="H1084" s="1">
        <v>0</v>
      </c>
      <c r="I1084" s="1">
        <v>100</v>
      </c>
      <c r="J1084" s="1">
        <v>41</v>
      </c>
      <c r="K1084" s="1">
        <v>24</v>
      </c>
      <c r="L1084" s="1">
        <v>16</v>
      </c>
      <c r="M1084" s="1">
        <v>176</v>
      </c>
      <c r="N1084" s="1">
        <v>21</v>
      </c>
      <c r="O1084" s="1">
        <v>159</v>
      </c>
      <c r="P1084" s="1">
        <v>1279</v>
      </c>
      <c r="Q1084" s="1">
        <v>1870</v>
      </c>
    </row>
    <row r="1085" spans="1:17" x14ac:dyDescent="0.35">
      <c r="A1085" s="2">
        <v>1075</v>
      </c>
      <c r="C1085" s="1" t="s">
        <v>10</v>
      </c>
      <c r="D1085" s="1" t="s">
        <v>6</v>
      </c>
      <c r="E1085" s="1">
        <v>89</v>
      </c>
      <c r="F1085" s="1">
        <v>16</v>
      </c>
      <c r="G1085" s="1">
        <v>53</v>
      </c>
      <c r="H1085" s="1">
        <v>14</v>
      </c>
      <c r="I1085" s="1">
        <v>108</v>
      </c>
      <c r="J1085" s="1">
        <v>84</v>
      </c>
      <c r="K1085" s="1">
        <v>23</v>
      </c>
      <c r="L1085" s="1">
        <v>17</v>
      </c>
      <c r="M1085" s="1">
        <v>32</v>
      </c>
      <c r="N1085" s="1">
        <v>26</v>
      </c>
      <c r="O1085" s="1">
        <v>67</v>
      </c>
      <c r="P1085" s="1">
        <v>179</v>
      </c>
      <c r="Q1085" s="1">
        <v>474</v>
      </c>
    </row>
    <row r="1086" spans="1:17" x14ac:dyDescent="0.35">
      <c r="A1086" s="2">
        <v>1076</v>
      </c>
      <c r="D1086" s="1" t="s">
        <v>7</v>
      </c>
      <c r="E1086" s="1">
        <v>164</v>
      </c>
      <c r="F1086" s="1">
        <v>46</v>
      </c>
      <c r="G1086" s="1">
        <v>32</v>
      </c>
      <c r="H1086" s="1">
        <v>22</v>
      </c>
      <c r="I1086" s="1">
        <v>83</v>
      </c>
      <c r="J1086" s="1">
        <v>41</v>
      </c>
      <c r="K1086" s="1">
        <v>11</v>
      </c>
      <c r="L1086" s="1">
        <v>14</v>
      </c>
      <c r="M1086" s="1">
        <v>72</v>
      </c>
      <c r="N1086" s="1">
        <v>17</v>
      </c>
      <c r="O1086" s="1">
        <v>65</v>
      </c>
      <c r="P1086" s="1">
        <v>159</v>
      </c>
      <c r="Q1086" s="1">
        <v>472</v>
      </c>
    </row>
    <row r="1087" spans="1:17" x14ac:dyDescent="0.35">
      <c r="A1087" s="2">
        <v>1077</v>
      </c>
      <c r="D1087" s="1" t="s">
        <v>4</v>
      </c>
      <c r="E1087" s="1">
        <v>250</v>
      </c>
      <c r="F1087" s="1">
        <v>69</v>
      </c>
      <c r="G1087" s="1">
        <v>87</v>
      </c>
      <c r="H1087" s="1">
        <v>32</v>
      </c>
      <c r="I1087" s="1">
        <v>191</v>
      </c>
      <c r="J1087" s="1">
        <v>122</v>
      </c>
      <c r="K1087" s="1">
        <v>32</v>
      </c>
      <c r="L1087" s="1">
        <v>29</v>
      </c>
      <c r="M1087" s="1">
        <v>101</v>
      </c>
      <c r="N1087" s="1">
        <v>46</v>
      </c>
      <c r="O1087" s="1">
        <v>132</v>
      </c>
      <c r="P1087" s="1">
        <v>335</v>
      </c>
      <c r="Q1087" s="1">
        <v>947</v>
      </c>
    </row>
    <row r="1088" spans="1:17" x14ac:dyDescent="0.35">
      <c r="A1088" s="2">
        <v>1078</v>
      </c>
      <c r="C1088" s="1" t="s">
        <v>4</v>
      </c>
      <c r="D1088" s="1" t="s">
        <v>6</v>
      </c>
      <c r="E1088" s="1">
        <v>129</v>
      </c>
      <c r="F1088" s="1">
        <v>80</v>
      </c>
      <c r="G1088" s="1">
        <v>73</v>
      </c>
      <c r="H1088" s="1">
        <v>14</v>
      </c>
      <c r="I1088" s="1">
        <v>161</v>
      </c>
      <c r="J1088" s="1">
        <v>117</v>
      </c>
      <c r="K1088" s="1">
        <v>38</v>
      </c>
      <c r="L1088" s="1">
        <v>31</v>
      </c>
      <c r="M1088" s="1">
        <v>105</v>
      </c>
      <c r="N1088" s="1">
        <v>46</v>
      </c>
      <c r="O1088" s="1">
        <v>139</v>
      </c>
      <c r="P1088" s="1">
        <v>898</v>
      </c>
      <c r="Q1088" s="1">
        <v>1465</v>
      </c>
    </row>
    <row r="1089" spans="1:17" x14ac:dyDescent="0.35">
      <c r="A1089" s="2">
        <v>1079</v>
      </c>
      <c r="D1089" s="1" t="s">
        <v>7</v>
      </c>
      <c r="E1089" s="1">
        <v>256</v>
      </c>
      <c r="F1089" s="1">
        <v>126</v>
      </c>
      <c r="G1089" s="1">
        <v>58</v>
      </c>
      <c r="H1089" s="1">
        <v>22</v>
      </c>
      <c r="I1089" s="1">
        <v>128</v>
      </c>
      <c r="J1089" s="1">
        <v>50</v>
      </c>
      <c r="K1089" s="1">
        <v>18</v>
      </c>
      <c r="L1089" s="1">
        <v>22</v>
      </c>
      <c r="M1089" s="1">
        <v>180</v>
      </c>
      <c r="N1089" s="1">
        <v>25</v>
      </c>
      <c r="O1089" s="1">
        <v>158</v>
      </c>
      <c r="P1089" s="1">
        <v>824</v>
      </c>
      <c r="Q1089" s="1">
        <v>1469</v>
      </c>
    </row>
    <row r="1090" spans="1:17" x14ac:dyDescent="0.35">
      <c r="A1090" s="2">
        <v>1080</v>
      </c>
      <c r="D1090" s="1" t="s">
        <v>4</v>
      </c>
      <c r="E1090" s="1">
        <v>383</v>
      </c>
      <c r="F1090" s="1">
        <v>203</v>
      </c>
      <c r="G1090" s="1">
        <v>129</v>
      </c>
      <c r="H1090" s="1">
        <v>36</v>
      </c>
      <c r="I1090" s="1">
        <v>289</v>
      </c>
      <c r="J1090" s="1">
        <v>165</v>
      </c>
      <c r="K1090" s="1">
        <v>54</v>
      </c>
      <c r="L1090" s="1">
        <v>49</v>
      </c>
      <c r="M1090" s="1">
        <v>287</v>
      </c>
      <c r="N1090" s="1">
        <v>65</v>
      </c>
      <c r="O1090" s="1">
        <v>292</v>
      </c>
      <c r="P1090" s="1">
        <v>1719</v>
      </c>
      <c r="Q1090" s="1">
        <v>2942</v>
      </c>
    </row>
    <row r="1091" spans="1:17" x14ac:dyDescent="0.35">
      <c r="A1091" s="2">
        <v>1081</v>
      </c>
      <c r="B1091" s="1" t="s">
        <v>122</v>
      </c>
      <c r="C1091" s="1" t="s">
        <v>5</v>
      </c>
      <c r="D1091" s="1" t="s">
        <v>6</v>
      </c>
      <c r="E1091" s="1">
        <v>0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6</v>
      </c>
      <c r="P1091" s="1">
        <v>123</v>
      </c>
      <c r="Q1091" s="1">
        <v>131</v>
      </c>
    </row>
    <row r="1092" spans="1:17" x14ac:dyDescent="0.35">
      <c r="A1092" s="2">
        <v>1082</v>
      </c>
      <c r="D1092" s="1" t="s">
        <v>7</v>
      </c>
      <c r="E1092" s="1">
        <v>0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135</v>
      </c>
      <c r="Q1092" s="1">
        <v>141</v>
      </c>
    </row>
    <row r="1093" spans="1:17" x14ac:dyDescent="0.35">
      <c r="A1093" s="2">
        <v>1083</v>
      </c>
      <c r="D1093" s="1" t="s">
        <v>4</v>
      </c>
      <c r="E1093" s="1">
        <v>0</v>
      </c>
      <c r="F1093" s="1">
        <v>3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6</v>
      </c>
      <c r="P1093" s="1">
        <v>263</v>
      </c>
      <c r="Q1093" s="1">
        <v>268</v>
      </c>
    </row>
    <row r="1094" spans="1:17" x14ac:dyDescent="0.35">
      <c r="A1094" s="2">
        <v>1084</v>
      </c>
      <c r="C1094" s="1" t="s">
        <v>8</v>
      </c>
      <c r="D1094" s="1" t="s">
        <v>6</v>
      </c>
      <c r="E1094" s="1">
        <v>0</v>
      </c>
      <c r="F1094" s="1">
        <v>4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3</v>
      </c>
      <c r="P1094" s="1">
        <v>107</v>
      </c>
      <c r="Q1094" s="1">
        <v>113</v>
      </c>
    </row>
    <row r="1095" spans="1:17" x14ac:dyDescent="0.35">
      <c r="A1095" s="2">
        <v>1085</v>
      </c>
      <c r="D1095" s="1" t="s">
        <v>7</v>
      </c>
      <c r="E1095" s="1">
        <v>0</v>
      </c>
      <c r="F1095" s="1">
        <v>0</v>
      </c>
      <c r="G1095" s="1">
        <v>0</v>
      </c>
      <c r="H1095" s="1">
        <v>0</v>
      </c>
      <c r="I1095" s="1">
        <v>0</v>
      </c>
      <c r="J1095" s="1">
        <v>0</v>
      </c>
      <c r="K1095" s="1">
        <v>0</v>
      </c>
      <c r="L1095" s="1">
        <v>0</v>
      </c>
      <c r="M1095" s="1">
        <v>8</v>
      </c>
      <c r="N1095" s="1">
        <v>0</v>
      </c>
      <c r="O1095" s="1">
        <v>0</v>
      </c>
      <c r="P1095" s="1">
        <v>98</v>
      </c>
      <c r="Q1095" s="1">
        <v>106</v>
      </c>
    </row>
    <row r="1096" spans="1:17" x14ac:dyDescent="0.35">
      <c r="A1096" s="2">
        <v>1086</v>
      </c>
      <c r="D1096" s="1" t="s">
        <v>4</v>
      </c>
      <c r="E1096" s="1">
        <v>0</v>
      </c>
      <c r="F1096" s="1">
        <v>4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9</v>
      </c>
      <c r="N1096" s="1">
        <v>0</v>
      </c>
      <c r="O1096" s="1">
        <v>4</v>
      </c>
      <c r="P1096" s="1">
        <v>207</v>
      </c>
      <c r="Q1096" s="1">
        <v>222</v>
      </c>
    </row>
    <row r="1097" spans="1:17" x14ac:dyDescent="0.35">
      <c r="A1097" s="2">
        <v>1087</v>
      </c>
      <c r="C1097" s="1" t="s">
        <v>9</v>
      </c>
      <c r="D1097" s="1" t="s">
        <v>6</v>
      </c>
      <c r="E1097" s="1">
        <v>19</v>
      </c>
      <c r="F1097" s="1">
        <v>49</v>
      </c>
      <c r="G1097" s="1">
        <v>10</v>
      </c>
      <c r="H1097" s="1">
        <v>0</v>
      </c>
      <c r="I1097" s="1">
        <v>61</v>
      </c>
      <c r="J1097" s="1">
        <v>24</v>
      </c>
      <c r="K1097" s="1">
        <v>3</v>
      </c>
      <c r="L1097" s="1">
        <v>0</v>
      </c>
      <c r="M1097" s="1">
        <v>20</v>
      </c>
      <c r="N1097" s="1">
        <v>3</v>
      </c>
      <c r="O1097" s="1">
        <v>80</v>
      </c>
      <c r="P1097" s="1">
        <v>1089</v>
      </c>
      <c r="Q1097" s="1">
        <v>1312</v>
      </c>
    </row>
    <row r="1098" spans="1:17" x14ac:dyDescent="0.35">
      <c r="A1098" s="2">
        <v>1088</v>
      </c>
      <c r="D1098" s="1" t="s">
        <v>7</v>
      </c>
      <c r="E1098" s="1">
        <v>8</v>
      </c>
      <c r="F1098" s="1">
        <v>23</v>
      </c>
      <c r="G1098" s="1">
        <v>10</v>
      </c>
      <c r="H1098" s="1">
        <v>0</v>
      </c>
      <c r="I1098" s="1">
        <v>32</v>
      </c>
      <c r="J1098" s="1">
        <v>9</v>
      </c>
      <c r="K1098" s="1">
        <v>4</v>
      </c>
      <c r="L1098" s="1">
        <v>0</v>
      </c>
      <c r="M1098" s="1">
        <v>23</v>
      </c>
      <c r="N1098" s="1">
        <v>0</v>
      </c>
      <c r="O1098" s="1">
        <v>60</v>
      </c>
      <c r="P1098" s="1">
        <v>795</v>
      </c>
      <c r="Q1098" s="1">
        <v>932</v>
      </c>
    </row>
    <row r="1099" spans="1:17" x14ac:dyDescent="0.35">
      <c r="A1099" s="2">
        <v>1089</v>
      </c>
      <c r="D1099" s="1" t="s">
        <v>4</v>
      </c>
      <c r="E1099" s="1">
        <v>20</v>
      </c>
      <c r="F1099" s="1">
        <v>72</v>
      </c>
      <c r="G1099" s="1">
        <v>19</v>
      </c>
      <c r="H1099" s="1">
        <v>0</v>
      </c>
      <c r="I1099" s="1">
        <v>92</v>
      </c>
      <c r="J1099" s="1">
        <v>33</v>
      </c>
      <c r="K1099" s="1">
        <v>7</v>
      </c>
      <c r="L1099" s="1">
        <v>0</v>
      </c>
      <c r="M1099" s="1">
        <v>46</v>
      </c>
      <c r="N1099" s="1">
        <v>5</v>
      </c>
      <c r="O1099" s="1">
        <v>139</v>
      </c>
      <c r="P1099" s="1">
        <v>1879</v>
      </c>
      <c r="Q1099" s="1">
        <v>2239</v>
      </c>
    </row>
    <row r="1100" spans="1:17" x14ac:dyDescent="0.35">
      <c r="A1100" s="2">
        <v>1090</v>
      </c>
      <c r="C1100" s="1" t="s">
        <v>10</v>
      </c>
      <c r="D1100" s="1" t="s">
        <v>6</v>
      </c>
      <c r="E1100" s="1">
        <v>4</v>
      </c>
      <c r="F1100" s="1">
        <v>3</v>
      </c>
      <c r="G1100" s="1">
        <v>4</v>
      </c>
      <c r="H1100" s="1">
        <v>0</v>
      </c>
      <c r="I1100" s="1">
        <v>11</v>
      </c>
      <c r="J1100" s="1">
        <v>0</v>
      </c>
      <c r="K1100" s="1">
        <v>0</v>
      </c>
      <c r="L1100" s="1">
        <v>0</v>
      </c>
      <c r="M1100" s="1">
        <v>3</v>
      </c>
      <c r="N1100" s="1">
        <v>0</v>
      </c>
      <c r="O1100" s="1">
        <v>6</v>
      </c>
      <c r="P1100" s="1">
        <v>21</v>
      </c>
      <c r="Q1100" s="1">
        <v>44</v>
      </c>
    </row>
    <row r="1101" spans="1:17" x14ac:dyDescent="0.35">
      <c r="A1101" s="2">
        <v>1091</v>
      </c>
      <c r="D1101" s="1" t="s">
        <v>7</v>
      </c>
      <c r="E1101" s="1">
        <v>0</v>
      </c>
      <c r="F1101" s="1">
        <v>0</v>
      </c>
      <c r="G1101" s="1">
        <v>3</v>
      </c>
      <c r="H1101" s="1">
        <v>0</v>
      </c>
      <c r="I1101" s="1">
        <v>5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8</v>
      </c>
      <c r="Q1101" s="1">
        <v>28</v>
      </c>
    </row>
    <row r="1102" spans="1:17" x14ac:dyDescent="0.35">
      <c r="A1102" s="2">
        <v>1092</v>
      </c>
      <c r="D1102" s="1" t="s">
        <v>4</v>
      </c>
      <c r="E1102" s="1">
        <v>5</v>
      </c>
      <c r="F1102" s="1">
        <v>0</v>
      </c>
      <c r="G1102" s="1">
        <v>4</v>
      </c>
      <c r="H1102" s="1">
        <v>3</v>
      </c>
      <c r="I1102" s="1">
        <v>18</v>
      </c>
      <c r="J1102" s="1">
        <v>5</v>
      </c>
      <c r="K1102" s="1">
        <v>0</v>
      </c>
      <c r="L1102" s="1">
        <v>3</v>
      </c>
      <c r="M1102" s="1">
        <v>7</v>
      </c>
      <c r="N1102" s="1">
        <v>0</v>
      </c>
      <c r="O1102" s="1">
        <v>6</v>
      </c>
      <c r="P1102" s="1">
        <v>34</v>
      </c>
      <c r="Q1102" s="1">
        <v>72</v>
      </c>
    </row>
    <row r="1103" spans="1:17" x14ac:dyDescent="0.35">
      <c r="A1103" s="2">
        <v>1093</v>
      </c>
      <c r="C1103" s="1" t="s">
        <v>4</v>
      </c>
      <c r="D1103" s="1" t="s">
        <v>6</v>
      </c>
      <c r="E1103" s="1">
        <v>16</v>
      </c>
      <c r="F1103" s="1">
        <v>54</v>
      </c>
      <c r="G1103" s="1">
        <v>12</v>
      </c>
      <c r="H1103" s="1">
        <v>0</v>
      </c>
      <c r="I1103" s="1">
        <v>74</v>
      </c>
      <c r="J1103" s="1">
        <v>26</v>
      </c>
      <c r="K1103" s="1">
        <v>6</v>
      </c>
      <c r="L1103" s="1">
        <v>3</v>
      </c>
      <c r="M1103" s="1">
        <v>27</v>
      </c>
      <c r="N1103" s="1">
        <v>4</v>
      </c>
      <c r="O1103" s="1">
        <v>94</v>
      </c>
      <c r="P1103" s="1">
        <v>1343</v>
      </c>
      <c r="Q1103" s="1">
        <v>1603</v>
      </c>
    </row>
    <row r="1104" spans="1:17" x14ac:dyDescent="0.35">
      <c r="A1104" s="2">
        <v>1094</v>
      </c>
      <c r="D1104" s="1" t="s">
        <v>7</v>
      </c>
      <c r="E1104" s="1">
        <v>7</v>
      </c>
      <c r="F1104" s="1">
        <v>28</v>
      </c>
      <c r="G1104" s="1">
        <v>11</v>
      </c>
      <c r="H1104" s="1">
        <v>0</v>
      </c>
      <c r="I1104" s="1">
        <v>38</v>
      </c>
      <c r="J1104" s="1">
        <v>6</v>
      </c>
      <c r="K1104" s="1">
        <v>4</v>
      </c>
      <c r="L1104" s="1">
        <v>0</v>
      </c>
      <c r="M1104" s="1">
        <v>33</v>
      </c>
      <c r="N1104" s="1">
        <v>0</v>
      </c>
      <c r="O1104" s="1">
        <v>63</v>
      </c>
      <c r="P1104" s="1">
        <v>1039</v>
      </c>
      <c r="Q1104" s="1">
        <v>1199</v>
      </c>
    </row>
    <row r="1105" spans="1:17" x14ac:dyDescent="0.35">
      <c r="A1105" s="2">
        <v>1095</v>
      </c>
      <c r="D1105" s="1" t="s">
        <v>4</v>
      </c>
      <c r="E1105" s="1">
        <v>28</v>
      </c>
      <c r="F1105" s="1">
        <v>85</v>
      </c>
      <c r="G1105" s="1">
        <v>20</v>
      </c>
      <c r="H1105" s="1">
        <v>4</v>
      </c>
      <c r="I1105" s="1">
        <v>110</v>
      </c>
      <c r="J1105" s="1">
        <v>35</v>
      </c>
      <c r="K1105" s="1">
        <v>9</v>
      </c>
      <c r="L1105" s="1">
        <v>4</v>
      </c>
      <c r="M1105" s="1">
        <v>64</v>
      </c>
      <c r="N1105" s="1">
        <v>7</v>
      </c>
      <c r="O1105" s="1">
        <v>159</v>
      </c>
      <c r="P1105" s="1">
        <v>2378</v>
      </c>
      <c r="Q1105" s="1">
        <v>2799</v>
      </c>
    </row>
    <row r="1106" spans="1:17" x14ac:dyDescent="0.35">
      <c r="A1106" s="2">
        <v>1096</v>
      </c>
      <c r="B1106" s="1" t="s">
        <v>123</v>
      </c>
      <c r="C1106" s="1" t="s">
        <v>5</v>
      </c>
      <c r="D1106" s="1" t="s">
        <v>6</v>
      </c>
      <c r="E1106" s="1">
        <v>0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35</v>
      </c>
      <c r="Q1106" s="1">
        <v>40</v>
      </c>
    </row>
    <row r="1107" spans="1:17" x14ac:dyDescent="0.35">
      <c r="A1107" s="2">
        <v>1097</v>
      </c>
      <c r="D1107" s="1" t="s">
        <v>7</v>
      </c>
      <c r="E1107" s="1">
        <v>0</v>
      </c>
      <c r="F1107" s="1">
        <v>0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31</v>
      </c>
      <c r="Q1107" s="1">
        <v>37</v>
      </c>
    </row>
    <row r="1108" spans="1:17" x14ac:dyDescent="0.35">
      <c r="A1108" s="2">
        <v>1098</v>
      </c>
      <c r="D1108" s="1" t="s">
        <v>4</v>
      </c>
      <c r="E1108" s="1">
        <v>0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5</v>
      </c>
      <c r="P1108" s="1">
        <v>71</v>
      </c>
      <c r="Q1108" s="1">
        <v>74</v>
      </c>
    </row>
    <row r="1109" spans="1:17" x14ac:dyDescent="0.35">
      <c r="A1109" s="2">
        <v>1099</v>
      </c>
      <c r="C1109" s="1" t="s">
        <v>8</v>
      </c>
      <c r="D1109" s="1" t="s">
        <v>6</v>
      </c>
      <c r="E1109" s="1">
        <v>0</v>
      </c>
      <c r="F1109" s="1">
        <v>3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3</v>
      </c>
      <c r="N1109" s="1">
        <v>0</v>
      </c>
      <c r="O1109" s="1">
        <v>4</v>
      </c>
      <c r="P1109" s="1">
        <v>64</v>
      </c>
      <c r="Q1109" s="1">
        <v>68</v>
      </c>
    </row>
    <row r="1110" spans="1:17" x14ac:dyDescent="0.35">
      <c r="A1110" s="2">
        <v>1100</v>
      </c>
      <c r="D1110" s="1" t="s">
        <v>7</v>
      </c>
      <c r="E1110" s="1">
        <v>0</v>
      </c>
      <c r="F1110" s="1">
        <v>0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  <c r="M1110" s="1">
        <v>9</v>
      </c>
      <c r="N1110" s="1">
        <v>0</v>
      </c>
      <c r="O1110" s="1">
        <v>3</v>
      </c>
      <c r="P1110" s="1">
        <v>59</v>
      </c>
      <c r="Q1110" s="1">
        <v>70</v>
      </c>
    </row>
    <row r="1111" spans="1:17" x14ac:dyDescent="0.35">
      <c r="A1111" s="2">
        <v>1101</v>
      </c>
      <c r="D1111" s="1" t="s">
        <v>4</v>
      </c>
      <c r="E1111" s="1">
        <v>0</v>
      </c>
      <c r="F1111" s="1">
        <v>3</v>
      </c>
      <c r="G1111" s="1">
        <v>0</v>
      </c>
      <c r="H1111" s="1">
        <v>0</v>
      </c>
      <c r="I1111" s="1">
        <v>0</v>
      </c>
      <c r="J1111" s="1">
        <v>0</v>
      </c>
      <c r="K1111" s="1">
        <v>0</v>
      </c>
      <c r="L1111" s="1">
        <v>0</v>
      </c>
      <c r="M1111" s="1">
        <v>4</v>
      </c>
      <c r="N1111" s="1">
        <v>0</v>
      </c>
      <c r="O1111" s="1">
        <v>0</v>
      </c>
      <c r="P1111" s="1">
        <v>129</v>
      </c>
      <c r="Q1111" s="1">
        <v>141</v>
      </c>
    </row>
    <row r="1112" spans="1:17" x14ac:dyDescent="0.35">
      <c r="A1112" s="2">
        <v>1102</v>
      </c>
      <c r="C1112" s="1" t="s">
        <v>9</v>
      </c>
      <c r="D1112" s="1" t="s">
        <v>6</v>
      </c>
      <c r="E1112" s="1">
        <v>74</v>
      </c>
      <c r="F1112" s="1">
        <v>88</v>
      </c>
      <c r="G1112" s="1">
        <v>23</v>
      </c>
      <c r="H1112" s="1">
        <v>0</v>
      </c>
      <c r="I1112" s="1">
        <v>53</v>
      </c>
      <c r="J1112" s="1">
        <v>34</v>
      </c>
      <c r="K1112" s="1">
        <v>14</v>
      </c>
      <c r="L1112" s="1">
        <v>13</v>
      </c>
      <c r="M1112" s="1">
        <v>93</v>
      </c>
      <c r="N1112" s="1">
        <v>8</v>
      </c>
      <c r="O1112" s="1">
        <v>89</v>
      </c>
      <c r="P1112" s="1">
        <v>612</v>
      </c>
      <c r="Q1112" s="1">
        <v>941</v>
      </c>
    </row>
    <row r="1113" spans="1:17" x14ac:dyDescent="0.35">
      <c r="A1113" s="2">
        <v>1103</v>
      </c>
      <c r="D1113" s="1" t="s">
        <v>7</v>
      </c>
      <c r="E1113" s="1">
        <v>121</v>
      </c>
      <c r="F1113" s="1">
        <v>142</v>
      </c>
      <c r="G1113" s="1">
        <v>54</v>
      </c>
      <c r="H1113" s="1">
        <v>3</v>
      </c>
      <c r="I1113" s="1">
        <v>59</v>
      </c>
      <c r="J1113" s="1">
        <v>25</v>
      </c>
      <c r="K1113" s="1">
        <v>10</v>
      </c>
      <c r="L1113" s="1">
        <v>11</v>
      </c>
      <c r="M1113" s="1">
        <v>179</v>
      </c>
      <c r="N1113" s="1">
        <v>3</v>
      </c>
      <c r="O1113" s="1">
        <v>160</v>
      </c>
      <c r="P1113" s="1">
        <v>738</v>
      </c>
      <c r="Q1113" s="1">
        <v>1227</v>
      </c>
    </row>
    <row r="1114" spans="1:17" x14ac:dyDescent="0.35">
      <c r="A1114" s="2">
        <v>1104</v>
      </c>
      <c r="D1114" s="1" t="s">
        <v>4</v>
      </c>
      <c r="E1114" s="1">
        <v>191</v>
      </c>
      <c r="F1114" s="1">
        <v>227</v>
      </c>
      <c r="G1114" s="1">
        <v>70</v>
      </c>
      <c r="H1114" s="1">
        <v>3</v>
      </c>
      <c r="I1114" s="1">
        <v>106</v>
      </c>
      <c r="J1114" s="1">
        <v>58</v>
      </c>
      <c r="K1114" s="1">
        <v>18</v>
      </c>
      <c r="L1114" s="1">
        <v>30</v>
      </c>
      <c r="M1114" s="1">
        <v>267</v>
      </c>
      <c r="N1114" s="1">
        <v>8</v>
      </c>
      <c r="O1114" s="1">
        <v>252</v>
      </c>
      <c r="P1114" s="1">
        <v>1343</v>
      </c>
      <c r="Q1114" s="1">
        <v>2173</v>
      </c>
    </row>
    <row r="1115" spans="1:17" x14ac:dyDescent="0.35">
      <c r="A1115" s="2">
        <v>1105</v>
      </c>
      <c r="C1115" s="1" t="s">
        <v>10</v>
      </c>
      <c r="D1115" s="1" t="s">
        <v>6</v>
      </c>
      <c r="E1115" s="1">
        <v>19</v>
      </c>
      <c r="F1115" s="1">
        <v>12</v>
      </c>
      <c r="G1115" s="1">
        <v>10</v>
      </c>
      <c r="H1115" s="1">
        <v>3</v>
      </c>
      <c r="I1115" s="1">
        <v>15</v>
      </c>
      <c r="J1115" s="1">
        <v>19</v>
      </c>
      <c r="K1115" s="1">
        <v>0</v>
      </c>
      <c r="L1115" s="1">
        <v>0</v>
      </c>
      <c r="M1115" s="1">
        <v>7</v>
      </c>
      <c r="N1115" s="1">
        <v>0</v>
      </c>
      <c r="O1115" s="1">
        <v>9</v>
      </c>
      <c r="P1115" s="1">
        <v>36</v>
      </c>
      <c r="Q1115" s="1">
        <v>94</v>
      </c>
    </row>
    <row r="1116" spans="1:17" x14ac:dyDescent="0.35">
      <c r="A1116" s="2">
        <v>1106</v>
      </c>
      <c r="D1116" s="1" t="s">
        <v>7</v>
      </c>
      <c r="E1116" s="1">
        <v>55</v>
      </c>
      <c r="F1116" s="1">
        <v>30</v>
      </c>
      <c r="G1116" s="1">
        <v>16</v>
      </c>
      <c r="H1116" s="1">
        <v>4</v>
      </c>
      <c r="I1116" s="1">
        <v>38</v>
      </c>
      <c r="J1116" s="1">
        <v>14</v>
      </c>
      <c r="K1116" s="1">
        <v>0</v>
      </c>
      <c r="L1116" s="1">
        <v>6</v>
      </c>
      <c r="M1116" s="1">
        <v>19</v>
      </c>
      <c r="N1116" s="1">
        <v>3</v>
      </c>
      <c r="O1116" s="1">
        <v>31</v>
      </c>
      <c r="P1116" s="1">
        <v>45</v>
      </c>
      <c r="Q1116" s="1">
        <v>159</v>
      </c>
    </row>
    <row r="1117" spans="1:17" x14ac:dyDescent="0.35">
      <c r="A1117" s="2">
        <v>1107</v>
      </c>
      <c r="D1117" s="1" t="s">
        <v>4</v>
      </c>
      <c r="E1117" s="1">
        <v>70</v>
      </c>
      <c r="F1117" s="1">
        <v>35</v>
      </c>
      <c r="G1117" s="1">
        <v>22</v>
      </c>
      <c r="H1117" s="1">
        <v>8</v>
      </c>
      <c r="I1117" s="1">
        <v>54</v>
      </c>
      <c r="J1117" s="1">
        <v>34</v>
      </c>
      <c r="K1117" s="1">
        <v>0</v>
      </c>
      <c r="L1117" s="1">
        <v>7</v>
      </c>
      <c r="M1117" s="1">
        <v>30</v>
      </c>
      <c r="N1117" s="1">
        <v>6</v>
      </c>
      <c r="O1117" s="1">
        <v>43</v>
      </c>
      <c r="P1117" s="1">
        <v>84</v>
      </c>
      <c r="Q1117" s="1">
        <v>253</v>
      </c>
    </row>
    <row r="1118" spans="1:17" x14ac:dyDescent="0.35">
      <c r="A1118" s="2">
        <v>1108</v>
      </c>
      <c r="C1118" s="1" t="s">
        <v>4</v>
      </c>
      <c r="D1118" s="1" t="s">
        <v>6</v>
      </c>
      <c r="E1118" s="1">
        <v>91</v>
      </c>
      <c r="F1118" s="1">
        <v>97</v>
      </c>
      <c r="G1118" s="1">
        <v>35</v>
      </c>
      <c r="H1118" s="1">
        <v>3</v>
      </c>
      <c r="I1118" s="1">
        <v>67</v>
      </c>
      <c r="J1118" s="1">
        <v>53</v>
      </c>
      <c r="K1118" s="1">
        <v>15</v>
      </c>
      <c r="L1118" s="1">
        <v>16</v>
      </c>
      <c r="M1118" s="1">
        <v>101</v>
      </c>
      <c r="N1118" s="1">
        <v>12</v>
      </c>
      <c r="O1118" s="1">
        <v>103</v>
      </c>
      <c r="P1118" s="1">
        <v>747</v>
      </c>
      <c r="Q1118" s="1">
        <v>1145</v>
      </c>
    </row>
    <row r="1119" spans="1:17" x14ac:dyDescent="0.35">
      <c r="A1119" s="2">
        <v>1109</v>
      </c>
      <c r="D1119" s="1" t="s">
        <v>7</v>
      </c>
      <c r="E1119" s="1">
        <v>169</v>
      </c>
      <c r="F1119" s="1">
        <v>172</v>
      </c>
      <c r="G1119" s="1">
        <v>67</v>
      </c>
      <c r="H1119" s="1">
        <v>8</v>
      </c>
      <c r="I1119" s="1">
        <v>93</v>
      </c>
      <c r="J1119" s="1">
        <v>39</v>
      </c>
      <c r="K1119" s="1">
        <v>10</v>
      </c>
      <c r="L1119" s="1">
        <v>20</v>
      </c>
      <c r="M1119" s="1">
        <v>202</v>
      </c>
      <c r="N1119" s="1">
        <v>11</v>
      </c>
      <c r="O1119" s="1">
        <v>194</v>
      </c>
      <c r="P1119" s="1">
        <v>876</v>
      </c>
      <c r="Q1119" s="1">
        <v>1499</v>
      </c>
    </row>
    <row r="1120" spans="1:17" x14ac:dyDescent="0.35">
      <c r="A1120" s="2">
        <v>1110</v>
      </c>
      <c r="D1120" s="1" t="s">
        <v>4</v>
      </c>
      <c r="E1120" s="1">
        <v>268</v>
      </c>
      <c r="F1120" s="1">
        <v>270</v>
      </c>
      <c r="G1120" s="1">
        <v>98</v>
      </c>
      <c r="H1120" s="1">
        <v>11</v>
      </c>
      <c r="I1120" s="1">
        <v>158</v>
      </c>
      <c r="J1120" s="1">
        <v>90</v>
      </c>
      <c r="K1120" s="1">
        <v>25</v>
      </c>
      <c r="L1120" s="1">
        <v>36</v>
      </c>
      <c r="M1120" s="1">
        <v>305</v>
      </c>
      <c r="N1120" s="1">
        <v>17</v>
      </c>
      <c r="O1120" s="1">
        <v>295</v>
      </c>
      <c r="P1120" s="1">
        <v>1625</v>
      </c>
      <c r="Q1120" s="1">
        <v>2642</v>
      </c>
    </row>
    <row r="1121" spans="1:17" x14ac:dyDescent="0.35">
      <c r="A1121" s="2">
        <v>1111</v>
      </c>
      <c r="B1121" s="1" t="s">
        <v>124</v>
      </c>
      <c r="C1121" s="1" t="s">
        <v>5</v>
      </c>
      <c r="D1121" s="1" t="s">
        <v>6</v>
      </c>
      <c r="E1121" s="1">
        <v>0</v>
      </c>
      <c r="F1121" s="1">
        <v>11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4</v>
      </c>
      <c r="P1121" s="1">
        <v>89</v>
      </c>
      <c r="Q1121" s="1">
        <v>108</v>
      </c>
    </row>
    <row r="1122" spans="1:17" x14ac:dyDescent="0.35">
      <c r="A1122" s="2">
        <v>1112</v>
      </c>
      <c r="D1122" s="1" t="s">
        <v>7</v>
      </c>
      <c r="E1122" s="1">
        <v>0</v>
      </c>
      <c r="F1122" s="1">
        <v>4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3</v>
      </c>
      <c r="N1122" s="1">
        <v>0</v>
      </c>
      <c r="O1122" s="1">
        <v>0</v>
      </c>
      <c r="P1122" s="1">
        <v>66</v>
      </c>
      <c r="Q1122" s="1">
        <v>70</v>
      </c>
    </row>
    <row r="1123" spans="1:17" x14ac:dyDescent="0.35">
      <c r="A1123" s="2">
        <v>1113</v>
      </c>
      <c r="D1123" s="1" t="s">
        <v>4</v>
      </c>
      <c r="E1123" s="1">
        <v>0</v>
      </c>
      <c r="F1123" s="1">
        <v>12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3</v>
      </c>
      <c r="N1123" s="1">
        <v>0</v>
      </c>
      <c r="O1123" s="1">
        <v>6</v>
      </c>
      <c r="P1123" s="1">
        <v>153</v>
      </c>
      <c r="Q1123" s="1">
        <v>180</v>
      </c>
    </row>
    <row r="1124" spans="1:17" x14ac:dyDescent="0.35">
      <c r="A1124" s="2">
        <v>1114</v>
      </c>
      <c r="C1124" s="1" t="s">
        <v>8</v>
      </c>
      <c r="D1124" s="1" t="s">
        <v>6</v>
      </c>
      <c r="E1124" s="1">
        <v>0</v>
      </c>
      <c r="F1124" s="1">
        <v>4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3</v>
      </c>
      <c r="N1124" s="1">
        <v>0</v>
      </c>
      <c r="O1124" s="1">
        <v>4</v>
      </c>
      <c r="P1124" s="1">
        <v>83</v>
      </c>
      <c r="Q1124" s="1">
        <v>93</v>
      </c>
    </row>
    <row r="1125" spans="1:17" x14ac:dyDescent="0.35">
      <c r="A1125" s="2">
        <v>1115</v>
      </c>
      <c r="D1125" s="1" t="s">
        <v>7</v>
      </c>
      <c r="E1125" s="1">
        <v>0</v>
      </c>
      <c r="F1125" s="1">
        <v>10</v>
      </c>
      <c r="G1125" s="1">
        <v>0</v>
      </c>
      <c r="H1125" s="1">
        <v>0</v>
      </c>
      <c r="I1125" s="1">
        <v>0</v>
      </c>
      <c r="J1125" s="1">
        <v>0</v>
      </c>
      <c r="K1125" s="1">
        <v>0</v>
      </c>
      <c r="L1125" s="1">
        <v>0</v>
      </c>
      <c r="M1125" s="1">
        <v>25</v>
      </c>
      <c r="N1125" s="1">
        <v>0</v>
      </c>
      <c r="O1125" s="1">
        <v>12</v>
      </c>
      <c r="P1125" s="1">
        <v>70</v>
      </c>
      <c r="Q1125" s="1">
        <v>109</v>
      </c>
    </row>
    <row r="1126" spans="1:17" x14ac:dyDescent="0.35">
      <c r="A1126" s="2">
        <v>1116</v>
      </c>
      <c r="D1126" s="1" t="s">
        <v>4</v>
      </c>
      <c r="E1126" s="1">
        <v>0</v>
      </c>
      <c r="F1126" s="1">
        <v>12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1">
        <v>0</v>
      </c>
      <c r="M1126" s="1">
        <v>28</v>
      </c>
      <c r="N1126" s="1">
        <v>0</v>
      </c>
      <c r="O1126" s="1">
        <v>14</v>
      </c>
      <c r="P1126" s="1">
        <v>149</v>
      </c>
      <c r="Q1126" s="1">
        <v>202</v>
      </c>
    </row>
    <row r="1127" spans="1:17" x14ac:dyDescent="0.35">
      <c r="A1127" s="2">
        <v>1117</v>
      </c>
      <c r="C1127" s="1" t="s">
        <v>9</v>
      </c>
      <c r="D1127" s="1" t="s">
        <v>6</v>
      </c>
      <c r="E1127" s="1">
        <v>21</v>
      </c>
      <c r="F1127" s="1">
        <v>36</v>
      </c>
      <c r="G1127" s="1">
        <v>19</v>
      </c>
      <c r="H1127" s="1">
        <v>0</v>
      </c>
      <c r="I1127" s="1">
        <v>22</v>
      </c>
      <c r="J1127" s="1">
        <v>17</v>
      </c>
      <c r="K1127" s="1">
        <v>0</v>
      </c>
      <c r="L1127" s="1">
        <v>8</v>
      </c>
      <c r="M1127" s="1">
        <v>38</v>
      </c>
      <c r="N1127" s="1">
        <v>5</v>
      </c>
      <c r="O1127" s="1">
        <v>33</v>
      </c>
      <c r="P1127" s="1">
        <v>551</v>
      </c>
      <c r="Q1127" s="1">
        <v>697</v>
      </c>
    </row>
    <row r="1128" spans="1:17" x14ac:dyDescent="0.35">
      <c r="A1128" s="2">
        <v>1118</v>
      </c>
      <c r="D1128" s="1" t="s">
        <v>7</v>
      </c>
      <c r="E1128" s="1">
        <v>39</v>
      </c>
      <c r="F1128" s="1">
        <v>39</v>
      </c>
      <c r="G1128" s="1">
        <v>16</v>
      </c>
      <c r="H1128" s="1">
        <v>0</v>
      </c>
      <c r="I1128" s="1">
        <v>5</v>
      </c>
      <c r="J1128" s="1">
        <v>4</v>
      </c>
      <c r="K1128" s="1">
        <v>0</v>
      </c>
      <c r="L1128" s="1">
        <v>4</v>
      </c>
      <c r="M1128" s="1">
        <v>77</v>
      </c>
      <c r="N1128" s="1">
        <v>0</v>
      </c>
      <c r="O1128" s="1">
        <v>50</v>
      </c>
      <c r="P1128" s="1">
        <v>530</v>
      </c>
      <c r="Q1128" s="1">
        <v>715</v>
      </c>
    </row>
    <row r="1129" spans="1:17" x14ac:dyDescent="0.35">
      <c r="A1129" s="2">
        <v>1119</v>
      </c>
      <c r="D1129" s="1" t="s">
        <v>4</v>
      </c>
      <c r="E1129" s="1">
        <v>61</v>
      </c>
      <c r="F1129" s="1">
        <v>74</v>
      </c>
      <c r="G1129" s="1">
        <v>32</v>
      </c>
      <c r="H1129" s="1">
        <v>0</v>
      </c>
      <c r="I1129" s="1">
        <v>28</v>
      </c>
      <c r="J1129" s="1">
        <v>20</v>
      </c>
      <c r="K1129" s="1">
        <v>3</v>
      </c>
      <c r="L1129" s="1">
        <v>8</v>
      </c>
      <c r="M1129" s="1">
        <v>121</v>
      </c>
      <c r="N1129" s="1">
        <v>0</v>
      </c>
      <c r="O1129" s="1">
        <v>82</v>
      </c>
      <c r="P1129" s="1">
        <v>1081</v>
      </c>
      <c r="Q1129" s="1">
        <v>1408</v>
      </c>
    </row>
    <row r="1130" spans="1:17" x14ac:dyDescent="0.35">
      <c r="A1130" s="2">
        <v>1120</v>
      </c>
      <c r="C1130" s="1" t="s">
        <v>10</v>
      </c>
      <c r="D1130" s="1" t="s">
        <v>6</v>
      </c>
      <c r="E1130" s="1">
        <v>58</v>
      </c>
      <c r="F1130" s="1">
        <v>15</v>
      </c>
      <c r="G1130" s="1">
        <v>41</v>
      </c>
      <c r="H1130" s="1">
        <v>14</v>
      </c>
      <c r="I1130" s="1">
        <v>47</v>
      </c>
      <c r="J1130" s="1">
        <v>68</v>
      </c>
      <c r="K1130" s="1">
        <v>9</v>
      </c>
      <c r="L1130" s="1">
        <v>12</v>
      </c>
      <c r="M1130" s="1">
        <v>16</v>
      </c>
      <c r="N1130" s="1">
        <v>11</v>
      </c>
      <c r="O1130" s="1">
        <v>46</v>
      </c>
      <c r="P1130" s="1">
        <v>188</v>
      </c>
      <c r="Q1130" s="1">
        <v>403</v>
      </c>
    </row>
    <row r="1131" spans="1:17" x14ac:dyDescent="0.35">
      <c r="A1131" s="2">
        <v>1121</v>
      </c>
      <c r="D1131" s="1" t="s">
        <v>7</v>
      </c>
      <c r="E1131" s="1">
        <v>84</v>
      </c>
      <c r="F1131" s="1">
        <v>21</v>
      </c>
      <c r="G1131" s="1">
        <v>30</v>
      </c>
      <c r="H1131" s="1">
        <v>22</v>
      </c>
      <c r="I1131" s="1">
        <v>34</v>
      </c>
      <c r="J1131" s="1">
        <v>35</v>
      </c>
      <c r="K1131" s="1">
        <v>4</v>
      </c>
      <c r="L1131" s="1">
        <v>8</v>
      </c>
      <c r="M1131" s="1">
        <v>24</v>
      </c>
      <c r="N1131" s="1">
        <v>13</v>
      </c>
      <c r="O1131" s="1">
        <v>48</v>
      </c>
      <c r="P1131" s="1">
        <v>135</v>
      </c>
      <c r="Q1131" s="1">
        <v>321</v>
      </c>
    </row>
    <row r="1132" spans="1:17" x14ac:dyDescent="0.35">
      <c r="A1132" s="2">
        <v>1122</v>
      </c>
      <c r="D1132" s="1" t="s">
        <v>4</v>
      </c>
      <c r="E1132" s="1">
        <v>142</v>
      </c>
      <c r="F1132" s="1">
        <v>36</v>
      </c>
      <c r="G1132" s="1">
        <v>73</v>
      </c>
      <c r="H1132" s="1">
        <v>36</v>
      </c>
      <c r="I1132" s="1">
        <v>78</v>
      </c>
      <c r="J1132" s="1">
        <v>101</v>
      </c>
      <c r="K1132" s="1">
        <v>13</v>
      </c>
      <c r="L1132" s="1">
        <v>21</v>
      </c>
      <c r="M1132" s="1">
        <v>40</v>
      </c>
      <c r="N1132" s="1">
        <v>30</v>
      </c>
      <c r="O1132" s="1">
        <v>92</v>
      </c>
      <c r="P1132" s="1">
        <v>323</v>
      </c>
      <c r="Q1132" s="1">
        <v>722</v>
      </c>
    </row>
    <row r="1133" spans="1:17" x14ac:dyDescent="0.35">
      <c r="A1133" s="2">
        <v>1123</v>
      </c>
      <c r="C1133" s="1" t="s">
        <v>4</v>
      </c>
      <c r="D1133" s="1" t="s">
        <v>6</v>
      </c>
      <c r="E1133" s="1">
        <v>79</v>
      </c>
      <c r="F1133" s="1">
        <v>59</v>
      </c>
      <c r="G1133" s="1">
        <v>56</v>
      </c>
      <c r="H1133" s="1">
        <v>14</v>
      </c>
      <c r="I1133" s="1">
        <v>67</v>
      </c>
      <c r="J1133" s="1">
        <v>86</v>
      </c>
      <c r="K1133" s="1">
        <v>10</v>
      </c>
      <c r="L1133" s="1">
        <v>20</v>
      </c>
      <c r="M1133" s="1">
        <v>56</v>
      </c>
      <c r="N1133" s="1">
        <v>20</v>
      </c>
      <c r="O1133" s="1">
        <v>84</v>
      </c>
      <c r="P1133" s="1">
        <v>914</v>
      </c>
      <c r="Q1133" s="1">
        <v>1297</v>
      </c>
    </row>
    <row r="1134" spans="1:17" x14ac:dyDescent="0.35">
      <c r="A1134" s="2">
        <v>1124</v>
      </c>
      <c r="D1134" s="1" t="s">
        <v>7</v>
      </c>
      <c r="E1134" s="1">
        <v>126</v>
      </c>
      <c r="F1134" s="1">
        <v>72</v>
      </c>
      <c r="G1134" s="1">
        <v>50</v>
      </c>
      <c r="H1134" s="1">
        <v>22</v>
      </c>
      <c r="I1134" s="1">
        <v>39</v>
      </c>
      <c r="J1134" s="1">
        <v>37</v>
      </c>
      <c r="K1134" s="1">
        <v>9</v>
      </c>
      <c r="L1134" s="1">
        <v>15</v>
      </c>
      <c r="M1134" s="1">
        <v>131</v>
      </c>
      <c r="N1134" s="1">
        <v>19</v>
      </c>
      <c r="O1134" s="1">
        <v>113</v>
      </c>
      <c r="P1134" s="1">
        <v>794</v>
      </c>
      <c r="Q1134" s="1">
        <v>1214</v>
      </c>
    </row>
    <row r="1135" spans="1:17" x14ac:dyDescent="0.35">
      <c r="A1135" s="2">
        <v>1125</v>
      </c>
      <c r="D1135" s="1" t="s">
        <v>4</v>
      </c>
      <c r="E1135" s="1">
        <v>202</v>
      </c>
      <c r="F1135" s="1">
        <v>134</v>
      </c>
      <c r="G1135" s="1">
        <v>110</v>
      </c>
      <c r="H1135" s="1">
        <v>31</v>
      </c>
      <c r="I1135" s="1">
        <v>108</v>
      </c>
      <c r="J1135" s="1">
        <v>126</v>
      </c>
      <c r="K1135" s="1">
        <v>14</v>
      </c>
      <c r="L1135" s="1">
        <v>35</v>
      </c>
      <c r="M1135" s="1">
        <v>188</v>
      </c>
      <c r="N1135" s="1">
        <v>29</v>
      </c>
      <c r="O1135" s="1">
        <v>196</v>
      </c>
      <c r="P1135" s="1">
        <v>1711</v>
      </c>
      <c r="Q1135" s="1">
        <v>2509</v>
      </c>
    </row>
    <row r="1136" spans="1:17" x14ac:dyDescent="0.35">
      <c r="A1136" s="2">
        <v>1126</v>
      </c>
      <c r="B1136" s="1" t="s">
        <v>125</v>
      </c>
      <c r="C1136" s="1" t="s">
        <v>5</v>
      </c>
      <c r="D1136" s="1" t="s">
        <v>6</v>
      </c>
      <c r="E1136" s="1">
        <v>0</v>
      </c>
      <c r="F1136" s="1">
        <v>7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3</v>
      </c>
      <c r="P1136" s="1">
        <v>62</v>
      </c>
      <c r="Q1136" s="1">
        <v>74</v>
      </c>
    </row>
    <row r="1137" spans="1:17" x14ac:dyDescent="0.35">
      <c r="A1137" s="2">
        <v>1127</v>
      </c>
      <c r="D1137" s="1" t="s">
        <v>7</v>
      </c>
      <c r="E1137" s="1">
        <v>0</v>
      </c>
      <c r="F1137" s="1">
        <v>5</v>
      </c>
      <c r="G1137" s="1">
        <v>0</v>
      </c>
      <c r="H1137" s="1">
        <v>0</v>
      </c>
      <c r="I1137" s="1">
        <v>0</v>
      </c>
      <c r="J1137" s="1">
        <v>0</v>
      </c>
      <c r="K1137" s="1">
        <v>0</v>
      </c>
      <c r="L1137" s="1">
        <v>0</v>
      </c>
      <c r="M1137" s="1">
        <v>0</v>
      </c>
      <c r="N1137" s="1">
        <v>0</v>
      </c>
      <c r="O1137" s="1">
        <v>3</v>
      </c>
      <c r="P1137" s="1">
        <v>61</v>
      </c>
      <c r="Q1137" s="1">
        <v>68</v>
      </c>
    </row>
    <row r="1138" spans="1:17" x14ac:dyDescent="0.35">
      <c r="A1138" s="2">
        <v>1128</v>
      </c>
      <c r="D1138" s="1" t="s">
        <v>4</v>
      </c>
      <c r="E1138" s="1">
        <v>0</v>
      </c>
      <c r="F1138" s="1">
        <v>8</v>
      </c>
      <c r="G1138" s="1">
        <v>0</v>
      </c>
      <c r="H1138" s="1">
        <v>0</v>
      </c>
      <c r="I1138" s="1">
        <v>0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  <c r="O1138" s="1">
        <v>3</v>
      </c>
      <c r="P1138" s="1">
        <v>125</v>
      </c>
      <c r="Q1138" s="1">
        <v>139</v>
      </c>
    </row>
    <row r="1139" spans="1:17" x14ac:dyDescent="0.35">
      <c r="A1139" s="2">
        <v>1129</v>
      </c>
      <c r="C1139" s="1" t="s">
        <v>8</v>
      </c>
      <c r="D1139" s="1" t="s">
        <v>6</v>
      </c>
      <c r="E1139" s="1">
        <v>0</v>
      </c>
      <c r="F1139" s="1">
        <v>7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1">
        <v>0</v>
      </c>
      <c r="M1139" s="1">
        <v>4</v>
      </c>
      <c r="N1139" s="1">
        <v>0</v>
      </c>
      <c r="O1139" s="1">
        <v>3</v>
      </c>
      <c r="P1139" s="1">
        <v>104</v>
      </c>
      <c r="Q1139" s="1">
        <v>114</v>
      </c>
    </row>
    <row r="1140" spans="1:17" x14ac:dyDescent="0.35">
      <c r="A1140" s="2">
        <v>1130</v>
      </c>
      <c r="D1140" s="1" t="s">
        <v>7</v>
      </c>
      <c r="E1140" s="1">
        <v>0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6</v>
      </c>
      <c r="P1140" s="1">
        <v>136</v>
      </c>
      <c r="Q1140" s="1">
        <v>147</v>
      </c>
    </row>
    <row r="1141" spans="1:17" x14ac:dyDescent="0.35">
      <c r="A1141" s="2">
        <v>1131</v>
      </c>
      <c r="D1141" s="1" t="s">
        <v>4</v>
      </c>
      <c r="E1141" s="1">
        <v>0</v>
      </c>
      <c r="F1141" s="1">
        <v>5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>
        <v>4</v>
      </c>
      <c r="N1141" s="1">
        <v>0</v>
      </c>
      <c r="O1141" s="1">
        <v>10</v>
      </c>
      <c r="P1141" s="1">
        <v>241</v>
      </c>
      <c r="Q1141" s="1">
        <v>256</v>
      </c>
    </row>
    <row r="1142" spans="1:17" x14ac:dyDescent="0.35">
      <c r="A1142" s="2">
        <v>1132</v>
      </c>
      <c r="C1142" s="1" t="s">
        <v>9</v>
      </c>
      <c r="D1142" s="1" t="s">
        <v>6</v>
      </c>
      <c r="E1142" s="1">
        <v>15</v>
      </c>
      <c r="F1142" s="1">
        <v>39</v>
      </c>
      <c r="G1142" s="1">
        <v>3</v>
      </c>
      <c r="H1142" s="1">
        <v>0</v>
      </c>
      <c r="I1142" s="1">
        <v>118</v>
      </c>
      <c r="J1142" s="1">
        <v>12</v>
      </c>
      <c r="K1142" s="1">
        <v>8</v>
      </c>
      <c r="L1142" s="1">
        <v>0</v>
      </c>
      <c r="M1142" s="1">
        <v>19</v>
      </c>
      <c r="N1142" s="1">
        <v>3</v>
      </c>
      <c r="O1142" s="1">
        <v>52</v>
      </c>
      <c r="P1142" s="1">
        <v>628</v>
      </c>
      <c r="Q1142" s="1">
        <v>853</v>
      </c>
    </row>
    <row r="1143" spans="1:17" x14ac:dyDescent="0.35">
      <c r="A1143" s="2">
        <v>1133</v>
      </c>
      <c r="D1143" s="1" t="s">
        <v>7</v>
      </c>
      <c r="E1143" s="1">
        <v>67</v>
      </c>
      <c r="F1143" s="1">
        <v>67</v>
      </c>
      <c r="G1143" s="1">
        <v>15</v>
      </c>
      <c r="H1143" s="1">
        <v>0</v>
      </c>
      <c r="I1143" s="1">
        <v>74</v>
      </c>
      <c r="J1143" s="1">
        <v>9</v>
      </c>
      <c r="K1143" s="1">
        <v>4</v>
      </c>
      <c r="L1143" s="1">
        <v>0</v>
      </c>
      <c r="M1143" s="1">
        <v>36</v>
      </c>
      <c r="N1143" s="1">
        <v>4</v>
      </c>
      <c r="O1143" s="1">
        <v>75</v>
      </c>
      <c r="P1143" s="1">
        <v>728</v>
      </c>
      <c r="Q1143" s="1">
        <v>996</v>
      </c>
    </row>
    <row r="1144" spans="1:17" x14ac:dyDescent="0.35">
      <c r="A1144" s="2">
        <v>1134</v>
      </c>
      <c r="D1144" s="1" t="s">
        <v>4</v>
      </c>
      <c r="E1144" s="1">
        <v>78</v>
      </c>
      <c r="F1144" s="1">
        <v>99</v>
      </c>
      <c r="G1144" s="1">
        <v>17</v>
      </c>
      <c r="H1144" s="1">
        <v>3</v>
      </c>
      <c r="I1144" s="1">
        <v>197</v>
      </c>
      <c r="J1144" s="1">
        <v>14</v>
      </c>
      <c r="K1144" s="1">
        <v>20</v>
      </c>
      <c r="L1144" s="1">
        <v>3</v>
      </c>
      <c r="M1144" s="1">
        <v>56</v>
      </c>
      <c r="N1144" s="1">
        <v>10</v>
      </c>
      <c r="O1144" s="1">
        <v>126</v>
      </c>
      <c r="P1144" s="1">
        <v>1361</v>
      </c>
      <c r="Q1144" s="1">
        <v>1855</v>
      </c>
    </row>
    <row r="1145" spans="1:17" x14ac:dyDescent="0.35">
      <c r="A1145" s="2">
        <v>1135</v>
      </c>
      <c r="C1145" s="1" t="s">
        <v>10</v>
      </c>
      <c r="D1145" s="1" t="s">
        <v>6</v>
      </c>
      <c r="E1145" s="1">
        <v>18</v>
      </c>
      <c r="F1145" s="1">
        <v>10</v>
      </c>
      <c r="G1145" s="1">
        <v>10</v>
      </c>
      <c r="H1145" s="1">
        <v>5</v>
      </c>
      <c r="I1145" s="1">
        <v>47</v>
      </c>
      <c r="J1145" s="1">
        <v>9</v>
      </c>
      <c r="K1145" s="1">
        <v>4</v>
      </c>
      <c r="L1145" s="1">
        <v>0</v>
      </c>
      <c r="M1145" s="1">
        <v>4</v>
      </c>
      <c r="N1145" s="1">
        <v>5</v>
      </c>
      <c r="O1145" s="1">
        <v>17</v>
      </c>
      <c r="P1145" s="1">
        <v>39</v>
      </c>
      <c r="Q1145" s="1">
        <v>117</v>
      </c>
    </row>
    <row r="1146" spans="1:17" x14ac:dyDescent="0.35">
      <c r="A1146" s="2">
        <v>1136</v>
      </c>
      <c r="D1146" s="1" t="s">
        <v>7</v>
      </c>
      <c r="E1146" s="1">
        <v>45</v>
      </c>
      <c r="F1146" s="1">
        <v>11</v>
      </c>
      <c r="G1146" s="1">
        <v>0</v>
      </c>
      <c r="H1146" s="1">
        <v>7</v>
      </c>
      <c r="I1146" s="1">
        <v>50</v>
      </c>
      <c r="J1146" s="1">
        <v>13</v>
      </c>
      <c r="K1146" s="1">
        <v>0</v>
      </c>
      <c r="L1146" s="1">
        <v>0</v>
      </c>
      <c r="M1146" s="1">
        <v>0</v>
      </c>
      <c r="N1146" s="1">
        <v>3</v>
      </c>
      <c r="O1146" s="1">
        <v>23</v>
      </c>
      <c r="P1146" s="1">
        <v>35</v>
      </c>
      <c r="Q1146" s="1">
        <v>128</v>
      </c>
    </row>
    <row r="1147" spans="1:17" x14ac:dyDescent="0.35">
      <c r="A1147" s="2">
        <v>1137</v>
      </c>
      <c r="D1147" s="1" t="s">
        <v>4</v>
      </c>
      <c r="E1147" s="1">
        <v>59</v>
      </c>
      <c r="F1147" s="1">
        <v>18</v>
      </c>
      <c r="G1147" s="1">
        <v>8</v>
      </c>
      <c r="H1147" s="1">
        <v>3</v>
      </c>
      <c r="I1147" s="1">
        <v>93</v>
      </c>
      <c r="J1147" s="1">
        <v>15</v>
      </c>
      <c r="K1147" s="1">
        <v>12</v>
      </c>
      <c r="L1147" s="1">
        <v>5</v>
      </c>
      <c r="M1147" s="1">
        <v>5</v>
      </c>
      <c r="N1147" s="1">
        <v>7</v>
      </c>
      <c r="O1147" s="1">
        <v>40</v>
      </c>
      <c r="P1147" s="1">
        <v>72</v>
      </c>
      <c r="Q1147" s="1">
        <v>239</v>
      </c>
    </row>
    <row r="1148" spans="1:17" x14ac:dyDescent="0.35">
      <c r="A1148" s="2">
        <v>1138</v>
      </c>
      <c r="C1148" s="1" t="s">
        <v>4</v>
      </c>
      <c r="D1148" s="1" t="s">
        <v>6</v>
      </c>
      <c r="E1148" s="1">
        <v>32</v>
      </c>
      <c r="F1148" s="1">
        <v>56</v>
      </c>
      <c r="G1148" s="1">
        <v>8</v>
      </c>
      <c r="H1148" s="1">
        <v>5</v>
      </c>
      <c r="I1148" s="1">
        <v>163</v>
      </c>
      <c r="J1148" s="1">
        <v>22</v>
      </c>
      <c r="K1148" s="1">
        <v>18</v>
      </c>
      <c r="L1148" s="1">
        <v>4</v>
      </c>
      <c r="M1148" s="1">
        <v>22</v>
      </c>
      <c r="N1148" s="1">
        <v>8</v>
      </c>
      <c r="O1148" s="1">
        <v>72</v>
      </c>
      <c r="P1148" s="1">
        <v>834</v>
      </c>
      <c r="Q1148" s="1">
        <v>1151</v>
      </c>
    </row>
    <row r="1149" spans="1:17" x14ac:dyDescent="0.35">
      <c r="A1149" s="2">
        <v>1139</v>
      </c>
      <c r="D1149" s="1" t="s">
        <v>7</v>
      </c>
      <c r="E1149" s="1">
        <v>104</v>
      </c>
      <c r="F1149" s="1">
        <v>84</v>
      </c>
      <c r="G1149" s="1">
        <v>16</v>
      </c>
      <c r="H1149" s="1">
        <v>7</v>
      </c>
      <c r="I1149" s="1">
        <v>128</v>
      </c>
      <c r="J1149" s="1">
        <v>16</v>
      </c>
      <c r="K1149" s="1">
        <v>11</v>
      </c>
      <c r="L1149" s="1">
        <v>3</v>
      </c>
      <c r="M1149" s="1">
        <v>39</v>
      </c>
      <c r="N1149" s="1">
        <v>5</v>
      </c>
      <c r="O1149" s="1">
        <v>105</v>
      </c>
      <c r="P1149" s="1">
        <v>965</v>
      </c>
      <c r="Q1149" s="1">
        <v>1340</v>
      </c>
    </row>
    <row r="1150" spans="1:17" x14ac:dyDescent="0.35">
      <c r="A1150" s="2">
        <v>1140</v>
      </c>
      <c r="D1150" s="1" t="s">
        <v>4</v>
      </c>
      <c r="E1150" s="1">
        <v>142</v>
      </c>
      <c r="F1150" s="1">
        <v>139</v>
      </c>
      <c r="G1150" s="1">
        <v>23</v>
      </c>
      <c r="H1150" s="1">
        <v>5</v>
      </c>
      <c r="I1150" s="1">
        <v>290</v>
      </c>
      <c r="J1150" s="1">
        <v>34</v>
      </c>
      <c r="K1150" s="1">
        <v>26</v>
      </c>
      <c r="L1150" s="1">
        <v>9</v>
      </c>
      <c r="M1150" s="1">
        <v>67</v>
      </c>
      <c r="N1150" s="1">
        <v>22</v>
      </c>
      <c r="O1150" s="1">
        <v>184</v>
      </c>
      <c r="P1150" s="1">
        <v>1804</v>
      </c>
      <c r="Q1150" s="1">
        <v>2495</v>
      </c>
    </row>
    <row r="1151" spans="1:17" x14ac:dyDescent="0.35">
      <c r="A1151" s="2">
        <v>1141</v>
      </c>
      <c r="B1151" s="1" t="s">
        <v>126</v>
      </c>
      <c r="C1151" s="1" t="s">
        <v>5</v>
      </c>
      <c r="D1151" s="1" t="s">
        <v>6</v>
      </c>
      <c r="E1151" s="1">
        <v>0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3</v>
      </c>
      <c r="Q1151" s="1">
        <v>4</v>
      </c>
    </row>
    <row r="1152" spans="1:17" x14ac:dyDescent="0.35">
      <c r="A1152" s="2">
        <v>1142</v>
      </c>
      <c r="D1152" s="1" t="s">
        <v>7</v>
      </c>
      <c r="E1152" s="1">
        <v>0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6</v>
      </c>
      <c r="Q1152" s="1">
        <v>6</v>
      </c>
    </row>
    <row r="1153" spans="1:17" x14ac:dyDescent="0.35">
      <c r="A1153" s="2">
        <v>1143</v>
      </c>
      <c r="D1153" s="1" t="s">
        <v>4</v>
      </c>
      <c r="E1153" s="1">
        <v>0</v>
      </c>
      <c r="F1153" s="1">
        <v>0</v>
      </c>
      <c r="G1153" s="1">
        <v>0</v>
      </c>
      <c r="H1153" s="1">
        <v>0</v>
      </c>
      <c r="I1153" s="1"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13</v>
      </c>
      <c r="Q1153" s="1">
        <v>14</v>
      </c>
    </row>
    <row r="1154" spans="1:17" x14ac:dyDescent="0.35">
      <c r="A1154" s="2">
        <v>1144</v>
      </c>
      <c r="C1154" s="1" t="s">
        <v>8</v>
      </c>
      <c r="D1154" s="1" t="s">
        <v>6</v>
      </c>
      <c r="E1154" s="1">
        <v>0</v>
      </c>
      <c r="F1154" s="1">
        <v>0</v>
      </c>
      <c r="G1154" s="1">
        <v>0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29</v>
      </c>
      <c r="Q1154" s="1">
        <v>27</v>
      </c>
    </row>
    <row r="1155" spans="1:17" x14ac:dyDescent="0.35">
      <c r="A1155" s="2">
        <v>1145</v>
      </c>
      <c r="D1155" s="1" t="s">
        <v>7</v>
      </c>
      <c r="E1155" s="1">
        <v>0</v>
      </c>
      <c r="F1155" s="1">
        <v>0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4</v>
      </c>
      <c r="P1155" s="1">
        <v>43</v>
      </c>
      <c r="Q1155" s="1">
        <v>46</v>
      </c>
    </row>
    <row r="1156" spans="1:17" x14ac:dyDescent="0.35">
      <c r="A1156" s="2">
        <v>1146</v>
      </c>
      <c r="D1156" s="1" t="s">
        <v>4</v>
      </c>
      <c r="E1156" s="1">
        <v>0</v>
      </c>
      <c r="F1156" s="1">
        <v>0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  <c r="O1156" s="1">
        <v>4</v>
      </c>
      <c r="P1156" s="1">
        <v>73</v>
      </c>
      <c r="Q1156" s="1">
        <v>78</v>
      </c>
    </row>
    <row r="1157" spans="1:17" x14ac:dyDescent="0.35">
      <c r="A1157" s="2">
        <v>1147</v>
      </c>
      <c r="C1157" s="1" t="s">
        <v>9</v>
      </c>
      <c r="D1157" s="1" t="s">
        <v>6</v>
      </c>
      <c r="E1157" s="1">
        <v>14</v>
      </c>
      <c r="F1157" s="1">
        <v>38</v>
      </c>
      <c r="G1157" s="1">
        <v>4</v>
      </c>
      <c r="H1157" s="1">
        <v>0</v>
      </c>
      <c r="I1157" s="1">
        <v>53</v>
      </c>
      <c r="J1157" s="1">
        <v>19</v>
      </c>
      <c r="K1157" s="1">
        <v>8</v>
      </c>
      <c r="L1157" s="1">
        <v>5</v>
      </c>
      <c r="M1157" s="1">
        <v>26</v>
      </c>
      <c r="N1157" s="1">
        <v>4</v>
      </c>
      <c r="O1157" s="1">
        <v>64</v>
      </c>
      <c r="P1157" s="1">
        <v>527</v>
      </c>
      <c r="Q1157" s="1">
        <v>724</v>
      </c>
    </row>
    <row r="1158" spans="1:17" x14ac:dyDescent="0.35">
      <c r="A1158" s="2">
        <v>1148</v>
      </c>
      <c r="D1158" s="1" t="s">
        <v>7</v>
      </c>
      <c r="E1158" s="1">
        <v>32</v>
      </c>
      <c r="F1158" s="1">
        <v>50</v>
      </c>
      <c r="G1158" s="1">
        <v>21</v>
      </c>
      <c r="H1158" s="1">
        <v>0</v>
      </c>
      <c r="I1158" s="1">
        <v>43</v>
      </c>
      <c r="J1158" s="1">
        <v>5</v>
      </c>
      <c r="K1158" s="1">
        <v>5</v>
      </c>
      <c r="L1158" s="1">
        <v>6</v>
      </c>
      <c r="M1158" s="1">
        <v>26</v>
      </c>
      <c r="N1158" s="1">
        <v>3</v>
      </c>
      <c r="O1158" s="1">
        <v>81</v>
      </c>
      <c r="P1158" s="1">
        <v>702</v>
      </c>
      <c r="Q1158" s="1">
        <v>917</v>
      </c>
    </row>
    <row r="1159" spans="1:17" x14ac:dyDescent="0.35">
      <c r="A1159" s="2">
        <v>1149</v>
      </c>
      <c r="D1159" s="1" t="s">
        <v>4</v>
      </c>
      <c r="E1159" s="1">
        <v>48</v>
      </c>
      <c r="F1159" s="1">
        <v>87</v>
      </c>
      <c r="G1159" s="1">
        <v>25</v>
      </c>
      <c r="H1159" s="1">
        <v>0</v>
      </c>
      <c r="I1159" s="1">
        <v>100</v>
      </c>
      <c r="J1159" s="1">
        <v>29</v>
      </c>
      <c r="K1159" s="1">
        <v>12</v>
      </c>
      <c r="L1159" s="1">
        <v>10</v>
      </c>
      <c r="M1159" s="1">
        <v>53</v>
      </c>
      <c r="N1159" s="1">
        <v>10</v>
      </c>
      <c r="O1159" s="1">
        <v>147</v>
      </c>
      <c r="P1159" s="1">
        <v>1230</v>
      </c>
      <c r="Q1159" s="1">
        <v>1645</v>
      </c>
    </row>
    <row r="1160" spans="1:17" x14ac:dyDescent="0.35">
      <c r="A1160" s="2">
        <v>1150</v>
      </c>
      <c r="C1160" s="1" t="s">
        <v>10</v>
      </c>
      <c r="D1160" s="1" t="s">
        <v>6</v>
      </c>
      <c r="E1160" s="1">
        <v>18</v>
      </c>
      <c r="F1160" s="1">
        <v>16</v>
      </c>
      <c r="G1160" s="1">
        <v>9</v>
      </c>
      <c r="H1160" s="1">
        <v>5</v>
      </c>
      <c r="I1160" s="1">
        <v>62</v>
      </c>
      <c r="J1160" s="1">
        <v>16</v>
      </c>
      <c r="K1160" s="1">
        <v>3</v>
      </c>
      <c r="L1160" s="1">
        <v>3</v>
      </c>
      <c r="M1160" s="1">
        <v>9</v>
      </c>
      <c r="N1160" s="1">
        <v>18</v>
      </c>
      <c r="O1160" s="1">
        <v>35</v>
      </c>
      <c r="P1160" s="1">
        <v>114</v>
      </c>
      <c r="Q1160" s="1">
        <v>252</v>
      </c>
    </row>
    <row r="1161" spans="1:17" x14ac:dyDescent="0.35">
      <c r="A1161" s="2">
        <v>1151</v>
      </c>
      <c r="D1161" s="1" t="s">
        <v>7</v>
      </c>
      <c r="E1161" s="1">
        <v>42</v>
      </c>
      <c r="F1161" s="1">
        <v>22</v>
      </c>
      <c r="G1161" s="1">
        <v>10</v>
      </c>
      <c r="H1161" s="1">
        <v>3</v>
      </c>
      <c r="I1161" s="1">
        <v>57</v>
      </c>
      <c r="J1161" s="1">
        <v>10</v>
      </c>
      <c r="K1161" s="1">
        <v>5</v>
      </c>
      <c r="L1161" s="1">
        <v>5</v>
      </c>
      <c r="M1161" s="1">
        <v>9</v>
      </c>
      <c r="N1161" s="1">
        <v>3</v>
      </c>
      <c r="O1161" s="1">
        <v>46</v>
      </c>
      <c r="P1161" s="1">
        <v>104</v>
      </c>
      <c r="Q1161" s="1">
        <v>240</v>
      </c>
    </row>
    <row r="1162" spans="1:17" x14ac:dyDescent="0.35">
      <c r="A1162" s="2">
        <v>1152</v>
      </c>
      <c r="D1162" s="1" t="s">
        <v>4</v>
      </c>
      <c r="E1162" s="1">
        <v>57</v>
      </c>
      <c r="F1162" s="1">
        <v>35</v>
      </c>
      <c r="G1162" s="1">
        <v>20</v>
      </c>
      <c r="H1162" s="1">
        <v>13</v>
      </c>
      <c r="I1162" s="1">
        <v>120</v>
      </c>
      <c r="J1162" s="1">
        <v>33</v>
      </c>
      <c r="K1162" s="1">
        <v>9</v>
      </c>
      <c r="L1162" s="1">
        <v>5</v>
      </c>
      <c r="M1162" s="1">
        <v>16</v>
      </c>
      <c r="N1162" s="1">
        <v>23</v>
      </c>
      <c r="O1162" s="1">
        <v>85</v>
      </c>
      <c r="P1162" s="1">
        <v>216</v>
      </c>
      <c r="Q1162" s="1">
        <v>490</v>
      </c>
    </row>
    <row r="1163" spans="1:17" x14ac:dyDescent="0.35">
      <c r="A1163" s="2">
        <v>1153</v>
      </c>
      <c r="C1163" s="1" t="s">
        <v>4</v>
      </c>
      <c r="D1163" s="1" t="s">
        <v>6</v>
      </c>
      <c r="E1163" s="1">
        <v>33</v>
      </c>
      <c r="F1163" s="1">
        <v>58</v>
      </c>
      <c r="G1163" s="1">
        <v>17</v>
      </c>
      <c r="H1163" s="1">
        <v>3</v>
      </c>
      <c r="I1163" s="1">
        <v>119</v>
      </c>
      <c r="J1163" s="1">
        <v>39</v>
      </c>
      <c r="K1163" s="1">
        <v>14</v>
      </c>
      <c r="L1163" s="1">
        <v>9</v>
      </c>
      <c r="M1163" s="1">
        <v>34</v>
      </c>
      <c r="N1163" s="1">
        <v>19</v>
      </c>
      <c r="O1163" s="1">
        <v>106</v>
      </c>
      <c r="P1163" s="1">
        <v>683</v>
      </c>
      <c r="Q1163" s="1">
        <v>1009</v>
      </c>
    </row>
    <row r="1164" spans="1:17" x14ac:dyDescent="0.35">
      <c r="A1164" s="2">
        <v>1154</v>
      </c>
      <c r="D1164" s="1" t="s">
        <v>7</v>
      </c>
      <c r="E1164" s="1">
        <v>73</v>
      </c>
      <c r="F1164" s="1">
        <v>72</v>
      </c>
      <c r="G1164" s="1">
        <v>27</v>
      </c>
      <c r="H1164" s="1">
        <v>3</v>
      </c>
      <c r="I1164" s="1">
        <v>97</v>
      </c>
      <c r="J1164" s="1">
        <v>17</v>
      </c>
      <c r="K1164" s="1">
        <v>8</v>
      </c>
      <c r="L1164" s="1">
        <v>6</v>
      </c>
      <c r="M1164" s="1">
        <v>40</v>
      </c>
      <c r="N1164" s="1">
        <v>9</v>
      </c>
      <c r="O1164" s="1">
        <v>129</v>
      </c>
      <c r="P1164" s="1">
        <v>860</v>
      </c>
      <c r="Q1164" s="1">
        <v>1217</v>
      </c>
    </row>
    <row r="1165" spans="1:17" x14ac:dyDescent="0.35">
      <c r="A1165" s="2">
        <v>1155</v>
      </c>
      <c r="D1165" s="1" t="s">
        <v>4</v>
      </c>
      <c r="E1165" s="1">
        <v>107</v>
      </c>
      <c r="F1165" s="1">
        <v>131</v>
      </c>
      <c r="G1165" s="1">
        <v>48</v>
      </c>
      <c r="H1165" s="1">
        <v>9</v>
      </c>
      <c r="I1165" s="1">
        <v>216</v>
      </c>
      <c r="J1165" s="1">
        <v>61</v>
      </c>
      <c r="K1165" s="1">
        <v>21</v>
      </c>
      <c r="L1165" s="1">
        <v>11</v>
      </c>
      <c r="M1165" s="1">
        <v>73</v>
      </c>
      <c r="N1165" s="1">
        <v>28</v>
      </c>
      <c r="O1165" s="1">
        <v>234</v>
      </c>
      <c r="P1165" s="1">
        <v>1540</v>
      </c>
      <c r="Q1165" s="1">
        <v>2226</v>
      </c>
    </row>
    <row r="1166" spans="1:17" x14ac:dyDescent="0.35">
      <c r="A1166" s="2">
        <v>1156</v>
      </c>
      <c r="B1166" s="1" t="s">
        <v>127</v>
      </c>
      <c r="C1166" s="1" t="s">
        <v>5</v>
      </c>
      <c r="D1166" s="1" t="s">
        <v>6</v>
      </c>
      <c r="E1166" s="1">
        <v>0</v>
      </c>
      <c r="F1166" s="1">
        <v>4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6</v>
      </c>
      <c r="P1166" s="1">
        <v>83</v>
      </c>
      <c r="Q1166" s="1">
        <v>91</v>
      </c>
    </row>
    <row r="1167" spans="1:17" x14ac:dyDescent="0.35">
      <c r="A1167" s="2">
        <v>1157</v>
      </c>
      <c r="D1167" s="1" t="s">
        <v>7</v>
      </c>
      <c r="E1167" s="1">
        <v>0</v>
      </c>
      <c r="F1167" s="1">
        <v>5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78</v>
      </c>
      <c r="Q1167" s="1">
        <v>89</v>
      </c>
    </row>
    <row r="1168" spans="1:17" x14ac:dyDescent="0.35">
      <c r="A1168" s="2">
        <v>1158</v>
      </c>
      <c r="D1168" s="1" t="s">
        <v>4</v>
      </c>
      <c r="E1168" s="1">
        <v>0</v>
      </c>
      <c r="F1168" s="1">
        <v>7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11</v>
      </c>
      <c r="P1168" s="1">
        <v>165</v>
      </c>
      <c r="Q1168" s="1">
        <v>182</v>
      </c>
    </row>
    <row r="1169" spans="1:17" x14ac:dyDescent="0.35">
      <c r="A1169" s="2">
        <v>1159</v>
      </c>
      <c r="C1169" s="1" t="s">
        <v>8</v>
      </c>
      <c r="D1169" s="1" t="s">
        <v>6</v>
      </c>
      <c r="E1169" s="1">
        <v>0</v>
      </c>
      <c r="F1169" s="1">
        <v>4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6</v>
      </c>
      <c r="N1169" s="1">
        <v>0</v>
      </c>
      <c r="O1169" s="1">
        <v>0</v>
      </c>
      <c r="P1169" s="1">
        <v>67</v>
      </c>
      <c r="Q1169" s="1">
        <v>75</v>
      </c>
    </row>
    <row r="1170" spans="1:17" x14ac:dyDescent="0.35">
      <c r="A1170" s="2">
        <v>1160</v>
      </c>
      <c r="D1170" s="1" t="s">
        <v>7</v>
      </c>
      <c r="E1170" s="1">
        <v>0</v>
      </c>
      <c r="F1170" s="1">
        <v>10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15</v>
      </c>
      <c r="N1170" s="1">
        <v>0</v>
      </c>
      <c r="O1170" s="1">
        <v>0</v>
      </c>
      <c r="P1170" s="1">
        <v>81</v>
      </c>
      <c r="Q1170" s="1">
        <v>102</v>
      </c>
    </row>
    <row r="1171" spans="1:17" x14ac:dyDescent="0.35">
      <c r="A1171" s="2">
        <v>1161</v>
      </c>
      <c r="D1171" s="1" t="s">
        <v>4</v>
      </c>
      <c r="E1171" s="1">
        <v>0</v>
      </c>
      <c r="F1171" s="1">
        <v>13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17</v>
      </c>
      <c r="N1171" s="1">
        <v>0</v>
      </c>
      <c r="O1171" s="1">
        <v>3</v>
      </c>
      <c r="P1171" s="1">
        <v>148</v>
      </c>
      <c r="Q1171" s="1">
        <v>177</v>
      </c>
    </row>
    <row r="1172" spans="1:17" x14ac:dyDescent="0.35">
      <c r="A1172" s="2">
        <v>1162</v>
      </c>
      <c r="C1172" s="1" t="s">
        <v>9</v>
      </c>
      <c r="D1172" s="1" t="s">
        <v>6</v>
      </c>
      <c r="E1172" s="1">
        <v>14</v>
      </c>
      <c r="F1172" s="1">
        <v>30</v>
      </c>
      <c r="G1172" s="1">
        <v>9</v>
      </c>
      <c r="H1172" s="1">
        <v>0</v>
      </c>
      <c r="I1172" s="1">
        <v>17</v>
      </c>
      <c r="J1172" s="1">
        <v>12</v>
      </c>
      <c r="K1172" s="1">
        <v>4</v>
      </c>
      <c r="L1172" s="1">
        <v>4</v>
      </c>
      <c r="M1172" s="1">
        <v>44</v>
      </c>
      <c r="N1172" s="1">
        <v>0</v>
      </c>
      <c r="O1172" s="1">
        <v>47</v>
      </c>
      <c r="P1172" s="1">
        <v>460</v>
      </c>
      <c r="Q1172" s="1">
        <v>609</v>
      </c>
    </row>
    <row r="1173" spans="1:17" x14ac:dyDescent="0.35">
      <c r="A1173" s="2">
        <v>1163</v>
      </c>
      <c r="D1173" s="1" t="s">
        <v>7</v>
      </c>
      <c r="E1173" s="1">
        <v>49</v>
      </c>
      <c r="F1173" s="1">
        <v>79</v>
      </c>
      <c r="G1173" s="1">
        <v>19</v>
      </c>
      <c r="H1173" s="1">
        <v>0</v>
      </c>
      <c r="I1173" s="1">
        <v>15</v>
      </c>
      <c r="J1173" s="1">
        <v>3</v>
      </c>
      <c r="K1173" s="1">
        <v>4</v>
      </c>
      <c r="L1173" s="1">
        <v>0</v>
      </c>
      <c r="M1173" s="1">
        <v>105</v>
      </c>
      <c r="N1173" s="1">
        <v>0</v>
      </c>
      <c r="O1173" s="1">
        <v>95</v>
      </c>
      <c r="P1173" s="1">
        <v>658</v>
      </c>
      <c r="Q1173" s="1">
        <v>948</v>
      </c>
    </row>
    <row r="1174" spans="1:17" x14ac:dyDescent="0.35">
      <c r="A1174" s="2">
        <v>1164</v>
      </c>
      <c r="D1174" s="1" t="s">
        <v>4</v>
      </c>
      <c r="E1174" s="1">
        <v>59</v>
      </c>
      <c r="F1174" s="1">
        <v>107</v>
      </c>
      <c r="G1174" s="1">
        <v>26</v>
      </c>
      <c r="H1174" s="1">
        <v>0</v>
      </c>
      <c r="I1174" s="1">
        <v>35</v>
      </c>
      <c r="J1174" s="1">
        <v>13</v>
      </c>
      <c r="K1174" s="1">
        <v>4</v>
      </c>
      <c r="L1174" s="1">
        <v>0</v>
      </c>
      <c r="M1174" s="1">
        <v>146</v>
      </c>
      <c r="N1174" s="1">
        <v>5</v>
      </c>
      <c r="O1174" s="1">
        <v>146</v>
      </c>
      <c r="P1174" s="1">
        <v>1118</v>
      </c>
      <c r="Q1174" s="1">
        <v>1557</v>
      </c>
    </row>
    <row r="1175" spans="1:17" x14ac:dyDescent="0.35">
      <c r="A1175" s="2">
        <v>1165</v>
      </c>
      <c r="C1175" s="1" t="s">
        <v>10</v>
      </c>
      <c r="D1175" s="1" t="s">
        <v>6</v>
      </c>
      <c r="E1175" s="1">
        <v>33</v>
      </c>
      <c r="F1175" s="1">
        <v>13</v>
      </c>
      <c r="G1175" s="1">
        <v>17</v>
      </c>
      <c r="H1175" s="1">
        <v>3</v>
      </c>
      <c r="I1175" s="1">
        <v>22</v>
      </c>
      <c r="J1175" s="1">
        <v>28</v>
      </c>
      <c r="K1175" s="1">
        <v>3</v>
      </c>
      <c r="L1175" s="1">
        <v>11</v>
      </c>
      <c r="M1175" s="1">
        <v>7</v>
      </c>
      <c r="N1175" s="1">
        <v>5</v>
      </c>
      <c r="O1175" s="1">
        <v>29</v>
      </c>
      <c r="P1175" s="1">
        <v>66</v>
      </c>
      <c r="Q1175" s="1">
        <v>157</v>
      </c>
    </row>
    <row r="1176" spans="1:17" x14ac:dyDescent="0.35">
      <c r="A1176" s="2">
        <v>1166</v>
      </c>
      <c r="D1176" s="1" t="s">
        <v>7</v>
      </c>
      <c r="E1176" s="1">
        <v>40</v>
      </c>
      <c r="F1176" s="1">
        <v>11</v>
      </c>
      <c r="G1176" s="1">
        <v>11</v>
      </c>
      <c r="H1176" s="1">
        <v>3</v>
      </c>
      <c r="I1176" s="1">
        <v>15</v>
      </c>
      <c r="J1176" s="1">
        <v>8</v>
      </c>
      <c r="K1176" s="1">
        <v>5</v>
      </c>
      <c r="L1176" s="1">
        <v>9</v>
      </c>
      <c r="M1176" s="1">
        <v>11</v>
      </c>
      <c r="N1176" s="1">
        <v>0</v>
      </c>
      <c r="O1176" s="1">
        <v>29</v>
      </c>
      <c r="P1176" s="1">
        <v>55</v>
      </c>
      <c r="Q1176" s="1">
        <v>152</v>
      </c>
    </row>
    <row r="1177" spans="1:17" x14ac:dyDescent="0.35">
      <c r="A1177" s="2">
        <v>1167</v>
      </c>
      <c r="D1177" s="1" t="s">
        <v>4</v>
      </c>
      <c r="E1177" s="1">
        <v>74</v>
      </c>
      <c r="F1177" s="1">
        <v>22</v>
      </c>
      <c r="G1177" s="1">
        <v>29</v>
      </c>
      <c r="H1177" s="1">
        <v>3</v>
      </c>
      <c r="I1177" s="1">
        <v>33</v>
      </c>
      <c r="J1177" s="1">
        <v>34</v>
      </c>
      <c r="K1177" s="1">
        <v>11</v>
      </c>
      <c r="L1177" s="1">
        <v>17</v>
      </c>
      <c r="M1177" s="1">
        <v>16</v>
      </c>
      <c r="N1177" s="1">
        <v>10</v>
      </c>
      <c r="O1177" s="1">
        <v>62</v>
      </c>
      <c r="P1177" s="1">
        <v>124</v>
      </c>
      <c r="Q1177" s="1">
        <v>307</v>
      </c>
    </row>
    <row r="1178" spans="1:17" x14ac:dyDescent="0.35">
      <c r="A1178" s="2">
        <v>1168</v>
      </c>
      <c r="C1178" s="1" t="s">
        <v>4</v>
      </c>
      <c r="D1178" s="1" t="s">
        <v>6</v>
      </c>
      <c r="E1178" s="1">
        <v>46</v>
      </c>
      <c r="F1178" s="1">
        <v>55</v>
      </c>
      <c r="G1178" s="1">
        <v>25</v>
      </c>
      <c r="H1178" s="1">
        <v>3</v>
      </c>
      <c r="I1178" s="1">
        <v>41</v>
      </c>
      <c r="J1178" s="1">
        <v>41</v>
      </c>
      <c r="K1178" s="1">
        <v>10</v>
      </c>
      <c r="L1178" s="1">
        <v>14</v>
      </c>
      <c r="M1178" s="1">
        <v>52</v>
      </c>
      <c r="N1178" s="1">
        <v>10</v>
      </c>
      <c r="O1178" s="1">
        <v>86</v>
      </c>
      <c r="P1178" s="1">
        <v>673</v>
      </c>
      <c r="Q1178" s="1">
        <v>932</v>
      </c>
    </row>
    <row r="1179" spans="1:17" x14ac:dyDescent="0.35">
      <c r="A1179" s="2">
        <v>1169</v>
      </c>
      <c r="D1179" s="1" t="s">
        <v>7</v>
      </c>
      <c r="E1179" s="1">
        <v>91</v>
      </c>
      <c r="F1179" s="1">
        <v>104</v>
      </c>
      <c r="G1179" s="1">
        <v>31</v>
      </c>
      <c r="H1179" s="1">
        <v>3</v>
      </c>
      <c r="I1179" s="1">
        <v>33</v>
      </c>
      <c r="J1179" s="1">
        <v>10</v>
      </c>
      <c r="K1179" s="1">
        <v>8</v>
      </c>
      <c r="L1179" s="1">
        <v>10</v>
      </c>
      <c r="M1179" s="1">
        <v>130</v>
      </c>
      <c r="N1179" s="1">
        <v>3</v>
      </c>
      <c r="O1179" s="1">
        <v>130</v>
      </c>
      <c r="P1179" s="1">
        <v>879</v>
      </c>
      <c r="Q1179" s="1">
        <v>1286</v>
      </c>
    </row>
    <row r="1180" spans="1:17" x14ac:dyDescent="0.35">
      <c r="A1180" s="2">
        <v>1170</v>
      </c>
      <c r="D1180" s="1" t="s">
        <v>4</v>
      </c>
      <c r="E1180" s="1">
        <v>136</v>
      </c>
      <c r="F1180" s="1">
        <v>155</v>
      </c>
      <c r="G1180" s="1">
        <v>55</v>
      </c>
      <c r="H1180" s="1">
        <v>3</v>
      </c>
      <c r="I1180" s="1">
        <v>66</v>
      </c>
      <c r="J1180" s="1">
        <v>50</v>
      </c>
      <c r="K1180" s="1">
        <v>14</v>
      </c>
      <c r="L1180" s="1">
        <v>16</v>
      </c>
      <c r="M1180" s="1">
        <v>177</v>
      </c>
      <c r="N1180" s="1">
        <v>14</v>
      </c>
      <c r="O1180" s="1">
        <v>215</v>
      </c>
      <c r="P1180" s="1">
        <v>1554</v>
      </c>
      <c r="Q1180" s="1">
        <v>2222</v>
      </c>
    </row>
    <row r="1181" spans="1:17" x14ac:dyDescent="0.35">
      <c r="A1181" s="2">
        <v>1171</v>
      </c>
      <c r="B1181" s="1" t="s">
        <v>128</v>
      </c>
      <c r="C1181" s="1" t="s">
        <v>5</v>
      </c>
      <c r="D1181" s="1" t="s">
        <v>6</v>
      </c>
      <c r="E1181" s="1">
        <v>0</v>
      </c>
      <c r="F1181" s="1">
        <v>3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0</v>
      </c>
      <c r="N1181" s="1">
        <v>0</v>
      </c>
      <c r="O1181" s="1">
        <v>0</v>
      </c>
      <c r="P1181" s="1">
        <v>102</v>
      </c>
      <c r="Q1181" s="1">
        <v>112</v>
      </c>
    </row>
    <row r="1182" spans="1:17" x14ac:dyDescent="0.35">
      <c r="A1182" s="2">
        <v>1172</v>
      </c>
      <c r="D1182" s="1" t="s">
        <v>7</v>
      </c>
      <c r="E1182" s="1">
        <v>0</v>
      </c>
      <c r="F1182" s="1">
        <v>8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105</v>
      </c>
      <c r="Q1182" s="1">
        <v>117</v>
      </c>
    </row>
    <row r="1183" spans="1:17" x14ac:dyDescent="0.35">
      <c r="A1183" s="2">
        <v>1173</v>
      </c>
      <c r="D1183" s="1" t="s">
        <v>4</v>
      </c>
      <c r="E1183" s="1">
        <v>0</v>
      </c>
      <c r="F1183" s="1">
        <v>12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4</v>
      </c>
      <c r="P1183" s="1">
        <v>212</v>
      </c>
      <c r="Q1183" s="1">
        <v>229</v>
      </c>
    </row>
    <row r="1184" spans="1:17" x14ac:dyDescent="0.35">
      <c r="A1184" s="2">
        <v>1174</v>
      </c>
      <c r="C1184" s="1" t="s">
        <v>8</v>
      </c>
      <c r="D1184" s="1" t="s">
        <v>6</v>
      </c>
      <c r="E1184" s="1">
        <v>0</v>
      </c>
      <c r="F1184" s="1">
        <v>12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</v>
      </c>
      <c r="N1184" s="1">
        <v>0</v>
      </c>
      <c r="O1184" s="1">
        <v>6</v>
      </c>
      <c r="P1184" s="1">
        <v>119</v>
      </c>
      <c r="Q1184" s="1">
        <v>139</v>
      </c>
    </row>
    <row r="1185" spans="1:17" x14ac:dyDescent="0.35">
      <c r="A1185" s="2">
        <v>1175</v>
      </c>
      <c r="D1185" s="1" t="s">
        <v>7</v>
      </c>
      <c r="E1185" s="1">
        <v>0</v>
      </c>
      <c r="F1185" s="1">
        <v>6</v>
      </c>
      <c r="G1185" s="1">
        <v>0</v>
      </c>
      <c r="H1185" s="1">
        <v>0</v>
      </c>
      <c r="I1185" s="1">
        <v>0</v>
      </c>
      <c r="J1185" s="1">
        <v>0</v>
      </c>
      <c r="K1185" s="1">
        <v>0</v>
      </c>
      <c r="L1185" s="1">
        <v>0</v>
      </c>
      <c r="M1185" s="1">
        <v>5</v>
      </c>
      <c r="N1185" s="1">
        <v>0</v>
      </c>
      <c r="O1185" s="1">
        <v>0</v>
      </c>
      <c r="P1185" s="1">
        <v>93</v>
      </c>
      <c r="Q1185" s="1">
        <v>104</v>
      </c>
    </row>
    <row r="1186" spans="1:17" x14ac:dyDescent="0.35">
      <c r="A1186" s="2">
        <v>1176</v>
      </c>
      <c r="D1186" s="1" t="s">
        <v>4</v>
      </c>
      <c r="E1186" s="1">
        <v>0</v>
      </c>
      <c r="F1186" s="1">
        <v>15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  <c r="M1186" s="1">
        <v>7</v>
      </c>
      <c r="N1186" s="1">
        <v>0</v>
      </c>
      <c r="O1186" s="1">
        <v>10</v>
      </c>
      <c r="P1186" s="1">
        <v>209</v>
      </c>
      <c r="Q1186" s="1">
        <v>240</v>
      </c>
    </row>
    <row r="1187" spans="1:17" x14ac:dyDescent="0.35">
      <c r="A1187" s="2">
        <v>1177</v>
      </c>
      <c r="C1187" s="1" t="s">
        <v>9</v>
      </c>
      <c r="D1187" s="1" t="s">
        <v>6</v>
      </c>
      <c r="E1187" s="1">
        <v>28</v>
      </c>
      <c r="F1187" s="1">
        <v>46</v>
      </c>
      <c r="G1187" s="1">
        <v>0</v>
      </c>
      <c r="H1187" s="1">
        <v>0</v>
      </c>
      <c r="I1187" s="1">
        <v>62</v>
      </c>
      <c r="J1187" s="1">
        <v>20</v>
      </c>
      <c r="K1187" s="1">
        <v>3</v>
      </c>
      <c r="L1187" s="1">
        <v>3</v>
      </c>
      <c r="M1187" s="1">
        <v>49</v>
      </c>
      <c r="N1187" s="1">
        <v>0</v>
      </c>
      <c r="O1187" s="1">
        <v>72</v>
      </c>
      <c r="P1187" s="1">
        <v>689</v>
      </c>
      <c r="Q1187" s="1">
        <v>895</v>
      </c>
    </row>
    <row r="1188" spans="1:17" x14ac:dyDescent="0.35">
      <c r="A1188" s="2">
        <v>1178</v>
      </c>
      <c r="D1188" s="1" t="s">
        <v>7</v>
      </c>
      <c r="E1188" s="1">
        <v>35</v>
      </c>
      <c r="F1188" s="1">
        <v>53</v>
      </c>
      <c r="G1188" s="1">
        <v>11</v>
      </c>
      <c r="H1188" s="1">
        <v>0</v>
      </c>
      <c r="I1188" s="1">
        <v>31</v>
      </c>
      <c r="J1188" s="1">
        <v>6</v>
      </c>
      <c r="K1188" s="1">
        <v>0</v>
      </c>
      <c r="L1188" s="1">
        <v>4</v>
      </c>
      <c r="M1188" s="1">
        <v>43</v>
      </c>
      <c r="N1188" s="1">
        <v>0</v>
      </c>
      <c r="O1188" s="1">
        <v>71</v>
      </c>
      <c r="P1188" s="1">
        <v>487</v>
      </c>
      <c r="Q1188" s="1">
        <v>680</v>
      </c>
    </row>
    <row r="1189" spans="1:17" x14ac:dyDescent="0.35">
      <c r="A1189" s="2">
        <v>1179</v>
      </c>
      <c r="D1189" s="1" t="s">
        <v>4</v>
      </c>
      <c r="E1189" s="1">
        <v>70</v>
      </c>
      <c r="F1189" s="1">
        <v>102</v>
      </c>
      <c r="G1189" s="1">
        <v>18</v>
      </c>
      <c r="H1189" s="1">
        <v>0</v>
      </c>
      <c r="I1189" s="1">
        <v>91</v>
      </c>
      <c r="J1189" s="1">
        <v>27</v>
      </c>
      <c r="K1189" s="1">
        <v>8</v>
      </c>
      <c r="L1189" s="1">
        <v>8</v>
      </c>
      <c r="M1189" s="1">
        <v>87</v>
      </c>
      <c r="N1189" s="1">
        <v>3</v>
      </c>
      <c r="O1189" s="1">
        <v>139</v>
      </c>
      <c r="P1189" s="1">
        <v>1180</v>
      </c>
      <c r="Q1189" s="1">
        <v>1581</v>
      </c>
    </row>
    <row r="1190" spans="1:17" x14ac:dyDescent="0.35">
      <c r="A1190" s="2">
        <v>1180</v>
      </c>
      <c r="C1190" s="1" t="s">
        <v>10</v>
      </c>
      <c r="D1190" s="1" t="s">
        <v>6</v>
      </c>
      <c r="E1190" s="1">
        <v>4</v>
      </c>
      <c r="F1190" s="1">
        <v>0</v>
      </c>
      <c r="G1190" s="1">
        <v>0</v>
      </c>
      <c r="H1190" s="1">
        <v>0</v>
      </c>
      <c r="I1190" s="1">
        <v>5</v>
      </c>
      <c r="J1190" s="1">
        <v>4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4</v>
      </c>
      <c r="Q1190" s="1">
        <v>14</v>
      </c>
    </row>
    <row r="1191" spans="1:17" x14ac:dyDescent="0.35">
      <c r="A1191" s="2">
        <v>1181</v>
      </c>
      <c r="D1191" s="1" t="s">
        <v>7</v>
      </c>
      <c r="E1191" s="1">
        <v>4</v>
      </c>
      <c r="F1191" s="1">
        <v>0</v>
      </c>
      <c r="G1191" s="1">
        <v>0</v>
      </c>
      <c r="H1191" s="1">
        <v>0</v>
      </c>
      <c r="I1191" s="1">
        <v>7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5</v>
      </c>
      <c r="Q1191" s="1">
        <v>11</v>
      </c>
    </row>
    <row r="1192" spans="1:17" x14ac:dyDescent="0.35">
      <c r="A1192" s="2">
        <v>1182</v>
      </c>
      <c r="D1192" s="1" t="s">
        <v>4</v>
      </c>
      <c r="E1192" s="1">
        <v>3</v>
      </c>
      <c r="F1192" s="1">
        <v>0</v>
      </c>
      <c r="G1192" s="1">
        <v>0</v>
      </c>
      <c r="H1192" s="1">
        <v>3</v>
      </c>
      <c r="I1192" s="1">
        <v>10</v>
      </c>
      <c r="J1192" s="1">
        <v>4</v>
      </c>
      <c r="K1192" s="1">
        <v>0</v>
      </c>
      <c r="L1192" s="1">
        <v>0</v>
      </c>
      <c r="M1192" s="1">
        <v>5</v>
      </c>
      <c r="N1192" s="1">
        <v>0</v>
      </c>
      <c r="O1192" s="1">
        <v>0</v>
      </c>
      <c r="P1192" s="1">
        <v>4</v>
      </c>
      <c r="Q1192" s="1">
        <v>21</v>
      </c>
    </row>
    <row r="1193" spans="1:17" x14ac:dyDescent="0.35">
      <c r="A1193" s="2">
        <v>1183</v>
      </c>
      <c r="C1193" s="1" t="s">
        <v>4</v>
      </c>
      <c r="D1193" s="1" t="s">
        <v>6</v>
      </c>
      <c r="E1193" s="1">
        <v>29</v>
      </c>
      <c r="F1193" s="1">
        <v>61</v>
      </c>
      <c r="G1193" s="1">
        <v>0</v>
      </c>
      <c r="H1193" s="1">
        <v>0</v>
      </c>
      <c r="I1193" s="1">
        <v>69</v>
      </c>
      <c r="J1193" s="1">
        <v>27</v>
      </c>
      <c r="K1193" s="1">
        <v>7</v>
      </c>
      <c r="L1193" s="1">
        <v>3</v>
      </c>
      <c r="M1193" s="1">
        <v>53</v>
      </c>
      <c r="N1193" s="1">
        <v>0</v>
      </c>
      <c r="O1193" s="1">
        <v>82</v>
      </c>
      <c r="P1193" s="1">
        <v>915</v>
      </c>
      <c r="Q1193" s="1">
        <v>1156</v>
      </c>
    </row>
    <row r="1194" spans="1:17" x14ac:dyDescent="0.35">
      <c r="A1194" s="2">
        <v>1184</v>
      </c>
      <c r="D1194" s="1" t="s">
        <v>7</v>
      </c>
      <c r="E1194" s="1">
        <v>42</v>
      </c>
      <c r="F1194" s="1">
        <v>68</v>
      </c>
      <c r="G1194" s="1">
        <v>15</v>
      </c>
      <c r="H1194" s="1">
        <v>0</v>
      </c>
      <c r="I1194" s="1">
        <v>32</v>
      </c>
      <c r="J1194" s="1">
        <v>6</v>
      </c>
      <c r="K1194" s="1">
        <v>0</v>
      </c>
      <c r="L1194" s="1">
        <v>4</v>
      </c>
      <c r="M1194" s="1">
        <v>45</v>
      </c>
      <c r="N1194" s="1">
        <v>0</v>
      </c>
      <c r="O1194" s="1">
        <v>76</v>
      </c>
      <c r="P1194" s="1">
        <v>698</v>
      </c>
      <c r="Q1194" s="1">
        <v>914</v>
      </c>
    </row>
    <row r="1195" spans="1:17" x14ac:dyDescent="0.35">
      <c r="A1195" s="2">
        <v>1185</v>
      </c>
      <c r="D1195" s="1" t="s">
        <v>4</v>
      </c>
      <c r="E1195" s="1">
        <v>71</v>
      </c>
      <c r="F1195" s="1">
        <v>130</v>
      </c>
      <c r="G1195" s="1">
        <v>19</v>
      </c>
      <c r="H1195" s="1">
        <v>3</v>
      </c>
      <c r="I1195" s="1">
        <v>99</v>
      </c>
      <c r="J1195" s="1">
        <v>28</v>
      </c>
      <c r="K1195" s="1">
        <v>7</v>
      </c>
      <c r="L1195" s="1">
        <v>8</v>
      </c>
      <c r="M1195" s="1">
        <v>98</v>
      </c>
      <c r="N1195" s="1">
        <v>3</v>
      </c>
      <c r="O1195" s="1">
        <v>161</v>
      </c>
      <c r="P1195" s="1">
        <v>1607</v>
      </c>
      <c r="Q1195" s="1">
        <v>2074</v>
      </c>
    </row>
    <row r="1196" spans="1:17" x14ac:dyDescent="0.35">
      <c r="A1196" s="2">
        <v>1186</v>
      </c>
      <c r="B1196" s="1" t="s">
        <v>129</v>
      </c>
      <c r="C1196" s="1" t="s">
        <v>5</v>
      </c>
      <c r="D1196" s="1" t="s">
        <v>6</v>
      </c>
      <c r="E1196" s="1">
        <v>0</v>
      </c>
      <c r="F1196" s="1">
        <v>0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29</v>
      </c>
      <c r="Q1196" s="1">
        <v>28</v>
      </c>
    </row>
    <row r="1197" spans="1:17" x14ac:dyDescent="0.35">
      <c r="A1197" s="2">
        <v>1187</v>
      </c>
      <c r="D1197" s="1" t="s">
        <v>7</v>
      </c>
      <c r="E1197" s="1">
        <v>0</v>
      </c>
      <c r="F1197" s="1">
        <v>0</v>
      </c>
      <c r="G1197" s="1">
        <v>0</v>
      </c>
      <c r="H1197" s="1">
        <v>0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34</v>
      </c>
      <c r="Q1197" s="1">
        <v>38</v>
      </c>
    </row>
    <row r="1198" spans="1:17" x14ac:dyDescent="0.35">
      <c r="A1198" s="2">
        <v>1188</v>
      </c>
      <c r="D1198" s="1" t="s">
        <v>4</v>
      </c>
      <c r="E1198" s="1">
        <v>0</v>
      </c>
      <c r="F1198" s="1">
        <v>0</v>
      </c>
      <c r="G1198" s="1"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61</v>
      </c>
      <c r="Q1198" s="1">
        <v>63</v>
      </c>
    </row>
    <row r="1199" spans="1:17" x14ac:dyDescent="0.35">
      <c r="A1199" s="2">
        <v>1189</v>
      </c>
      <c r="C1199" s="1" t="s">
        <v>8</v>
      </c>
      <c r="D1199" s="1" t="s">
        <v>6</v>
      </c>
      <c r="E1199" s="1">
        <v>0</v>
      </c>
      <c r="F1199" s="1">
        <v>0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  <c r="M1199" s="1">
        <v>4</v>
      </c>
      <c r="N1199" s="1">
        <v>0</v>
      </c>
      <c r="O1199" s="1">
        <v>4</v>
      </c>
      <c r="P1199" s="1">
        <v>86</v>
      </c>
      <c r="Q1199" s="1">
        <v>99</v>
      </c>
    </row>
    <row r="1200" spans="1:17" x14ac:dyDescent="0.35">
      <c r="A1200" s="2">
        <v>1190</v>
      </c>
      <c r="D1200" s="1" t="s">
        <v>7</v>
      </c>
      <c r="E1200" s="1">
        <v>0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  <c r="O1200" s="1">
        <v>5</v>
      </c>
      <c r="P1200" s="1">
        <v>72</v>
      </c>
      <c r="Q1200" s="1">
        <v>76</v>
      </c>
    </row>
    <row r="1201" spans="1:18" x14ac:dyDescent="0.35">
      <c r="A1201" s="2">
        <v>1191</v>
      </c>
      <c r="D1201" s="1" t="s">
        <v>4</v>
      </c>
      <c r="E1201" s="1">
        <v>0</v>
      </c>
      <c r="F1201" s="1">
        <v>0</v>
      </c>
      <c r="G1201" s="1">
        <v>0</v>
      </c>
      <c r="H1201" s="1">
        <v>0</v>
      </c>
      <c r="I1201" s="1">
        <v>4</v>
      </c>
      <c r="J1201" s="1">
        <v>3</v>
      </c>
      <c r="K1201" s="1">
        <v>0</v>
      </c>
      <c r="L1201" s="1">
        <v>0</v>
      </c>
      <c r="M1201" s="1">
        <v>4</v>
      </c>
      <c r="N1201" s="1">
        <v>0</v>
      </c>
      <c r="O1201" s="1">
        <v>3</v>
      </c>
      <c r="P1201" s="1">
        <v>157</v>
      </c>
      <c r="Q1201" s="1">
        <v>176</v>
      </c>
    </row>
    <row r="1202" spans="1:18" x14ac:dyDescent="0.35">
      <c r="A1202" s="2">
        <v>1192</v>
      </c>
      <c r="C1202" s="1" t="s">
        <v>9</v>
      </c>
      <c r="D1202" s="1" t="s">
        <v>6</v>
      </c>
      <c r="E1202" s="1">
        <v>38</v>
      </c>
      <c r="F1202" s="1">
        <v>32</v>
      </c>
      <c r="G1202" s="1">
        <v>13</v>
      </c>
      <c r="H1202" s="1">
        <v>0</v>
      </c>
      <c r="I1202" s="1">
        <v>100</v>
      </c>
      <c r="J1202" s="1">
        <v>35</v>
      </c>
      <c r="K1202" s="1">
        <v>12</v>
      </c>
      <c r="L1202" s="1">
        <v>3</v>
      </c>
      <c r="M1202" s="1">
        <v>17</v>
      </c>
      <c r="N1202" s="1">
        <v>7</v>
      </c>
      <c r="O1202" s="1">
        <v>47</v>
      </c>
      <c r="P1202" s="1">
        <v>606</v>
      </c>
      <c r="Q1202" s="1">
        <v>827</v>
      </c>
    </row>
    <row r="1203" spans="1:18" x14ac:dyDescent="0.35">
      <c r="A1203" s="2">
        <v>1193</v>
      </c>
      <c r="D1203" s="1" t="s">
        <v>7</v>
      </c>
      <c r="E1203" s="1">
        <v>42</v>
      </c>
      <c r="F1203" s="1">
        <v>66</v>
      </c>
      <c r="G1203" s="1">
        <v>19</v>
      </c>
      <c r="H1203" s="1">
        <v>0</v>
      </c>
      <c r="I1203" s="1">
        <v>93</v>
      </c>
      <c r="J1203" s="1">
        <v>26</v>
      </c>
      <c r="K1203" s="1">
        <v>13</v>
      </c>
      <c r="L1203" s="1">
        <v>15</v>
      </c>
      <c r="M1203" s="1">
        <v>22</v>
      </c>
      <c r="N1203" s="1">
        <v>4</v>
      </c>
      <c r="O1203" s="1">
        <v>38</v>
      </c>
      <c r="P1203" s="1">
        <v>583</v>
      </c>
      <c r="Q1203" s="1">
        <v>826</v>
      </c>
    </row>
    <row r="1204" spans="1:18" x14ac:dyDescent="0.35">
      <c r="A1204" s="2">
        <v>1194</v>
      </c>
      <c r="D1204" s="1" t="s">
        <v>4</v>
      </c>
      <c r="E1204" s="1">
        <v>79</v>
      </c>
      <c r="F1204" s="1">
        <v>106</v>
      </c>
      <c r="G1204" s="1">
        <v>31</v>
      </c>
      <c r="H1204" s="1">
        <v>0</v>
      </c>
      <c r="I1204" s="1">
        <v>188</v>
      </c>
      <c r="J1204" s="1">
        <v>62</v>
      </c>
      <c r="K1204" s="1">
        <v>28</v>
      </c>
      <c r="L1204" s="1">
        <v>17</v>
      </c>
      <c r="M1204" s="1">
        <v>48</v>
      </c>
      <c r="N1204" s="1">
        <v>14</v>
      </c>
      <c r="O1204" s="1">
        <v>83</v>
      </c>
      <c r="P1204" s="1">
        <v>1192</v>
      </c>
      <c r="Q1204" s="1">
        <v>1647</v>
      </c>
    </row>
    <row r="1205" spans="1:18" x14ac:dyDescent="0.35">
      <c r="A1205" s="2">
        <v>1195</v>
      </c>
      <c r="C1205" s="1" t="s">
        <v>10</v>
      </c>
      <c r="D1205" s="1" t="s">
        <v>6</v>
      </c>
      <c r="E1205" s="1">
        <v>9</v>
      </c>
      <c r="F1205" s="1">
        <v>10</v>
      </c>
      <c r="G1205" s="1">
        <v>3</v>
      </c>
      <c r="H1205" s="1">
        <v>0</v>
      </c>
      <c r="I1205" s="1">
        <v>28</v>
      </c>
      <c r="J1205" s="1">
        <v>17</v>
      </c>
      <c r="K1205" s="1">
        <v>8</v>
      </c>
      <c r="L1205" s="1">
        <v>3</v>
      </c>
      <c r="M1205" s="1">
        <v>0</v>
      </c>
      <c r="N1205" s="1">
        <v>3</v>
      </c>
      <c r="O1205" s="1">
        <v>19</v>
      </c>
      <c r="P1205" s="1">
        <v>30</v>
      </c>
      <c r="Q1205" s="1">
        <v>86</v>
      </c>
    </row>
    <row r="1206" spans="1:18" x14ac:dyDescent="0.35">
      <c r="A1206" s="2">
        <v>1196</v>
      </c>
      <c r="D1206" s="1" t="s">
        <v>7</v>
      </c>
      <c r="E1206" s="1">
        <v>22</v>
      </c>
      <c r="F1206" s="1">
        <v>7</v>
      </c>
      <c r="G1206" s="1">
        <v>7</v>
      </c>
      <c r="H1206" s="1">
        <v>3</v>
      </c>
      <c r="I1206" s="1">
        <v>33</v>
      </c>
      <c r="J1206" s="1">
        <v>10</v>
      </c>
      <c r="K1206" s="1">
        <v>9</v>
      </c>
      <c r="L1206" s="1">
        <v>4</v>
      </c>
      <c r="M1206" s="1">
        <v>3</v>
      </c>
      <c r="N1206" s="1">
        <v>9</v>
      </c>
      <c r="O1206" s="1">
        <v>12</v>
      </c>
      <c r="P1206" s="1">
        <v>28</v>
      </c>
      <c r="Q1206" s="1">
        <v>89</v>
      </c>
    </row>
    <row r="1207" spans="1:18" x14ac:dyDescent="0.35">
      <c r="A1207" s="2">
        <v>1197</v>
      </c>
      <c r="D1207" s="1" t="s">
        <v>4</v>
      </c>
      <c r="E1207" s="1">
        <v>35</v>
      </c>
      <c r="F1207" s="1">
        <v>20</v>
      </c>
      <c r="G1207" s="1">
        <v>12</v>
      </c>
      <c r="H1207" s="1">
        <v>5</v>
      </c>
      <c r="I1207" s="1">
        <v>61</v>
      </c>
      <c r="J1207" s="1">
        <v>23</v>
      </c>
      <c r="K1207" s="1">
        <v>22</v>
      </c>
      <c r="L1207" s="1">
        <v>4</v>
      </c>
      <c r="M1207" s="1">
        <v>7</v>
      </c>
      <c r="N1207" s="1">
        <v>14</v>
      </c>
      <c r="O1207" s="1">
        <v>27</v>
      </c>
      <c r="P1207" s="1">
        <v>60</v>
      </c>
      <c r="Q1207" s="1">
        <v>177</v>
      </c>
    </row>
    <row r="1208" spans="1:18" x14ac:dyDescent="0.35">
      <c r="A1208" s="2">
        <v>1198</v>
      </c>
      <c r="C1208" s="1" t="s">
        <v>4</v>
      </c>
      <c r="D1208" s="1" t="s">
        <v>6</v>
      </c>
      <c r="E1208" s="1">
        <v>53</v>
      </c>
      <c r="F1208" s="1">
        <v>48</v>
      </c>
      <c r="G1208" s="1">
        <v>14</v>
      </c>
      <c r="H1208" s="1">
        <v>0</v>
      </c>
      <c r="I1208" s="1">
        <v>125</v>
      </c>
      <c r="J1208" s="1">
        <v>53</v>
      </c>
      <c r="K1208" s="1">
        <v>26</v>
      </c>
      <c r="L1208" s="1">
        <v>5</v>
      </c>
      <c r="M1208" s="1">
        <v>26</v>
      </c>
      <c r="N1208" s="1">
        <v>16</v>
      </c>
      <c r="O1208" s="1">
        <v>63</v>
      </c>
      <c r="P1208" s="1">
        <v>756</v>
      </c>
      <c r="Q1208" s="1">
        <v>1044</v>
      </c>
    </row>
    <row r="1209" spans="1:18" x14ac:dyDescent="0.35">
      <c r="A1209" s="2">
        <v>1199</v>
      </c>
      <c r="D1209" s="1" t="s">
        <v>7</v>
      </c>
      <c r="E1209" s="1">
        <v>63</v>
      </c>
      <c r="F1209" s="1">
        <v>79</v>
      </c>
      <c r="G1209" s="1">
        <v>29</v>
      </c>
      <c r="H1209" s="1">
        <v>3</v>
      </c>
      <c r="I1209" s="1">
        <v>131</v>
      </c>
      <c r="J1209" s="1">
        <v>37</v>
      </c>
      <c r="K1209" s="1">
        <v>27</v>
      </c>
      <c r="L1209" s="1">
        <v>15</v>
      </c>
      <c r="M1209" s="1">
        <v>33</v>
      </c>
      <c r="N1209" s="1">
        <v>16</v>
      </c>
      <c r="O1209" s="1">
        <v>54</v>
      </c>
      <c r="P1209" s="1">
        <v>716</v>
      </c>
      <c r="Q1209" s="1">
        <v>1022</v>
      </c>
    </row>
    <row r="1210" spans="1:18" x14ac:dyDescent="0.35">
      <c r="A1210" s="2">
        <v>1200</v>
      </c>
      <c r="D1210" s="1" t="s">
        <v>4</v>
      </c>
      <c r="E1210" s="1">
        <v>115</v>
      </c>
      <c r="F1210" s="1">
        <v>127</v>
      </c>
      <c r="G1210" s="1">
        <v>39</v>
      </c>
      <c r="H1210" s="1">
        <v>5</v>
      </c>
      <c r="I1210" s="1">
        <v>251</v>
      </c>
      <c r="J1210" s="1">
        <v>93</v>
      </c>
      <c r="K1210" s="1">
        <v>51</v>
      </c>
      <c r="L1210" s="1">
        <v>24</v>
      </c>
      <c r="M1210" s="1">
        <v>56</v>
      </c>
      <c r="N1210" s="1">
        <v>30</v>
      </c>
      <c r="O1210" s="1">
        <v>116</v>
      </c>
      <c r="P1210" s="1">
        <v>1470</v>
      </c>
      <c r="Q1210" s="1">
        <v>2065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11</v>
      </c>
      <c r="H1216" s="5" t="s">
        <v>12</v>
      </c>
      <c r="I1216" s="5" t="s">
        <v>13</v>
      </c>
      <c r="J1216" s="5" t="s">
        <v>14</v>
      </c>
      <c r="K1216" s="5" t="s">
        <v>2</v>
      </c>
      <c r="L1216" s="5" t="s">
        <v>15</v>
      </c>
      <c r="M1216" s="5" t="s">
        <v>17</v>
      </c>
      <c r="N1216" s="5" t="s">
        <v>3</v>
      </c>
      <c r="O1216" s="5" t="s">
        <v>18</v>
      </c>
      <c r="P1216" s="5" t="s">
        <v>16</v>
      </c>
      <c r="Q1216" s="5" t="s">
        <v>4</v>
      </c>
      <c r="R1216"/>
    </row>
    <row r="1217" spans="1:18" ht="14.25" x14ac:dyDescent="0.45">
      <c r="A1217" s="6">
        <v>1</v>
      </c>
      <c r="B1217" s="4" t="s">
        <v>47</v>
      </c>
      <c r="C1217" s="4" t="s">
        <v>5</v>
      </c>
      <c r="D1217" s="4" t="s">
        <v>6</v>
      </c>
      <c r="E1217" s="7">
        <f>E11/$Q11*100</f>
        <v>7.3755695689168455E-2</v>
      </c>
      <c r="F1217" s="7">
        <f t="shared" ref="F1217:P1217" si="0">F11/$Q11*100</f>
        <v>8.4942307539382753</v>
      </c>
      <c r="G1217" s="7">
        <f t="shared" si="0"/>
        <v>0.11172695681216352</v>
      </c>
      <c r="H1217" s="7">
        <f t="shared" si="0"/>
        <v>7.3556893274911933E-3</v>
      </c>
      <c r="I1217" s="7">
        <f t="shared" si="0"/>
        <v>0.1707712738463496</v>
      </c>
      <c r="J1217" s="7">
        <f t="shared" si="0"/>
        <v>0.21908026051068366</v>
      </c>
      <c r="K1217" s="7">
        <f t="shared" si="0"/>
        <v>0.14572216965002821</v>
      </c>
      <c r="L1217" s="7">
        <f t="shared" si="0"/>
        <v>0.11848623889688516</v>
      </c>
      <c r="M1217" s="7">
        <f t="shared" si="0"/>
        <v>2.3124696826318258</v>
      </c>
      <c r="N1217" s="7">
        <f t="shared" si="0"/>
        <v>4.7911381835821019E-2</v>
      </c>
      <c r="O1217" s="7">
        <f t="shared" si="0"/>
        <v>5.1436148640589092</v>
      </c>
      <c r="P1217" s="7">
        <f t="shared" si="0"/>
        <v>85.187232113746788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7</v>
      </c>
      <c r="E1218" s="7">
        <f t="shared" ref="E1218:Q1218" si="1">E12/$Q12*100</f>
        <v>8.9639970609845701E-2</v>
      </c>
      <c r="F1218" s="7">
        <f t="shared" si="1"/>
        <v>5.8274378083342082</v>
      </c>
      <c r="G1218" s="7">
        <f t="shared" si="1"/>
        <v>9.068961897764248E-2</v>
      </c>
      <c r="H1218" s="7">
        <f t="shared" si="1"/>
        <v>4.40852314474651E-3</v>
      </c>
      <c r="I1218" s="7">
        <f t="shared" si="1"/>
        <v>0.16521465309121444</v>
      </c>
      <c r="J1218" s="7">
        <f t="shared" si="1"/>
        <v>0.17340191036002939</v>
      </c>
      <c r="K1218" s="7">
        <f t="shared" si="1"/>
        <v>8.9430040936286342E-2</v>
      </c>
      <c r="L1218" s="7">
        <f t="shared" si="1"/>
        <v>9.7827227878660647E-2</v>
      </c>
      <c r="M1218" s="7">
        <f t="shared" si="1"/>
        <v>2.1939750183688465</v>
      </c>
      <c r="N1218" s="7">
        <f t="shared" si="1"/>
        <v>2.7500787236275848E-2</v>
      </c>
      <c r="O1218" s="7">
        <f t="shared" si="1"/>
        <v>3.516112102445681</v>
      </c>
      <c r="P1218" s="7">
        <f t="shared" si="1"/>
        <v>89.106329379657808</v>
      </c>
      <c r="Q1218" s="7">
        <f t="shared" si="1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">E13/$Q13*100</f>
        <v>8.1175710185356312E-2</v>
      </c>
      <c r="F1219" s="7">
        <f t="shared" si="2"/>
        <v>7.1972733130002648</v>
      </c>
      <c r="G1219" s="7">
        <f t="shared" si="2"/>
        <v>0.10159727249613779</v>
      </c>
      <c r="H1219" s="7">
        <f t="shared" si="2"/>
        <v>6.4327921278961604E-3</v>
      </c>
      <c r="I1219" s="7">
        <f t="shared" si="2"/>
        <v>0.16847788906394706</v>
      </c>
      <c r="J1219" s="7">
        <f t="shared" si="2"/>
        <v>0.19645542942971767</v>
      </c>
      <c r="K1219" s="7">
        <f t="shared" si="2"/>
        <v>0.11762819891010122</v>
      </c>
      <c r="L1219" s="7">
        <f t="shared" si="2"/>
        <v>0.10803006462403394</v>
      </c>
      <c r="M1219" s="7">
        <f t="shared" si="2"/>
        <v>2.2551531259795969</v>
      </c>
      <c r="N1219" s="7">
        <f t="shared" si="2"/>
        <v>3.7984105898053518E-2</v>
      </c>
      <c r="O1219" s="7">
        <f t="shared" si="2"/>
        <v>4.3520391440506376</v>
      </c>
      <c r="P1219" s="7">
        <f t="shared" si="2"/>
        <v>87.093470511774569</v>
      </c>
      <c r="Q1219" s="7">
        <f t="shared" si="2"/>
        <v>100</v>
      </c>
      <c r="R1219"/>
    </row>
    <row r="1220" spans="1:18" ht="14.25" x14ac:dyDescent="0.45">
      <c r="A1220" s="6">
        <v>4</v>
      </c>
      <c r="B1220" s="4"/>
      <c r="C1220" s="4" t="s">
        <v>8</v>
      </c>
      <c r="D1220" s="4" t="s">
        <v>6</v>
      </c>
      <c r="E1220" s="7">
        <f t="shared" ref="E1220:Q1220" si="3">E14/$Q14*100</f>
        <v>0.40324466267378911</v>
      </c>
      <c r="F1220" s="7">
        <f t="shared" si="3"/>
        <v>10.866742207593662</v>
      </c>
      <c r="G1220" s="7">
        <f t="shared" si="3"/>
        <v>0.24065181028435764</v>
      </c>
      <c r="H1220" s="7">
        <f t="shared" si="3"/>
        <v>1.5467904098994586E-2</v>
      </c>
      <c r="I1220" s="7">
        <f t="shared" si="3"/>
        <v>0.63598266155866112</v>
      </c>
      <c r="J1220" s="7">
        <f t="shared" si="3"/>
        <v>0.28885411608122447</v>
      </c>
      <c r="K1220" s="7">
        <f t="shared" si="3"/>
        <v>0.1672691954891275</v>
      </c>
      <c r="L1220" s="7">
        <f t="shared" si="3"/>
        <v>0.14568607349053042</v>
      </c>
      <c r="M1220" s="7">
        <f t="shared" si="3"/>
        <v>9.2134750625011232</v>
      </c>
      <c r="N1220" s="7">
        <f t="shared" si="3"/>
        <v>6.654795949567438E-2</v>
      </c>
      <c r="O1220" s="7">
        <f t="shared" si="3"/>
        <v>5.89507005521682</v>
      </c>
      <c r="P1220" s="7">
        <f t="shared" si="3"/>
        <v>76.564326696523324</v>
      </c>
      <c r="Q1220" s="7">
        <f t="shared" si="3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7</v>
      </c>
      <c r="E1221" s="7">
        <f t="shared" ref="E1221:Q1221" si="4">E15/$Q15*100</f>
        <v>0.6751520209848576</v>
      </c>
      <c r="F1221" s="7">
        <f t="shared" si="4"/>
        <v>11.378100035769643</v>
      </c>
      <c r="G1221" s="7">
        <f t="shared" si="4"/>
        <v>0.21946166686538693</v>
      </c>
      <c r="H1221" s="7">
        <f t="shared" si="4"/>
        <v>1.2668415404793132E-2</v>
      </c>
      <c r="I1221" s="7">
        <f t="shared" si="4"/>
        <v>0.60994694169548103</v>
      </c>
      <c r="J1221" s="7">
        <f t="shared" si="4"/>
        <v>0.26752712531298439</v>
      </c>
      <c r="K1221" s="7">
        <f t="shared" si="4"/>
        <v>0.1687880052462144</v>
      </c>
      <c r="L1221" s="7">
        <f t="shared" si="4"/>
        <v>0.13041015857875282</v>
      </c>
      <c r="M1221" s="7">
        <f t="shared" si="4"/>
        <v>18.395284368665791</v>
      </c>
      <c r="N1221" s="7">
        <f t="shared" si="4"/>
        <v>6.9676284726362225E-2</v>
      </c>
      <c r="O1221" s="7">
        <f t="shared" si="4"/>
        <v>7.2560212233218069</v>
      </c>
      <c r="P1221" s="7">
        <f t="shared" si="4"/>
        <v>68.963500059616067</v>
      </c>
      <c r="Q1221" s="7">
        <f t="shared" si="4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5">E16/$Q16*100</f>
        <v>0.53699382292381603</v>
      </c>
      <c r="F1222" s="7">
        <f t="shared" si="5"/>
        <v>11.118005033173187</v>
      </c>
      <c r="G1222" s="7">
        <f t="shared" si="5"/>
        <v>0.23042781972088766</v>
      </c>
      <c r="H1222" s="7">
        <f t="shared" si="5"/>
        <v>1.3909860443834363E-2</v>
      </c>
      <c r="I1222" s="7">
        <f t="shared" si="5"/>
        <v>0.62338137725920839</v>
      </c>
      <c r="J1222" s="7">
        <f t="shared" si="5"/>
        <v>0.27838023335621137</v>
      </c>
      <c r="K1222" s="7">
        <f t="shared" si="5"/>
        <v>0.16765042324410889</v>
      </c>
      <c r="L1222" s="7">
        <f t="shared" si="5"/>
        <v>0.13873255547929536</v>
      </c>
      <c r="M1222" s="7">
        <f t="shared" si="5"/>
        <v>13.724090597117364</v>
      </c>
      <c r="N1222" s="7">
        <f t="shared" si="5"/>
        <v>6.845115534202699E-2</v>
      </c>
      <c r="O1222" s="7">
        <f t="shared" si="5"/>
        <v>6.5638069091741027</v>
      </c>
      <c r="P1222" s="7">
        <f t="shared" si="5"/>
        <v>72.830931137039585</v>
      </c>
      <c r="Q1222" s="7">
        <f t="shared" si="5"/>
        <v>100</v>
      </c>
      <c r="R1222"/>
    </row>
    <row r="1223" spans="1:18" ht="14.25" x14ac:dyDescent="0.45">
      <c r="A1223" s="6">
        <v>7</v>
      </c>
      <c r="B1223" s="4"/>
      <c r="C1223" s="4" t="s">
        <v>9</v>
      </c>
      <c r="D1223" s="4" t="s">
        <v>6</v>
      </c>
      <c r="E1223" s="7">
        <f t="shared" ref="E1223:Q1223" si="6">E17/$Q17*100</f>
        <v>5.9145285938312409</v>
      </c>
      <c r="F1223" s="7">
        <f t="shared" si="6"/>
        <v>10.611363195008531</v>
      </c>
      <c r="G1223" s="7">
        <f t="shared" si="6"/>
        <v>2.0938740480729674</v>
      </c>
      <c r="H1223" s="7">
        <f t="shared" si="6"/>
        <v>0.10096116701503663</v>
      </c>
      <c r="I1223" s="7">
        <f t="shared" si="6"/>
        <v>4.2849506261262862</v>
      </c>
      <c r="J1223" s="7">
        <f t="shared" si="6"/>
        <v>3.1100633330340344</v>
      </c>
      <c r="K1223" s="7">
        <f t="shared" si="6"/>
        <v>0.65817910740722951</v>
      </c>
      <c r="L1223" s="7">
        <f t="shared" si="6"/>
        <v>1.1628805358981158</v>
      </c>
      <c r="M1223" s="7">
        <f t="shared" si="6"/>
        <v>12.108344800656509</v>
      </c>
      <c r="N1223" s="7">
        <f t="shared" si="6"/>
        <v>0.65640419547418338</v>
      </c>
      <c r="O1223" s="7">
        <f t="shared" si="6"/>
        <v>8.2770407832999577</v>
      </c>
      <c r="P1223" s="7">
        <f t="shared" si="6"/>
        <v>64.73688496691355</v>
      </c>
      <c r="Q1223" s="7">
        <f t="shared" si="6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7</v>
      </c>
      <c r="E1224" s="7">
        <f t="shared" ref="E1224:Q1224" si="7">E18/$Q18*100</f>
        <v>9.3666038386737114</v>
      </c>
      <c r="F1224" s="7">
        <f t="shared" si="7"/>
        <v>13.658139058180055</v>
      </c>
      <c r="G1224" s="7">
        <f t="shared" si="7"/>
        <v>2.8417584505317048</v>
      </c>
      <c r="H1224" s="7">
        <f t="shared" si="7"/>
        <v>7.9193268572171363E-2</v>
      </c>
      <c r="I1224" s="7">
        <f t="shared" si="7"/>
        <v>3.3658139058180057</v>
      </c>
      <c r="J1224" s="7">
        <f t="shared" si="7"/>
        <v>1.5781658559022482</v>
      </c>
      <c r="K1224" s="7">
        <f t="shared" si="7"/>
        <v>0.65314448271896897</v>
      </c>
      <c r="L1224" s="7">
        <f t="shared" si="7"/>
        <v>1.3129883959863411</v>
      </c>
      <c r="M1224" s="7">
        <f t="shared" si="7"/>
        <v>18.667013303869169</v>
      </c>
      <c r="N1224" s="7">
        <f t="shared" si="7"/>
        <v>0.56095231905288057</v>
      </c>
      <c r="O1224" s="7">
        <f t="shared" si="7"/>
        <v>11.859891909187718</v>
      </c>
      <c r="P1224" s="7">
        <f t="shared" si="7"/>
        <v>57.24893384062355</v>
      </c>
      <c r="Q1224" s="7">
        <f t="shared" si="7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8">E19/$Q19*100</f>
        <v>7.6777904275081061</v>
      </c>
      <c r="F1225" s="7">
        <f t="shared" si="8"/>
        <v>12.167899887684696</v>
      </c>
      <c r="G1225" s="7">
        <f t="shared" si="8"/>
        <v>2.4760442539664052</v>
      </c>
      <c r="H1225" s="7">
        <f t="shared" si="8"/>
        <v>8.9944179447065481E-2</v>
      </c>
      <c r="I1225" s="7">
        <f t="shared" si="8"/>
        <v>3.8155025765100126</v>
      </c>
      <c r="J1225" s="7">
        <f t="shared" si="8"/>
        <v>2.3275163301548973</v>
      </c>
      <c r="K1225" s="7">
        <f t="shared" si="8"/>
        <v>0.65565782598635969</v>
      </c>
      <c r="L1225" s="7">
        <f t="shared" si="8"/>
        <v>1.2395033201711443</v>
      </c>
      <c r="M1225" s="7">
        <f t="shared" si="8"/>
        <v>15.458396092510219</v>
      </c>
      <c r="N1225" s="7">
        <f t="shared" si="8"/>
        <v>0.60774888770052926</v>
      </c>
      <c r="O1225" s="7">
        <f t="shared" si="8"/>
        <v>10.107202633867942</v>
      </c>
      <c r="P1225" s="7">
        <f t="shared" si="8"/>
        <v>60.91212898025978</v>
      </c>
      <c r="Q1225" s="7">
        <f t="shared" si="8"/>
        <v>100</v>
      </c>
      <c r="R1225"/>
    </row>
    <row r="1226" spans="1:18" ht="14.25" x14ac:dyDescent="0.45">
      <c r="A1226" s="6">
        <v>10</v>
      </c>
      <c r="B1226" s="4"/>
      <c r="C1226" s="4" t="s">
        <v>10</v>
      </c>
      <c r="D1226" s="4" t="s">
        <v>6</v>
      </c>
      <c r="E1226" s="7">
        <f t="shared" ref="E1226:Q1226" si="9">E20/$Q20*100</f>
        <v>25.515736825899864</v>
      </c>
      <c r="F1226" s="7">
        <f t="shared" si="9"/>
        <v>8.6464302074963015</v>
      </c>
      <c r="G1226" s="7">
        <f t="shared" si="9"/>
        <v>13.947236011084494</v>
      </c>
      <c r="H1226" s="7">
        <f t="shared" si="9"/>
        <v>3.2157045336777839</v>
      </c>
      <c r="I1226" s="7">
        <f t="shared" si="9"/>
        <v>16.048107901080662</v>
      </c>
      <c r="J1226" s="7">
        <f t="shared" si="9"/>
        <v>22.217799773203463</v>
      </c>
      <c r="K1226" s="7">
        <f t="shared" si="9"/>
        <v>3.6816888081166121</v>
      </c>
      <c r="L1226" s="7">
        <f t="shared" si="9"/>
        <v>7.4617562462920271</v>
      </c>
      <c r="M1226" s="7">
        <f t="shared" si="9"/>
        <v>8.3734482836308484</v>
      </c>
      <c r="N1226" s="7">
        <f t="shared" si="9"/>
        <v>4.8472127306453183</v>
      </c>
      <c r="O1226" s="7">
        <f t="shared" si="9"/>
        <v>12.785842489054438</v>
      </c>
      <c r="P1226" s="7">
        <f t="shared" si="9"/>
        <v>32.0481529599952</v>
      </c>
      <c r="Q1226" s="7">
        <f t="shared" si="9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7</v>
      </c>
      <c r="E1227" s="7">
        <f t="shared" ref="E1227:Q1227" si="10">E21/$Q21*100</f>
        <v>39.739752394979625</v>
      </c>
      <c r="F1227" s="7">
        <f t="shared" si="10"/>
        <v>12.927358869247229</v>
      </c>
      <c r="G1227" s="7">
        <f t="shared" si="10"/>
        <v>10.799927937267494</v>
      </c>
      <c r="H1227" s="7">
        <f t="shared" si="10"/>
        <v>4.408153202840789</v>
      </c>
      <c r="I1227" s="7">
        <f t="shared" si="10"/>
        <v>10.962385150020069</v>
      </c>
      <c r="J1227" s="7">
        <f t="shared" si="10"/>
        <v>13.482684399998735</v>
      </c>
      <c r="K1227" s="7">
        <f t="shared" si="10"/>
        <v>3.1682317132914655</v>
      </c>
      <c r="L1227" s="7">
        <f t="shared" si="10"/>
        <v>7.2606363644983576</v>
      </c>
      <c r="M1227" s="7">
        <f t="shared" si="10"/>
        <v>10.954799599230066</v>
      </c>
      <c r="N1227" s="7">
        <f t="shared" si="10"/>
        <v>3.5484574466403913</v>
      </c>
      <c r="O1227" s="7">
        <f t="shared" si="10"/>
        <v>15.607902879664717</v>
      </c>
      <c r="P1227" s="7">
        <f t="shared" si="10"/>
        <v>30.000853374463876</v>
      </c>
      <c r="Q1227" s="7">
        <f t="shared" si="10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11">E22/$Q22*100</f>
        <v>33.239060521086103</v>
      </c>
      <c r="F1228" s="7">
        <f t="shared" si="11"/>
        <v>10.97088411651845</v>
      </c>
      <c r="G1228" s="7">
        <f t="shared" si="11"/>
        <v>12.238247074854215</v>
      </c>
      <c r="H1228" s="7">
        <f t="shared" si="11"/>
        <v>3.8630115358345374</v>
      </c>
      <c r="I1228" s="7">
        <f t="shared" si="11"/>
        <v>13.286803293599172</v>
      </c>
      <c r="J1228" s="7">
        <f t="shared" si="11"/>
        <v>17.475193322189924</v>
      </c>
      <c r="K1228" s="7">
        <f t="shared" si="11"/>
        <v>3.4029167367420272</v>
      </c>
      <c r="L1228" s="7">
        <f t="shared" si="11"/>
        <v>7.3522496765092509</v>
      </c>
      <c r="M1228" s="7">
        <f t="shared" si="11"/>
        <v>9.7747406067553797</v>
      </c>
      <c r="N1228" s="7">
        <f t="shared" si="11"/>
        <v>4.1420544837362243</v>
      </c>
      <c r="O1228" s="7">
        <f t="shared" si="11"/>
        <v>14.31819819943505</v>
      </c>
      <c r="P1228" s="7">
        <f t="shared" si="11"/>
        <v>30.936183941816285</v>
      </c>
      <c r="Q1228" s="7">
        <f t="shared" si="11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6</v>
      </c>
      <c r="E1229" s="7">
        <f t="shared" ref="E1229:Q1229" si="12">E23/$Q23*100</f>
        <v>6.2886667348256831</v>
      </c>
      <c r="F1229" s="7">
        <f t="shared" si="12"/>
        <v>9.8550955930208488</v>
      </c>
      <c r="G1229" s="7">
        <f t="shared" si="12"/>
        <v>2.9144463035785977</v>
      </c>
      <c r="H1229" s="7">
        <f t="shared" si="12"/>
        <v>0.47942387344366783</v>
      </c>
      <c r="I1229" s="7">
        <f t="shared" si="12"/>
        <v>4.3094286362627585</v>
      </c>
      <c r="J1229" s="7">
        <f t="shared" si="12"/>
        <v>4.5314109165808443</v>
      </c>
      <c r="K1229" s="7">
        <f t="shared" si="12"/>
        <v>0.86279340586450159</v>
      </c>
      <c r="L1229" s="7">
        <f t="shared" si="12"/>
        <v>1.5966166529101822</v>
      </c>
      <c r="M1229" s="7">
        <f t="shared" si="12"/>
        <v>8.7537622530378556</v>
      </c>
      <c r="N1229" s="7">
        <f t="shared" si="12"/>
        <v>0.97859723756492778</v>
      </c>
      <c r="O1229" s="7">
        <f t="shared" si="12"/>
        <v>7.7597045555990549</v>
      </c>
      <c r="P1229" s="7">
        <f t="shared" si="12"/>
        <v>67.165125192320644</v>
      </c>
      <c r="Q1229" s="7">
        <f t="shared" si="12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7</v>
      </c>
      <c r="E1230" s="7">
        <f t="shared" ref="E1230:Q1230" si="13">E24/$Q24*100</f>
        <v>10.753257313187218</v>
      </c>
      <c r="F1230" s="7">
        <f t="shared" si="13"/>
        <v>11.439602407908373</v>
      </c>
      <c r="G1230" s="7">
        <f t="shared" si="13"/>
        <v>3.0862969676034635</v>
      </c>
      <c r="H1230" s="7">
        <f t="shared" si="13"/>
        <v>0.7177344547469251</v>
      </c>
      <c r="I1230" s="7">
        <f t="shared" si="13"/>
        <v>3.4333749917524097</v>
      </c>
      <c r="J1230" s="7">
        <f t="shared" si="13"/>
        <v>2.9099440716317813</v>
      </c>
      <c r="K1230" s="7">
        <f t="shared" si="13"/>
        <v>0.84576617206997062</v>
      </c>
      <c r="L1230" s="7">
        <f t="shared" si="13"/>
        <v>1.790697493896783</v>
      </c>
      <c r="M1230" s="7">
        <f t="shared" si="13"/>
        <v>13.640932889839355</v>
      </c>
      <c r="N1230" s="7">
        <f t="shared" si="13"/>
        <v>0.83223042021959936</v>
      </c>
      <c r="O1230" s="7">
        <f t="shared" si="13"/>
        <v>9.9074426258776409</v>
      </c>
      <c r="P1230" s="7">
        <f t="shared" si="13"/>
        <v>61.953863947743272</v>
      </c>
      <c r="Q1230" s="7">
        <f t="shared" si="13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14">E25/$Q25*100</f>
        <v>8.5516613174414911</v>
      </c>
      <c r="F1231" s="7">
        <f t="shared" si="14"/>
        <v>10.658184634218498</v>
      </c>
      <c r="G1231" s="7">
        <f t="shared" si="14"/>
        <v>3.0015338188991967</v>
      </c>
      <c r="H1231" s="7">
        <f t="shared" si="14"/>
        <v>0.60027233462385288</v>
      </c>
      <c r="I1231" s="7">
        <f t="shared" si="14"/>
        <v>3.8654597116164711</v>
      </c>
      <c r="J1231" s="7">
        <f t="shared" si="14"/>
        <v>3.7096677807777598</v>
      </c>
      <c r="K1231" s="7">
        <f t="shared" si="14"/>
        <v>0.85421195227823876</v>
      </c>
      <c r="L1231" s="7">
        <f t="shared" si="14"/>
        <v>1.6949965337217598</v>
      </c>
      <c r="M1231" s="7">
        <f t="shared" si="14"/>
        <v>11.231012013070291</v>
      </c>
      <c r="N1231" s="7">
        <f t="shared" si="14"/>
        <v>0.90452770452701603</v>
      </c>
      <c r="O1231" s="7">
        <f t="shared" si="14"/>
        <v>8.8482684962648044</v>
      </c>
      <c r="P1231" s="7">
        <f t="shared" si="14"/>
        <v>64.523582865199273</v>
      </c>
      <c r="Q1231" s="7">
        <f t="shared" si="14"/>
        <v>100</v>
      </c>
      <c r="R1231"/>
    </row>
    <row r="1232" spans="1:18" ht="14.25" x14ac:dyDescent="0.45">
      <c r="A1232" s="6">
        <v>16</v>
      </c>
      <c r="B1232" s="4" t="s">
        <v>51</v>
      </c>
      <c r="C1232" s="4" t="s">
        <v>5</v>
      </c>
      <c r="D1232" s="4" t="s">
        <v>6</v>
      </c>
      <c r="E1232" s="7">
        <f t="shared" ref="E1232:Q1232" si="15">E26/$Q26*100</f>
        <v>4.6603751602003959E-2</v>
      </c>
      <c r="F1232" s="7">
        <f t="shared" si="15"/>
        <v>2.6447629034137248</v>
      </c>
      <c r="G1232" s="7">
        <f t="shared" si="15"/>
        <v>3.4952813701502966E-2</v>
      </c>
      <c r="H1232" s="7">
        <f t="shared" si="15"/>
        <v>0</v>
      </c>
      <c r="I1232" s="7">
        <f t="shared" si="15"/>
        <v>0.13981125480601186</v>
      </c>
      <c r="J1232" s="7">
        <f t="shared" si="15"/>
        <v>8.1556565303506939E-2</v>
      </c>
      <c r="K1232" s="7">
        <f t="shared" si="15"/>
        <v>0.10485844110450893</v>
      </c>
      <c r="L1232" s="7">
        <f t="shared" si="15"/>
        <v>0</v>
      </c>
      <c r="M1232" s="7">
        <f t="shared" si="15"/>
        <v>0.31457532331352672</v>
      </c>
      <c r="N1232" s="7">
        <f t="shared" si="15"/>
        <v>0</v>
      </c>
      <c r="O1232" s="7">
        <f t="shared" si="15"/>
        <v>1.7592916229756494</v>
      </c>
      <c r="P1232" s="7">
        <f t="shared" si="15"/>
        <v>95.060002330187572</v>
      </c>
      <c r="Q1232" s="7">
        <f t="shared" si="15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7</v>
      </c>
      <c r="E1233" s="7">
        <f t="shared" ref="E1233:Q1233" si="16">E27/$Q27*100</f>
        <v>0</v>
      </c>
      <c r="F1233" s="7">
        <f t="shared" si="16"/>
        <v>1.4994514202121174</v>
      </c>
      <c r="G1233" s="7">
        <f t="shared" si="16"/>
        <v>8.5334633670608312E-2</v>
      </c>
      <c r="H1233" s="7">
        <f t="shared" si="16"/>
        <v>0</v>
      </c>
      <c r="I1233" s="7">
        <f t="shared" si="16"/>
        <v>0.17066926734121662</v>
      </c>
      <c r="J1233" s="7">
        <f t="shared" si="16"/>
        <v>8.5334633670608312E-2</v>
      </c>
      <c r="K1233" s="7">
        <f t="shared" si="16"/>
        <v>4.876264781177618E-2</v>
      </c>
      <c r="L1233" s="7">
        <f t="shared" si="16"/>
        <v>0</v>
      </c>
      <c r="M1233" s="7">
        <f t="shared" si="16"/>
        <v>0.24381323905888092</v>
      </c>
      <c r="N1233" s="7">
        <f t="shared" si="16"/>
        <v>4.876264781177618E-2</v>
      </c>
      <c r="O1233" s="7">
        <f t="shared" si="16"/>
        <v>1.1459222235767401</v>
      </c>
      <c r="P1233" s="7">
        <f t="shared" si="16"/>
        <v>96.684139948799213</v>
      </c>
      <c r="Q1233" s="7">
        <f t="shared" si="16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17">E28/$Q28*100</f>
        <v>2.3825123592828637E-2</v>
      </c>
      <c r="F1234" s="7">
        <f t="shared" si="17"/>
        <v>2.090654595270713</v>
      </c>
      <c r="G1234" s="7">
        <f t="shared" si="17"/>
        <v>4.7650247185657274E-2</v>
      </c>
      <c r="H1234" s="7">
        <f t="shared" si="17"/>
        <v>2.9781404491035796E-2</v>
      </c>
      <c r="I1234" s="7">
        <f t="shared" si="17"/>
        <v>0.1906009887426291</v>
      </c>
      <c r="J1234" s="7">
        <f t="shared" si="17"/>
        <v>9.5300494371314548E-2</v>
      </c>
      <c r="K1234" s="7">
        <f t="shared" si="17"/>
        <v>0.10721305616772887</v>
      </c>
      <c r="L1234" s="7">
        <f t="shared" si="17"/>
        <v>4.7650247185657274E-2</v>
      </c>
      <c r="M1234" s="7">
        <f t="shared" si="17"/>
        <v>0.2918577640121508</v>
      </c>
      <c r="N1234" s="7">
        <f t="shared" si="17"/>
        <v>3.5737685389242956E-2</v>
      </c>
      <c r="O1234" s="7">
        <f t="shared" si="17"/>
        <v>1.4592888200607541</v>
      </c>
      <c r="P1234" s="7">
        <f t="shared" si="17"/>
        <v>95.818690809458573</v>
      </c>
      <c r="Q1234" s="7">
        <f t="shared" si="17"/>
        <v>100</v>
      </c>
      <c r="R1234"/>
    </row>
    <row r="1235" spans="1:18" ht="14.25" x14ac:dyDescent="0.45">
      <c r="A1235" s="6">
        <v>19</v>
      </c>
      <c r="B1235" s="4"/>
      <c r="C1235" s="4" t="s">
        <v>8</v>
      </c>
      <c r="D1235" s="4" t="s">
        <v>6</v>
      </c>
      <c r="E1235" s="7">
        <f t="shared" ref="E1235:Q1235" si="18">E29/$Q29*100</f>
        <v>5.1380860629415541E-2</v>
      </c>
      <c r="F1235" s="7">
        <f t="shared" si="18"/>
        <v>1.2524084778420037</v>
      </c>
      <c r="G1235" s="7">
        <f t="shared" si="18"/>
        <v>5.7803468208092491E-2</v>
      </c>
      <c r="H1235" s="7">
        <f t="shared" si="18"/>
        <v>0</v>
      </c>
      <c r="I1235" s="7">
        <f t="shared" si="18"/>
        <v>0.16698779704560052</v>
      </c>
      <c r="J1235" s="7">
        <f t="shared" si="18"/>
        <v>8.9916506101477195E-2</v>
      </c>
      <c r="K1235" s="7">
        <f t="shared" si="18"/>
        <v>3.8535645472061661E-2</v>
      </c>
      <c r="L1235" s="7">
        <f t="shared" si="18"/>
        <v>0</v>
      </c>
      <c r="M1235" s="7">
        <f t="shared" si="18"/>
        <v>0.62941554271034039</v>
      </c>
      <c r="N1235" s="7">
        <f t="shared" si="18"/>
        <v>1.926782273603083E-2</v>
      </c>
      <c r="O1235" s="7">
        <f t="shared" si="18"/>
        <v>0.97623635195889535</v>
      </c>
      <c r="P1235" s="7">
        <f t="shared" si="18"/>
        <v>96.910725754656397</v>
      </c>
      <c r="Q1235" s="7">
        <f t="shared" si="18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7</v>
      </c>
      <c r="E1236" s="7">
        <f t="shared" ref="E1236:Q1236" si="19">E30/$Q30*100</f>
        <v>0.10491177873152122</v>
      </c>
      <c r="F1236" s="7">
        <f t="shared" si="19"/>
        <v>1.4783023366714354</v>
      </c>
      <c r="G1236" s="7">
        <f t="shared" si="19"/>
        <v>4.7687172150691459E-2</v>
      </c>
      <c r="H1236" s="7">
        <f t="shared" si="19"/>
        <v>0</v>
      </c>
      <c r="I1236" s="7">
        <f t="shared" si="19"/>
        <v>0.28612303290414876</v>
      </c>
      <c r="J1236" s="7">
        <f t="shared" si="19"/>
        <v>8.5836909871244635E-2</v>
      </c>
      <c r="K1236" s="7">
        <f t="shared" si="19"/>
        <v>8.5836909871244635E-2</v>
      </c>
      <c r="L1236" s="7">
        <f t="shared" si="19"/>
        <v>6.6762041010968054E-2</v>
      </c>
      <c r="M1236" s="7">
        <f t="shared" si="19"/>
        <v>2.0505484024797327</v>
      </c>
      <c r="N1236" s="7">
        <f t="shared" si="19"/>
        <v>7.6299475441106338E-2</v>
      </c>
      <c r="O1236" s="7">
        <f t="shared" si="19"/>
        <v>1.6881258941344779</v>
      </c>
      <c r="P1236" s="7">
        <f t="shared" si="19"/>
        <v>94.954697186456841</v>
      </c>
      <c r="Q1236" s="7">
        <f t="shared" si="19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20">E31/$Q31*100</f>
        <v>6.9076675109371405E-2</v>
      </c>
      <c r="F1237" s="7">
        <f t="shared" si="20"/>
        <v>1.3201320132013201</v>
      </c>
      <c r="G1237" s="7">
        <f t="shared" si="20"/>
        <v>5.7563895924476173E-2</v>
      </c>
      <c r="H1237" s="7">
        <f t="shared" si="20"/>
        <v>1.5350372246526977E-2</v>
      </c>
      <c r="I1237" s="7">
        <f t="shared" si="20"/>
        <v>0.20339243226648243</v>
      </c>
      <c r="J1237" s="7">
        <f t="shared" si="20"/>
        <v>6.9076675109371405E-2</v>
      </c>
      <c r="K1237" s="7">
        <f t="shared" si="20"/>
        <v>5.3726302862844418E-2</v>
      </c>
      <c r="L1237" s="7">
        <f t="shared" si="20"/>
        <v>2.6863151431422209E-2</v>
      </c>
      <c r="M1237" s="7">
        <f t="shared" si="20"/>
        <v>1.1819786629825773</v>
      </c>
      <c r="N1237" s="7">
        <f t="shared" si="20"/>
        <v>3.4538337554685702E-2</v>
      </c>
      <c r="O1237" s="7">
        <f t="shared" si="20"/>
        <v>1.2625681172768439</v>
      </c>
      <c r="P1237" s="7">
        <f t="shared" si="20"/>
        <v>96.116355821628673</v>
      </c>
      <c r="Q1237" s="7">
        <f t="shared" si="20"/>
        <v>100</v>
      </c>
      <c r="R1237"/>
    </row>
    <row r="1238" spans="1:18" ht="14.25" x14ac:dyDescent="0.45">
      <c r="A1238" s="6">
        <v>22</v>
      </c>
      <c r="B1238" s="4"/>
      <c r="C1238" s="4" t="s">
        <v>9</v>
      </c>
      <c r="D1238" s="4" t="s">
        <v>6</v>
      </c>
      <c r="E1238" s="7">
        <f t="shared" ref="E1238:Q1238" si="21">E32/$Q32*100</f>
        <v>0.79299458809380641</v>
      </c>
      <c r="F1238" s="7">
        <f t="shared" si="21"/>
        <v>1.9101398075766687</v>
      </c>
      <c r="G1238" s="7">
        <f t="shared" si="21"/>
        <v>0.27435357787131692</v>
      </c>
      <c r="H1238" s="7">
        <f t="shared" si="21"/>
        <v>1.5972639807576669E-2</v>
      </c>
      <c r="I1238" s="7">
        <f t="shared" si="21"/>
        <v>5.4964672279013831</v>
      </c>
      <c r="J1238" s="7">
        <f t="shared" si="21"/>
        <v>1.2430472038484666</v>
      </c>
      <c r="K1238" s="7">
        <f t="shared" si="21"/>
        <v>0.29314491882140709</v>
      </c>
      <c r="L1238" s="7">
        <f t="shared" si="21"/>
        <v>0.11650631389055924</v>
      </c>
      <c r="M1238" s="7">
        <f t="shared" si="21"/>
        <v>1.1312387251954299</v>
      </c>
      <c r="N1238" s="7">
        <f t="shared" si="21"/>
        <v>0.15596812988574865</v>
      </c>
      <c r="O1238" s="7">
        <f t="shared" si="21"/>
        <v>2.8872895369813589</v>
      </c>
      <c r="P1238" s="7">
        <f t="shared" si="21"/>
        <v>87.903074263379438</v>
      </c>
      <c r="Q1238" s="7">
        <f t="shared" si="21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7</v>
      </c>
      <c r="E1239" s="7">
        <f t="shared" ref="E1239:Q1239" si="22">E33/$Q33*100</f>
        <v>2.0439128882541948</v>
      </c>
      <c r="F1239" s="7">
        <f t="shared" si="22"/>
        <v>2.4355141021063904</v>
      </c>
      <c r="G1239" s="7">
        <f t="shared" si="22"/>
        <v>0.58795965726526245</v>
      </c>
      <c r="H1239" s="7">
        <f t="shared" si="22"/>
        <v>1.1156729739378793E-2</v>
      </c>
      <c r="I1239" s="7">
        <f t="shared" si="22"/>
        <v>3.83010531952874</v>
      </c>
      <c r="J1239" s="7">
        <f t="shared" si="22"/>
        <v>0.46188861121028202</v>
      </c>
      <c r="K1239" s="7">
        <f t="shared" si="22"/>
        <v>0.21978757586576222</v>
      </c>
      <c r="L1239" s="7">
        <f t="shared" si="22"/>
        <v>0.10487325955016065</v>
      </c>
      <c r="M1239" s="7">
        <f t="shared" si="22"/>
        <v>1.8285880042841842</v>
      </c>
      <c r="N1239" s="7">
        <f t="shared" si="22"/>
        <v>0.10598893252409855</v>
      </c>
      <c r="O1239" s="7">
        <f t="shared" si="22"/>
        <v>4.0443145305248125</v>
      </c>
      <c r="P1239" s="7">
        <f t="shared" si="22"/>
        <v>86.965592645483753</v>
      </c>
      <c r="Q1239" s="7">
        <f t="shared" si="22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23">E34/$Q34*100</f>
        <v>1.3648952611203771</v>
      </c>
      <c r="F1240" s="7">
        <f t="shared" si="23"/>
        <v>2.1519032536124327</v>
      </c>
      <c r="G1240" s="7">
        <f t="shared" si="23"/>
        <v>0.41722134663545157</v>
      </c>
      <c r="H1240" s="7">
        <f t="shared" si="23"/>
        <v>1.4791465834264175E-2</v>
      </c>
      <c r="I1240" s="7">
        <f t="shared" si="23"/>
        <v>4.7353092691485728</v>
      </c>
      <c r="J1240" s="7">
        <f t="shared" si="23"/>
        <v>0.88289749514176863</v>
      </c>
      <c r="K1240" s="7">
        <f t="shared" si="23"/>
        <v>0.2575755257346003</v>
      </c>
      <c r="L1240" s="7">
        <f t="shared" si="23"/>
        <v>0.11170106957599497</v>
      </c>
      <c r="M1240" s="7">
        <f t="shared" si="23"/>
        <v>1.4546641572179801</v>
      </c>
      <c r="N1240" s="7">
        <f t="shared" si="23"/>
        <v>0.13057293977833201</v>
      </c>
      <c r="O1240" s="7">
        <f t="shared" si="23"/>
        <v>3.4173386582610337</v>
      </c>
      <c r="P1240" s="7">
        <f t="shared" si="23"/>
        <v>87.474178691108278</v>
      </c>
      <c r="Q1240" s="7">
        <f t="shared" si="23"/>
        <v>100</v>
      </c>
      <c r="R1240"/>
    </row>
    <row r="1241" spans="1:18" ht="14.25" x14ac:dyDescent="0.45">
      <c r="A1241" s="6">
        <v>25</v>
      </c>
      <c r="B1241" s="4"/>
      <c r="C1241" s="4" t="s">
        <v>10</v>
      </c>
      <c r="D1241" s="4" t="s">
        <v>6</v>
      </c>
      <c r="E1241" s="7">
        <f t="shared" ref="E1241:Q1241" si="24">E35/$Q35*100</f>
        <v>13.717544649557256</v>
      </c>
      <c r="F1241" s="7">
        <f t="shared" si="24"/>
        <v>6.3184751613387364</v>
      </c>
      <c r="G1241" s="7">
        <f t="shared" si="24"/>
        <v>5.4179798889389161</v>
      </c>
      <c r="H1241" s="7">
        <f t="shared" si="24"/>
        <v>2.2962629446195408</v>
      </c>
      <c r="I1241" s="7">
        <f t="shared" si="24"/>
        <v>32.327780279153536</v>
      </c>
      <c r="J1241" s="7">
        <f t="shared" si="24"/>
        <v>21.5068287558157</v>
      </c>
      <c r="K1241" s="7">
        <f t="shared" si="24"/>
        <v>3.7820801440792438</v>
      </c>
      <c r="L1241" s="7">
        <f t="shared" si="24"/>
        <v>3.1367251988593727</v>
      </c>
      <c r="M1241" s="7">
        <f t="shared" si="24"/>
        <v>4.0072039621791982</v>
      </c>
      <c r="N1241" s="7">
        <f t="shared" si="24"/>
        <v>3.5119315623592975</v>
      </c>
      <c r="O1241" s="7">
        <f t="shared" si="24"/>
        <v>11.811496322977638</v>
      </c>
      <c r="P1241" s="7">
        <f t="shared" si="24"/>
        <v>36.980339186552605</v>
      </c>
      <c r="Q1241" s="7">
        <f t="shared" si="24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7</v>
      </c>
      <c r="E1242" s="7">
        <f t="shared" ref="E1242:Q1242" si="25">E36/$Q36*100</f>
        <v>26.848302300109527</v>
      </c>
      <c r="F1242" s="7">
        <f t="shared" si="25"/>
        <v>8.6801752464403066</v>
      </c>
      <c r="G1242" s="7">
        <f t="shared" si="25"/>
        <v>5.572289156626506</v>
      </c>
      <c r="H1242" s="7">
        <f t="shared" si="25"/>
        <v>3.3132530120481931</v>
      </c>
      <c r="I1242" s="7">
        <f t="shared" si="25"/>
        <v>25.972070098576122</v>
      </c>
      <c r="J1242" s="7">
        <f t="shared" si="25"/>
        <v>10.911829134720701</v>
      </c>
      <c r="K1242" s="7">
        <f t="shared" si="25"/>
        <v>2.8203723986856515</v>
      </c>
      <c r="L1242" s="7">
        <f t="shared" si="25"/>
        <v>2.5876232201533407</v>
      </c>
      <c r="M1242" s="7">
        <f t="shared" si="25"/>
        <v>4.9972617743702079</v>
      </c>
      <c r="N1242" s="7">
        <f t="shared" si="25"/>
        <v>2.4644030668127055</v>
      </c>
      <c r="O1242" s="7">
        <f t="shared" si="25"/>
        <v>14.156626506024098</v>
      </c>
      <c r="P1242" s="7">
        <f t="shared" si="25"/>
        <v>37.650602409638559</v>
      </c>
      <c r="Q1242" s="7">
        <f t="shared" si="25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26">E37/$Q37*100</f>
        <v>20.592868394672777</v>
      </c>
      <c r="F1243" s="7">
        <f t="shared" si="26"/>
        <v>7.5612201059716462</v>
      </c>
      <c r="G1243" s="7">
        <f t="shared" si="26"/>
        <v>5.4919089216669059</v>
      </c>
      <c r="H1243" s="7">
        <f t="shared" si="26"/>
        <v>2.8211370471144206</v>
      </c>
      <c r="I1243" s="7">
        <f t="shared" si="26"/>
        <v>28.977516826578835</v>
      </c>
      <c r="J1243" s="7">
        <f t="shared" si="26"/>
        <v>15.974509523127594</v>
      </c>
      <c r="K1243" s="7">
        <f t="shared" si="26"/>
        <v>3.2865530574251753</v>
      </c>
      <c r="L1243" s="7">
        <f t="shared" si="26"/>
        <v>2.8426177860518402</v>
      </c>
      <c r="M1243" s="7">
        <f t="shared" si="26"/>
        <v>4.5682371473578689</v>
      </c>
      <c r="N1243" s="7">
        <f t="shared" si="26"/>
        <v>2.9643419733638838</v>
      </c>
      <c r="O1243" s="7">
        <f t="shared" si="26"/>
        <v>13.038808535013604</v>
      </c>
      <c r="P1243" s="7">
        <f t="shared" si="26"/>
        <v>37.304883287985106</v>
      </c>
      <c r="Q1243" s="7">
        <f t="shared" si="26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6</v>
      </c>
      <c r="E1244" s="7">
        <f t="shared" ref="E1244:Q1244" si="27">E38/$Q38*100</f>
        <v>1.2882166069190637</v>
      </c>
      <c r="F1244" s="7">
        <f t="shared" si="27"/>
        <v>2.0962665034537027</v>
      </c>
      <c r="G1244" s="7">
        <f t="shared" si="27"/>
        <v>0.48526711550231705</v>
      </c>
      <c r="H1244" s="7">
        <f t="shared" si="27"/>
        <v>0.1267814986447495</v>
      </c>
      <c r="I1244" s="7">
        <f t="shared" si="27"/>
        <v>5.8596368511556056</v>
      </c>
      <c r="J1244" s="7">
        <f t="shared" si="27"/>
        <v>2.0234035731980997</v>
      </c>
      <c r="K1244" s="7">
        <f t="shared" si="27"/>
        <v>0.42479088339016635</v>
      </c>
      <c r="L1244" s="7">
        <f t="shared" si="27"/>
        <v>0.24117629914604646</v>
      </c>
      <c r="M1244" s="7">
        <f t="shared" si="27"/>
        <v>1.1701786599049868</v>
      </c>
      <c r="N1244" s="7">
        <f t="shared" si="27"/>
        <v>0.29436623823263675</v>
      </c>
      <c r="O1244" s="7">
        <f t="shared" si="27"/>
        <v>3.0354696744484277</v>
      </c>
      <c r="P1244" s="7">
        <f t="shared" si="27"/>
        <v>86.90143102795021</v>
      </c>
      <c r="Q1244" s="7">
        <f t="shared" si="27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7</v>
      </c>
      <c r="E1245" s="7">
        <f t="shared" ref="E1245:Q1245" si="28">E39/$Q39*100</f>
        <v>3.2879318545423102</v>
      </c>
      <c r="F1245" s="7">
        <f t="shared" si="28"/>
        <v>2.6808492238509101</v>
      </c>
      <c r="G1245" s="7">
        <f t="shared" si="28"/>
        <v>0.81376745794958272</v>
      </c>
      <c r="H1245" s="7">
        <f t="shared" si="28"/>
        <v>0.22052146841354264</v>
      </c>
      <c r="I1245" s="7">
        <f t="shared" si="28"/>
        <v>4.6473818480563844</v>
      </c>
      <c r="J1245" s="7">
        <f t="shared" si="28"/>
        <v>1.0541790980239547</v>
      </c>
      <c r="K1245" s="7">
        <f t="shared" si="28"/>
        <v>0.36234704025597786</v>
      </c>
      <c r="L1245" s="7">
        <f t="shared" si="28"/>
        <v>0.25424828122973148</v>
      </c>
      <c r="M1245" s="7">
        <f t="shared" si="28"/>
        <v>1.9397241319669651</v>
      </c>
      <c r="N1245" s="7">
        <f t="shared" si="28"/>
        <v>0.24127643014658193</v>
      </c>
      <c r="O1245" s="7">
        <f t="shared" si="28"/>
        <v>4.2642798460673665</v>
      </c>
      <c r="P1245" s="7">
        <f t="shared" si="28"/>
        <v>85.257058848964419</v>
      </c>
      <c r="Q1245" s="7">
        <f t="shared" si="28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29">E40/$Q40*100</f>
        <v>2.2034340670204604</v>
      </c>
      <c r="F1246" s="7">
        <f t="shared" si="29"/>
        <v>2.3627994527005116</v>
      </c>
      <c r="G1246" s="7">
        <f t="shared" si="29"/>
        <v>0.63864788554164464</v>
      </c>
      <c r="H1246" s="7">
        <f t="shared" si="29"/>
        <v>0.16925157585871448</v>
      </c>
      <c r="I1246" s="7">
        <f t="shared" si="29"/>
        <v>5.3065114402992748</v>
      </c>
      <c r="J1246" s="7">
        <f t="shared" si="29"/>
        <v>1.5802086381575307</v>
      </c>
      <c r="K1246" s="7">
        <f t="shared" si="29"/>
        <v>0.3962385023608222</v>
      </c>
      <c r="L1246" s="7">
        <f t="shared" si="29"/>
        <v>0.24834109728802031</v>
      </c>
      <c r="M1246" s="7">
        <f t="shared" si="29"/>
        <v>1.5224732875141371</v>
      </c>
      <c r="N1246" s="7">
        <f t="shared" si="29"/>
        <v>0.27088161089537249</v>
      </c>
      <c r="O1246" s="7">
        <f t="shared" si="29"/>
        <v>3.5965959869976825</v>
      </c>
      <c r="P1246" s="7">
        <f t="shared" si="29"/>
        <v>86.149843007299964</v>
      </c>
      <c r="Q1246" s="7">
        <f t="shared" si="29"/>
        <v>100</v>
      </c>
      <c r="R1246"/>
    </row>
    <row r="1247" spans="1:18" ht="14.25" x14ac:dyDescent="0.45">
      <c r="A1247" s="6">
        <v>31</v>
      </c>
      <c r="B1247" s="4" t="s">
        <v>52</v>
      </c>
      <c r="C1247" s="4" t="s">
        <v>5</v>
      </c>
      <c r="D1247" s="4" t="s">
        <v>6</v>
      </c>
      <c r="E1247" s="7">
        <f t="shared" ref="E1247:Q1247" si="30">E41/$Q41*100</f>
        <v>0.11590843233845263</v>
      </c>
      <c r="F1247" s="7">
        <f t="shared" si="30"/>
        <v>6.8096203998840918</v>
      </c>
      <c r="G1247" s="7">
        <f t="shared" si="30"/>
        <v>0</v>
      </c>
      <c r="H1247" s="7">
        <f t="shared" si="30"/>
        <v>0</v>
      </c>
      <c r="I1247" s="7">
        <f t="shared" si="30"/>
        <v>0.23181686467690527</v>
      </c>
      <c r="J1247" s="7">
        <f t="shared" si="30"/>
        <v>8.6931324253839468E-2</v>
      </c>
      <c r="K1247" s="7">
        <f t="shared" si="30"/>
        <v>0.14488554042306578</v>
      </c>
      <c r="L1247" s="7">
        <f t="shared" si="30"/>
        <v>0.11590843233845263</v>
      </c>
      <c r="M1247" s="7">
        <f t="shared" si="30"/>
        <v>1.9414662416690813</v>
      </c>
      <c r="N1247" s="7">
        <f t="shared" si="30"/>
        <v>8.6931324253839468E-2</v>
      </c>
      <c r="O1247" s="7">
        <f t="shared" si="30"/>
        <v>4.2306577803535212</v>
      </c>
      <c r="P1247" s="7">
        <f t="shared" si="30"/>
        <v>87.684729064039416</v>
      </c>
      <c r="Q1247" s="7">
        <f t="shared" si="30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7</v>
      </c>
      <c r="E1248" s="7">
        <f t="shared" ref="E1248:Q1248" si="31">E42/$Q42*100</f>
        <v>0.12026458208057728</v>
      </c>
      <c r="F1248" s="7">
        <f t="shared" si="31"/>
        <v>5.2014431749849672</v>
      </c>
      <c r="G1248" s="7">
        <f t="shared" si="31"/>
        <v>9.0198436560432957E-2</v>
      </c>
      <c r="H1248" s="7">
        <f t="shared" si="31"/>
        <v>0</v>
      </c>
      <c r="I1248" s="7">
        <f t="shared" si="31"/>
        <v>0.21046301864101025</v>
      </c>
      <c r="J1248" s="7">
        <f t="shared" si="31"/>
        <v>0</v>
      </c>
      <c r="K1248" s="7">
        <f t="shared" si="31"/>
        <v>0.18039687312086591</v>
      </c>
      <c r="L1248" s="7">
        <f t="shared" si="31"/>
        <v>0</v>
      </c>
      <c r="M1248" s="7">
        <f t="shared" si="31"/>
        <v>2.6458208057727002</v>
      </c>
      <c r="N1248" s="7">
        <f t="shared" si="31"/>
        <v>9.0198436560432957E-2</v>
      </c>
      <c r="O1248" s="7">
        <f t="shared" si="31"/>
        <v>3.3974744437763076</v>
      </c>
      <c r="P1248" s="7">
        <f t="shared" si="31"/>
        <v>89.717378232110647</v>
      </c>
      <c r="Q1248" s="7">
        <f t="shared" si="31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32">E43/$Q43*100</f>
        <v>0.10332103321033211</v>
      </c>
      <c r="F1249" s="7">
        <f t="shared" si="32"/>
        <v>5.9188191881918817</v>
      </c>
      <c r="G1249" s="7">
        <f t="shared" si="32"/>
        <v>8.8560885608856096E-2</v>
      </c>
      <c r="H1249" s="7">
        <f t="shared" si="32"/>
        <v>0</v>
      </c>
      <c r="I1249" s="7">
        <f t="shared" si="32"/>
        <v>0.22140221402214022</v>
      </c>
      <c r="J1249" s="7">
        <f t="shared" si="32"/>
        <v>0.13284132841328414</v>
      </c>
      <c r="K1249" s="7">
        <f t="shared" si="32"/>
        <v>0.11808118081180813</v>
      </c>
      <c r="L1249" s="7">
        <f t="shared" si="32"/>
        <v>5.9040590405904064E-2</v>
      </c>
      <c r="M1249" s="7">
        <f t="shared" si="32"/>
        <v>2.2435424354243545</v>
      </c>
      <c r="N1249" s="7">
        <f t="shared" si="32"/>
        <v>0</v>
      </c>
      <c r="O1249" s="7">
        <f t="shared" si="32"/>
        <v>3.8081180811808122</v>
      </c>
      <c r="P1249" s="7">
        <f t="shared" si="32"/>
        <v>88.708487084870853</v>
      </c>
      <c r="Q1249" s="7">
        <f t="shared" si="32"/>
        <v>100</v>
      </c>
      <c r="R1249"/>
    </row>
    <row r="1250" spans="1:18" ht="14.25" x14ac:dyDescent="0.45">
      <c r="A1250" s="6">
        <v>34</v>
      </c>
      <c r="B1250" s="4"/>
      <c r="C1250" s="4" t="s">
        <v>8</v>
      </c>
      <c r="D1250" s="4" t="s">
        <v>6</v>
      </c>
      <c r="E1250" s="7">
        <f t="shared" ref="E1250:Q1250" si="33">E44/$Q44*100</f>
        <v>0.4297670210359647</v>
      </c>
      <c r="F1250" s="7">
        <f t="shared" si="33"/>
        <v>8.7084370052024429</v>
      </c>
      <c r="G1250" s="7">
        <f t="shared" si="33"/>
        <v>0.1130965844831486</v>
      </c>
      <c r="H1250" s="7">
        <f t="shared" si="33"/>
        <v>0</v>
      </c>
      <c r="I1250" s="7">
        <f t="shared" si="33"/>
        <v>0.65596019000226191</v>
      </c>
      <c r="J1250" s="7">
        <f t="shared" si="33"/>
        <v>0.20357385206966749</v>
      </c>
      <c r="K1250" s="7">
        <f t="shared" si="33"/>
        <v>0.1130965844831486</v>
      </c>
      <c r="L1250" s="7">
        <f t="shared" si="33"/>
        <v>0</v>
      </c>
      <c r="M1250" s="7">
        <f t="shared" si="33"/>
        <v>8.6179597376159247</v>
      </c>
      <c r="N1250" s="7">
        <f t="shared" si="33"/>
        <v>0</v>
      </c>
      <c r="O1250" s="7">
        <f t="shared" si="33"/>
        <v>5.0441076679484285</v>
      </c>
      <c r="P1250" s="7">
        <f t="shared" si="33"/>
        <v>79.348563673377058</v>
      </c>
      <c r="Q1250" s="7">
        <f t="shared" si="33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7</v>
      </c>
      <c r="E1251" s="7">
        <f t="shared" ref="E1251:Q1251" si="34">E45/$Q45*100</f>
        <v>0.70183930300096808</v>
      </c>
      <c r="F1251" s="7">
        <f t="shared" si="34"/>
        <v>8.9060987415295259</v>
      </c>
      <c r="G1251" s="7">
        <f t="shared" si="34"/>
        <v>9.6805421103581799E-2</v>
      </c>
      <c r="H1251" s="7">
        <f t="shared" si="34"/>
        <v>0</v>
      </c>
      <c r="I1251" s="7">
        <f t="shared" si="34"/>
        <v>0.48402710551790895</v>
      </c>
      <c r="J1251" s="7">
        <f t="shared" si="34"/>
        <v>0.24201355275895448</v>
      </c>
      <c r="K1251" s="7">
        <f t="shared" si="34"/>
        <v>9.6805421103581799E-2</v>
      </c>
      <c r="L1251" s="7">
        <f t="shared" si="34"/>
        <v>7.2604065827686359E-2</v>
      </c>
      <c r="M1251" s="7">
        <f t="shared" si="34"/>
        <v>19.264278799612779</v>
      </c>
      <c r="N1251" s="7">
        <f t="shared" si="34"/>
        <v>7.2604065827686359E-2</v>
      </c>
      <c r="O1251" s="7">
        <f t="shared" si="34"/>
        <v>6.655372700871248</v>
      </c>
      <c r="P1251" s="7">
        <f t="shared" si="34"/>
        <v>70.546950629235241</v>
      </c>
      <c r="Q1251" s="7">
        <f t="shared" si="34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35">E46/$Q46*100</f>
        <v>0.56094425616454369</v>
      </c>
      <c r="F1252" s="7">
        <f t="shared" si="35"/>
        <v>8.7764403412410896</v>
      </c>
      <c r="G1252" s="7">
        <f t="shared" si="35"/>
        <v>0.14023606404113592</v>
      </c>
      <c r="H1252" s="7">
        <f t="shared" si="35"/>
        <v>0</v>
      </c>
      <c r="I1252" s="7">
        <f t="shared" si="35"/>
        <v>0.5726305948346383</v>
      </c>
      <c r="J1252" s="7">
        <f t="shared" si="35"/>
        <v>0.11686338670094661</v>
      </c>
      <c r="K1252" s="7">
        <f t="shared" si="35"/>
        <v>8.1804370690662626E-2</v>
      </c>
      <c r="L1252" s="7">
        <f t="shared" si="35"/>
        <v>4.6745354680378638E-2</v>
      </c>
      <c r="M1252" s="7">
        <f t="shared" si="35"/>
        <v>13.731447937361224</v>
      </c>
      <c r="N1252" s="7">
        <f t="shared" si="35"/>
        <v>3.505901601028398E-2</v>
      </c>
      <c r="O1252" s="7">
        <f t="shared" si="35"/>
        <v>5.7263059483463827</v>
      </c>
      <c r="P1252" s="7">
        <f t="shared" si="35"/>
        <v>75.119784971368475</v>
      </c>
      <c r="Q1252" s="7">
        <f t="shared" si="35"/>
        <v>100</v>
      </c>
      <c r="R1252"/>
    </row>
    <row r="1253" spans="1:18" ht="14.25" x14ac:dyDescent="0.45">
      <c r="A1253" s="6">
        <v>37</v>
      </c>
      <c r="B1253" s="4"/>
      <c r="C1253" s="4" t="s">
        <v>9</v>
      </c>
      <c r="D1253" s="4" t="s">
        <v>6</v>
      </c>
      <c r="E1253" s="7">
        <f t="shared" ref="E1253:Q1253" si="36">E47/$Q47*100</f>
        <v>6.5006944736731338</v>
      </c>
      <c r="F1253" s="7">
        <f t="shared" si="36"/>
        <v>8.960814849109811</v>
      </c>
      <c r="G1253" s="7">
        <f t="shared" si="36"/>
        <v>2.5990151100635548</v>
      </c>
      <c r="H1253" s="7">
        <f t="shared" si="36"/>
        <v>7.7865230018098405E-2</v>
      </c>
      <c r="I1253" s="7">
        <f t="shared" si="36"/>
        <v>5.151731975251483</v>
      </c>
      <c r="J1253" s="7">
        <f t="shared" si="36"/>
        <v>3.7122774527547455</v>
      </c>
      <c r="K1253" s="7">
        <f t="shared" si="36"/>
        <v>0.68605581042973196</v>
      </c>
      <c r="L1253" s="7">
        <f t="shared" si="36"/>
        <v>1.3889473462687822</v>
      </c>
      <c r="M1253" s="7">
        <f t="shared" si="36"/>
        <v>10.122479902352792</v>
      </c>
      <c r="N1253" s="7">
        <f t="shared" si="36"/>
        <v>0.71762279557220421</v>
      </c>
      <c r="O1253" s="7">
        <f t="shared" si="36"/>
        <v>8.1695357548718395</v>
      </c>
      <c r="P1253" s="7">
        <f t="shared" si="36"/>
        <v>65.362599436003194</v>
      </c>
      <c r="Q1253" s="7">
        <f t="shared" si="36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7</v>
      </c>
      <c r="E1254" s="7">
        <f t="shared" ref="E1254:Q1254" si="37">E48/$Q48*100</f>
        <v>11.461311391581248</v>
      </c>
      <c r="F1254" s="7">
        <f t="shared" si="37"/>
        <v>11.08244427399298</v>
      </c>
      <c r="G1254" s="7">
        <f t="shared" si="37"/>
        <v>3.7538061037119679</v>
      </c>
      <c r="H1254" s="7">
        <f t="shared" si="37"/>
        <v>7.9027496920251961E-2</v>
      </c>
      <c r="I1254" s="7">
        <f t="shared" si="37"/>
        <v>3.8932663923947652</v>
      </c>
      <c r="J1254" s="7">
        <f t="shared" si="37"/>
        <v>1.6572530971805777</v>
      </c>
      <c r="K1254" s="7">
        <f t="shared" si="37"/>
        <v>0.56946284545475678</v>
      </c>
      <c r="L1254" s="7">
        <f t="shared" si="37"/>
        <v>1.6386583920228717</v>
      </c>
      <c r="M1254" s="7">
        <f t="shared" si="37"/>
        <v>15.482416381935243</v>
      </c>
      <c r="N1254" s="7">
        <f t="shared" si="37"/>
        <v>0.59967924133602957</v>
      </c>
      <c r="O1254" s="7">
        <f t="shared" si="37"/>
        <v>11.442716686423541</v>
      </c>
      <c r="P1254" s="7">
        <f t="shared" si="37"/>
        <v>59.05213490458592</v>
      </c>
      <c r="Q1254" s="7">
        <f t="shared" si="37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38">E49/$Q49*100</f>
        <v>8.8533498265998105</v>
      </c>
      <c r="F1255" s="7">
        <f t="shared" si="38"/>
        <v>9.9776899118641076</v>
      </c>
      <c r="G1255" s="7">
        <f t="shared" si="38"/>
        <v>3.1432926155817191</v>
      </c>
      <c r="H1255" s="7">
        <f t="shared" si="38"/>
        <v>7.8416646418236841E-2</v>
      </c>
      <c r="I1255" s="7">
        <f t="shared" si="38"/>
        <v>4.5481654922577368</v>
      </c>
      <c r="J1255" s="7">
        <f t="shared" si="38"/>
        <v>2.7390603255947514</v>
      </c>
      <c r="K1255" s="7">
        <f t="shared" si="38"/>
        <v>0.63175101058072491</v>
      </c>
      <c r="L1255" s="7">
        <f t="shared" si="38"/>
        <v>1.5009608800335754</v>
      </c>
      <c r="M1255" s="7">
        <f t="shared" si="38"/>
        <v>12.663736166640897</v>
      </c>
      <c r="N1255" s="7">
        <f t="shared" si="38"/>
        <v>0.66598926465065933</v>
      </c>
      <c r="O1255" s="7">
        <f t="shared" si="38"/>
        <v>9.7225596960526595</v>
      </c>
      <c r="P1255" s="7">
        <f t="shared" si="38"/>
        <v>62.366636478098556</v>
      </c>
      <c r="Q1255" s="7">
        <f t="shared" si="38"/>
        <v>100</v>
      </c>
      <c r="R1255"/>
    </row>
    <row r="1256" spans="1:18" ht="14.25" x14ac:dyDescent="0.45">
      <c r="A1256" s="6">
        <v>40</v>
      </c>
      <c r="B1256" s="4"/>
      <c r="C1256" s="4" t="s">
        <v>10</v>
      </c>
      <c r="D1256" s="4" t="s">
        <v>6</v>
      </c>
      <c r="E1256" s="7">
        <f t="shared" ref="E1256:Q1256" si="39">E50/$Q50*100</f>
        <v>25.243298900587902</v>
      </c>
      <c r="F1256" s="7">
        <f t="shared" si="39"/>
        <v>7.9383532068954059</v>
      </c>
      <c r="G1256" s="7">
        <f t="shared" si="39"/>
        <v>13.684525193476599</v>
      </c>
      <c r="H1256" s="7">
        <f t="shared" si="39"/>
        <v>3.7233865878367154</v>
      </c>
      <c r="I1256" s="7">
        <f t="shared" si="39"/>
        <v>17.451091108380108</v>
      </c>
      <c r="J1256" s="7">
        <f t="shared" si="39"/>
        <v>22.795363204570364</v>
      </c>
      <c r="K1256" s="7">
        <f t="shared" si="39"/>
        <v>3.7732088882984023</v>
      </c>
      <c r="L1256" s="7">
        <f t="shared" si="39"/>
        <v>8.4598266183943931</v>
      </c>
      <c r="M1256" s="7">
        <f t="shared" si="39"/>
        <v>7.2574484339190226</v>
      </c>
      <c r="N1256" s="7">
        <f t="shared" si="39"/>
        <v>5.1416614076460618</v>
      </c>
      <c r="O1256" s="7">
        <f t="shared" si="39"/>
        <v>12.963762580130867</v>
      </c>
      <c r="P1256" s="7">
        <f t="shared" si="39"/>
        <v>31.099079948184809</v>
      </c>
      <c r="Q1256" s="7">
        <f t="shared" si="39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7</v>
      </c>
      <c r="E1257" s="7">
        <f t="shared" ref="E1257:Q1257" si="40">E51/$Q51*100</f>
        <v>40.982259684143266</v>
      </c>
      <c r="F1257" s="7">
        <f t="shared" si="40"/>
        <v>12.06828347990141</v>
      </c>
      <c r="G1257" s="7">
        <f t="shared" si="40"/>
        <v>10.650275385692115</v>
      </c>
      <c r="H1257" s="7">
        <f t="shared" si="40"/>
        <v>5.0512734686425462</v>
      </c>
      <c r="I1257" s="7">
        <f t="shared" si="40"/>
        <v>12.576453762590148</v>
      </c>
      <c r="J1257" s="7">
        <f t="shared" si="40"/>
        <v>13.541064418951404</v>
      </c>
      <c r="K1257" s="7">
        <f t="shared" si="40"/>
        <v>3.0125064662386269</v>
      </c>
      <c r="L1257" s="7">
        <f t="shared" si="40"/>
        <v>8.012050025864955</v>
      </c>
      <c r="M1257" s="7">
        <f t="shared" si="40"/>
        <v>10.488999786994492</v>
      </c>
      <c r="N1257" s="7">
        <f t="shared" si="40"/>
        <v>3.633265374433253</v>
      </c>
      <c r="O1257" s="7">
        <f t="shared" si="40"/>
        <v>16.018014180080943</v>
      </c>
      <c r="P1257" s="7">
        <f t="shared" si="40"/>
        <v>28.375376563308279</v>
      </c>
      <c r="Q1257" s="7">
        <f t="shared" si="40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41">E52/$Q52*100</f>
        <v>33.456145087265163</v>
      </c>
      <c r="F1258" s="7">
        <f t="shared" si="41"/>
        <v>10.101796121901254</v>
      </c>
      <c r="G1258" s="7">
        <f t="shared" si="41"/>
        <v>12.096428401276818</v>
      </c>
      <c r="H1258" s="7">
        <f t="shared" si="41"/>
        <v>4.42281122457082</v>
      </c>
      <c r="I1258" s="7">
        <f t="shared" si="41"/>
        <v>14.905747272467403</v>
      </c>
      <c r="J1258" s="7">
        <f t="shared" si="41"/>
        <v>17.964395178579938</v>
      </c>
      <c r="K1258" s="7">
        <f t="shared" si="41"/>
        <v>3.3794406771586019</v>
      </c>
      <c r="L1258" s="7">
        <f t="shared" si="41"/>
        <v>8.2310343184741708</v>
      </c>
      <c r="M1258" s="7">
        <f t="shared" si="41"/>
        <v>8.9488478457653766</v>
      </c>
      <c r="N1258" s="7">
        <f t="shared" si="41"/>
        <v>4.359287903571599</v>
      </c>
      <c r="O1258" s="7">
        <f t="shared" si="41"/>
        <v>14.561133256046627</v>
      </c>
      <c r="P1258" s="7">
        <f t="shared" si="41"/>
        <v>29.676507487811467</v>
      </c>
      <c r="Q1258" s="7">
        <f t="shared" si="41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6</v>
      </c>
      <c r="E1259" s="7">
        <f t="shared" ref="E1259:Q1259" si="42">E53/$Q53*100</f>
        <v>12.520030411135155</v>
      </c>
      <c r="F1259" s="7">
        <f t="shared" si="42"/>
        <v>8.5010819346160584</v>
      </c>
      <c r="G1259" s="7">
        <f t="shared" si="42"/>
        <v>6.270542136967074</v>
      </c>
      <c r="H1259" s="7">
        <f t="shared" si="42"/>
        <v>1.3532955143575647</v>
      </c>
      <c r="I1259" s="7">
        <f t="shared" si="42"/>
        <v>9.0473127083455172</v>
      </c>
      <c r="J1259" s="7">
        <f t="shared" si="42"/>
        <v>10.100005848295222</v>
      </c>
      <c r="K1259" s="7">
        <f t="shared" si="42"/>
        <v>1.719398795251184</v>
      </c>
      <c r="L1259" s="7">
        <f t="shared" si="42"/>
        <v>3.760453827709223</v>
      </c>
      <c r="M1259" s="7">
        <f t="shared" si="42"/>
        <v>8.7022632902508921</v>
      </c>
      <c r="N1259" s="7">
        <f t="shared" si="42"/>
        <v>2.2129949119831567</v>
      </c>
      <c r="O1259" s="7">
        <f t="shared" si="42"/>
        <v>9.5350605298555475</v>
      </c>
      <c r="P1259" s="7">
        <f t="shared" si="42"/>
        <v>54.928358383531204</v>
      </c>
      <c r="Q1259" s="7">
        <f t="shared" si="42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7</v>
      </c>
      <c r="E1260" s="7">
        <f t="shared" ref="E1260:Q1260" si="43">E54/$Q54*100</f>
        <v>22.121833867271395</v>
      </c>
      <c r="F1260" s="7">
        <f t="shared" si="43"/>
        <v>11.126309348115619</v>
      </c>
      <c r="G1260" s="7">
        <f t="shared" si="43"/>
        <v>6.1396877962156395</v>
      </c>
      <c r="H1260" s="7">
        <f t="shared" si="43"/>
        <v>2.0409632482632016</v>
      </c>
      <c r="I1260" s="7">
        <f t="shared" si="43"/>
        <v>6.9975882797595474</v>
      </c>
      <c r="J1260" s="7">
        <f t="shared" si="43"/>
        <v>6.2092797235520676</v>
      </c>
      <c r="K1260" s="7">
        <f t="shared" si="43"/>
        <v>1.4950265769170776</v>
      </c>
      <c r="L1260" s="7">
        <f t="shared" si="43"/>
        <v>4.0003359610285205</v>
      </c>
      <c r="M1260" s="7">
        <f t="shared" si="43"/>
        <v>13.18287078698871</v>
      </c>
      <c r="N1260" s="7">
        <f t="shared" si="43"/>
        <v>1.7493970699398869</v>
      </c>
      <c r="O1260" s="7">
        <f t="shared" si="43"/>
        <v>12.686128409104544</v>
      </c>
      <c r="P1260" s="7">
        <f t="shared" si="43"/>
        <v>48.757544124881512</v>
      </c>
      <c r="Q1260" s="7">
        <f t="shared" si="43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44">E55/$Q55*100</f>
        <v>17.256472065434345</v>
      </c>
      <c r="F1261" s="7">
        <f t="shared" si="44"/>
        <v>9.7985678833932521</v>
      </c>
      <c r="G1261" s="7">
        <f t="shared" si="44"/>
        <v>6.2064309024466811</v>
      </c>
      <c r="H1261" s="7">
        <f t="shared" si="44"/>
        <v>1.6885709039865908</v>
      </c>
      <c r="I1261" s="7">
        <f t="shared" si="44"/>
        <v>8.0341860093223811</v>
      </c>
      <c r="J1261" s="7">
        <f t="shared" si="44"/>
        <v>8.1804774906568909</v>
      </c>
      <c r="K1261" s="7">
        <f t="shared" si="44"/>
        <v>1.6097985678833933</v>
      </c>
      <c r="L1261" s="7">
        <f t="shared" si="44"/>
        <v>3.8793894847815404</v>
      </c>
      <c r="M1261" s="7">
        <f t="shared" si="44"/>
        <v>10.914410599321254</v>
      </c>
      <c r="N1261" s="7">
        <f t="shared" si="44"/>
        <v>1.9888534183047955</v>
      </c>
      <c r="O1261" s="7">
        <f t="shared" si="44"/>
        <v>11.09090801404872</v>
      </c>
      <c r="P1261" s="7">
        <f t="shared" si="44"/>
        <v>51.880763558614319</v>
      </c>
      <c r="Q1261" s="7">
        <f t="shared" si="44"/>
        <v>100</v>
      </c>
      <c r="R1261"/>
    </row>
    <row r="1262" spans="1:18" ht="14.25" x14ac:dyDescent="0.45">
      <c r="A1262" s="6">
        <v>46</v>
      </c>
      <c r="B1262" s="4" t="s">
        <v>53</v>
      </c>
      <c r="C1262" s="4" t="s">
        <v>5</v>
      </c>
      <c r="D1262" s="4" t="s">
        <v>6</v>
      </c>
      <c r="E1262" s="7">
        <f t="shared" ref="E1262:Q1262" si="45">E56/$Q56*100</f>
        <v>0</v>
      </c>
      <c r="F1262" s="7">
        <f t="shared" si="45"/>
        <v>2.6183041076147009</v>
      </c>
      <c r="G1262" s="7">
        <f t="shared" si="45"/>
        <v>9.6084554407878928E-2</v>
      </c>
      <c r="H1262" s="7">
        <f t="shared" si="45"/>
        <v>0</v>
      </c>
      <c r="I1262" s="7">
        <f t="shared" si="45"/>
        <v>9.6084554407878928E-2</v>
      </c>
      <c r="J1262" s="7">
        <f t="shared" si="45"/>
        <v>9.6084554407878928E-2</v>
      </c>
      <c r="K1262" s="7">
        <f t="shared" si="45"/>
        <v>0</v>
      </c>
      <c r="L1262" s="7">
        <f t="shared" si="45"/>
        <v>0</v>
      </c>
      <c r="M1262" s="7">
        <f t="shared" si="45"/>
        <v>0.67259188085515254</v>
      </c>
      <c r="N1262" s="7">
        <f t="shared" si="45"/>
        <v>0</v>
      </c>
      <c r="O1262" s="7">
        <f t="shared" si="45"/>
        <v>1.6094162863319721</v>
      </c>
      <c r="P1262" s="7">
        <f t="shared" si="45"/>
        <v>95.147730002402113</v>
      </c>
      <c r="Q1262" s="7">
        <f t="shared" si="45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7</v>
      </c>
      <c r="E1263" s="7">
        <f t="shared" ref="E1263:Q1263" si="46">E57/$Q57*100</f>
        <v>0</v>
      </c>
      <c r="F1263" s="7">
        <f t="shared" si="46"/>
        <v>1.2471366759989819</v>
      </c>
      <c r="G1263" s="7">
        <f t="shared" si="46"/>
        <v>0.22906592008144566</v>
      </c>
      <c r="H1263" s="7">
        <f t="shared" si="46"/>
        <v>0</v>
      </c>
      <c r="I1263" s="7">
        <f t="shared" si="46"/>
        <v>7.6355306693815225E-2</v>
      </c>
      <c r="J1263" s="7">
        <f t="shared" si="46"/>
        <v>0.10180707559175363</v>
      </c>
      <c r="K1263" s="7">
        <f t="shared" si="46"/>
        <v>0</v>
      </c>
      <c r="L1263" s="7">
        <f t="shared" si="46"/>
        <v>0</v>
      </c>
      <c r="M1263" s="7">
        <f t="shared" si="46"/>
        <v>0.50903537795876819</v>
      </c>
      <c r="N1263" s="7">
        <f t="shared" si="46"/>
        <v>0</v>
      </c>
      <c r="O1263" s="7">
        <f t="shared" si="46"/>
        <v>1.3998472893866123</v>
      </c>
      <c r="P1263" s="7">
        <f t="shared" si="46"/>
        <v>96.385848816492754</v>
      </c>
      <c r="Q1263" s="7">
        <f t="shared" si="46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47">E58/$Q58*100</f>
        <v>0</v>
      </c>
      <c r="F1264" s="7">
        <f t="shared" si="47"/>
        <v>1.9285449375695387</v>
      </c>
      <c r="G1264" s="7">
        <f t="shared" si="47"/>
        <v>0.16071207813079491</v>
      </c>
      <c r="H1264" s="7">
        <f t="shared" si="47"/>
        <v>0</v>
      </c>
      <c r="I1264" s="7">
        <f t="shared" si="47"/>
        <v>8.6537272839658799E-2</v>
      </c>
      <c r="J1264" s="7">
        <f t="shared" si="47"/>
        <v>6.1812337742613424E-2</v>
      </c>
      <c r="K1264" s="7">
        <f t="shared" si="47"/>
        <v>0</v>
      </c>
      <c r="L1264" s="7">
        <f t="shared" si="47"/>
        <v>0</v>
      </c>
      <c r="M1264" s="7">
        <f t="shared" si="47"/>
        <v>0.59339844232908889</v>
      </c>
      <c r="N1264" s="7">
        <f t="shared" si="47"/>
        <v>0</v>
      </c>
      <c r="O1264" s="7">
        <f t="shared" si="47"/>
        <v>1.4958585733712448</v>
      </c>
      <c r="P1264" s="7">
        <f t="shared" si="47"/>
        <v>95.784398565953765</v>
      </c>
      <c r="Q1264" s="7">
        <f t="shared" si="47"/>
        <v>100</v>
      </c>
      <c r="R1264"/>
    </row>
    <row r="1265" spans="1:18" ht="14.25" x14ac:dyDescent="0.45">
      <c r="A1265" s="6">
        <v>49</v>
      </c>
      <c r="B1265" s="4"/>
      <c r="C1265" s="4" t="s">
        <v>8</v>
      </c>
      <c r="D1265" s="4" t="s">
        <v>6</v>
      </c>
      <c r="E1265" s="7">
        <f t="shared" ref="E1265:Q1265" si="48">E59/$Q59*100</f>
        <v>0.11676559307190815</v>
      </c>
      <c r="F1265" s="7">
        <f t="shared" si="48"/>
        <v>1.4011871168628978</v>
      </c>
      <c r="G1265" s="7">
        <f t="shared" si="48"/>
        <v>4.8652330446628395E-2</v>
      </c>
      <c r="H1265" s="7">
        <f t="shared" si="48"/>
        <v>0</v>
      </c>
      <c r="I1265" s="7">
        <f t="shared" si="48"/>
        <v>0.11676559307190815</v>
      </c>
      <c r="J1265" s="7">
        <f t="shared" si="48"/>
        <v>0.14595699133988518</v>
      </c>
      <c r="K1265" s="7">
        <f t="shared" si="48"/>
        <v>0.12649605916123383</v>
      </c>
      <c r="L1265" s="7">
        <f t="shared" si="48"/>
        <v>6.8113262625279752E-2</v>
      </c>
      <c r="M1265" s="7">
        <f t="shared" si="48"/>
        <v>1.2552301255230125</v>
      </c>
      <c r="N1265" s="7">
        <f t="shared" si="48"/>
        <v>2.9191398267977037E-2</v>
      </c>
      <c r="O1265" s="7">
        <f t="shared" si="48"/>
        <v>1.0995426680938016</v>
      </c>
      <c r="P1265" s="7">
        <f t="shared" si="48"/>
        <v>95.893743310304572</v>
      </c>
      <c r="Q1265" s="7">
        <f t="shared" si="48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7</v>
      </c>
      <c r="E1266" s="7">
        <f t="shared" ref="E1266:Q1266" si="49">E60/$Q60*100</f>
        <v>0.10535389330523896</v>
      </c>
      <c r="F1266" s="7">
        <f t="shared" si="49"/>
        <v>1.3504453596398811</v>
      </c>
      <c r="G1266" s="7">
        <f t="shared" si="49"/>
        <v>2.8732879992337899E-2</v>
      </c>
      <c r="H1266" s="7">
        <f t="shared" si="49"/>
        <v>0</v>
      </c>
      <c r="I1266" s="7">
        <f t="shared" si="49"/>
        <v>8.61986399770137E-2</v>
      </c>
      <c r="J1266" s="7">
        <f t="shared" si="49"/>
        <v>7.6621013312901068E-2</v>
      </c>
      <c r="K1266" s="7">
        <f t="shared" si="49"/>
        <v>0</v>
      </c>
      <c r="L1266" s="7">
        <f t="shared" si="49"/>
        <v>5.7465759984675797E-2</v>
      </c>
      <c r="M1266" s="7">
        <f t="shared" si="49"/>
        <v>3.3904798390958724</v>
      </c>
      <c r="N1266" s="7">
        <f t="shared" si="49"/>
        <v>0</v>
      </c>
      <c r="O1266" s="7">
        <f t="shared" si="49"/>
        <v>1.4845321329374581</v>
      </c>
      <c r="P1266" s="7">
        <f t="shared" si="49"/>
        <v>93.96609520160905</v>
      </c>
      <c r="Q1266" s="7">
        <f t="shared" si="49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50">E61/$Q61*100</f>
        <v>0.11101993531882029</v>
      </c>
      <c r="F1267" s="7">
        <f t="shared" si="50"/>
        <v>1.3853357146304968</v>
      </c>
      <c r="G1267" s="7">
        <f t="shared" si="50"/>
        <v>1.4480861128541777E-2</v>
      </c>
      <c r="H1267" s="7">
        <f t="shared" si="50"/>
        <v>0</v>
      </c>
      <c r="I1267" s="7">
        <f t="shared" si="50"/>
        <v>0.10136602789979243</v>
      </c>
      <c r="J1267" s="7">
        <f t="shared" si="50"/>
        <v>9.6539074190278518E-2</v>
      </c>
      <c r="K1267" s="7">
        <f t="shared" si="50"/>
        <v>6.757735193319496E-2</v>
      </c>
      <c r="L1267" s="7">
        <f t="shared" si="50"/>
        <v>3.8615629676111408E-2</v>
      </c>
      <c r="M1267" s="7">
        <f t="shared" si="50"/>
        <v>2.3314186416952261</v>
      </c>
      <c r="N1267" s="7">
        <f t="shared" si="50"/>
        <v>1.9307814838055704E-2</v>
      </c>
      <c r="O1267" s="7">
        <f t="shared" si="50"/>
        <v>1.2936235941497323</v>
      </c>
      <c r="P1267" s="7">
        <f t="shared" si="50"/>
        <v>94.922044697591346</v>
      </c>
      <c r="Q1267" s="7">
        <f t="shared" si="50"/>
        <v>100</v>
      </c>
      <c r="R1267"/>
    </row>
    <row r="1268" spans="1:18" ht="14.25" x14ac:dyDescent="0.45">
      <c r="A1268" s="6">
        <v>52</v>
      </c>
      <c r="B1268" s="4"/>
      <c r="C1268" s="4" t="s">
        <v>9</v>
      </c>
      <c r="D1268" s="4" t="s">
        <v>6</v>
      </c>
      <c r="E1268" s="7">
        <f t="shared" ref="E1268:Q1268" si="51">E62/$Q62*100</f>
        <v>0.78695783435644562</v>
      </c>
      <c r="F1268" s="7">
        <f t="shared" si="51"/>
        <v>1.5719029888296265</v>
      </c>
      <c r="G1268" s="7">
        <f t="shared" si="51"/>
        <v>0.59172788567978263</v>
      </c>
      <c r="H1268" s="7">
        <f t="shared" si="51"/>
        <v>2.2139478715910235E-2</v>
      </c>
      <c r="I1268" s="7">
        <f t="shared" si="51"/>
        <v>3.8301298178524705</v>
      </c>
      <c r="J1268" s="7">
        <f t="shared" si="51"/>
        <v>1.1190500150950993</v>
      </c>
      <c r="K1268" s="7">
        <f t="shared" si="51"/>
        <v>0.46090369326758579</v>
      </c>
      <c r="L1268" s="7">
        <f t="shared" si="51"/>
        <v>0.22340746704236691</v>
      </c>
      <c r="M1268" s="7">
        <f t="shared" si="51"/>
        <v>1.1915064908926236</v>
      </c>
      <c r="N1268" s="7">
        <f t="shared" si="51"/>
        <v>0.22944550669216063</v>
      </c>
      <c r="O1268" s="7">
        <f t="shared" si="51"/>
        <v>4.3433631880849353</v>
      </c>
      <c r="P1268" s="7">
        <f t="shared" si="51"/>
        <v>87.632082117339237</v>
      </c>
      <c r="Q1268" s="7">
        <f t="shared" si="51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7</v>
      </c>
      <c r="E1269" s="7">
        <f t="shared" ref="E1269:Q1269" si="52">E63/$Q63*100</f>
        <v>1.4493584689269585</v>
      </c>
      <c r="F1269" s="7">
        <f t="shared" si="52"/>
        <v>1.4866317826679092</v>
      </c>
      <c r="G1269" s="7">
        <f t="shared" si="52"/>
        <v>1.2443552433517311</v>
      </c>
      <c r="H1269" s="7">
        <f t="shared" si="52"/>
        <v>2.1503834850548346E-2</v>
      </c>
      <c r="I1269" s="7">
        <f t="shared" si="52"/>
        <v>2.262203426277686</v>
      </c>
      <c r="J1269" s="7">
        <f t="shared" si="52"/>
        <v>0.61644326571571928</v>
      </c>
      <c r="K1269" s="7">
        <f t="shared" si="52"/>
        <v>0.33259264568848113</v>
      </c>
      <c r="L1269" s="7">
        <f t="shared" si="52"/>
        <v>0.16342914486416743</v>
      </c>
      <c r="M1269" s="7">
        <f t="shared" si="52"/>
        <v>2.0528994337323492</v>
      </c>
      <c r="N1269" s="7">
        <f t="shared" si="52"/>
        <v>0.11181994122285142</v>
      </c>
      <c r="O1269" s="7">
        <f t="shared" si="52"/>
        <v>4.3466418177908395</v>
      </c>
      <c r="P1269" s="7">
        <f t="shared" si="52"/>
        <v>88.081141136836067</v>
      </c>
      <c r="Q1269" s="7">
        <f t="shared" si="52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53">E64/$Q64*100</f>
        <v>1.1746778636435944</v>
      </c>
      <c r="F1270" s="7">
        <f t="shared" si="53"/>
        <v>1.5238159029446485</v>
      </c>
      <c r="G1270" s="7">
        <f t="shared" si="53"/>
        <v>0.97038606127079552</v>
      </c>
      <c r="H1270" s="7">
        <f t="shared" si="53"/>
        <v>2.428058306889825E-2</v>
      </c>
      <c r="I1270" s="7">
        <f t="shared" si="53"/>
        <v>2.91366996826779</v>
      </c>
      <c r="J1270" s="7">
        <f t="shared" si="53"/>
        <v>0.82637708582767488</v>
      </c>
      <c r="K1270" s="7">
        <f t="shared" si="53"/>
        <v>0.3817912372212966</v>
      </c>
      <c r="L1270" s="7">
        <f t="shared" si="53"/>
        <v>0.18838383415524504</v>
      </c>
      <c r="M1270" s="7">
        <f t="shared" si="53"/>
        <v>1.6904309384863987</v>
      </c>
      <c r="N1270" s="7">
        <f t="shared" si="53"/>
        <v>0.16159146663094351</v>
      </c>
      <c r="O1270" s="7">
        <f t="shared" si="53"/>
        <v>4.34120080042198</v>
      </c>
      <c r="P1270" s="7">
        <f t="shared" si="53"/>
        <v>87.902408801292736</v>
      </c>
      <c r="Q1270" s="7">
        <f t="shared" si="53"/>
        <v>100</v>
      </c>
      <c r="R1270"/>
    </row>
    <row r="1271" spans="1:18" ht="14.25" x14ac:dyDescent="0.45">
      <c r="A1271" s="6">
        <v>55</v>
      </c>
      <c r="B1271" s="4"/>
      <c r="C1271" s="4" t="s">
        <v>10</v>
      </c>
      <c r="D1271" s="4" t="s">
        <v>6</v>
      </c>
      <c r="E1271" s="7">
        <f t="shared" ref="E1271:Q1271" si="54">E65/$Q65*100</f>
        <v>6.9855652723632922</v>
      </c>
      <c r="F1271" s="7">
        <f t="shared" si="54"/>
        <v>3.0871351806975031</v>
      </c>
      <c r="G1271" s="7">
        <f t="shared" si="54"/>
        <v>6.3217785270256037</v>
      </c>
      <c r="H1271" s="7">
        <f t="shared" si="54"/>
        <v>2.6656832788957958</v>
      </c>
      <c r="I1271" s="7">
        <f t="shared" si="54"/>
        <v>18.765145927721001</v>
      </c>
      <c r="J1271" s="7">
        <f t="shared" si="54"/>
        <v>12.432831103150352</v>
      </c>
      <c r="K1271" s="7">
        <f t="shared" si="54"/>
        <v>2.8974818248867349</v>
      </c>
      <c r="L1271" s="7">
        <f t="shared" si="54"/>
        <v>2.7710462543462229</v>
      </c>
      <c r="M1271" s="7">
        <f t="shared" si="54"/>
        <v>3.0871351806975031</v>
      </c>
      <c r="N1271" s="7">
        <f t="shared" si="54"/>
        <v>4.172373827836898</v>
      </c>
      <c r="O1271" s="7">
        <f t="shared" si="54"/>
        <v>16.352333789906226</v>
      </c>
      <c r="P1271" s="7">
        <f t="shared" si="54"/>
        <v>48.951638394268251</v>
      </c>
      <c r="Q1271" s="7">
        <f t="shared" si="54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7</v>
      </c>
      <c r="E1272" s="7">
        <f t="shared" ref="E1272:Q1272" si="55">E66/$Q66*100</f>
        <v>14.838121295029641</v>
      </c>
      <c r="F1272" s="7">
        <f t="shared" si="55"/>
        <v>3.4108527131782944</v>
      </c>
      <c r="G1272" s="7">
        <f t="shared" si="55"/>
        <v>5.3533971728226177</v>
      </c>
      <c r="H1272" s="7">
        <f t="shared" si="55"/>
        <v>4.0127678978568166</v>
      </c>
      <c r="I1272" s="7">
        <f t="shared" si="55"/>
        <v>14.819881440948473</v>
      </c>
      <c r="J1272" s="7">
        <f t="shared" si="55"/>
        <v>10.287277701778386</v>
      </c>
      <c r="K1272" s="7">
        <f t="shared" si="55"/>
        <v>2.1979024167806656</v>
      </c>
      <c r="L1272" s="7">
        <f t="shared" si="55"/>
        <v>1.7783857729138166</v>
      </c>
      <c r="M1272" s="7">
        <f t="shared" si="55"/>
        <v>5.3533971728226177</v>
      </c>
      <c r="N1272" s="7">
        <f t="shared" si="55"/>
        <v>2.7086183310533514</v>
      </c>
      <c r="O1272" s="7">
        <f t="shared" si="55"/>
        <v>19.826721386228911</v>
      </c>
      <c r="P1272" s="7">
        <f t="shared" si="55"/>
        <v>47.660738714090286</v>
      </c>
      <c r="Q1272" s="7">
        <f t="shared" si="55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56">E67/$Q67*100</f>
        <v>11.177908113391984</v>
      </c>
      <c r="F1273" s="7">
        <f t="shared" si="56"/>
        <v>3.2795698924731185</v>
      </c>
      <c r="G1273" s="7">
        <f t="shared" si="56"/>
        <v>5.8015640273704792</v>
      </c>
      <c r="H1273" s="7">
        <f t="shared" si="56"/>
        <v>3.3724340175953076</v>
      </c>
      <c r="I1273" s="7">
        <f t="shared" si="56"/>
        <v>16.652003910068427</v>
      </c>
      <c r="J1273" s="7">
        <f t="shared" si="56"/>
        <v>11.275659824046921</v>
      </c>
      <c r="K1273" s="7">
        <f t="shared" si="56"/>
        <v>2.5171065493646139</v>
      </c>
      <c r="L1273" s="7">
        <f t="shared" si="56"/>
        <v>2.2189638318670579</v>
      </c>
      <c r="M1273" s="7">
        <f t="shared" si="56"/>
        <v>4.2961876832844572</v>
      </c>
      <c r="N1273" s="7">
        <f t="shared" si="56"/>
        <v>3.4017595307917889</v>
      </c>
      <c r="O1273" s="7">
        <f t="shared" si="56"/>
        <v>18.191593352883675</v>
      </c>
      <c r="P1273" s="7">
        <f t="shared" si="56"/>
        <v>48.235581622678396</v>
      </c>
      <c r="Q1273" s="7">
        <f t="shared" si="56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6</v>
      </c>
      <c r="E1274" s="7">
        <f t="shared" ref="E1274:Q1274" si="57">E68/$Q68*100</f>
        <v>1.4493934824836654</v>
      </c>
      <c r="F1274" s="7">
        <f t="shared" si="57"/>
        <v>1.8039311572055368</v>
      </c>
      <c r="G1274" s="7">
        <f t="shared" si="57"/>
        <v>1.2361275248923482</v>
      </c>
      <c r="H1274" s="7">
        <f t="shared" si="57"/>
        <v>0.36132958419930178</v>
      </c>
      <c r="I1274" s="7">
        <f t="shared" si="57"/>
        <v>5.0260130132985585</v>
      </c>
      <c r="J1274" s="7">
        <f t="shared" si="57"/>
        <v>2.3798850808916421</v>
      </c>
      <c r="K1274" s="7">
        <f t="shared" si="57"/>
        <v>0.70092505807082595</v>
      </c>
      <c r="L1274" s="7">
        <f t="shared" si="57"/>
        <v>0.51618512028471686</v>
      </c>
      <c r="M1274" s="7">
        <f t="shared" si="57"/>
        <v>1.4127171713055409</v>
      </c>
      <c r="N1274" s="7">
        <f t="shared" si="57"/>
        <v>0.69956667617533996</v>
      </c>
      <c r="O1274" s="7">
        <f t="shared" si="57"/>
        <v>5.2786720458589729</v>
      </c>
      <c r="P1274" s="7">
        <f t="shared" si="57"/>
        <v>84.22782781151092</v>
      </c>
      <c r="Q1274" s="7">
        <f t="shared" si="57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7</v>
      </c>
      <c r="E1275" s="7">
        <f t="shared" ref="E1275:Q1275" si="58">E69/$Q69*100</f>
        <v>2.782773308092759</v>
      </c>
      <c r="F1275" s="7">
        <f t="shared" si="58"/>
        <v>1.6921701635378872</v>
      </c>
      <c r="G1275" s="7">
        <f t="shared" si="58"/>
        <v>1.5386233370142504</v>
      </c>
      <c r="H1275" s="7">
        <f t="shared" si="58"/>
        <v>0.48062260083083558</v>
      </c>
      <c r="I1275" s="7">
        <f t="shared" si="58"/>
        <v>3.3759268023347535</v>
      </c>
      <c r="J1275" s="7">
        <f t="shared" si="58"/>
        <v>1.644844086869643</v>
      </c>
      <c r="K1275" s="7">
        <f t="shared" si="58"/>
        <v>0.49324288794236737</v>
      </c>
      <c r="L1275" s="7">
        <f t="shared" si="58"/>
        <v>0.32812746489982647</v>
      </c>
      <c r="M1275" s="7">
        <f t="shared" si="58"/>
        <v>2.5187989693432189</v>
      </c>
      <c r="N1275" s="7">
        <f t="shared" si="58"/>
        <v>0.39964242519850657</v>
      </c>
      <c r="O1275" s="7">
        <f t="shared" si="58"/>
        <v>5.6949045590787195</v>
      </c>
      <c r="P1275" s="7">
        <f t="shared" si="58"/>
        <v>84.409738654887732</v>
      </c>
      <c r="Q1275" s="7">
        <f t="shared" si="58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59">E70/$Q70*100</f>
        <v>2.2055859828816655</v>
      </c>
      <c r="F1276" s="7">
        <f t="shared" si="59"/>
        <v>1.7396922493302036</v>
      </c>
      <c r="G1276" s="7">
        <f t="shared" si="59"/>
        <v>1.4042013419636294</v>
      </c>
      <c r="H1276" s="7">
        <f t="shared" si="59"/>
        <v>0.42914384617208429</v>
      </c>
      <c r="I1276" s="7">
        <f t="shared" si="59"/>
        <v>4.097019702681556</v>
      </c>
      <c r="J1276" s="7">
        <f t="shared" si="59"/>
        <v>1.9667117149157123</v>
      </c>
      <c r="K1276" s="7">
        <f t="shared" si="59"/>
        <v>0.58147805676079378</v>
      </c>
      <c r="L1276" s="7">
        <f t="shared" si="59"/>
        <v>0.41136164260141783</v>
      </c>
      <c r="M1276" s="7">
        <f t="shared" si="59"/>
        <v>2.0354695687222897</v>
      </c>
      <c r="N1276" s="7">
        <f t="shared" si="59"/>
        <v>0.52872418616781658</v>
      </c>
      <c r="O1276" s="7">
        <f t="shared" si="59"/>
        <v>5.5107048865495409</v>
      </c>
      <c r="P1276" s="7">
        <f t="shared" si="59"/>
        <v>84.325580292576518</v>
      </c>
      <c r="Q1276" s="7">
        <f t="shared" si="59"/>
        <v>100</v>
      </c>
      <c r="R1276"/>
    </row>
    <row r="1277" spans="1:18" ht="14.25" x14ac:dyDescent="0.45">
      <c r="A1277" s="6">
        <v>61</v>
      </c>
      <c r="B1277" s="4" t="s">
        <v>54</v>
      </c>
      <c r="C1277" s="4" t="s">
        <v>5</v>
      </c>
      <c r="D1277" s="4" t="s">
        <v>6</v>
      </c>
      <c r="E1277" s="7">
        <f t="shared" ref="E1277:Q1277" si="60">E71/$Q71*100</f>
        <v>0.19702276707530647</v>
      </c>
      <c r="F1277" s="7">
        <f t="shared" si="60"/>
        <v>8.165499124343258</v>
      </c>
      <c r="G1277" s="7">
        <f t="shared" si="60"/>
        <v>0.24080560420315236</v>
      </c>
      <c r="H1277" s="7">
        <f t="shared" si="60"/>
        <v>0</v>
      </c>
      <c r="I1277" s="7">
        <f t="shared" si="60"/>
        <v>0.26269702276707529</v>
      </c>
      <c r="J1277" s="7">
        <f t="shared" si="60"/>
        <v>0.21891418563922943</v>
      </c>
      <c r="K1277" s="7">
        <f t="shared" si="60"/>
        <v>0.17513134851138354</v>
      </c>
      <c r="L1277" s="7">
        <f t="shared" si="60"/>
        <v>0</v>
      </c>
      <c r="M1277" s="7">
        <f t="shared" si="60"/>
        <v>1.1164623467600701</v>
      </c>
      <c r="N1277" s="7">
        <f t="shared" si="60"/>
        <v>0</v>
      </c>
      <c r="O1277" s="7">
        <f t="shared" si="60"/>
        <v>3.4150612959719786</v>
      </c>
      <c r="P1277" s="7">
        <f t="shared" si="60"/>
        <v>87.609457092819611</v>
      </c>
      <c r="Q1277" s="7">
        <f t="shared" si="60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7</v>
      </c>
      <c r="E1278" s="7">
        <f t="shared" ref="E1278:Q1278" si="61">E72/$Q72*100</f>
        <v>0.18634987188446309</v>
      </c>
      <c r="F1278" s="7">
        <f t="shared" si="61"/>
        <v>5.5904961565338924</v>
      </c>
      <c r="G1278" s="7">
        <f t="shared" si="61"/>
        <v>0.16305613789890519</v>
      </c>
      <c r="H1278" s="7">
        <f t="shared" si="61"/>
        <v>0</v>
      </c>
      <c r="I1278" s="7">
        <f t="shared" si="61"/>
        <v>0.11646866992778944</v>
      </c>
      <c r="J1278" s="7">
        <f t="shared" si="61"/>
        <v>0.13976240391334729</v>
      </c>
      <c r="K1278" s="7">
        <f t="shared" si="61"/>
        <v>0.16305613789890519</v>
      </c>
      <c r="L1278" s="7">
        <f t="shared" si="61"/>
        <v>0</v>
      </c>
      <c r="M1278" s="7">
        <f t="shared" si="61"/>
        <v>1.1180992313067784</v>
      </c>
      <c r="N1278" s="7">
        <f t="shared" si="61"/>
        <v>0</v>
      </c>
      <c r="O1278" s="7">
        <f t="shared" si="61"/>
        <v>2.2827859305846729</v>
      </c>
      <c r="P1278" s="7">
        <f t="shared" si="61"/>
        <v>91.218262287444674</v>
      </c>
      <c r="Q1278" s="7">
        <f t="shared" si="61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62">E73/$Q73*100</f>
        <v>0.10151139183397248</v>
      </c>
      <c r="F1279" s="7">
        <f t="shared" si="62"/>
        <v>6.9478908188585615</v>
      </c>
      <c r="G1279" s="7">
        <f t="shared" si="62"/>
        <v>0.16918565305662081</v>
      </c>
      <c r="H1279" s="7">
        <f t="shared" si="62"/>
        <v>0</v>
      </c>
      <c r="I1279" s="7">
        <f t="shared" si="62"/>
        <v>0.12406947890818859</v>
      </c>
      <c r="J1279" s="7">
        <f t="shared" si="62"/>
        <v>0.214301827205053</v>
      </c>
      <c r="K1279" s="7">
        <f t="shared" si="62"/>
        <v>5.6395217685540268E-2</v>
      </c>
      <c r="L1279" s="7">
        <f t="shared" si="62"/>
        <v>0</v>
      </c>
      <c r="M1279" s="7">
        <f t="shared" si="62"/>
        <v>1.037672005413941</v>
      </c>
      <c r="N1279" s="7">
        <f t="shared" si="62"/>
        <v>0</v>
      </c>
      <c r="O1279" s="7">
        <f t="shared" si="62"/>
        <v>2.8535980148883375</v>
      </c>
      <c r="P1279" s="7">
        <f t="shared" si="62"/>
        <v>89.284908639747357</v>
      </c>
      <c r="Q1279" s="7">
        <f t="shared" si="62"/>
        <v>100</v>
      </c>
      <c r="R1279"/>
    </row>
    <row r="1280" spans="1:18" ht="14.25" x14ac:dyDescent="0.45">
      <c r="A1280" s="6">
        <v>64</v>
      </c>
      <c r="B1280" s="4"/>
      <c r="C1280" s="4" t="s">
        <v>8</v>
      </c>
      <c r="D1280" s="4" t="s">
        <v>6</v>
      </c>
      <c r="E1280" s="7">
        <f t="shared" ref="E1280:Q1280" si="63">E74/$Q74*100</f>
        <v>0.24937655860349126</v>
      </c>
      <c r="F1280" s="7">
        <f t="shared" si="63"/>
        <v>9.2269326683291766</v>
      </c>
      <c r="G1280" s="7">
        <f t="shared" si="63"/>
        <v>0.24937655860349126</v>
      </c>
      <c r="H1280" s="7">
        <f t="shared" si="63"/>
        <v>0</v>
      </c>
      <c r="I1280" s="7">
        <f t="shared" si="63"/>
        <v>0.46312789454934095</v>
      </c>
      <c r="J1280" s="7">
        <f t="shared" si="63"/>
        <v>0.21375133594584966</v>
      </c>
      <c r="K1280" s="7">
        <f t="shared" si="63"/>
        <v>7.1250445315283212E-2</v>
      </c>
      <c r="L1280" s="7">
        <f t="shared" si="63"/>
        <v>0.10687566797292483</v>
      </c>
      <c r="M1280" s="7">
        <f t="shared" si="63"/>
        <v>5.1122194513715709</v>
      </c>
      <c r="N1280" s="7">
        <f t="shared" si="63"/>
        <v>0</v>
      </c>
      <c r="O1280" s="7">
        <f t="shared" si="63"/>
        <v>3.3487709298183113</v>
      </c>
      <c r="P1280" s="7">
        <f t="shared" si="63"/>
        <v>83.006768792304953</v>
      </c>
      <c r="Q1280" s="7">
        <f t="shared" si="63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7</v>
      </c>
      <c r="E1281" s="7">
        <f t="shared" ref="E1281:Q1281" si="64">E75/$Q75*100</f>
        <v>0.59363194819212084</v>
      </c>
      <c r="F1281" s="7">
        <f t="shared" si="64"/>
        <v>9.4981111710739334</v>
      </c>
      <c r="G1281" s="7">
        <f t="shared" si="64"/>
        <v>0.10793308148947653</v>
      </c>
      <c r="H1281" s="7">
        <f t="shared" si="64"/>
        <v>0</v>
      </c>
      <c r="I1281" s="7">
        <f t="shared" si="64"/>
        <v>0.6116207951070336</v>
      </c>
      <c r="J1281" s="7">
        <f t="shared" si="64"/>
        <v>0.10793308148947653</v>
      </c>
      <c r="K1281" s="7">
        <f t="shared" si="64"/>
        <v>0.12592192840438929</v>
      </c>
      <c r="L1281" s="7">
        <f t="shared" si="64"/>
        <v>0.1978773160640403</v>
      </c>
      <c r="M1281" s="7">
        <f t="shared" si="64"/>
        <v>10.541464292138873</v>
      </c>
      <c r="N1281" s="7">
        <f t="shared" si="64"/>
        <v>0</v>
      </c>
      <c r="O1281" s="7">
        <f t="shared" si="64"/>
        <v>4.1734124842597584</v>
      </c>
      <c r="P1281" s="7">
        <f t="shared" si="64"/>
        <v>78.521316783594173</v>
      </c>
      <c r="Q1281" s="7">
        <f t="shared" si="64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65">E76/$Q76*100</f>
        <v>0.4473472309206406</v>
      </c>
      <c r="F1282" s="7">
        <f t="shared" si="65"/>
        <v>9.3942918493334524</v>
      </c>
      <c r="G1282" s="7">
        <f t="shared" si="65"/>
        <v>0.19683278160508186</v>
      </c>
      <c r="H1282" s="7">
        <f t="shared" si="65"/>
        <v>2.6840833855238434E-2</v>
      </c>
      <c r="I1282" s="7">
        <f t="shared" si="65"/>
        <v>0.59049834481524566</v>
      </c>
      <c r="J1282" s="7">
        <f t="shared" si="65"/>
        <v>0.17893889236825625</v>
      </c>
      <c r="K1282" s="7">
        <f t="shared" si="65"/>
        <v>9.8416390802540929E-2</v>
      </c>
      <c r="L1282" s="7">
        <f t="shared" si="65"/>
        <v>0.11631028003936655</v>
      </c>
      <c r="M1282" s="7">
        <f t="shared" si="65"/>
        <v>7.7748948734007337</v>
      </c>
      <c r="N1282" s="7">
        <f t="shared" si="65"/>
        <v>0</v>
      </c>
      <c r="O1282" s="7">
        <f t="shared" si="65"/>
        <v>3.712982016641317</v>
      </c>
      <c r="P1282" s="7">
        <f t="shared" si="65"/>
        <v>80.755122125794045</v>
      </c>
      <c r="Q1282" s="7">
        <f t="shared" si="65"/>
        <v>100</v>
      </c>
      <c r="R1282"/>
    </row>
    <row r="1283" spans="1:18" ht="14.25" x14ac:dyDescent="0.45">
      <c r="A1283" s="6">
        <v>67</v>
      </c>
      <c r="B1283" s="4"/>
      <c r="C1283" s="4" t="s">
        <v>9</v>
      </c>
      <c r="D1283" s="4" t="s">
        <v>6</v>
      </c>
      <c r="E1283" s="7">
        <f t="shared" ref="E1283:Q1283" si="66">E77/$Q77*100</f>
        <v>4.8064294202264053</v>
      </c>
      <c r="F1283" s="7">
        <f t="shared" si="66"/>
        <v>10.385264869597849</v>
      </c>
      <c r="G1283" s="7">
        <f t="shared" si="66"/>
        <v>1.7918569016198636</v>
      </c>
      <c r="H1283" s="7">
        <f t="shared" si="66"/>
        <v>0.10632309712927637</v>
      </c>
      <c r="I1283" s="7">
        <f t="shared" si="66"/>
        <v>4.5093501782475451</v>
      </c>
      <c r="J1283" s="7">
        <f t="shared" si="66"/>
        <v>2.9801738695353053</v>
      </c>
      <c r="K1283" s="7">
        <f t="shared" si="66"/>
        <v>0.60353993370442172</v>
      </c>
      <c r="L1283" s="7">
        <f t="shared" si="66"/>
        <v>1.0913753205328665</v>
      </c>
      <c r="M1283" s="7">
        <f t="shared" si="66"/>
        <v>8.6403152167114889</v>
      </c>
      <c r="N1283" s="7">
        <f t="shared" si="66"/>
        <v>0.60979423353555573</v>
      </c>
      <c r="O1283" s="7">
        <f t="shared" si="66"/>
        <v>7.1111389079992495</v>
      </c>
      <c r="P1283" s="7">
        <f t="shared" si="66"/>
        <v>68.447057351929459</v>
      </c>
      <c r="Q1283" s="7">
        <f t="shared" si="66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7</v>
      </c>
      <c r="E1284" s="7">
        <f t="shared" ref="E1284:Q1284" si="67">E78/$Q78*100</f>
        <v>7.6752083976535959</v>
      </c>
      <c r="F1284" s="7">
        <f t="shared" si="67"/>
        <v>13.602963877740043</v>
      </c>
      <c r="G1284" s="7">
        <f t="shared" si="67"/>
        <v>2.8434702068539672</v>
      </c>
      <c r="H1284" s="7">
        <f t="shared" si="67"/>
        <v>7.4096943501080578E-2</v>
      </c>
      <c r="I1284" s="7">
        <f t="shared" si="67"/>
        <v>3.9610991046619324</v>
      </c>
      <c r="J1284" s="7">
        <f t="shared" si="67"/>
        <v>1.623958011732016</v>
      </c>
      <c r="K1284" s="7">
        <f t="shared" si="67"/>
        <v>0.60512503859215805</v>
      </c>
      <c r="L1284" s="7">
        <f t="shared" si="67"/>
        <v>1.1361531336832356</v>
      </c>
      <c r="M1284" s="7">
        <f t="shared" si="67"/>
        <v>13.525779561593085</v>
      </c>
      <c r="N1284" s="7">
        <f t="shared" si="67"/>
        <v>0.62364927446742824</v>
      </c>
      <c r="O1284" s="7">
        <f t="shared" si="67"/>
        <v>9.5677678295770292</v>
      </c>
      <c r="P1284" s="7">
        <f t="shared" si="67"/>
        <v>61.565297931460329</v>
      </c>
      <c r="Q1284" s="7">
        <f t="shared" si="67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68">E79/$Q79*100</f>
        <v>6.2496116323867517</v>
      </c>
      <c r="F1285" s="7">
        <f t="shared" si="68"/>
        <v>12.008326601628037</v>
      </c>
      <c r="G1285" s="7">
        <f t="shared" si="68"/>
        <v>2.3162244454110485</v>
      </c>
      <c r="H1285" s="7">
        <f t="shared" si="68"/>
        <v>8.6994345367551115E-2</v>
      </c>
      <c r="I1285" s="7">
        <f t="shared" si="68"/>
        <v>4.2332069844031563</v>
      </c>
      <c r="J1285" s="7">
        <f t="shared" si="68"/>
        <v>2.3022432113341202</v>
      </c>
      <c r="K1285" s="7">
        <f t="shared" si="68"/>
        <v>0.60740694711986576</v>
      </c>
      <c r="L1285" s="7">
        <f t="shared" si="68"/>
        <v>1.1091779034362765</v>
      </c>
      <c r="M1285" s="7">
        <f t="shared" si="68"/>
        <v>11.097992916174734</v>
      </c>
      <c r="N1285" s="7">
        <f t="shared" si="68"/>
        <v>0.61517429938482571</v>
      </c>
      <c r="O1285" s="7">
        <f t="shared" si="68"/>
        <v>8.3514571552849066</v>
      </c>
      <c r="P1285" s="7">
        <f t="shared" si="68"/>
        <v>64.977008637295725</v>
      </c>
      <c r="Q1285" s="7">
        <f t="shared" si="68"/>
        <v>100</v>
      </c>
      <c r="R1285"/>
    </row>
    <row r="1286" spans="1:18" ht="14.25" x14ac:dyDescent="0.45">
      <c r="A1286" s="6">
        <v>70</v>
      </c>
      <c r="B1286" s="4"/>
      <c r="C1286" s="4" t="s">
        <v>10</v>
      </c>
      <c r="D1286" s="4" t="s">
        <v>6</v>
      </c>
      <c r="E1286" s="7">
        <f t="shared" ref="E1286:Q1286" si="69">E80/$Q80*100</f>
        <v>22.348484848484848</v>
      </c>
      <c r="F1286" s="7">
        <f t="shared" si="69"/>
        <v>8.0266955266955264</v>
      </c>
      <c r="G1286" s="7">
        <f t="shared" si="69"/>
        <v>12.085137085137085</v>
      </c>
      <c r="H1286" s="7">
        <f t="shared" si="69"/>
        <v>2.3088023088023086</v>
      </c>
      <c r="I1286" s="7">
        <f t="shared" si="69"/>
        <v>15.476190476190476</v>
      </c>
      <c r="J1286" s="7">
        <f t="shared" si="69"/>
        <v>20.039682539682541</v>
      </c>
      <c r="K1286" s="7">
        <f t="shared" si="69"/>
        <v>3.3369408369408369</v>
      </c>
      <c r="L1286" s="7">
        <f t="shared" si="69"/>
        <v>6.8001443001443009</v>
      </c>
      <c r="M1286" s="7">
        <f t="shared" si="69"/>
        <v>6.5115440115440109</v>
      </c>
      <c r="N1286" s="7">
        <f t="shared" si="69"/>
        <v>4.7258297258297253</v>
      </c>
      <c r="O1286" s="7">
        <f t="shared" si="69"/>
        <v>11.453823953823953</v>
      </c>
      <c r="P1286" s="7">
        <f t="shared" si="69"/>
        <v>35.461760461760463</v>
      </c>
      <c r="Q1286" s="7">
        <f t="shared" si="69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7</v>
      </c>
      <c r="E1287" s="7">
        <f t="shared" ref="E1287:Q1287" si="70">E81/$Q81*100</f>
        <v>35.759331856144541</v>
      </c>
      <c r="F1287" s="7">
        <f t="shared" si="70"/>
        <v>13.3799215953639</v>
      </c>
      <c r="G1287" s="7">
        <f t="shared" si="70"/>
        <v>10.567581387421169</v>
      </c>
      <c r="H1287" s="7">
        <f t="shared" si="70"/>
        <v>2.8293846940514742</v>
      </c>
      <c r="I1287" s="7">
        <f t="shared" si="70"/>
        <v>10.056246804158855</v>
      </c>
      <c r="J1287" s="7">
        <f t="shared" si="70"/>
        <v>12.74927560934038</v>
      </c>
      <c r="K1287" s="7">
        <f t="shared" si="70"/>
        <v>2.9998295551389127</v>
      </c>
      <c r="L1287" s="7">
        <f t="shared" si="70"/>
        <v>7.4825294017385371</v>
      </c>
      <c r="M1287" s="7">
        <f t="shared" si="70"/>
        <v>8.7438213737855808</v>
      </c>
      <c r="N1287" s="7">
        <f t="shared" si="70"/>
        <v>3.4429861939662523</v>
      </c>
      <c r="O1287" s="7">
        <f t="shared" si="70"/>
        <v>14.982103289585819</v>
      </c>
      <c r="P1287" s="7">
        <f t="shared" si="70"/>
        <v>33.270836884267943</v>
      </c>
      <c r="Q1287" s="7">
        <f t="shared" si="70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71">E82/$Q82*100</f>
        <v>29.263379171411053</v>
      </c>
      <c r="F1288" s="7">
        <f t="shared" si="71"/>
        <v>10.834720154156082</v>
      </c>
      <c r="G1288" s="7">
        <f t="shared" si="71"/>
        <v>11.342734518700185</v>
      </c>
      <c r="H1288" s="7">
        <f t="shared" si="71"/>
        <v>2.5488306910747132</v>
      </c>
      <c r="I1288" s="7">
        <f t="shared" si="71"/>
        <v>12.691600245248313</v>
      </c>
      <c r="J1288" s="7">
        <f t="shared" si="71"/>
        <v>16.256459665411231</v>
      </c>
      <c r="K1288" s="7">
        <f t="shared" si="71"/>
        <v>3.1619514758693179</v>
      </c>
      <c r="L1288" s="7">
        <f t="shared" si="71"/>
        <v>7.1122011036174131</v>
      </c>
      <c r="M1288" s="7">
        <f t="shared" si="71"/>
        <v>7.699045283349391</v>
      </c>
      <c r="N1288" s="7">
        <f t="shared" si="71"/>
        <v>4.0728737847070162</v>
      </c>
      <c r="O1288" s="7">
        <f t="shared" si="71"/>
        <v>13.243408951563456</v>
      </c>
      <c r="P1288" s="7">
        <f t="shared" si="71"/>
        <v>34.378558290268899</v>
      </c>
      <c r="Q1288" s="7">
        <f t="shared" si="71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6</v>
      </c>
      <c r="E1289" s="7">
        <f t="shared" ref="E1289:Q1289" si="72">E83/$Q83*100</f>
        <v>5.8705174690335964</v>
      </c>
      <c r="F1289" s="7">
        <f t="shared" si="72"/>
        <v>9.7730178358099469</v>
      </c>
      <c r="G1289" s="7">
        <f t="shared" si="72"/>
        <v>2.6554607758891708</v>
      </c>
      <c r="H1289" s="7">
        <f t="shared" si="72"/>
        <v>0.32485905308825686</v>
      </c>
      <c r="I1289" s="7">
        <f t="shared" si="72"/>
        <v>4.9001320394860937</v>
      </c>
      <c r="J1289" s="7">
        <f t="shared" si="72"/>
        <v>4.3677823653930794</v>
      </c>
      <c r="K1289" s="7">
        <f t="shared" si="72"/>
        <v>0.81319556514995917</v>
      </c>
      <c r="L1289" s="7">
        <f t="shared" si="72"/>
        <v>1.5257896170854903</v>
      </c>
      <c r="M1289" s="7">
        <f t="shared" si="72"/>
        <v>7.257980005449248</v>
      </c>
      <c r="N1289" s="7">
        <f t="shared" si="72"/>
        <v>0.9766730241234044</v>
      </c>
      <c r="O1289" s="7">
        <f t="shared" si="72"/>
        <v>6.8346153040051982</v>
      </c>
      <c r="P1289" s="7">
        <f t="shared" si="72"/>
        <v>68.149141743340394</v>
      </c>
      <c r="Q1289" s="7">
        <f t="shared" si="72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7</v>
      </c>
      <c r="E1290" s="7">
        <f t="shared" ref="E1290:Q1290" si="73">E84/$Q84*100</f>
        <v>9.6042731845200979</v>
      </c>
      <c r="F1290" s="7">
        <f t="shared" si="73"/>
        <v>12.397638940848818</v>
      </c>
      <c r="G1290" s="7">
        <f t="shared" si="73"/>
        <v>3.2235939643347047</v>
      </c>
      <c r="H1290" s="7">
        <f t="shared" si="73"/>
        <v>0.39073866234360066</v>
      </c>
      <c r="I1290" s="7">
        <f t="shared" si="73"/>
        <v>3.9905225090410279</v>
      </c>
      <c r="J1290" s="7">
        <f t="shared" si="73"/>
        <v>2.6832107079020657</v>
      </c>
      <c r="K1290" s="7">
        <f t="shared" si="73"/>
        <v>0.80433969322858212</v>
      </c>
      <c r="L1290" s="7">
        <f t="shared" si="73"/>
        <v>1.6897368749220603</v>
      </c>
      <c r="M1290" s="7">
        <f t="shared" si="73"/>
        <v>11.487300993473832</v>
      </c>
      <c r="N1290" s="7">
        <f t="shared" si="73"/>
        <v>0.8292804589100885</v>
      </c>
      <c r="O1290" s="7">
        <f t="shared" si="73"/>
        <v>8.9371077025398016</v>
      </c>
      <c r="P1290" s="7">
        <f t="shared" si="73"/>
        <v>62.726025688988649</v>
      </c>
      <c r="Q1290" s="7">
        <f t="shared" si="73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74">E85/$Q85*100</f>
        <v>7.7432012188758792</v>
      </c>
      <c r="F1291" s="7">
        <f t="shared" si="74"/>
        <v>11.091979212322334</v>
      </c>
      <c r="G1291" s="7">
        <f t="shared" si="74"/>
        <v>2.9397032120718802</v>
      </c>
      <c r="H1291" s="7">
        <f t="shared" si="74"/>
        <v>0.36211466616575877</v>
      </c>
      <c r="I1291" s="7">
        <f t="shared" si="74"/>
        <v>4.4445140149854945</v>
      </c>
      <c r="J1291" s="7">
        <f t="shared" si="74"/>
        <v>3.5199215244296957</v>
      </c>
      <c r="K1291" s="7">
        <f t="shared" si="74"/>
        <v>0.81293177217039214</v>
      </c>
      <c r="L1291" s="7">
        <f t="shared" si="74"/>
        <v>1.6039488239100037</v>
      </c>
      <c r="M1291" s="7">
        <f t="shared" si="74"/>
        <v>9.3763696700269232</v>
      </c>
      <c r="N1291" s="7">
        <f t="shared" si="74"/>
        <v>0.90372132824076967</v>
      </c>
      <c r="O1291" s="7">
        <f t="shared" si="74"/>
        <v>7.8819944482708237</v>
      </c>
      <c r="P1291" s="7">
        <f t="shared" si="74"/>
        <v>65.42170183457516</v>
      </c>
      <c r="Q1291" s="7">
        <f t="shared" si="74"/>
        <v>100</v>
      </c>
      <c r="R1291"/>
    </row>
    <row r="1292" spans="1:18" ht="14.25" x14ac:dyDescent="0.45">
      <c r="A1292" s="6">
        <v>76</v>
      </c>
      <c r="B1292" s="4" t="s">
        <v>55</v>
      </c>
      <c r="C1292" s="4" t="s">
        <v>5</v>
      </c>
      <c r="D1292" s="4" t="s">
        <v>6</v>
      </c>
      <c r="E1292" s="7">
        <f t="shared" ref="E1292:Q1292" si="75">E86/$Q86*100</f>
        <v>0</v>
      </c>
      <c r="F1292" s="7">
        <f t="shared" si="75"/>
        <v>5.5223880597014929</v>
      </c>
      <c r="G1292" s="7">
        <f t="shared" si="75"/>
        <v>0</v>
      </c>
      <c r="H1292" s="7">
        <f t="shared" si="75"/>
        <v>0</v>
      </c>
      <c r="I1292" s="7">
        <f t="shared" si="75"/>
        <v>0</v>
      </c>
      <c r="J1292" s="7">
        <f t="shared" si="75"/>
        <v>0.37313432835820892</v>
      </c>
      <c r="K1292" s="7">
        <f t="shared" si="75"/>
        <v>0.22388059701492538</v>
      </c>
      <c r="L1292" s="7">
        <f t="shared" si="75"/>
        <v>0</v>
      </c>
      <c r="M1292" s="7">
        <f t="shared" si="75"/>
        <v>0.74626865671641784</v>
      </c>
      <c r="N1292" s="7">
        <f t="shared" si="75"/>
        <v>0</v>
      </c>
      <c r="O1292" s="7">
        <f t="shared" si="75"/>
        <v>2.3134328358208953</v>
      </c>
      <c r="P1292" s="7">
        <f t="shared" si="75"/>
        <v>91.119402985074629</v>
      </c>
      <c r="Q1292" s="7">
        <f t="shared" si="75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7</v>
      </c>
      <c r="E1293" s="7">
        <f t="shared" ref="E1293:Q1293" si="76">E87/$Q87*100</f>
        <v>0.42662116040955633</v>
      </c>
      <c r="F1293" s="7">
        <f t="shared" si="76"/>
        <v>2.8156996587030716</v>
      </c>
      <c r="G1293" s="7">
        <f t="shared" si="76"/>
        <v>0.25597269624573377</v>
      </c>
      <c r="H1293" s="7">
        <f t="shared" si="76"/>
        <v>0</v>
      </c>
      <c r="I1293" s="7">
        <f t="shared" si="76"/>
        <v>0</v>
      </c>
      <c r="J1293" s="7">
        <f t="shared" si="76"/>
        <v>0.51194539249146753</v>
      </c>
      <c r="K1293" s="7">
        <f t="shared" si="76"/>
        <v>0.34129692832764508</v>
      </c>
      <c r="L1293" s="7">
        <f t="shared" si="76"/>
        <v>0</v>
      </c>
      <c r="M1293" s="7">
        <f t="shared" si="76"/>
        <v>1.1092150170648465</v>
      </c>
      <c r="N1293" s="7">
        <f t="shared" si="76"/>
        <v>0</v>
      </c>
      <c r="O1293" s="7">
        <f t="shared" si="76"/>
        <v>1.6211604095563139</v>
      </c>
      <c r="P1293" s="7">
        <f t="shared" si="76"/>
        <v>93.686006825938563</v>
      </c>
      <c r="Q1293" s="7">
        <f t="shared" si="76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77">E88/$Q88*100</f>
        <v>0</v>
      </c>
      <c r="F1294" s="7">
        <f t="shared" si="77"/>
        <v>4.1401273885350314</v>
      </c>
      <c r="G1294" s="7">
        <f t="shared" si="77"/>
        <v>0</v>
      </c>
      <c r="H1294" s="7">
        <f t="shared" si="77"/>
        <v>0.19904458598726116</v>
      </c>
      <c r="I1294" s="7">
        <f t="shared" si="77"/>
        <v>0</v>
      </c>
      <c r="J1294" s="7">
        <f t="shared" si="77"/>
        <v>0.39808917197452232</v>
      </c>
      <c r="K1294" s="7">
        <f t="shared" si="77"/>
        <v>0.2786624203821656</v>
      </c>
      <c r="L1294" s="7">
        <f t="shared" si="77"/>
        <v>0</v>
      </c>
      <c r="M1294" s="7">
        <f t="shared" si="77"/>
        <v>0.99522292993630568</v>
      </c>
      <c r="N1294" s="7">
        <f t="shared" si="77"/>
        <v>0</v>
      </c>
      <c r="O1294" s="7">
        <f t="shared" si="77"/>
        <v>1.9506369426751591</v>
      </c>
      <c r="P1294" s="7">
        <f t="shared" si="77"/>
        <v>92.23726114649682</v>
      </c>
      <c r="Q1294" s="7">
        <f t="shared" si="77"/>
        <v>100</v>
      </c>
      <c r="R1294"/>
    </row>
    <row r="1295" spans="1:18" ht="14.25" x14ac:dyDescent="0.45">
      <c r="A1295" s="6">
        <v>79</v>
      </c>
      <c r="B1295" s="4"/>
      <c r="C1295" s="4" t="s">
        <v>8</v>
      </c>
      <c r="D1295" s="4" t="s">
        <v>6</v>
      </c>
      <c r="E1295" s="7">
        <f t="shared" ref="E1295:Q1295" si="78">E89/$Q89*100</f>
        <v>0</v>
      </c>
      <c r="F1295" s="7">
        <f t="shared" si="78"/>
        <v>2.8779358253390672</v>
      </c>
      <c r="G1295" s="7">
        <f t="shared" si="78"/>
        <v>9.9239166391002318E-2</v>
      </c>
      <c r="H1295" s="7">
        <f t="shared" si="78"/>
        <v>0</v>
      </c>
      <c r="I1295" s="7">
        <f t="shared" si="78"/>
        <v>0.23155805491233872</v>
      </c>
      <c r="J1295" s="7">
        <f t="shared" si="78"/>
        <v>0</v>
      </c>
      <c r="K1295" s="7">
        <f t="shared" si="78"/>
        <v>0</v>
      </c>
      <c r="L1295" s="7">
        <f t="shared" si="78"/>
        <v>0</v>
      </c>
      <c r="M1295" s="7">
        <f t="shared" si="78"/>
        <v>1.2570294409526961</v>
      </c>
      <c r="N1295" s="7">
        <f t="shared" si="78"/>
        <v>0</v>
      </c>
      <c r="O1295" s="7">
        <f t="shared" si="78"/>
        <v>1.2570294409526961</v>
      </c>
      <c r="P1295" s="7">
        <f t="shared" si="78"/>
        <v>94.641085014885874</v>
      </c>
      <c r="Q1295" s="7">
        <f t="shared" si="78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7</v>
      </c>
      <c r="E1296" s="7">
        <f t="shared" ref="E1296:Q1296" si="79">E90/$Q90*100</f>
        <v>0.27019724398811135</v>
      </c>
      <c r="F1296" s="7">
        <f t="shared" si="79"/>
        <v>2.2156174007025129</v>
      </c>
      <c r="G1296" s="7">
        <f t="shared" si="79"/>
        <v>0.13509862199405567</v>
      </c>
      <c r="H1296" s="7">
        <f t="shared" si="79"/>
        <v>0</v>
      </c>
      <c r="I1296" s="7">
        <f t="shared" si="79"/>
        <v>0.27019724398811135</v>
      </c>
      <c r="J1296" s="7">
        <f t="shared" si="79"/>
        <v>0.10807889759524453</v>
      </c>
      <c r="K1296" s="7">
        <f t="shared" si="79"/>
        <v>0</v>
      </c>
      <c r="L1296" s="7">
        <f t="shared" si="79"/>
        <v>0.10807889759524453</v>
      </c>
      <c r="M1296" s="7">
        <f t="shared" si="79"/>
        <v>2.4317751958930018</v>
      </c>
      <c r="N1296" s="7">
        <f t="shared" si="79"/>
        <v>0</v>
      </c>
      <c r="O1296" s="7">
        <f t="shared" si="79"/>
        <v>1.648203188327479</v>
      </c>
      <c r="P1296" s="7">
        <f t="shared" si="79"/>
        <v>94.19075925425561</v>
      </c>
      <c r="Q1296" s="7">
        <f t="shared" si="79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80">E91/$Q91*100</f>
        <v>7.4305245950364099E-2</v>
      </c>
      <c r="F1297" s="7">
        <f t="shared" si="80"/>
        <v>2.5412394115024517</v>
      </c>
      <c r="G1297" s="7">
        <f t="shared" si="80"/>
        <v>0.10402734433050972</v>
      </c>
      <c r="H1297" s="7">
        <f t="shared" si="80"/>
        <v>0</v>
      </c>
      <c r="I1297" s="7">
        <f t="shared" si="80"/>
        <v>0.17833259028087384</v>
      </c>
      <c r="J1297" s="7">
        <f t="shared" si="80"/>
        <v>0.10402734433050972</v>
      </c>
      <c r="K1297" s="7">
        <f t="shared" si="80"/>
        <v>0</v>
      </c>
      <c r="L1297" s="7">
        <f t="shared" si="80"/>
        <v>5.9444196760291272E-2</v>
      </c>
      <c r="M1297" s="7">
        <f t="shared" si="80"/>
        <v>1.9765195422796848</v>
      </c>
      <c r="N1297" s="7">
        <f t="shared" si="80"/>
        <v>5.9444196760291272E-2</v>
      </c>
      <c r="O1297" s="7">
        <f t="shared" si="80"/>
        <v>1.4563828206271361</v>
      </c>
      <c r="P1297" s="7">
        <f t="shared" si="80"/>
        <v>94.293357111012028</v>
      </c>
      <c r="Q1297" s="7">
        <f t="shared" si="80"/>
        <v>100</v>
      </c>
      <c r="R1297"/>
    </row>
    <row r="1298" spans="1:18" ht="14.25" x14ac:dyDescent="0.45">
      <c r="A1298" s="6">
        <v>82</v>
      </c>
      <c r="B1298" s="4"/>
      <c r="C1298" s="4" t="s">
        <v>9</v>
      </c>
      <c r="D1298" s="4" t="s">
        <v>6</v>
      </c>
      <c r="E1298" s="7">
        <f t="shared" ref="E1298:Q1298" si="81">E92/$Q92*100</f>
        <v>1.949468646632416</v>
      </c>
      <c r="F1298" s="7">
        <f t="shared" si="81"/>
        <v>5.2325990569357455</v>
      </c>
      <c r="G1298" s="7">
        <f t="shared" si="81"/>
        <v>0.96065873741994512</v>
      </c>
      <c r="H1298" s="7">
        <f t="shared" si="81"/>
        <v>0.11964248011823492</v>
      </c>
      <c r="I1298" s="7">
        <f t="shared" si="81"/>
        <v>6.5873741994510517</v>
      </c>
      <c r="J1298" s="7">
        <f t="shared" si="81"/>
        <v>2.1570835386022944</v>
      </c>
      <c r="K1298" s="7">
        <f t="shared" si="81"/>
        <v>0.72489267365754106</v>
      </c>
      <c r="L1298" s="7">
        <f t="shared" si="81"/>
        <v>0.63340136533183189</v>
      </c>
      <c r="M1298" s="7">
        <f t="shared" si="81"/>
        <v>2.5863889084383138</v>
      </c>
      <c r="N1298" s="7">
        <f t="shared" si="81"/>
        <v>0.74600605250193541</v>
      </c>
      <c r="O1298" s="7">
        <f t="shared" si="81"/>
        <v>7.2383700471532126</v>
      </c>
      <c r="P1298" s="7">
        <f t="shared" si="81"/>
        <v>77.260890984587235</v>
      </c>
      <c r="Q1298" s="7">
        <f t="shared" si="81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7</v>
      </c>
      <c r="E1299" s="7">
        <f t="shared" ref="E1299:Q1299" si="82">E93/$Q93*100</f>
        <v>3.7122665055303052</v>
      </c>
      <c r="F1299" s="7">
        <f t="shared" si="82"/>
        <v>4.8997714315739698</v>
      </c>
      <c r="G1299" s="7">
        <f t="shared" si="82"/>
        <v>1.4791267109791661</v>
      </c>
      <c r="H1299" s="7">
        <f t="shared" si="82"/>
        <v>8.6698368494338332E-2</v>
      </c>
      <c r="I1299" s="7">
        <f t="shared" si="82"/>
        <v>4.285001182250479</v>
      </c>
      <c r="J1299" s="7">
        <f t="shared" si="82"/>
        <v>0.88011980138191936</v>
      </c>
      <c r="K1299" s="7">
        <f t="shared" si="82"/>
        <v>0.58061634658329608</v>
      </c>
      <c r="L1299" s="7">
        <f t="shared" si="82"/>
        <v>0.22856842603052835</v>
      </c>
      <c r="M1299" s="7">
        <f t="shared" si="82"/>
        <v>4.0012610671780999</v>
      </c>
      <c r="N1299" s="7">
        <f t="shared" si="82"/>
        <v>0.31263957123715946</v>
      </c>
      <c r="O1299" s="7">
        <f t="shared" si="82"/>
        <v>7.3641068754433441</v>
      </c>
      <c r="P1299" s="7">
        <f t="shared" si="82"/>
        <v>78.309644536689177</v>
      </c>
      <c r="Q1299" s="7">
        <f t="shared" si="82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83">E94/$Q94*100</f>
        <v>2.9632972322503006</v>
      </c>
      <c r="F1300" s="7">
        <f t="shared" si="83"/>
        <v>5.0406137184115529</v>
      </c>
      <c r="G1300" s="7">
        <f t="shared" si="83"/>
        <v>1.2575210589651022</v>
      </c>
      <c r="H1300" s="7">
        <f t="shared" si="83"/>
        <v>0.1022864019253911</v>
      </c>
      <c r="I1300" s="7">
        <f t="shared" si="83"/>
        <v>5.275270758122744</v>
      </c>
      <c r="J1300" s="7">
        <f t="shared" si="83"/>
        <v>1.427496991576414</v>
      </c>
      <c r="K1300" s="7">
        <f t="shared" si="83"/>
        <v>0.6407942238267148</v>
      </c>
      <c r="L1300" s="7">
        <f t="shared" si="83"/>
        <v>0.3956077015643803</v>
      </c>
      <c r="M1300" s="7">
        <f t="shared" si="83"/>
        <v>3.4025270758122743</v>
      </c>
      <c r="N1300" s="7">
        <f t="shared" si="83"/>
        <v>0.50391095066185321</v>
      </c>
      <c r="O1300" s="7">
        <f t="shared" si="83"/>
        <v>7.3134777376654636</v>
      </c>
      <c r="P1300" s="7">
        <f t="shared" si="83"/>
        <v>77.868531889290011</v>
      </c>
      <c r="Q1300" s="7">
        <f t="shared" si="83"/>
        <v>100</v>
      </c>
      <c r="R1300"/>
    </row>
    <row r="1301" spans="1:18" ht="14.25" x14ac:dyDescent="0.45">
      <c r="A1301" s="6">
        <v>85</v>
      </c>
      <c r="B1301" s="4"/>
      <c r="C1301" s="4" t="s">
        <v>10</v>
      </c>
      <c r="D1301" s="4" t="s">
        <v>6</v>
      </c>
      <c r="E1301" s="7">
        <f t="shared" ref="E1301:Q1301" si="84">E95/$Q95*100</f>
        <v>8.3126550868486344</v>
      </c>
      <c r="F1301" s="7">
        <f t="shared" si="84"/>
        <v>8.9174937965260543</v>
      </c>
      <c r="G1301" s="7">
        <f t="shared" si="84"/>
        <v>5.2729528535980146</v>
      </c>
      <c r="H1301" s="7">
        <f t="shared" si="84"/>
        <v>2.9931761786600499</v>
      </c>
      <c r="I1301" s="7">
        <f t="shared" si="84"/>
        <v>23.387096774193548</v>
      </c>
      <c r="J1301" s="7">
        <f t="shared" si="84"/>
        <v>9.9565756823821339</v>
      </c>
      <c r="K1301" s="7">
        <f t="shared" si="84"/>
        <v>3.6445409429280393</v>
      </c>
      <c r="L1301" s="7">
        <f t="shared" si="84"/>
        <v>2.5279156327543424</v>
      </c>
      <c r="M1301" s="7">
        <f t="shared" si="84"/>
        <v>3.7375930521091809</v>
      </c>
      <c r="N1301" s="7">
        <f t="shared" si="84"/>
        <v>4.5595533498759302</v>
      </c>
      <c r="O1301" s="7">
        <f t="shared" si="84"/>
        <v>16.687344913151364</v>
      </c>
      <c r="P1301" s="7">
        <f t="shared" si="84"/>
        <v>43.641439205955336</v>
      </c>
      <c r="Q1301" s="7">
        <f t="shared" si="84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7</v>
      </c>
      <c r="E1302" s="7">
        <f t="shared" ref="E1302:Q1302" si="85">E96/$Q96*100</f>
        <v>17.248594219955539</v>
      </c>
      <c r="F1302" s="7">
        <f t="shared" si="85"/>
        <v>8.2385249117300905</v>
      </c>
      <c r="G1302" s="7">
        <f t="shared" si="85"/>
        <v>4.1061854321956321</v>
      </c>
      <c r="H1302" s="7">
        <f t="shared" si="85"/>
        <v>4.4723420949391919</v>
      </c>
      <c r="I1302" s="7">
        <f t="shared" si="85"/>
        <v>21.694782267555905</v>
      </c>
      <c r="J1302" s="7">
        <f t="shared" si="85"/>
        <v>6.525434811037008</v>
      </c>
      <c r="K1302" s="7">
        <f t="shared" si="85"/>
        <v>2.5761736628743299</v>
      </c>
      <c r="L1302" s="7">
        <f t="shared" si="85"/>
        <v>1.2946253432718713</v>
      </c>
      <c r="M1302" s="7">
        <f t="shared" si="85"/>
        <v>6.0677389826075592</v>
      </c>
      <c r="N1302" s="7">
        <f t="shared" si="85"/>
        <v>2.9423303256178897</v>
      </c>
      <c r="O1302" s="7">
        <f t="shared" si="85"/>
        <v>19.6547665751275</v>
      </c>
      <c r="P1302" s="7">
        <f t="shared" si="85"/>
        <v>41.231855629658689</v>
      </c>
      <c r="Q1302" s="7">
        <f t="shared" si="85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86">E97/$Q97*100</f>
        <v>13.089748137637461</v>
      </c>
      <c r="F1303" s="7">
        <f t="shared" si="86"/>
        <v>8.5136573252926571</v>
      </c>
      <c r="G1303" s="7">
        <f t="shared" si="86"/>
        <v>4.6399432422844979</v>
      </c>
      <c r="H1303" s="7">
        <f t="shared" si="86"/>
        <v>3.7885775097552323</v>
      </c>
      <c r="I1303" s="7">
        <f t="shared" si="86"/>
        <v>22.468960624334873</v>
      </c>
      <c r="J1303" s="7">
        <f t="shared" si="86"/>
        <v>8.1092586023412565</v>
      </c>
      <c r="K1303" s="7">
        <f t="shared" si="86"/>
        <v>3.0932954948563318</v>
      </c>
      <c r="L1303" s="7">
        <f t="shared" si="86"/>
        <v>1.8517204682511528</v>
      </c>
      <c r="M1303" s="7">
        <f t="shared" si="86"/>
        <v>4.9733948208584602</v>
      </c>
      <c r="N1303" s="7">
        <f t="shared" si="86"/>
        <v>3.6608726498758424</v>
      </c>
      <c r="O1303" s="7">
        <f t="shared" si="86"/>
        <v>18.28307910606598</v>
      </c>
      <c r="P1303" s="7">
        <f t="shared" si="86"/>
        <v>42.348350478893224</v>
      </c>
      <c r="Q1303" s="7">
        <f t="shared" si="86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6</v>
      </c>
      <c r="E1304" s="7">
        <f t="shared" ref="E1304:Q1304" si="87">E98/$Q98*100</f>
        <v>2.7785566800071373</v>
      </c>
      <c r="F1304" s="7">
        <f t="shared" si="87"/>
        <v>5.6412348007851332</v>
      </c>
      <c r="G1304" s="7">
        <f t="shared" si="87"/>
        <v>1.5600703561140992</v>
      </c>
      <c r="H1304" s="7">
        <f t="shared" si="87"/>
        <v>0.58885008539600803</v>
      </c>
      <c r="I1304" s="7">
        <f t="shared" si="87"/>
        <v>8.6288205154350095</v>
      </c>
      <c r="J1304" s="7">
        <f t="shared" si="87"/>
        <v>3.2170078258431261</v>
      </c>
      <c r="K1304" s="7">
        <f t="shared" si="87"/>
        <v>1.1343648831221802</v>
      </c>
      <c r="L1304" s="7">
        <f t="shared" si="87"/>
        <v>0.87945142624079131</v>
      </c>
      <c r="M1304" s="7">
        <f t="shared" si="87"/>
        <v>2.6179612021718626</v>
      </c>
      <c r="N1304" s="7">
        <f t="shared" si="87"/>
        <v>1.3000586300950827</v>
      </c>
      <c r="O1304" s="7">
        <f t="shared" si="87"/>
        <v>8.1674271584796969</v>
      </c>
      <c r="P1304" s="7">
        <f t="shared" si="87"/>
        <v>73.529786637436587</v>
      </c>
      <c r="Q1304" s="7">
        <f t="shared" si="87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7</v>
      </c>
      <c r="E1305" s="7">
        <f t="shared" ref="E1305:Q1305" si="88">E99/$Q99*100</f>
        <v>5.4071686997093771</v>
      </c>
      <c r="F1305" s="7">
        <f t="shared" si="88"/>
        <v>5.1639943852434707</v>
      </c>
      <c r="G1305" s="7">
        <f t="shared" si="88"/>
        <v>1.7397837132520115</v>
      </c>
      <c r="H1305" s="7">
        <f t="shared" si="88"/>
        <v>0.74336213202585955</v>
      </c>
      <c r="I1305" s="7">
        <f t="shared" si="88"/>
        <v>6.5301200055356752</v>
      </c>
      <c r="J1305" s="7">
        <f t="shared" si="88"/>
        <v>1.6607026353769201</v>
      </c>
      <c r="K1305" s="7">
        <f t="shared" si="88"/>
        <v>0.83825942547596921</v>
      </c>
      <c r="L1305" s="7">
        <f t="shared" si="88"/>
        <v>0.36970403906605248</v>
      </c>
      <c r="M1305" s="7">
        <f t="shared" si="88"/>
        <v>4.1359403728672817</v>
      </c>
      <c r="N1305" s="7">
        <f t="shared" si="88"/>
        <v>0.68009726972578644</v>
      </c>
      <c r="O1305" s="7">
        <f t="shared" si="88"/>
        <v>8.6574010003756356</v>
      </c>
      <c r="P1305" s="7">
        <f t="shared" si="88"/>
        <v>74.23933888218896</v>
      </c>
      <c r="Q1305" s="7">
        <f t="shared" si="88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89">E100/$Q100*100</f>
        <v>4.2545373566417997</v>
      </c>
      <c r="F1306" s="7">
        <f t="shared" si="89"/>
        <v>5.3791337267564865</v>
      </c>
      <c r="G1306" s="7">
        <f t="shared" si="89"/>
        <v>1.6657387818728429</v>
      </c>
      <c r="H1306" s="7">
        <f t="shared" si="89"/>
        <v>0.67698474557398958</v>
      </c>
      <c r="I1306" s="7">
        <f t="shared" si="89"/>
        <v>7.4434918160561176</v>
      </c>
      <c r="J1306" s="7">
        <f t="shared" si="89"/>
        <v>2.3460639127045986</v>
      </c>
      <c r="K1306" s="7">
        <f t="shared" si="89"/>
        <v>0.967598262999666</v>
      </c>
      <c r="L1306" s="7">
        <f t="shared" si="89"/>
        <v>0.59124819062465206</v>
      </c>
      <c r="M1306" s="7">
        <f t="shared" si="89"/>
        <v>3.47511412982964</v>
      </c>
      <c r="N1306" s="7">
        <f t="shared" si="89"/>
        <v>0.95423672196860032</v>
      </c>
      <c r="O1306" s="7">
        <f t="shared" si="89"/>
        <v>8.443380469880859</v>
      </c>
      <c r="P1306" s="7">
        <f t="shared" si="89"/>
        <v>73.932746910143635</v>
      </c>
      <c r="Q1306" s="7">
        <f t="shared" si="89"/>
        <v>100</v>
      </c>
      <c r="R1306"/>
    </row>
    <row r="1307" spans="1:18" ht="14.25" x14ac:dyDescent="0.45">
      <c r="A1307" s="6">
        <v>91</v>
      </c>
      <c r="B1307" s="4" t="s">
        <v>56</v>
      </c>
      <c r="C1307" s="4" t="s">
        <v>5</v>
      </c>
      <c r="D1307" s="4" t="s">
        <v>6</v>
      </c>
      <c r="E1307" s="7">
        <f t="shared" ref="E1307:Q1307" si="90">E101/$Q101*100</f>
        <v>0</v>
      </c>
      <c r="F1307" s="7">
        <f t="shared" si="90"/>
        <v>7.0193818753273964</v>
      </c>
      <c r="G1307" s="7">
        <f t="shared" si="90"/>
        <v>0</v>
      </c>
      <c r="H1307" s="7">
        <f t="shared" si="90"/>
        <v>0</v>
      </c>
      <c r="I1307" s="7">
        <f t="shared" si="90"/>
        <v>0</v>
      </c>
      <c r="J1307" s="7">
        <f t="shared" si="90"/>
        <v>0.26191723415400736</v>
      </c>
      <c r="K1307" s="7">
        <f t="shared" si="90"/>
        <v>0</v>
      </c>
      <c r="L1307" s="7">
        <f t="shared" si="90"/>
        <v>0</v>
      </c>
      <c r="M1307" s="7">
        <f t="shared" si="90"/>
        <v>0.52383446830801472</v>
      </c>
      <c r="N1307" s="7">
        <f t="shared" si="90"/>
        <v>0</v>
      </c>
      <c r="O1307" s="7">
        <f t="shared" si="90"/>
        <v>3.247773703509691</v>
      </c>
      <c r="P1307" s="7">
        <f t="shared" si="90"/>
        <v>89.366160293347306</v>
      </c>
      <c r="Q1307" s="7">
        <f t="shared" si="90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7</v>
      </c>
      <c r="E1308" s="7">
        <f t="shared" ref="E1308:Q1308" si="91">E102/$Q102*100</f>
        <v>0</v>
      </c>
      <c r="F1308" s="7">
        <f t="shared" si="91"/>
        <v>4.1322314049586781</v>
      </c>
      <c r="G1308" s="7">
        <f t="shared" si="91"/>
        <v>0.16528925619834711</v>
      </c>
      <c r="H1308" s="7">
        <f t="shared" si="91"/>
        <v>0</v>
      </c>
      <c r="I1308" s="7">
        <f t="shared" si="91"/>
        <v>0</v>
      </c>
      <c r="J1308" s="7">
        <f t="shared" si="91"/>
        <v>0</v>
      </c>
      <c r="K1308" s="7">
        <f t="shared" si="91"/>
        <v>0</v>
      </c>
      <c r="L1308" s="7">
        <f t="shared" si="91"/>
        <v>0</v>
      </c>
      <c r="M1308" s="7">
        <f t="shared" si="91"/>
        <v>0.71625344352617082</v>
      </c>
      <c r="N1308" s="7">
        <f t="shared" si="91"/>
        <v>0</v>
      </c>
      <c r="O1308" s="7">
        <f t="shared" si="91"/>
        <v>1.6528925619834711</v>
      </c>
      <c r="P1308" s="7">
        <f t="shared" si="91"/>
        <v>93.774104683195588</v>
      </c>
      <c r="Q1308" s="7">
        <f t="shared" si="91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92">E103/$Q103*100</f>
        <v>0</v>
      </c>
      <c r="F1309" s="7">
        <f t="shared" si="92"/>
        <v>5.6345586262409446</v>
      </c>
      <c r="G1309" s="7">
        <f t="shared" si="92"/>
        <v>0.16098738932116982</v>
      </c>
      <c r="H1309" s="7">
        <f t="shared" si="92"/>
        <v>0</v>
      </c>
      <c r="I1309" s="7">
        <f t="shared" si="92"/>
        <v>0</v>
      </c>
      <c r="J1309" s="7">
        <f t="shared" si="92"/>
        <v>0.13415615776764153</v>
      </c>
      <c r="K1309" s="7">
        <f t="shared" si="92"/>
        <v>0</v>
      </c>
      <c r="L1309" s="7">
        <f t="shared" si="92"/>
        <v>0</v>
      </c>
      <c r="M1309" s="7">
        <f t="shared" si="92"/>
        <v>0.53662463107056613</v>
      </c>
      <c r="N1309" s="7">
        <f t="shared" si="92"/>
        <v>0.10732492621411323</v>
      </c>
      <c r="O1309" s="7">
        <f t="shared" si="92"/>
        <v>2.4953045344781324</v>
      </c>
      <c r="P1309" s="7">
        <f t="shared" si="92"/>
        <v>91.41400590287094</v>
      </c>
      <c r="Q1309" s="7">
        <f t="shared" si="92"/>
        <v>100</v>
      </c>
      <c r="R1309"/>
    </row>
    <row r="1310" spans="1:18" ht="14.25" x14ac:dyDescent="0.45">
      <c r="A1310" s="6">
        <v>94</v>
      </c>
      <c r="B1310" s="4"/>
      <c r="C1310" s="4" t="s">
        <v>8</v>
      </c>
      <c r="D1310" s="4" t="s">
        <v>6</v>
      </c>
      <c r="E1310" s="7">
        <f t="shared" ref="E1310:Q1310" si="93">E104/$Q104*100</f>
        <v>0.45454545454545453</v>
      </c>
      <c r="F1310" s="7">
        <f t="shared" si="93"/>
        <v>7.4848484848484844</v>
      </c>
      <c r="G1310" s="7">
        <f t="shared" si="93"/>
        <v>0.15151515151515152</v>
      </c>
      <c r="H1310" s="7">
        <f t="shared" si="93"/>
        <v>0</v>
      </c>
      <c r="I1310" s="7">
        <f t="shared" si="93"/>
        <v>0.42424242424242431</v>
      </c>
      <c r="J1310" s="7">
        <f t="shared" si="93"/>
        <v>9.0909090909090912E-2</v>
      </c>
      <c r="K1310" s="7">
        <f t="shared" si="93"/>
        <v>0.12121212121212122</v>
      </c>
      <c r="L1310" s="7">
        <f t="shared" si="93"/>
        <v>9.0909090909090912E-2</v>
      </c>
      <c r="M1310" s="7">
        <f t="shared" si="93"/>
        <v>3.1515151515151518</v>
      </c>
      <c r="N1310" s="7">
        <f t="shared" si="93"/>
        <v>0</v>
      </c>
      <c r="O1310" s="7">
        <f t="shared" si="93"/>
        <v>2.7272727272727271</v>
      </c>
      <c r="P1310" s="7">
        <f t="shared" si="93"/>
        <v>87.030303030303031</v>
      </c>
      <c r="Q1310" s="7">
        <f t="shared" si="93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7</v>
      </c>
      <c r="E1311" s="7">
        <f t="shared" ref="E1311:Q1311" si="94">E105/$Q105*100</f>
        <v>0.11848341232227488</v>
      </c>
      <c r="F1311" s="7">
        <f t="shared" si="94"/>
        <v>6.427725118483413</v>
      </c>
      <c r="G1311" s="7">
        <f t="shared" si="94"/>
        <v>8.8862559241706163E-2</v>
      </c>
      <c r="H1311" s="7">
        <f t="shared" si="94"/>
        <v>0</v>
      </c>
      <c r="I1311" s="7">
        <f t="shared" si="94"/>
        <v>0.47393364928909953</v>
      </c>
      <c r="J1311" s="7">
        <f t="shared" si="94"/>
        <v>0</v>
      </c>
      <c r="K1311" s="7">
        <f t="shared" si="94"/>
        <v>0</v>
      </c>
      <c r="L1311" s="7">
        <f t="shared" si="94"/>
        <v>0</v>
      </c>
      <c r="M1311" s="7">
        <f t="shared" si="94"/>
        <v>5.7464454976303312</v>
      </c>
      <c r="N1311" s="7">
        <f t="shared" si="94"/>
        <v>0</v>
      </c>
      <c r="O1311" s="7">
        <f t="shared" si="94"/>
        <v>2.221563981042654</v>
      </c>
      <c r="P1311" s="7">
        <f t="shared" si="94"/>
        <v>86.167061611374407</v>
      </c>
      <c r="Q1311" s="7">
        <f t="shared" si="94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95">E106/$Q106*100</f>
        <v>0.22458451864051507</v>
      </c>
      <c r="F1312" s="7">
        <f t="shared" si="95"/>
        <v>6.8273693666716584</v>
      </c>
      <c r="G1312" s="7">
        <f t="shared" si="95"/>
        <v>0.14972301242701003</v>
      </c>
      <c r="H1312" s="7">
        <f t="shared" si="95"/>
        <v>0</v>
      </c>
      <c r="I1312" s="7">
        <f t="shared" si="95"/>
        <v>0.46414133852373113</v>
      </c>
      <c r="J1312" s="7">
        <f t="shared" si="95"/>
        <v>0.11977840994160803</v>
      </c>
      <c r="K1312" s="7">
        <f t="shared" si="95"/>
        <v>5.9889204970804015E-2</v>
      </c>
      <c r="L1312" s="7">
        <f t="shared" si="95"/>
        <v>4.491690372810301E-2</v>
      </c>
      <c r="M1312" s="7">
        <f t="shared" si="95"/>
        <v>4.5216349752957035</v>
      </c>
      <c r="N1312" s="7">
        <f t="shared" si="95"/>
        <v>0</v>
      </c>
      <c r="O1312" s="7">
        <f t="shared" si="95"/>
        <v>2.5153466087737684</v>
      </c>
      <c r="P1312" s="7">
        <f t="shared" si="95"/>
        <v>86.629734990268005</v>
      </c>
      <c r="Q1312" s="7">
        <f t="shared" si="95"/>
        <v>100</v>
      </c>
      <c r="R1312"/>
    </row>
    <row r="1313" spans="1:18" ht="14.25" x14ac:dyDescent="0.45">
      <c r="A1313" s="6">
        <v>97</v>
      </c>
      <c r="B1313" s="4"/>
      <c r="C1313" s="4" t="s">
        <v>9</v>
      </c>
      <c r="D1313" s="4" t="s">
        <v>6</v>
      </c>
      <c r="E1313" s="7">
        <f t="shared" ref="E1313:Q1313" si="96">E107/$Q107*100</f>
        <v>3.0938019966722132</v>
      </c>
      <c r="F1313" s="7">
        <f t="shared" si="96"/>
        <v>6.5203826955074877</v>
      </c>
      <c r="G1313" s="7">
        <f t="shared" si="96"/>
        <v>0.59276206322795344</v>
      </c>
      <c r="H1313" s="7">
        <f t="shared" si="96"/>
        <v>2.0798668885191347E-2</v>
      </c>
      <c r="I1313" s="7">
        <f t="shared" si="96"/>
        <v>7.6747088186356072</v>
      </c>
      <c r="J1313" s="7">
        <f t="shared" si="96"/>
        <v>2.3970465890183026</v>
      </c>
      <c r="K1313" s="7">
        <f t="shared" si="96"/>
        <v>0.77995008319467551</v>
      </c>
      <c r="L1313" s="7">
        <f t="shared" si="96"/>
        <v>0.23918469217970051</v>
      </c>
      <c r="M1313" s="7">
        <f t="shared" si="96"/>
        <v>2.6102329450915143</v>
      </c>
      <c r="N1313" s="7">
        <f t="shared" si="96"/>
        <v>0.38997504159733776</v>
      </c>
      <c r="O1313" s="7">
        <f t="shared" si="96"/>
        <v>8.3142678868552409</v>
      </c>
      <c r="P1313" s="7">
        <f t="shared" si="96"/>
        <v>74.324043261231282</v>
      </c>
      <c r="Q1313" s="7">
        <f t="shared" si="96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7</v>
      </c>
      <c r="E1314" s="7">
        <f t="shared" ref="E1314:Q1314" si="97">E108/$Q108*100</f>
        <v>3.9669475902027913</v>
      </c>
      <c r="F1314" s="7">
        <f t="shared" si="97"/>
        <v>8.2960231761917296</v>
      </c>
      <c r="G1314" s="7">
        <f t="shared" si="97"/>
        <v>1.8402686331314195</v>
      </c>
      <c r="H1314" s="7">
        <f t="shared" si="97"/>
        <v>2.6336581511719779E-2</v>
      </c>
      <c r="I1314" s="7">
        <f t="shared" si="97"/>
        <v>6.715828285488544</v>
      </c>
      <c r="J1314" s="7">
        <f t="shared" si="97"/>
        <v>1.3332894390308139</v>
      </c>
      <c r="K1314" s="7">
        <f t="shared" si="97"/>
        <v>0.45759810376613114</v>
      </c>
      <c r="L1314" s="7">
        <f t="shared" si="97"/>
        <v>0.20081643402686331</v>
      </c>
      <c r="M1314" s="7">
        <f t="shared" si="97"/>
        <v>3.8484329734000524</v>
      </c>
      <c r="N1314" s="7">
        <f t="shared" si="97"/>
        <v>0.31603897814063736</v>
      </c>
      <c r="O1314" s="7">
        <f t="shared" si="97"/>
        <v>8.0293652883855682</v>
      </c>
      <c r="P1314" s="7">
        <f t="shared" si="97"/>
        <v>73.344087437450625</v>
      </c>
      <c r="Q1314" s="7">
        <f t="shared" si="97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98">E109/$Q109*100</f>
        <v>3.6284470246734397</v>
      </c>
      <c r="F1315" s="7">
        <f t="shared" si="98"/>
        <v>7.6015965166908561</v>
      </c>
      <c r="G1315" s="7">
        <f t="shared" si="98"/>
        <v>1.3425253991291728</v>
      </c>
      <c r="H1315" s="7">
        <f t="shared" si="98"/>
        <v>2.4189646831156264E-2</v>
      </c>
      <c r="I1315" s="7">
        <f t="shared" si="98"/>
        <v>7.0936139332365737</v>
      </c>
      <c r="J1315" s="7">
        <f t="shared" si="98"/>
        <v>1.741654571843251</v>
      </c>
      <c r="K1315" s="7">
        <f t="shared" si="98"/>
        <v>0.58256732785034671</v>
      </c>
      <c r="L1315" s="7">
        <f t="shared" si="98"/>
        <v>0.22577003709079183</v>
      </c>
      <c r="M1315" s="7">
        <f t="shared" si="98"/>
        <v>3.3704241251411062</v>
      </c>
      <c r="N1315" s="7">
        <f t="shared" si="98"/>
        <v>0.3386550556361877</v>
      </c>
      <c r="O1315" s="7">
        <f t="shared" si="98"/>
        <v>8.133768746976294</v>
      </c>
      <c r="P1315" s="7">
        <f t="shared" si="98"/>
        <v>73.730043541364296</v>
      </c>
      <c r="Q1315" s="7">
        <f t="shared" si="98"/>
        <v>100</v>
      </c>
      <c r="R1315"/>
    </row>
    <row r="1316" spans="1:18" ht="14.25" x14ac:dyDescent="0.45">
      <c r="A1316" s="6">
        <v>100</v>
      </c>
      <c r="B1316" s="4"/>
      <c r="C1316" s="4" t="s">
        <v>10</v>
      </c>
      <c r="D1316" s="4" t="s">
        <v>6</v>
      </c>
      <c r="E1316" s="7">
        <f t="shared" ref="E1316:Q1316" si="99">E110/$Q110*100</f>
        <v>20.861442656979762</v>
      </c>
      <c r="F1316" s="7">
        <f t="shared" si="99"/>
        <v>11.831862999481059</v>
      </c>
      <c r="G1316" s="7">
        <f t="shared" si="99"/>
        <v>6.9538142189932541</v>
      </c>
      <c r="H1316" s="7">
        <f t="shared" si="99"/>
        <v>1.9719771665801764</v>
      </c>
      <c r="I1316" s="7">
        <f t="shared" si="99"/>
        <v>34.405812143227813</v>
      </c>
      <c r="J1316" s="7">
        <f t="shared" si="99"/>
        <v>17.073170731707318</v>
      </c>
      <c r="K1316" s="7">
        <f t="shared" si="99"/>
        <v>6.4867669953295275</v>
      </c>
      <c r="L1316" s="7">
        <f t="shared" si="99"/>
        <v>3.3731188375713548</v>
      </c>
      <c r="M1316" s="7">
        <f t="shared" si="99"/>
        <v>3.7882719252724439</v>
      </c>
      <c r="N1316" s="7">
        <f t="shared" si="99"/>
        <v>4.3591074208614424</v>
      </c>
      <c r="O1316" s="7">
        <f t="shared" si="99"/>
        <v>20.913336792942395</v>
      </c>
      <c r="P1316" s="7">
        <f t="shared" si="99"/>
        <v>27.503892060197199</v>
      </c>
      <c r="Q1316" s="7">
        <f t="shared" si="99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7</v>
      </c>
      <c r="E1317" s="7">
        <f t="shared" ref="E1317:Q1317" si="100">E111/$Q111*100</f>
        <v>28.189784141910661</v>
      </c>
      <c r="F1317" s="7">
        <f t="shared" si="100"/>
        <v>12.588159863218637</v>
      </c>
      <c r="G1317" s="7">
        <f t="shared" si="100"/>
        <v>6.4116264159008338</v>
      </c>
      <c r="H1317" s="7">
        <f t="shared" si="100"/>
        <v>2.8211156229963668</v>
      </c>
      <c r="I1317" s="7">
        <f t="shared" si="100"/>
        <v>27.185296003419534</v>
      </c>
      <c r="J1317" s="7">
        <f t="shared" si="100"/>
        <v>9.0831374225261801</v>
      </c>
      <c r="K1317" s="7">
        <f t="shared" si="100"/>
        <v>3.2058132079504169</v>
      </c>
      <c r="L1317" s="7">
        <f t="shared" si="100"/>
        <v>1.9021158367172473</v>
      </c>
      <c r="M1317" s="7">
        <f t="shared" si="100"/>
        <v>4.4453943150245774</v>
      </c>
      <c r="N1317" s="7">
        <f t="shared" si="100"/>
        <v>2.5005343022013253</v>
      </c>
      <c r="O1317" s="7">
        <f t="shared" si="100"/>
        <v>19.38448386407352</v>
      </c>
      <c r="P1317" s="7">
        <f t="shared" si="100"/>
        <v>33.44731780294935</v>
      </c>
      <c r="Q1317" s="7">
        <f t="shared" si="100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01">E112/$Q112*100</f>
        <v>26.063910343783132</v>
      </c>
      <c r="F1318" s="7">
        <f t="shared" si="101"/>
        <v>12.388308344691806</v>
      </c>
      <c r="G1318" s="7">
        <f t="shared" si="101"/>
        <v>6.6182038467363311</v>
      </c>
      <c r="H1318" s="7">
        <f t="shared" si="101"/>
        <v>2.5442980463425715</v>
      </c>
      <c r="I1318" s="7">
        <f t="shared" si="101"/>
        <v>29.320006057852492</v>
      </c>
      <c r="J1318" s="7">
        <f t="shared" si="101"/>
        <v>11.419051946085112</v>
      </c>
      <c r="K1318" s="7">
        <f t="shared" si="101"/>
        <v>4.3313645312736631</v>
      </c>
      <c r="L1318" s="7">
        <f t="shared" si="101"/>
        <v>2.377707102832046</v>
      </c>
      <c r="M1318" s="7">
        <f t="shared" si="101"/>
        <v>4.210207481447827</v>
      </c>
      <c r="N1318" s="7">
        <f t="shared" si="101"/>
        <v>3.1046494017870665</v>
      </c>
      <c r="O1318" s="7">
        <f t="shared" si="101"/>
        <v>19.778888384067848</v>
      </c>
      <c r="P1318" s="7">
        <f t="shared" si="101"/>
        <v>31.818870210510376</v>
      </c>
      <c r="Q1318" s="7">
        <f t="shared" si="101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6</v>
      </c>
      <c r="E1319" s="7">
        <f t="shared" ref="E1319:Q1319" si="102">E113/$Q113*100</f>
        <v>3.811293564412757</v>
      </c>
      <c r="F1319" s="7">
        <f t="shared" si="102"/>
        <v>7.0499450111873792</v>
      </c>
      <c r="G1319" s="7">
        <f t="shared" si="102"/>
        <v>0.9518753081269673</v>
      </c>
      <c r="H1319" s="7">
        <f t="shared" si="102"/>
        <v>0.17065493571997423</v>
      </c>
      <c r="I1319" s="7">
        <f t="shared" si="102"/>
        <v>8.1762675869392094</v>
      </c>
      <c r="J1319" s="7">
        <f t="shared" si="102"/>
        <v>3.0224885281959875</v>
      </c>
      <c r="K1319" s="7">
        <f t="shared" si="102"/>
        <v>1.0732299290833933</v>
      </c>
      <c r="L1319" s="7">
        <f t="shared" si="102"/>
        <v>0.43232583715726797</v>
      </c>
      <c r="M1319" s="7">
        <f t="shared" si="102"/>
        <v>2.5863703591338312</v>
      </c>
      <c r="N1319" s="7">
        <f t="shared" si="102"/>
        <v>0.61815010049679542</v>
      </c>
      <c r="O1319" s="7">
        <f t="shared" si="102"/>
        <v>8.1610982593196564</v>
      </c>
      <c r="P1319" s="7">
        <f t="shared" si="102"/>
        <v>73.601577610072439</v>
      </c>
      <c r="Q1319" s="7">
        <f t="shared" si="102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7</v>
      </c>
      <c r="E1320" s="7">
        <f t="shared" ref="E1320:Q1320" si="103">E114/$Q114*100</f>
        <v>6.2909958258795475</v>
      </c>
      <c r="F1320" s="7">
        <f t="shared" si="103"/>
        <v>8.450109322202346</v>
      </c>
      <c r="G1320" s="7">
        <f t="shared" si="103"/>
        <v>2.1516597097992447</v>
      </c>
      <c r="H1320" s="7">
        <f t="shared" si="103"/>
        <v>0.35281256211488771</v>
      </c>
      <c r="I1320" s="7">
        <f t="shared" si="103"/>
        <v>8.276187636652752</v>
      </c>
      <c r="J1320" s="7">
        <f t="shared" si="103"/>
        <v>2.0646988670244482</v>
      </c>
      <c r="K1320" s="7">
        <f t="shared" si="103"/>
        <v>0.74537865235539658</v>
      </c>
      <c r="L1320" s="7">
        <f t="shared" si="103"/>
        <v>0.38759689922480622</v>
      </c>
      <c r="M1320" s="7">
        <f t="shared" si="103"/>
        <v>3.9231763068972372</v>
      </c>
      <c r="N1320" s="7">
        <f t="shared" si="103"/>
        <v>0.52176505664877759</v>
      </c>
      <c r="O1320" s="7">
        <f t="shared" si="103"/>
        <v>8.5768236931027619</v>
      </c>
      <c r="P1320" s="7">
        <f t="shared" si="103"/>
        <v>70.711588153448616</v>
      </c>
      <c r="Q1320" s="7">
        <f t="shared" si="103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04">E115/$Q115*100</f>
        <v>5.312537528521676</v>
      </c>
      <c r="F1321" s="7">
        <f t="shared" si="104"/>
        <v>7.8914975381289771</v>
      </c>
      <c r="G1321" s="7">
        <f t="shared" si="104"/>
        <v>1.6737720667707456</v>
      </c>
      <c r="H1321" s="7">
        <f t="shared" si="104"/>
        <v>0.2837156238741444</v>
      </c>
      <c r="I1321" s="7">
        <f t="shared" si="104"/>
        <v>8.2397622192866571</v>
      </c>
      <c r="J1321" s="7">
        <f t="shared" si="104"/>
        <v>2.442356190704936</v>
      </c>
      <c r="K1321" s="7">
        <f t="shared" si="104"/>
        <v>0.87066170289419964</v>
      </c>
      <c r="L1321" s="7">
        <f t="shared" si="104"/>
        <v>0.39930347063768462</v>
      </c>
      <c r="M1321" s="7">
        <f t="shared" si="104"/>
        <v>3.3970817821544372</v>
      </c>
      <c r="N1321" s="7">
        <f t="shared" si="104"/>
        <v>0.56142668428005282</v>
      </c>
      <c r="O1321" s="7">
        <f t="shared" si="104"/>
        <v>8.4108922781313797</v>
      </c>
      <c r="P1321" s="7">
        <f t="shared" si="104"/>
        <v>71.856611024378523</v>
      </c>
      <c r="Q1321" s="7">
        <f t="shared" si="104"/>
        <v>100</v>
      </c>
      <c r="R1321"/>
    </row>
    <row r="1322" spans="1:18" ht="14.25" x14ac:dyDescent="0.45">
      <c r="A1322" s="6">
        <v>106</v>
      </c>
      <c r="B1322" s="4" t="s">
        <v>57</v>
      </c>
      <c r="C1322" s="4" t="s">
        <v>5</v>
      </c>
      <c r="D1322" s="4" t="s">
        <v>6</v>
      </c>
      <c r="E1322" s="7">
        <f t="shared" ref="E1322:Q1322" si="105">E116/$Q116*100</f>
        <v>0</v>
      </c>
      <c r="F1322" s="7">
        <f t="shared" si="105"/>
        <v>8.1517919887561483</v>
      </c>
      <c r="G1322" s="7">
        <f t="shared" si="105"/>
        <v>0</v>
      </c>
      <c r="H1322" s="7">
        <f t="shared" si="105"/>
        <v>0</v>
      </c>
      <c r="I1322" s="7">
        <f t="shared" si="105"/>
        <v>0</v>
      </c>
      <c r="J1322" s="7">
        <f t="shared" si="105"/>
        <v>0.35137034434293746</v>
      </c>
      <c r="K1322" s="7">
        <f t="shared" si="105"/>
        <v>0.28109627547434995</v>
      </c>
      <c r="L1322" s="7">
        <f t="shared" si="105"/>
        <v>0</v>
      </c>
      <c r="M1322" s="7">
        <f t="shared" si="105"/>
        <v>0.56219255094869991</v>
      </c>
      <c r="N1322" s="7">
        <f t="shared" si="105"/>
        <v>0</v>
      </c>
      <c r="O1322" s="7">
        <f t="shared" si="105"/>
        <v>3.865073787772312</v>
      </c>
      <c r="P1322" s="7">
        <f t="shared" si="105"/>
        <v>87.702037947997198</v>
      </c>
      <c r="Q1322" s="7">
        <f t="shared" si="105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7</v>
      </c>
      <c r="E1323" s="7">
        <f t="shared" ref="E1323:Q1323" si="106">E117/$Q117*100</f>
        <v>0</v>
      </c>
      <c r="F1323" s="7">
        <f t="shared" si="106"/>
        <v>4.966641957005189</v>
      </c>
      <c r="G1323" s="7">
        <f t="shared" si="106"/>
        <v>0</v>
      </c>
      <c r="H1323" s="7">
        <f t="shared" si="106"/>
        <v>0</v>
      </c>
      <c r="I1323" s="7">
        <f t="shared" si="106"/>
        <v>0</v>
      </c>
      <c r="J1323" s="7">
        <f t="shared" si="106"/>
        <v>0.29651593773165308</v>
      </c>
      <c r="K1323" s="7">
        <f t="shared" si="106"/>
        <v>0</v>
      </c>
      <c r="L1323" s="7">
        <f t="shared" si="106"/>
        <v>0</v>
      </c>
      <c r="M1323" s="7">
        <f t="shared" si="106"/>
        <v>0.51890289103039289</v>
      </c>
      <c r="N1323" s="7">
        <f t="shared" si="106"/>
        <v>0</v>
      </c>
      <c r="O1323" s="7">
        <f t="shared" si="106"/>
        <v>1.7049666419570051</v>
      </c>
      <c r="P1323" s="7">
        <f t="shared" si="106"/>
        <v>92.661230541141578</v>
      </c>
      <c r="Q1323" s="7">
        <f t="shared" si="106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07">E118/$Q118*100</f>
        <v>0</v>
      </c>
      <c r="F1324" s="7">
        <f t="shared" si="107"/>
        <v>6.7123782028148682</v>
      </c>
      <c r="G1324" s="7">
        <f t="shared" si="107"/>
        <v>0</v>
      </c>
      <c r="H1324" s="7">
        <f t="shared" si="107"/>
        <v>0</v>
      </c>
      <c r="I1324" s="7">
        <f t="shared" si="107"/>
        <v>0</v>
      </c>
      <c r="J1324" s="7">
        <f t="shared" si="107"/>
        <v>0.25261638397690367</v>
      </c>
      <c r="K1324" s="7">
        <f t="shared" si="107"/>
        <v>0.14435221941537349</v>
      </c>
      <c r="L1324" s="7">
        <f t="shared" si="107"/>
        <v>0</v>
      </c>
      <c r="M1324" s="7">
        <f t="shared" si="107"/>
        <v>0.5413208228076507</v>
      </c>
      <c r="N1324" s="7">
        <f t="shared" si="107"/>
        <v>0</v>
      </c>
      <c r="O1324" s="7">
        <f t="shared" si="107"/>
        <v>2.8148682785997834</v>
      </c>
      <c r="P1324" s="7">
        <f t="shared" si="107"/>
        <v>90.22013713460845</v>
      </c>
      <c r="Q1324" s="7">
        <f t="shared" si="107"/>
        <v>100</v>
      </c>
      <c r="R1324"/>
    </row>
    <row r="1325" spans="1:18" ht="14.25" x14ac:dyDescent="0.45">
      <c r="A1325" s="6">
        <v>109</v>
      </c>
      <c r="B1325" s="4"/>
      <c r="C1325" s="4" t="s">
        <v>8</v>
      </c>
      <c r="D1325" s="4" t="s">
        <v>6</v>
      </c>
      <c r="E1325" s="7">
        <f t="shared" ref="E1325:Q1325" si="108">E119/$Q119*100</f>
        <v>0</v>
      </c>
      <c r="F1325" s="7">
        <f t="shared" si="108"/>
        <v>4.71501044464339</v>
      </c>
      <c r="G1325" s="7">
        <f t="shared" si="108"/>
        <v>0.29841838257236641</v>
      </c>
      <c r="H1325" s="7">
        <f t="shared" si="108"/>
        <v>0</v>
      </c>
      <c r="I1325" s="7">
        <f t="shared" si="108"/>
        <v>0.26857654431512984</v>
      </c>
      <c r="J1325" s="7">
        <f t="shared" si="108"/>
        <v>8.9525514771709933E-2</v>
      </c>
      <c r="K1325" s="7">
        <f t="shared" si="108"/>
        <v>8.9525514771709933E-2</v>
      </c>
      <c r="L1325" s="7">
        <f t="shared" si="108"/>
        <v>0</v>
      </c>
      <c r="M1325" s="7">
        <f t="shared" si="108"/>
        <v>1.7905102954341987</v>
      </c>
      <c r="N1325" s="7">
        <f t="shared" si="108"/>
        <v>0</v>
      </c>
      <c r="O1325" s="7">
        <f t="shared" si="108"/>
        <v>1.6413011041480154</v>
      </c>
      <c r="P1325" s="7">
        <f t="shared" si="108"/>
        <v>91.883019994031628</v>
      </c>
      <c r="Q1325" s="7">
        <f t="shared" si="108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7</v>
      </c>
      <c r="E1326" s="7">
        <f t="shared" ref="E1326:Q1326" si="109">E120/$Q120*100</f>
        <v>0.15337423312883436</v>
      </c>
      <c r="F1326" s="7">
        <f t="shared" si="109"/>
        <v>5.4831288343558287</v>
      </c>
      <c r="G1326" s="7">
        <f t="shared" si="109"/>
        <v>0.15337423312883436</v>
      </c>
      <c r="H1326" s="7">
        <f t="shared" si="109"/>
        <v>0</v>
      </c>
      <c r="I1326" s="7">
        <f t="shared" si="109"/>
        <v>0.30674846625766872</v>
      </c>
      <c r="J1326" s="7">
        <f t="shared" si="109"/>
        <v>0.19171779141104295</v>
      </c>
      <c r="K1326" s="7">
        <f t="shared" si="109"/>
        <v>0</v>
      </c>
      <c r="L1326" s="7">
        <f t="shared" si="109"/>
        <v>0</v>
      </c>
      <c r="M1326" s="7">
        <f t="shared" si="109"/>
        <v>4.2561349693251529</v>
      </c>
      <c r="N1326" s="7">
        <f t="shared" si="109"/>
        <v>0</v>
      </c>
      <c r="O1326" s="7">
        <f t="shared" si="109"/>
        <v>2.492331288343558</v>
      </c>
      <c r="P1326" s="7">
        <f t="shared" si="109"/>
        <v>88.343558282208591</v>
      </c>
      <c r="Q1326" s="7">
        <f t="shared" si="109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10">E121/$Q121*100</f>
        <v>6.7080328693610608E-2</v>
      </c>
      <c r="F1327" s="7">
        <f t="shared" si="110"/>
        <v>5.1148750628878084</v>
      </c>
      <c r="G1327" s="7">
        <f t="shared" si="110"/>
        <v>0.16770082173402651</v>
      </c>
      <c r="H1327" s="7">
        <f t="shared" si="110"/>
        <v>0</v>
      </c>
      <c r="I1327" s="7">
        <f t="shared" si="110"/>
        <v>0.23478115042763711</v>
      </c>
      <c r="J1327" s="7">
        <f t="shared" si="110"/>
        <v>0.16770082173402651</v>
      </c>
      <c r="K1327" s="7">
        <f t="shared" si="110"/>
        <v>5.0310246520207949E-2</v>
      </c>
      <c r="L1327" s="7">
        <f t="shared" si="110"/>
        <v>5.0310246520207949E-2</v>
      </c>
      <c r="M1327" s="7">
        <f t="shared" si="110"/>
        <v>2.7670635586114369</v>
      </c>
      <c r="N1327" s="7">
        <f t="shared" si="110"/>
        <v>0</v>
      </c>
      <c r="O1327" s="7">
        <f t="shared" si="110"/>
        <v>1.9117893677679021</v>
      </c>
      <c r="P1327" s="7">
        <f t="shared" si="110"/>
        <v>90.273352339426467</v>
      </c>
      <c r="Q1327" s="7">
        <f t="shared" si="110"/>
        <v>100</v>
      </c>
      <c r="R1327"/>
    </row>
    <row r="1328" spans="1:18" ht="14.25" x14ac:dyDescent="0.45">
      <c r="A1328" s="6">
        <v>112</v>
      </c>
      <c r="B1328" s="4"/>
      <c r="C1328" s="4" t="s">
        <v>9</v>
      </c>
      <c r="D1328" s="4" t="s">
        <v>6</v>
      </c>
      <c r="E1328" s="7">
        <f t="shared" ref="E1328:Q1328" si="111">E122/$Q122*100</f>
        <v>1.9693477293865502</v>
      </c>
      <c r="F1328" s="7">
        <f t="shared" si="111"/>
        <v>5.4672651542723116</v>
      </c>
      <c r="G1328" s="7">
        <f t="shared" si="111"/>
        <v>0.57018075943224555</v>
      </c>
      <c r="H1328" s="7">
        <f t="shared" si="111"/>
        <v>4.0438351732783373E-2</v>
      </c>
      <c r="I1328" s="7">
        <f t="shared" si="111"/>
        <v>10.19046463666141</v>
      </c>
      <c r="J1328" s="7">
        <f t="shared" si="111"/>
        <v>3.6071009745642773</v>
      </c>
      <c r="K1328" s="7">
        <f t="shared" si="111"/>
        <v>0.57422459460552389</v>
      </c>
      <c r="L1328" s="7">
        <f t="shared" si="111"/>
        <v>0.2628492862630919</v>
      </c>
      <c r="M1328" s="7">
        <f t="shared" si="111"/>
        <v>2.6082736867645275</v>
      </c>
      <c r="N1328" s="7">
        <f t="shared" si="111"/>
        <v>0.3073314731691536</v>
      </c>
      <c r="O1328" s="7">
        <f t="shared" si="111"/>
        <v>5.0345747907315292</v>
      </c>
      <c r="P1328" s="7">
        <f t="shared" si="111"/>
        <v>75.923005378300772</v>
      </c>
      <c r="Q1328" s="7">
        <f t="shared" si="111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7</v>
      </c>
      <c r="E1329" s="7">
        <f t="shared" ref="E1329:Q1329" si="112">E123/$Q123*100</f>
        <v>4.39998248763189</v>
      </c>
      <c r="F1329" s="7">
        <f t="shared" si="112"/>
        <v>7.4821592749879606</v>
      </c>
      <c r="G1329" s="7">
        <f t="shared" si="112"/>
        <v>1.1777067553959983</v>
      </c>
      <c r="H1329" s="7">
        <f t="shared" si="112"/>
        <v>4.8159012302438596E-2</v>
      </c>
      <c r="I1329" s="7">
        <f t="shared" si="112"/>
        <v>7.8148942690775369</v>
      </c>
      <c r="J1329" s="7">
        <f t="shared" si="112"/>
        <v>1.2740247800008757</v>
      </c>
      <c r="K1329" s="7">
        <f t="shared" si="112"/>
        <v>0.39402828247449762</v>
      </c>
      <c r="L1329" s="7">
        <f t="shared" si="112"/>
        <v>0.25830742962217068</v>
      </c>
      <c r="M1329" s="7">
        <f t="shared" si="112"/>
        <v>4.0409789413773476</v>
      </c>
      <c r="N1329" s="7">
        <f t="shared" si="112"/>
        <v>0.23203887745720414</v>
      </c>
      <c r="O1329" s="7">
        <f t="shared" si="112"/>
        <v>6.5146009369116937</v>
      </c>
      <c r="P1329" s="7">
        <f t="shared" si="112"/>
        <v>74.506370123899998</v>
      </c>
      <c r="Q1329" s="7">
        <f t="shared" si="112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13">E124/$Q124*100</f>
        <v>3.1365623948873189</v>
      </c>
      <c r="F1330" s="7">
        <f t="shared" si="113"/>
        <v>6.4392028254288594</v>
      </c>
      <c r="G1330" s="7">
        <f t="shared" si="113"/>
        <v>0.85771947527749737</v>
      </c>
      <c r="H1330" s="7">
        <f t="shared" si="113"/>
        <v>3.5738311469895728E-2</v>
      </c>
      <c r="I1330" s="7">
        <f t="shared" si="113"/>
        <v>9.0502018163471245</v>
      </c>
      <c r="J1330" s="7">
        <f t="shared" si="113"/>
        <v>2.4890682811974436</v>
      </c>
      <c r="K1330" s="7">
        <f t="shared" si="113"/>
        <v>0.48141607803565423</v>
      </c>
      <c r="L1330" s="7">
        <f t="shared" si="113"/>
        <v>0.25016818028927013</v>
      </c>
      <c r="M1330" s="7">
        <f t="shared" si="113"/>
        <v>3.2942314160780355</v>
      </c>
      <c r="N1330" s="7">
        <f t="shared" si="113"/>
        <v>0.27959973091153717</v>
      </c>
      <c r="O1330" s="7">
        <f t="shared" si="113"/>
        <v>5.7412546249579544</v>
      </c>
      <c r="P1330" s="7">
        <f t="shared" si="113"/>
        <v>75.248065926673391</v>
      </c>
      <c r="Q1330" s="7">
        <f t="shared" si="113"/>
        <v>100</v>
      </c>
      <c r="R1330"/>
    </row>
    <row r="1331" spans="1:18" ht="14.25" x14ac:dyDescent="0.45">
      <c r="A1331" s="6">
        <v>115</v>
      </c>
      <c r="B1331" s="4"/>
      <c r="C1331" s="4" t="s">
        <v>10</v>
      </c>
      <c r="D1331" s="4" t="s">
        <v>6</v>
      </c>
      <c r="E1331" s="7">
        <f t="shared" ref="E1331:Q1331" si="114">E125/$Q125*100</f>
        <v>14.413663820037492</v>
      </c>
      <c r="F1331" s="7">
        <f t="shared" si="114"/>
        <v>8.581545511351802</v>
      </c>
      <c r="G1331" s="7">
        <f t="shared" si="114"/>
        <v>6.1862112059987506</v>
      </c>
      <c r="H1331" s="7">
        <f t="shared" si="114"/>
        <v>2.666111226827744</v>
      </c>
      <c r="I1331" s="7">
        <f t="shared" si="114"/>
        <v>37.429702145386379</v>
      </c>
      <c r="J1331" s="7">
        <f t="shared" si="114"/>
        <v>25.848781503853363</v>
      </c>
      <c r="K1331" s="7">
        <f t="shared" si="114"/>
        <v>5.2072484898979381</v>
      </c>
      <c r="L1331" s="7">
        <f t="shared" si="114"/>
        <v>3.1451780878983544</v>
      </c>
      <c r="M1331" s="7">
        <f t="shared" si="114"/>
        <v>4.6448656529889609</v>
      </c>
      <c r="N1331" s="7">
        <f t="shared" si="114"/>
        <v>3.2701520516559048</v>
      </c>
      <c r="O1331" s="7">
        <f t="shared" si="114"/>
        <v>12.893147260987295</v>
      </c>
      <c r="P1331" s="7">
        <f t="shared" si="114"/>
        <v>29.72297438033743</v>
      </c>
      <c r="Q1331" s="7">
        <f t="shared" si="114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7</v>
      </c>
      <c r="E1332" s="7">
        <f t="shared" ref="E1332:Q1332" si="115">E126/$Q126*100</f>
        <v>27.62271414821944</v>
      </c>
      <c r="F1332" s="7">
        <f t="shared" si="115"/>
        <v>11.280076997112607</v>
      </c>
      <c r="G1332" s="7">
        <f t="shared" si="115"/>
        <v>6.1212704523580364</v>
      </c>
      <c r="H1332" s="7">
        <f t="shared" si="115"/>
        <v>4.4658325312800766</v>
      </c>
      <c r="I1332" s="7">
        <f t="shared" si="115"/>
        <v>27.776708373435998</v>
      </c>
      <c r="J1332" s="7">
        <f t="shared" si="115"/>
        <v>13.628488931665061</v>
      </c>
      <c r="K1332" s="7">
        <f t="shared" si="115"/>
        <v>2.5409047160731473</v>
      </c>
      <c r="L1332" s="7">
        <f t="shared" si="115"/>
        <v>2.386910490856593</v>
      </c>
      <c r="M1332" s="7">
        <f t="shared" si="115"/>
        <v>5.5437921077959578</v>
      </c>
      <c r="N1332" s="7">
        <f t="shared" si="115"/>
        <v>2.2714148219441772</v>
      </c>
      <c r="O1332" s="7">
        <f t="shared" si="115"/>
        <v>15.072184793070258</v>
      </c>
      <c r="P1332" s="7">
        <f t="shared" si="115"/>
        <v>33.070259865255053</v>
      </c>
      <c r="Q1332" s="7">
        <f t="shared" si="115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16">E127/$Q127*100</f>
        <v>21.309178260434393</v>
      </c>
      <c r="F1333" s="7">
        <f t="shared" si="116"/>
        <v>10.019017115403864</v>
      </c>
      <c r="G1333" s="7">
        <f t="shared" si="116"/>
        <v>6.1755580022019823</v>
      </c>
      <c r="H1333" s="7">
        <f t="shared" si="116"/>
        <v>3.6532879591632468</v>
      </c>
      <c r="I1333" s="7">
        <f t="shared" si="116"/>
        <v>32.399159243318984</v>
      </c>
      <c r="J1333" s="7">
        <f t="shared" si="116"/>
        <v>19.597637874086679</v>
      </c>
      <c r="K1333" s="7">
        <f t="shared" si="116"/>
        <v>3.7533780402362127</v>
      </c>
      <c r="L1333" s="7">
        <f t="shared" si="116"/>
        <v>2.7624862376138521</v>
      </c>
      <c r="M1333" s="7">
        <f t="shared" si="116"/>
        <v>5.1346211590431388</v>
      </c>
      <c r="N1333" s="7">
        <f t="shared" si="116"/>
        <v>2.792513261935742</v>
      </c>
      <c r="O1333" s="7">
        <f t="shared" si="116"/>
        <v>14.072665398858971</v>
      </c>
      <c r="P1333" s="7">
        <f t="shared" si="116"/>
        <v>31.498348513662293</v>
      </c>
      <c r="Q1333" s="7">
        <f t="shared" si="116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6</v>
      </c>
      <c r="E1334" s="7">
        <f t="shared" ref="E1334:Q1334" si="117">E128/$Q128*100</f>
        <v>3.4397318175193119</v>
      </c>
      <c r="F1334" s="7">
        <f t="shared" si="117"/>
        <v>5.9495700335228099</v>
      </c>
      <c r="G1334" s="7">
        <f t="shared" si="117"/>
        <v>1.2826118641597435</v>
      </c>
      <c r="H1334" s="7">
        <f t="shared" si="117"/>
        <v>0.39935869406792013</v>
      </c>
      <c r="I1334" s="7">
        <f t="shared" si="117"/>
        <v>12.581256376621482</v>
      </c>
      <c r="J1334" s="7">
        <f t="shared" si="117"/>
        <v>6.2498178108147497</v>
      </c>
      <c r="K1334" s="7">
        <f t="shared" si="117"/>
        <v>1.1456055968517709</v>
      </c>
      <c r="L1334" s="7">
        <f t="shared" si="117"/>
        <v>0.60632560851187878</v>
      </c>
      <c r="M1334" s="7">
        <f t="shared" si="117"/>
        <v>2.719720157411456</v>
      </c>
      <c r="N1334" s="7">
        <f t="shared" si="117"/>
        <v>0.68503133653986303</v>
      </c>
      <c r="O1334" s="7">
        <f t="shared" si="117"/>
        <v>5.7396880921148519</v>
      </c>
      <c r="P1334" s="7">
        <f t="shared" si="117"/>
        <v>71.5143565077977</v>
      </c>
      <c r="Q1334" s="7">
        <f t="shared" si="117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7</v>
      </c>
      <c r="E1335" s="7">
        <f t="shared" ref="E1335:Q1335" si="118">E129/$Q129*100</f>
        <v>7.6523913723038444</v>
      </c>
      <c r="F1335" s="7">
        <f t="shared" si="118"/>
        <v>7.8493279149734292</v>
      </c>
      <c r="G1335" s="7">
        <f t="shared" si="118"/>
        <v>1.8568302594560802</v>
      </c>
      <c r="H1335" s="7">
        <f t="shared" si="118"/>
        <v>0.76586433260393871</v>
      </c>
      <c r="I1335" s="7">
        <f t="shared" si="118"/>
        <v>10.131291028446389</v>
      </c>
      <c r="J1335" s="7">
        <f t="shared" si="118"/>
        <v>3.1603626133166611</v>
      </c>
      <c r="K1335" s="7">
        <f t="shared" si="118"/>
        <v>0.69709284151297279</v>
      </c>
      <c r="L1335" s="7">
        <f t="shared" si="118"/>
        <v>0.58455767427321037</v>
      </c>
      <c r="M1335" s="7">
        <f t="shared" si="118"/>
        <v>4.1544232572678963</v>
      </c>
      <c r="N1335" s="7">
        <f t="shared" si="118"/>
        <v>0.56580181306658328</v>
      </c>
      <c r="O1335" s="7">
        <f t="shared" si="118"/>
        <v>7.3710534542044392</v>
      </c>
      <c r="P1335" s="7">
        <f t="shared" si="118"/>
        <v>69.690528290090654</v>
      </c>
      <c r="Q1335" s="7">
        <f t="shared" si="118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19">E130/$Q130*100</f>
        <v>5.4725092390074659</v>
      </c>
      <c r="F1336" s="7">
        <f t="shared" si="119"/>
        <v>6.8723131457877678</v>
      </c>
      <c r="G1336" s="7">
        <f t="shared" si="119"/>
        <v>1.5581868919224677</v>
      </c>
      <c r="H1336" s="7">
        <f t="shared" si="119"/>
        <v>0.57470397465872236</v>
      </c>
      <c r="I1336" s="7">
        <f t="shared" si="119"/>
        <v>11.403574930236065</v>
      </c>
      <c r="J1336" s="7">
        <f t="shared" si="119"/>
        <v>4.7635568293234787</v>
      </c>
      <c r="K1336" s="7">
        <f t="shared" si="119"/>
        <v>0.92616336073610384</v>
      </c>
      <c r="L1336" s="7">
        <f t="shared" si="119"/>
        <v>0.60336375292254318</v>
      </c>
      <c r="M1336" s="7">
        <f t="shared" si="119"/>
        <v>3.4180556603062073</v>
      </c>
      <c r="N1336" s="7">
        <f t="shared" si="119"/>
        <v>0.61693943736330037</v>
      </c>
      <c r="O1336" s="7">
        <f t="shared" si="119"/>
        <v>6.5299042160042227</v>
      </c>
      <c r="P1336" s="7">
        <f t="shared" si="119"/>
        <v>70.638811373406739</v>
      </c>
      <c r="Q1336" s="7">
        <f t="shared" si="119"/>
        <v>100</v>
      </c>
      <c r="R1336"/>
    </row>
    <row r="1337" spans="1:18" ht="14.25" x14ac:dyDescent="0.45">
      <c r="A1337" s="6">
        <v>121</v>
      </c>
      <c r="B1337" s="4" t="s">
        <v>58</v>
      </c>
      <c r="C1337" s="4" t="s">
        <v>5</v>
      </c>
      <c r="D1337" s="4" t="s">
        <v>6</v>
      </c>
      <c r="E1337" s="7">
        <f t="shared" ref="E1337:Q1337" si="120">E131/$Q131*100</f>
        <v>1.5463917525773196</v>
      </c>
      <c r="F1337" s="7">
        <f t="shared" si="120"/>
        <v>2.5773195876288657</v>
      </c>
      <c r="G1337" s="7">
        <f t="shared" si="120"/>
        <v>0</v>
      </c>
      <c r="H1337" s="7">
        <f t="shared" si="120"/>
        <v>2.5773195876288657</v>
      </c>
      <c r="I1337" s="7">
        <f t="shared" si="120"/>
        <v>0</v>
      </c>
      <c r="J1337" s="7">
        <f t="shared" si="120"/>
        <v>0</v>
      </c>
      <c r="K1337" s="7">
        <f t="shared" si="120"/>
        <v>0</v>
      </c>
      <c r="L1337" s="7">
        <f t="shared" si="120"/>
        <v>0</v>
      </c>
      <c r="M1337" s="7">
        <f t="shared" si="120"/>
        <v>0</v>
      </c>
      <c r="N1337" s="7">
        <f t="shared" si="120"/>
        <v>0</v>
      </c>
      <c r="O1337" s="7">
        <f t="shared" si="120"/>
        <v>2.0618556701030926</v>
      </c>
      <c r="P1337" s="7">
        <f t="shared" si="120"/>
        <v>93.298969072164951</v>
      </c>
      <c r="Q1337" s="7">
        <f t="shared" si="120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7</v>
      </c>
      <c r="E1338" s="7">
        <f t="shared" ref="E1338:Q1338" si="121">E132/$Q132*100</f>
        <v>0</v>
      </c>
      <c r="F1338" s="7">
        <f t="shared" si="121"/>
        <v>3.5714285714285712</v>
      </c>
      <c r="G1338" s="7">
        <f t="shared" si="121"/>
        <v>0</v>
      </c>
      <c r="H1338" s="7">
        <f t="shared" si="121"/>
        <v>0</v>
      </c>
      <c r="I1338" s="7">
        <f t="shared" si="121"/>
        <v>0</v>
      </c>
      <c r="J1338" s="7">
        <f t="shared" si="121"/>
        <v>0</v>
      </c>
      <c r="K1338" s="7">
        <f t="shared" si="121"/>
        <v>0</v>
      </c>
      <c r="L1338" s="7">
        <f t="shared" si="121"/>
        <v>0</v>
      </c>
      <c r="M1338" s="7">
        <f t="shared" si="121"/>
        <v>0</v>
      </c>
      <c r="N1338" s="7">
        <f t="shared" si="121"/>
        <v>0</v>
      </c>
      <c r="O1338" s="7">
        <f t="shared" si="121"/>
        <v>0</v>
      </c>
      <c r="P1338" s="7">
        <f t="shared" si="121"/>
        <v>94.897959183673478</v>
      </c>
      <c r="Q1338" s="7">
        <f t="shared" si="121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22">E133/$Q133*100</f>
        <v>0.75949367088607589</v>
      </c>
      <c r="F1339" s="7">
        <f t="shared" si="122"/>
        <v>4.556962025316456</v>
      </c>
      <c r="G1339" s="7">
        <f t="shared" si="122"/>
        <v>0</v>
      </c>
      <c r="H1339" s="7">
        <f t="shared" si="122"/>
        <v>1.2658227848101267</v>
      </c>
      <c r="I1339" s="7">
        <f t="shared" si="122"/>
        <v>0</v>
      </c>
      <c r="J1339" s="7">
        <f t="shared" si="122"/>
        <v>0</v>
      </c>
      <c r="K1339" s="7">
        <f t="shared" si="122"/>
        <v>0</v>
      </c>
      <c r="L1339" s="7">
        <f t="shared" si="122"/>
        <v>0</v>
      </c>
      <c r="M1339" s="7">
        <f t="shared" si="122"/>
        <v>0</v>
      </c>
      <c r="N1339" s="7">
        <f t="shared" si="122"/>
        <v>0</v>
      </c>
      <c r="O1339" s="7">
        <f t="shared" si="122"/>
        <v>0.75949367088607589</v>
      </c>
      <c r="P1339" s="7">
        <f t="shared" si="122"/>
        <v>92.151898734177223</v>
      </c>
      <c r="Q1339" s="7">
        <f t="shared" si="122"/>
        <v>100</v>
      </c>
      <c r="R1339"/>
    </row>
    <row r="1340" spans="1:18" ht="14.25" x14ac:dyDescent="0.45">
      <c r="A1340" s="6">
        <v>124</v>
      </c>
      <c r="B1340" s="4"/>
      <c r="C1340" s="4" t="s">
        <v>8</v>
      </c>
      <c r="D1340" s="4" t="s">
        <v>6</v>
      </c>
      <c r="E1340" s="7">
        <f t="shared" ref="E1340:Q1340" si="123">E134/$Q134*100</f>
        <v>0</v>
      </c>
      <c r="F1340" s="7">
        <f t="shared" si="123"/>
        <v>3.6144578313253009</v>
      </c>
      <c r="G1340" s="7">
        <f t="shared" si="123"/>
        <v>0</v>
      </c>
      <c r="H1340" s="7">
        <f t="shared" si="123"/>
        <v>0</v>
      </c>
      <c r="I1340" s="7">
        <f t="shared" si="123"/>
        <v>0</v>
      </c>
      <c r="J1340" s="7">
        <f t="shared" si="123"/>
        <v>0</v>
      </c>
      <c r="K1340" s="7">
        <f t="shared" si="123"/>
        <v>0</v>
      </c>
      <c r="L1340" s="7">
        <f t="shared" si="123"/>
        <v>0</v>
      </c>
      <c r="M1340" s="7">
        <f t="shared" si="123"/>
        <v>4.5180722891566267</v>
      </c>
      <c r="N1340" s="7">
        <f t="shared" si="123"/>
        <v>0</v>
      </c>
      <c r="O1340" s="7">
        <f t="shared" si="123"/>
        <v>3.6144578313253009</v>
      </c>
      <c r="P1340" s="7">
        <f t="shared" si="123"/>
        <v>88.253012048192772</v>
      </c>
      <c r="Q1340" s="7">
        <f t="shared" si="123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7</v>
      </c>
      <c r="E1341" s="7">
        <f t="shared" ref="E1341:Q1341" si="124">E135/$Q135*100</f>
        <v>0</v>
      </c>
      <c r="F1341" s="7">
        <f t="shared" si="124"/>
        <v>4.3209876543209873</v>
      </c>
      <c r="G1341" s="7">
        <f t="shared" si="124"/>
        <v>0</v>
      </c>
      <c r="H1341" s="7">
        <f t="shared" si="124"/>
        <v>0</v>
      </c>
      <c r="I1341" s="7">
        <f t="shared" si="124"/>
        <v>0</v>
      </c>
      <c r="J1341" s="7">
        <f t="shared" si="124"/>
        <v>0</v>
      </c>
      <c r="K1341" s="7">
        <f t="shared" si="124"/>
        <v>0</v>
      </c>
      <c r="L1341" s="7">
        <f t="shared" si="124"/>
        <v>0</v>
      </c>
      <c r="M1341" s="7">
        <f t="shared" si="124"/>
        <v>7.716049382716049</v>
      </c>
      <c r="N1341" s="7">
        <f t="shared" si="124"/>
        <v>0</v>
      </c>
      <c r="O1341" s="7">
        <f t="shared" si="124"/>
        <v>3.3950617283950617</v>
      </c>
      <c r="P1341" s="7">
        <f t="shared" si="124"/>
        <v>87.037037037037038</v>
      </c>
      <c r="Q1341" s="7">
        <f t="shared" si="124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25">E136/$Q136*100</f>
        <v>0</v>
      </c>
      <c r="F1342" s="7">
        <f t="shared" si="125"/>
        <v>3.9513677811550152</v>
      </c>
      <c r="G1342" s="7">
        <f t="shared" si="125"/>
        <v>0</v>
      </c>
      <c r="H1342" s="7">
        <f t="shared" si="125"/>
        <v>0</v>
      </c>
      <c r="I1342" s="7">
        <f t="shared" si="125"/>
        <v>0</v>
      </c>
      <c r="J1342" s="7">
        <f t="shared" si="125"/>
        <v>0</v>
      </c>
      <c r="K1342" s="7">
        <f t="shared" si="125"/>
        <v>0</v>
      </c>
      <c r="L1342" s="7">
        <f t="shared" si="125"/>
        <v>0</v>
      </c>
      <c r="M1342" s="7">
        <f t="shared" si="125"/>
        <v>5.7750759878419453</v>
      </c>
      <c r="N1342" s="7">
        <f t="shared" si="125"/>
        <v>0</v>
      </c>
      <c r="O1342" s="7">
        <f t="shared" si="125"/>
        <v>3.9513677811550152</v>
      </c>
      <c r="P1342" s="7">
        <f t="shared" si="125"/>
        <v>87.537993920972639</v>
      </c>
      <c r="Q1342" s="7">
        <f t="shared" si="125"/>
        <v>100</v>
      </c>
      <c r="R1342"/>
    </row>
    <row r="1343" spans="1:18" ht="14.25" x14ac:dyDescent="0.45">
      <c r="A1343" s="6">
        <v>127</v>
      </c>
      <c r="B1343" s="4"/>
      <c r="C1343" s="4" t="s">
        <v>9</v>
      </c>
      <c r="D1343" s="4" t="s">
        <v>6</v>
      </c>
      <c r="E1343" s="7">
        <f t="shared" ref="E1343:Q1343" si="126">E137/$Q137*100</f>
        <v>6.0885194338350939</v>
      </c>
      <c r="F1343" s="7">
        <f t="shared" si="126"/>
        <v>3.7294989889912382</v>
      </c>
      <c r="G1343" s="7">
        <f t="shared" si="126"/>
        <v>2.3814873062233204</v>
      </c>
      <c r="H1343" s="7">
        <f t="shared" si="126"/>
        <v>0.16850146034598967</v>
      </c>
      <c r="I1343" s="7">
        <f t="shared" si="126"/>
        <v>8.1105369579869695</v>
      </c>
      <c r="J1343" s="7">
        <f t="shared" si="126"/>
        <v>5.4257470231408673</v>
      </c>
      <c r="K1343" s="7">
        <f t="shared" si="126"/>
        <v>0.88744102448887885</v>
      </c>
      <c r="L1343" s="7">
        <f t="shared" si="126"/>
        <v>0.95484160862727485</v>
      </c>
      <c r="M1343" s="7">
        <f t="shared" si="126"/>
        <v>6.0548191417658952</v>
      </c>
      <c r="N1343" s="7">
        <f t="shared" si="126"/>
        <v>0.90990788586834426</v>
      </c>
      <c r="O1343" s="7">
        <f t="shared" si="126"/>
        <v>7.5713322848798015</v>
      </c>
      <c r="P1343" s="7">
        <f t="shared" si="126"/>
        <v>70.781846776005395</v>
      </c>
      <c r="Q1343" s="7">
        <f t="shared" si="126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7</v>
      </c>
      <c r="E1344" s="7">
        <f t="shared" ref="E1344:Q1344" si="127">E138/$Q138*100</f>
        <v>12.178944397403331</v>
      </c>
      <c r="F1344" s="7">
        <f t="shared" si="127"/>
        <v>5.898955687270675</v>
      </c>
      <c r="G1344" s="7">
        <f t="shared" si="127"/>
        <v>3.6833192209991532</v>
      </c>
      <c r="H1344" s="7">
        <f t="shared" si="127"/>
        <v>0.16934801016088061</v>
      </c>
      <c r="I1344" s="7">
        <f t="shared" si="127"/>
        <v>6.4493367202935357</v>
      </c>
      <c r="J1344" s="7">
        <f t="shared" si="127"/>
        <v>2.5543324865932826</v>
      </c>
      <c r="K1344" s="7">
        <f t="shared" si="127"/>
        <v>0.88907705334462328</v>
      </c>
      <c r="L1344" s="7">
        <f t="shared" si="127"/>
        <v>1.1713237369460909</v>
      </c>
      <c r="M1344" s="7">
        <f t="shared" si="127"/>
        <v>9.34236522720858</v>
      </c>
      <c r="N1344" s="7">
        <f t="shared" si="127"/>
        <v>0.73384137736381594</v>
      </c>
      <c r="O1344" s="7">
        <f t="shared" si="127"/>
        <v>9.271803556308214</v>
      </c>
      <c r="P1344" s="7">
        <f t="shared" si="127"/>
        <v>65.01552356759808</v>
      </c>
      <c r="Q1344" s="7">
        <f t="shared" si="127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28">E139/$Q139*100</f>
        <v>8.7611781627165275</v>
      </c>
      <c r="F1345" s="7">
        <f t="shared" si="128"/>
        <v>4.6838846851353884</v>
      </c>
      <c r="G1345" s="7">
        <f t="shared" si="128"/>
        <v>2.9391532737164652</v>
      </c>
      <c r="H1345" s="7">
        <f t="shared" si="128"/>
        <v>0.17509849290225751</v>
      </c>
      <c r="I1345" s="7">
        <f t="shared" si="128"/>
        <v>7.3916578075167285</v>
      </c>
      <c r="J1345" s="7">
        <f t="shared" si="128"/>
        <v>4.1585892064286156</v>
      </c>
      <c r="K1345" s="7">
        <f t="shared" si="128"/>
        <v>0.93177412294415607</v>
      </c>
      <c r="L1345" s="7">
        <f t="shared" si="128"/>
        <v>1.044337439809893</v>
      </c>
      <c r="M1345" s="7">
        <f t="shared" si="128"/>
        <v>7.5042211243824655</v>
      </c>
      <c r="N1345" s="7">
        <f t="shared" si="128"/>
        <v>0.82546432368207112</v>
      </c>
      <c r="O1345" s="7">
        <f t="shared" si="128"/>
        <v>8.3171784128572313</v>
      </c>
      <c r="P1345" s="7">
        <f t="shared" si="128"/>
        <v>68.200862985429296</v>
      </c>
      <c r="Q1345" s="7">
        <f t="shared" si="128"/>
        <v>100</v>
      </c>
      <c r="R1345"/>
    </row>
    <row r="1346" spans="1:18" ht="14.25" x14ac:dyDescent="0.45">
      <c r="A1346" s="6">
        <v>130</v>
      </c>
      <c r="B1346" s="4"/>
      <c r="C1346" s="4" t="s">
        <v>10</v>
      </c>
      <c r="D1346" s="4" t="s">
        <v>6</v>
      </c>
      <c r="E1346" s="7">
        <f t="shared" ref="E1346:Q1346" si="129">E140/$Q140*100</f>
        <v>23.546662882550496</v>
      </c>
      <c r="F1346" s="7">
        <f t="shared" si="129"/>
        <v>5.6998249846270284</v>
      </c>
      <c r="G1346" s="7">
        <f t="shared" si="129"/>
        <v>10.675937751288965</v>
      </c>
      <c r="H1346" s="7">
        <f t="shared" si="129"/>
        <v>6.1444586348800909</v>
      </c>
      <c r="I1346" s="7">
        <f t="shared" si="129"/>
        <v>24.790691074215978</v>
      </c>
      <c r="J1346" s="7">
        <f t="shared" si="129"/>
        <v>22.141809753559436</v>
      </c>
      <c r="K1346" s="7">
        <f t="shared" si="129"/>
        <v>4.6733834728726169</v>
      </c>
      <c r="L1346" s="7">
        <f t="shared" si="129"/>
        <v>6.3998864765148298</v>
      </c>
      <c r="M1346" s="7">
        <f t="shared" si="129"/>
        <v>7.1472494205572108</v>
      </c>
      <c r="N1346" s="7">
        <f t="shared" si="129"/>
        <v>5.5579206281632851</v>
      </c>
      <c r="O1346" s="7">
        <f t="shared" si="129"/>
        <v>12.54434511139492</v>
      </c>
      <c r="P1346" s="7">
        <f t="shared" si="129"/>
        <v>31.602100184475663</v>
      </c>
      <c r="Q1346" s="7">
        <f t="shared" si="129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7</v>
      </c>
      <c r="E1347" s="7">
        <f t="shared" ref="E1347:Q1347" si="130">E141/$Q141*100</f>
        <v>42.198759845818671</v>
      </c>
      <c r="F1347" s="7">
        <f t="shared" si="130"/>
        <v>8.0149153678565437</v>
      </c>
      <c r="G1347" s="7">
        <f t="shared" si="130"/>
        <v>7.8221887045416452</v>
      </c>
      <c r="H1347" s="7">
        <f t="shared" si="130"/>
        <v>7.9059829059829054</v>
      </c>
      <c r="I1347" s="7">
        <f t="shared" si="130"/>
        <v>21.036534271828387</v>
      </c>
      <c r="J1347" s="7">
        <f t="shared" si="130"/>
        <v>14.844142785319256</v>
      </c>
      <c r="K1347" s="7">
        <f t="shared" si="130"/>
        <v>3.8796715267303501</v>
      </c>
      <c r="L1347" s="7">
        <f t="shared" si="130"/>
        <v>3.4942182001005531</v>
      </c>
      <c r="M1347" s="7">
        <f t="shared" si="130"/>
        <v>12.703200938495057</v>
      </c>
      <c r="N1347" s="7">
        <f t="shared" si="130"/>
        <v>4.0305010893246189</v>
      </c>
      <c r="O1347" s="7">
        <f t="shared" si="130"/>
        <v>17.512988101223396</v>
      </c>
      <c r="P1347" s="7">
        <f t="shared" si="130"/>
        <v>26.638176638176635</v>
      </c>
      <c r="Q1347" s="7">
        <f t="shared" si="130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31">E142/$Q142*100</f>
        <v>33.441457453899133</v>
      </c>
      <c r="F1348" s="7">
        <f t="shared" si="131"/>
        <v>6.9429015774272376</v>
      </c>
      <c r="G1348" s="7">
        <f t="shared" si="131"/>
        <v>9.1579648966896237</v>
      </c>
      <c r="H1348" s="7">
        <f t="shared" si="131"/>
        <v>7.078427016218618</v>
      </c>
      <c r="I1348" s="7">
        <f t="shared" si="131"/>
        <v>22.78826927349478</v>
      </c>
      <c r="J1348" s="7">
        <f t="shared" si="131"/>
        <v>18.269273494778936</v>
      </c>
      <c r="K1348" s="7">
        <f t="shared" si="131"/>
        <v>4.2590535436569654</v>
      </c>
      <c r="L1348" s="7">
        <f t="shared" si="131"/>
        <v>4.8500333259275719</v>
      </c>
      <c r="M1348" s="7">
        <f t="shared" si="131"/>
        <v>10.099977782714953</v>
      </c>
      <c r="N1348" s="7">
        <f t="shared" si="131"/>
        <v>4.7411686291935125</v>
      </c>
      <c r="O1348" s="7">
        <f t="shared" si="131"/>
        <v>15.185514330148855</v>
      </c>
      <c r="P1348" s="7">
        <f t="shared" si="131"/>
        <v>28.973561430793154</v>
      </c>
      <c r="Q1348" s="7">
        <f t="shared" si="131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6</v>
      </c>
      <c r="E1349" s="7">
        <f t="shared" ref="E1349:Q1349" si="132">E143/$Q143*100</f>
        <v>18.050695012264921</v>
      </c>
      <c r="F1349" s="7">
        <f t="shared" si="132"/>
        <v>5.076042518397383</v>
      </c>
      <c r="G1349" s="7">
        <f t="shared" si="132"/>
        <v>8.0719542109566635</v>
      </c>
      <c r="H1349" s="7">
        <f t="shared" si="132"/>
        <v>4.287816843826656</v>
      </c>
      <c r="I1349" s="7">
        <f t="shared" si="132"/>
        <v>19.496320523303353</v>
      </c>
      <c r="J1349" s="7">
        <f t="shared" si="132"/>
        <v>16.905968928863452</v>
      </c>
      <c r="K1349" s="7">
        <f t="shared" si="132"/>
        <v>3.4995911692559281</v>
      </c>
      <c r="L1349" s="7">
        <f t="shared" si="132"/>
        <v>4.6901062959934592</v>
      </c>
      <c r="M1349" s="7">
        <f t="shared" si="132"/>
        <v>6.7636958299264114</v>
      </c>
      <c r="N1349" s="7">
        <f t="shared" si="132"/>
        <v>4.0948487326246932</v>
      </c>
      <c r="O1349" s="7">
        <f t="shared" si="132"/>
        <v>10.940310711365495</v>
      </c>
      <c r="P1349" s="7">
        <f t="shared" si="132"/>
        <v>44.013082583810302</v>
      </c>
      <c r="Q1349" s="7">
        <f t="shared" si="132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7</v>
      </c>
      <c r="E1350" s="7">
        <f t="shared" ref="E1350:Q1350" si="133">E144/$Q144*100</f>
        <v>34.741992882562279</v>
      </c>
      <c r="F1350" s="7">
        <f t="shared" si="133"/>
        <v>7.5019064565327902</v>
      </c>
      <c r="G1350" s="7">
        <f t="shared" si="133"/>
        <v>6.7742755465175399</v>
      </c>
      <c r="H1350" s="7">
        <f t="shared" si="133"/>
        <v>6.0434672089476358</v>
      </c>
      <c r="I1350" s="7">
        <f t="shared" si="133"/>
        <v>17.390061006609052</v>
      </c>
      <c r="J1350" s="7">
        <f t="shared" si="133"/>
        <v>11.826385358413829</v>
      </c>
      <c r="K1350" s="7">
        <f t="shared" si="133"/>
        <v>3.1329435688866294</v>
      </c>
      <c r="L1350" s="7">
        <f t="shared" si="133"/>
        <v>2.9105236400610064</v>
      </c>
      <c r="M1350" s="7">
        <f t="shared" si="133"/>
        <v>11.81049822064057</v>
      </c>
      <c r="N1350" s="7">
        <f t="shared" si="133"/>
        <v>3.2282663955261817</v>
      </c>
      <c r="O1350" s="7">
        <f t="shared" si="133"/>
        <v>15.40099135739705</v>
      </c>
      <c r="P1350" s="7">
        <f t="shared" si="133"/>
        <v>36.321174377224196</v>
      </c>
      <c r="Q1350" s="7">
        <f t="shared" si="133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34">E145/$Q145*100</f>
        <v>26.517422557457373</v>
      </c>
      <c r="F1351" s="7">
        <f t="shared" si="134"/>
        <v>6.3001643941591716</v>
      </c>
      <c r="G1351" s="7">
        <f t="shared" si="134"/>
        <v>7.4106308222931379</v>
      </c>
      <c r="H1351" s="7">
        <f t="shared" si="134"/>
        <v>5.1816394288108825</v>
      </c>
      <c r="I1351" s="7">
        <f t="shared" si="134"/>
        <v>18.433098024046675</v>
      </c>
      <c r="J1351" s="7">
        <f t="shared" si="134"/>
        <v>14.326467459626729</v>
      </c>
      <c r="K1351" s="7">
        <f t="shared" si="134"/>
        <v>3.3201173323018405</v>
      </c>
      <c r="L1351" s="7">
        <f t="shared" si="134"/>
        <v>3.7955710279470067</v>
      </c>
      <c r="M1351" s="7">
        <f t="shared" si="134"/>
        <v>9.3285626793024523</v>
      </c>
      <c r="N1351" s="7">
        <f t="shared" si="134"/>
        <v>3.6505173580891594</v>
      </c>
      <c r="O1351" s="7">
        <f t="shared" si="134"/>
        <v>13.20471907939271</v>
      </c>
      <c r="P1351" s="7">
        <f t="shared" si="134"/>
        <v>40.115398252909138</v>
      </c>
      <c r="Q1351" s="7">
        <f t="shared" si="134"/>
        <v>100</v>
      </c>
      <c r="R1351"/>
    </row>
    <row r="1352" spans="1:18" ht="14.25" x14ac:dyDescent="0.45">
      <c r="A1352" s="6">
        <v>136</v>
      </c>
      <c r="B1352" s="4" t="s">
        <v>59</v>
      </c>
      <c r="C1352" s="4" t="s">
        <v>5</v>
      </c>
      <c r="D1352" s="4" t="s">
        <v>6</v>
      </c>
      <c r="E1352" s="7">
        <f t="shared" ref="E1352:Q1352" si="135">E146/$Q146*100</f>
        <v>0</v>
      </c>
      <c r="F1352" s="7">
        <f t="shared" si="135"/>
        <v>5.552089831565814</v>
      </c>
      <c r="G1352" s="7">
        <f t="shared" si="135"/>
        <v>0</v>
      </c>
      <c r="H1352" s="7">
        <f t="shared" si="135"/>
        <v>0</v>
      </c>
      <c r="I1352" s="7">
        <f t="shared" si="135"/>
        <v>0</v>
      </c>
      <c r="J1352" s="7">
        <f t="shared" si="135"/>
        <v>0</v>
      </c>
      <c r="K1352" s="7">
        <f t="shared" si="135"/>
        <v>0</v>
      </c>
      <c r="L1352" s="7">
        <f t="shared" si="135"/>
        <v>0</v>
      </c>
      <c r="M1352" s="7">
        <f t="shared" si="135"/>
        <v>0.62383031815346235</v>
      </c>
      <c r="N1352" s="7">
        <f t="shared" si="135"/>
        <v>0</v>
      </c>
      <c r="O1352" s="7">
        <f t="shared" si="135"/>
        <v>2.3705552089831565</v>
      </c>
      <c r="P1352" s="7">
        <f t="shared" si="135"/>
        <v>91.57829070492825</v>
      </c>
      <c r="Q1352" s="7">
        <f t="shared" si="135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7</v>
      </c>
      <c r="E1353" s="7">
        <f t="shared" ref="E1353:Q1353" si="136">E147/$Q147*100</f>
        <v>0</v>
      </c>
      <c r="F1353" s="7">
        <f t="shared" si="136"/>
        <v>2.8714107365792758</v>
      </c>
      <c r="G1353" s="7">
        <f t="shared" si="136"/>
        <v>0</v>
      </c>
      <c r="H1353" s="7">
        <f t="shared" si="136"/>
        <v>0</v>
      </c>
      <c r="I1353" s="7">
        <f t="shared" si="136"/>
        <v>0</v>
      </c>
      <c r="J1353" s="7">
        <f t="shared" si="136"/>
        <v>0</v>
      </c>
      <c r="K1353" s="7">
        <f t="shared" si="136"/>
        <v>0</v>
      </c>
      <c r="L1353" s="7">
        <f t="shared" si="136"/>
        <v>0</v>
      </c>
      <c r="M1353" s="7">
        <f t="shared" si="136"/>
        <v>0.43695380774032461</v>
      </c>
      <c r="N1353" s="7">
        <f t="shared" si="136"/>
        <v>0</v>
      </c>
      <c r="O1353" s="7">
        <f t="shared" si="136"/>
        <v>1.5605493133583022</v>
      </c>
      <c r="P1353" s="7">
        <f t="shared" si="136"/>
        <v>94.818976279650428</v>
      </c>
      <c r="Q1353" s="7">
        <f t="shared" si="136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37">E148/$Q148*100</f>
        <v>0</v>
      </c>
      <c r="F1354" s="7">
        <f t="shared" si="137"/>
        <v>4.2732376793512161</v>
      </c>
      <c r="G1354" s="7">
        <f t="shared" si="137"/>
        <v>0</v>
      </c>
      <c r="H1354" s="7">
        <f t="shared" si="137"/>
        <v>0</v>
      </c>
      <c r="I1354" s="7">
        <f t="shared" si="137"/>
        <v>0</v>
      </c>
      <c r="J1354" s="7">
        <f t="shared" si="137"/>
        <v>9.3574547723019333E-2</v>
      </c>
      <c r="K1354" s="7">
        <f t="shared" si="137"/>
        <v>0</v>
      </c>
      <c r="L1354" s="7">
        <f t="shared" si="137"/>
        <v>0</v>
      </c>
      <c r="M1354" s="7">
        <f t="shared" si="137"/>
        <v>0.43668122270742354</v>
      </c>
      <c r="N1354" s="7">
        <f t="shared" si="137"/>
        <v>0</v>
      </c>
      <c r="O1354" s="7">
        <f t="shared" si="137"/>
        <v>1.9026824703680598</v>
      </c>
      <c r="P1354" s="7">
        <f t="shared" si="137"/>
        <v>93.387398627573305</v>
      </c>
      <c r="Q1354" s="7">
        <f t="shared" si="137"/>
        <v>100</v>
      </c>
      <c r="R1354"/>
    </row>
    <row r="1355" spans="1:18" ht="14.25" x14ac:dyDescent="0.45">
      <c r="A1355" s="6">
        <v>139</v>
      </c>
      <c r="B1355" s="4"/>
      <c r="C1355" s="4" t="s">
        <v>8</v>
      </c>
      <c r="D1355" s="4" t="s">
        <v>6</v>
      </c>
      <c r="E1355" s="7">
        <f t="shared" ref="E1355:Q1355" si="138">E149/$Q149*100</f>
        <v>0.13785497656465398</v>
      </c>
      <c r="F1355" s="7">
        <f t="shared" si="138"/>
        <v>3.4188034188034191</v>
      </c>
      <c r="G1355" s="7">
        <f t="shared" si="138"/>
        <v>0.22056796250344637</v>
      </c>
      <c r="H1355" s="7">
        <f t="shared" si="138"/>
        <v>0</v>
      </c>
      <c r="I1355" s="7">
        <f t="shared" si="138"/>
        <v>8.2712985938792394E-2</v>
      </c>
      <c r="J1355" s="7">
        <f t="shared" si="138"/>
        <v>8.2712985938792394E-2</v>
      </c>
      <c r="K1355" s="7">
        <f t="shared" si="138"/>
        <v>0.13785497656465398</v>
      </c>
      <c r="L1355" s="7">
        <f t="shared" si="138"/>
        <v>0.11028398125172319</v>
      </c>
      <c r="M1355" s="7">
        <f t="shared" si="138"/>
        <v>2.2608216156603254</v>
      </c>
      <c r="N1355" s="7">
        <f t="shared" si="138"/>
        <v>0</v>
      </c>
      <c r="O1355" s="7">
        <f t="shared" si="138"/>
        <v>2.0402536531568791</v>
      </c>
      <c r="P1355" s="7">
        <f t="shared" si="138"/>
        <v>92.087124345188869</v>
      </c>
      <c r="Q1355" s="7">
        <f t="shared" si="138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7</v>
      </c>
      <c r="E1356" s="7">
        <f t="shared" ref="E1356:Q1356" si="139">E150/$Q150*100</f>
        <v>0</v>
      </c>
      <c r="F1356" s="7">
        <f t="shared" si="139"/>
        <v>4.1654357459379616</v>
      </c>
      <c r="G1356" s="7">
        <f t="shared" si="139"/>
        <v>0.26587887740029542</v>
      </c>
      <c r="H1356" s="7">
        <f t="shared" si="139"/>
        <v>0</v>
      </c>
      <c r="I1356" s="7">
        <f t="shared" si="139"/>
        <v>0.29542097488921715</v>
      </c>
      <c r="J1356" s="7">
        <f t="shared" si="139"/>
        <v>0</v>
      </c>
      <c r="K1356" s="7">
        <f t="shared" si="139"/>
        <v>0</v>
      </c>
      <c r="L1356" s="7">
        <f t="shared" si="139"/>
        <v>0</v>
      </c>
      <c r="M1356" s="7">
        <f t="shared" si="139"/>
        <v>4.6971935007385524</v>
      </c>
      <c r="N1356" s="7">
        <f t="shared" si="139"/>
        <v>0</v>
      </c>
      <c r="O1356" s="7">
        <f t="shared" si="139"/>
        <v>2.5406203840472674</v>
      </c>
      <c r="P1356" s="7">
        <f t="shared" si="139"/>
        <v>89.601181683899554</v>
      </c>
      <c r="Q1356" s="7">
        <f t="shared" si="139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40">E151/$Q151*100</f>
        <v>8.5494442861214021E-2</v>
      </c>
      <c r="F1357" s="7">
        <f t="shared" si="140"/>
        <v>3.7047591906526076</v>
      </c>
      <c r="G1357" s="7">
        <f t="shared" si="140"/>
        <v>0.15673981191222569</v>
      </c>
      <c r="H1357" s="7">
        <f t="shared" si="140"/>
        <v>4.274722143060701E-2</v>
      </c>
      <c r="I1357" s="7">
        <f t="shared" si="140"/>
        <v>9.9743516671416357E-2</v>
      </c>
      <c r="J1357" s="7">
        <f t="shared" si="140"/>
        <v>0.15673981191222569</v>
      </c>
      <c r="K1357" s="7">
        <f t="shared" si="140"/>
        <v>8.5494442861214021E-2</v>
      </c>
      <c r="L1357" s="7">
        <f t="shared" si="140"/>
        <v>5.6996295240809347E-2</v>
      </c>
      <c r="M1357" s="7">
        <f t="shared" si="140"/>
        <v>3.3342832715873469</v>
      </c>
      <c r="N1357" s="7">
        <f t="shared" si="140"/>
        <v>0</v>
      </c>
      <c r="O1357" s="7">
        <f t="shared" si="140"/>
        <v>2.2371045882017668</v>
      </c>
      <c r="P1357" s="7">
        <f t="shared" si="140"/>
        <v>90.795098318609291</v>
      </c>
      <c r="Q1357" s="7">
        <f t="shared" si="140"/>
        <v>100</v>
      </c>
      <c r="R1357"/>
    </row>
    <row r="1358" spans="1:18" ht="14.25" x14ac:dyDescent="0.45">
      <c r="A1358" s="6">
        <v>142</v>
      </c>
      <c r="B1358" s="4"/>
      <c r="C1358" s="4" t="s">
        <v>9</v>
      </c>
      <c r="D1358" s="4" t="s">
        <v>6</v>
      </c>
      <c r="E1358" s="7">
        <f t="shared" ref="E1358:Q1358" si="141">E152/$Q152*100</f>
        <v>1.4475881965885509</v>
      </c>
      <c r="F1358" s="7">
        <f t="shared" si="141"/>
        <v>4.3123956066204379</v>
      </c>
      <c r="G1358" s="7">
        <f t="shared" si="141"/>
        <v>0.77440907020296601</v>
      </c>
      <c r="H1358" s="7">
        <f t="shared" si="141"/>
        <v>0</v>
      </c>
      <c r="I1358" s="7">
        <f t="shared" si="141"/>
        <v>3.8872298425874376</v>
      </c>
      <c r="J1358" s="7">
        <f t="shared" si="141"/>
        <v>1.7968315027585158</v>
      </c>
      <c r="K1358" s="7">
        <f t="shared" si="141"/>
        <v>0.3846737865060485</v>
      </c>
      <c r="L1358" s="7">
        <f t="shared" si="141"/>
        <v>0.23282887077997672</v>
      </c>
      <c r="M1358" s="7">
        <f t="shared" si="141"/>
        <v>2.2422432555549934</v>
      </c>
      <c r="N1358" s="7">
        <f t="shared" si="141"/>
        <v>0.24801336235258389</v>
      </c>
      <c r="O1358" s="7">
        <f t="shared" si="141"/>
        <v>5.770106797590727</v>
      </c>
      <c r="P1358" s="7">
        <f t="shared" si="141"/>
        <v>83.109783874069947</v>
      </c>
      <c r="Q1358" s="7">
        <f t="shared" si="141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7</v>
      </c>
      <c r="E1359" s="7">
        <f t="shared" ref="E1359:Q1359" si="142">E153/$Q153*100</f>
        <v>2.8760567160173549</v>
      </c>
      <c r="F1359" s="7">
        <f t="shared" si="142"/>
        <v>5.2064230442367041</v>
      </c>
      <c r="G1359" s="7">
        <f t="shared" si="142"/>
        <v>1.6639083955808025</v>
      </c>
      <c r="H1359" s="7">
        <f t="shared" si="142"/>
        <v>2.2364360155655946E-2</v>
      </c>
      <c r="I1359" s="7">
        <f t="shared" si="142"/>
        <v>2.7552891711768126</v>
      </c>
      <c r="J1359" s="7">
        <f t="shared" si="142"/>
        <v>0.66645793263854725</v>
      </c>
      <c r="K1359" s="7">
        <f t="shared" si="142"/>
        <v>0.30415529811692088</v>
      </c>
      <c r="L1359" s="7">
        <f t="shared" si="142"/>
        <v>0.20127924140090353</v>
      </c>
      <c r="M1359" s="7">
        <f t="shared" si="142"/>
        <v>3.9808561077067588</v>
      </c>
      <c r="N1359" s="7">
        <f t="shared" si="142"/>
        <v>0.2102249854631659</v>
      </c>
      <c r="O1359" s="7">
        <f t="shared" si="142"/>
        <v>6.6645793263854722</v>
      </c>
      <c r="P1359" s="7">
        <f t="shared" si="142"/>
        <v>80.399874759583128</v>
      </c>
      <c r="Q1359" s="7">
        <f t="shared" si="142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43">E154/$Q154*100</f>
        <v>2.1962627917468005</v>
      </c>
      <c r="F1360" s="7">
        <f t="shared" si="143"/>
        <v>4.7985374076976042</v>
      </c>
      <c r="G1360" s="7">
        <f t="shared" si="143"/>
        <v>1.2607735593703255</v>
      </c>
      <c r="H1360" s="7">
        <f t="shared" si="143"/>
        <v>1.6620367072678489E-2</v>
      </c>
      <c r="I1360" s="7">
        <f t="shared" si="143"/>
        <v>3.2860840040838619</v>
      </c>
      <c r="J1360" s="7">
        <f t="shared" si="143"/>
        <v>1.201415105539331</v>
      </c>
      <c r="K1360" s="7">
        <f t="shared" si="143"/>
        <v>0.33240734145356982</v>
      </c>
      <c r="L1360" s="7">
        <f t="shared" si="143"/>
        <v>0.21131609563834081</v>
      </c>
      <c r="M1360" s="7">
        <f t="shared" si="143"/>
        <v>3.1744901108815919</v>
      </c>
      <c r="N1360" s="7">
        <f t="shared" si="143"/>
        <v>0.23505947717073866</v>
      </c>
      <c r="O1360" s="7">
        <f t="shared" si="143"/>
        <v>6.2255146377947153</v>
      </c>
      <c r="P1360" s="7">
        <f t="shared" si="143"/>
        <v>81.653489089916192</v>
      </c>
      <c r="Q1360" s="7">
        <f t="shared" si="143"/>
        <v>100</v>
      </c>
      <c r="R1360"/>
    </row>
    <row r="1361" spans="1:18" ht="14.25" x14ac:dyDescent="0.45">
      <c r="A1361" s="6">
        <v>145</v>
      </c>
      <c r="B1361" s="4"/>
      <c r="C1361" s="4" t="s">
        <v>10</v>
      </c>
      <c r="D1361" s="4" t="s">
        <v>6</v>
      </c>
      <c r="E1361" s="7">
        <f t="shared" ref="E1361:Q1361" si="144">E155/$Q155*100</f>
        <v>9.9721589471020007</v>
      </c>
      <c r="F1361" s="7">
        <f t="shared" si="144"/>
        <v>5.213869906352822</v>
      </c>
      <c r="G1361" s="7">
        <f t="shared" si="144"/>
        <v>7.3146038977474053</v>
      </c>
      <c r="H1361" s="7">
        <f t="shared" si="144"/>
        <v>1.7970134143254872</v>
      </c>
      <c r="I1361" s="7">
        <f t="shared" si="144"/>
        <v>20.880789673500381</v>
      </c>
      <c r="J1361" s="7">
        <f t="shared" si="144"/>
        <v>16.173120728929387</v>
      </c>
      <c r="K1361" s="7">
        <f t="shared" si="144"/>
        <v>2.9359655783345988</v>
      </c>
      <c r="L1361" s="7">
        <f t="shared" si="144"/>
        <v>1.4932928372563907</v>
      </c>
      <c r="M1361" s="7">
        <f t="shared" si="144"/>
        <v>2.7081751455327767</v>
      </c>
      <c r="N1361" s="7">
        <f t="shared" si="144"/>
        <v>3.1384459630473294</v>
      </c>
      <c r="O1361" s="7">
        <f t="shared" si="144"/>
        <v>14.578587699316628</v>
      </c>
      <c r="P1361" s="7">
        <f t="shared" si="144"/>
        <v>44.393824348266264</v>
      </c>
      <c r="Q1361" s="7">
        <f t="shared" si="144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7</v>
      </c>
      <c r="E1362" s="7">
        <f t="shared" ref="E1362:Q1362" si="145">E156/$Q156*100</f>
        <v>19.699664098004348</v>
      </c>
      <c r="F1362" s="7">
        <f t="shared" si="145"/>
        <v>7.2712902588421269</v>
      </c>
      <c r="G1362" s="7">
        <f t="shared" si="145"/>
        <v>6.9353882631890933</v>
      </c>
      <c r="H1362" s="7">
        <f t="shared" si="145"/>
        <v>2.627939142461964</v>
      </c>
      <c r="I1362" s="7">
        <f t="shared" si="145"/>
        <v>14.74016992689192</v>
      </c>
      <c r="J1362" s="7">
        <f t="shared" si="145"/>
        <v>6.8761114404267936</v>
      </c>
      <c r="K1362" s="7">
        <f t="shared" si="145"/>
        <v>1.4028848053744321</v>
      </c>
      <c r="L1362" s="7">
        <f t="shared" si="145"/>
        <v>1.6202331555028653</v>
      </c>
      <c r="M1362" s="7">
        <f t="shared" si="145"/>
        <v>3.7146808931041297</v>
      </c>
      <c r="N1362" s="7">
        <f t="shared" si="145"/>
        <v>1.6399920964236319</v>
      </c>
      <c r="O1362" s="7">
        <f t="shared" si="145"/>
        <v>16.735822959889347</v>
      </c>
      <c r="P1362" s="7">
        <f t="shared" si="145"/>
        <v>47.401699268919181</v>
      </c>
      <c r="Q1362" s="7">
        <f t="shared" si="145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46">E157/$Q157*100</f>
        <v>15.495615495615494</v>
      </c>
      <c r="F1363" s="7">
        <f t="shared" si="146"/>
        <v>6.3270063270063268</v>
      </c>
      <c r="G1363" s="7">
        <f t="shared" si="146"/>
        <v>7.0707070707070701</v>
      </c>
      <c r="H1363" s="7">
        <f t="shared" si="146"/>
        <v>2.1645021645021645</v>
      </c>
      <c r="I1363" s="7">
        <f t="shared" si="146"/>
        <v>17.482517482517483</v>
      </c>
      <c r="J1363" s="7">
        <f t="shared" si="146"/>
        <v>10.966810966810966</v>
      </c>
      <c r="K1363" s="7">
        <f t="shared" si="146"/>
        <v>2.0646020646020649</v>
      </c>
      <c r="L1363" s="7">
        <f t="shared" si="146"/>
        <v>1.5429015429015429</v>
      </c>
      <c r="M1363" s="7">
        <f t="shared" si="146"/>
        <v>3.3300033300033305</v>
      </c>
      <c r="N1363" s="7">
        <f t="shared" si="146"/>
        <v>2.2533022533022531</v>
      </c>
      <c r="O1363" s="7">
        <f t="shared" si="146"/>
        <v>15.762015762015762</v>
      </c>
      <c r="P1363" s="7">
        <f t="shared" si="146"/>
        <v>46.065046065046069</v>
      </c>
      <c r="Q1363" s="7">
        <f t="shared" si="146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6</v>
      </c>
      <c r="E1364" s="7">
        <f t="shared" ref="E1364:Q1364" si="147">E158/$Q158*100</f>
        <v>2.373630929758491</v>
      </c>
      <c r="F1364" s="7">
        <f t="shared" si="147"/>
        <v>4.3844798396848983</v>
      </c>
      <c r="G1364" s="7">
        <f t="shared" si="147"/>
        <v>1.5582351518501882</v>
      </c>
      <c r="H1364" s="7">
        <f t="shared" si="147"/>
        <v>0.2522198804546868</v>
      </c>
      <c r="I1364" s="7">
        <f t="shared" si="147"/>
        <v>5.5211968351587606</v>
      </c>
      <c r="J1364" s="7">
        <f t="shared" si="147"/>
        <v>3.4619769892547421</v>
      </c>
      <c r="K1364" s="7">
        <f t="shared" si="147"/>
        <v>0.65991776940883806</v>
      </c>
      <c r="L1364" s="7">
        <f t="shared" si="147"/>
        <v>0.36623708668762744</v>
      </c>
      <c r="M1364" s="7">
        <f t="shared" si="147"/>
        <v>2.2181529212590263</v>
      </c>
      <c r="N1364" s="7">
        <f t="shared" si="147"/>
        <v>0.61154683343122684</v>
      </c>
      <c r="O1364" s="7">
        <f t="shared" si="147"/>
        <v>6.2813115433783651</v>
      </c>
      <c r="P1364" s="7">
        <f t="shared" si="147"/>
        <v>79.390526206682097</v>
      </c>
      <c r="Q1364" s="7">
        <f t="shared" si="147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7</v>
      </c>
      <c r="E1365" s="7">
        <f t="shared" ref="E1365:Q1365" si="148">E159/$Q159*100</f>
        <v>5.0638770598037404</v>
      </c>
      <c r="F1365" s="7">
        <f t="shared" si="148"/>
        <v>5.2860581373819668</v>
      </c>
      <c r="G1365" s="7">
        <f t="shared" si="148"/>
        <v>2.2495834104795409</v>
      </c>
      <c r="H1365" s="7">
        <f t="shared" si="148"/>
        <v>0.4289329136579646</v>
      </c>
      <c r="I1365" s="7">
        <f t="shared" si="148"/>
        <v>4.2368697154847865</v>
      </c>
      <c r="J1365" s="7">
        <f t="shared" si="148"/>
        <v>1.5552675430475837</v>
      </c>
      <c r="K1365" s="7">
        <f t="shared" si="148"/>
        <v>0.44127630685675495</v>
      </c>
      <c r="L1365" s="7">
        <f t="shared" si="148"/>
        <v>0.40116027896068629</v>
      </c>
      <c r="M1365" s="7">
        <f t="shared" si="148"/>
        <v>3.8418811331234952</v>
      </c>
      <c r="N1365" s="7">
        <f t="shared" si="148"/>
        <v>0.4104178238597791</v>
      </c>
      <c r="O1365" s="7">
        <f t="shared" si="148"/>
        <v>7.5634141825587848</v>
      </c>
      <c r="P1365" s="7">
        <f t="shared" si="148"/>
        <v>76.92094056656174</v>
      </c>
      <c r="Q1365" s="7">
        <f t="shared" si="148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49">E160/$Q160*100</f>
        <v>3.799696806689814</v>
      </c>
      <c r="F1366" s="7">
        <f t="shared" si="149"/>
        <v>4.8755440363831974</v>
      </c>
      <c r="G1366" s="7">
        <f t="shared" si="149"/>
        <v>1.9234844409669585</v>
      </c>
      <c r="H1366" s="7">
        <f t="shared" si="149"/>
        <v>0.33742481294928844</v>
      </c>
      <c r="I1366" s="7">
        <f t="shared" si="149"/>
        <v>4.8364223189398015</v>
      </c>
      <c r="J1366" s="7">
        <f t="shared" si="149"/>
        <v>2.4532576980129428</v>
      </c>
      <c r="K1366" s="7">
        <f t="shared" si="149"/>
        <v>0.53955368640683332</v>
      </c>
      <c r="L1366" s="7">
        <f t="shared" si="149"/>
        <v>0.37491645883254276</v>
      </c>
      <c r="M1366" s="7">
        <f t="shared" si="149"/>
        <v>3.0645345330660017</v>
      </c>
      <c r="N1366" s="7">
        <f t="shared" si="149"/>
        <v>0.50369211208372044</v>
      </c>
      <c r="O1366" s="7">
        <f t="shared" si="149"/>
        <v>6.9571454186838801</v>
      </c>
      <c r="P1366" s="7">
        <f t="shared" si="149"/>
        <v>78.090208160138232</v>
      </c>
      <c r="Q1366" s="7">
        <f t="shared" si="149"/>
        <v>100</v>
      </c>
      <c r="R1366"/>
    </row>
    <row r="1367" spans="1:18" ht="14.25" x14ac:dyDescent="0.45">
      <c r="A1367" s="6">
        <v>151</v>
      </c>
      <c r="B1367" s="4" t="s">
        <v>60</v>
      </c>
      <c r="C1367" s="4" t="s">
        <v>5</v>
      </c>
      <c r="D1367" s="4" t="s">
        <v>6</v>
      </c>
      <c r="E1367" s="7">
        <f t="shared" ref="E1367:Q1367" si="150">E161/$Q161*100</f>
        <v>0</v>
      </c>
      <c r="F1367" s="7">
        <f t="shared" si="150"/>
        <v>5.3811659192825116</v>
      </c>
      <c r="G1367" s="7">
        <f t="shared" si="150"/>
        <v>0</v>
      </c>
      <c r="H1367" s="7">
        <f t="shared" si="150"/>
        <v>0</v>
      </c>
      <c r="I1367" s="7">
        <f t="shared" si="150"/>
        <v>0</v>
      </c>
      <c r="J1367" s="7">
        <f t="shared" si="150"/>
        <v>0</v>
      </c>
      <c r="K1367" s="7">
        <f t="shared" si="150"/>
        <v>0</v>
      </c>
      <c r="L1367" s="7">
        <f t="shared" si="150"/>
        <v>0</v>
      </c>
      <c r="M1367" s="7">
        <f t="shared" si="150"/>
        <v>1.3452914798206279</v>
      </c>
      <c r="N1367" s="7">
        <f t="shared" si="150"/>
        <v>0</v>
      </c>
      <c r="O1367" s="7">
        <f t="shared" si="150"/>
        <v>4.9327354260089686</v>
      </c>
      <c r="P1367" s="7">
        <f t="shared" si="150"/>
        <v>89.237668161434982</v>
      </c>
      <c r="Q1367" s="7">
        <f t="shared" si="150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7</v>
      </c>
      <c r="E1368" s="7">
        <f t="shared" ref="E1368:Q1368" si="151">E162/$Q162*100</f>
        <v>0</v>
      </c>
      <c r="F1368" s="7">
        <f t="shared" si="151"/>
        <v>6.0344827586206895</v>
      </c>
      <c r="G1368" s="7">
        <f t="shared" si="151"/>
        <v>0</v>
      </c>
      <c r="H1368" s="7">
        <f t="shared" si="151"/>
        <v>0</v>
      </c>
      <c r="I1368" s="7">
        <f t="shared" si="151"/>
        <v>0</v>
      </c>
      <c r="J1368" s="7">
        <f t="shared" si="151"/>
        <v>0</v>
      </c>
      <c r="K1368" s="7">
        <f t="shared" si="151"/>
        <v>0</v>
      </c>
      <c r="L1368" s="7">
        <f t="shared" si="151"/>
        <v>0</v>
      </c>
      <c r="M1368" s="7">
        <f t="shared" si="151"/>
        <v>0</v>
      </c>
      <c r="N1368" s="7">
        <f t="shared" si="151"/>
        <v>0</v>
      </c>
      <c r="O1368" s="7">
        <f t="shared" si="151"/>
        <v>3.4482758620689653</v>
      </c>
      <c r="P1368" s="7">
        <f t="shared" si="151"/>
        <v>92.241379310344826</v>
      </c>
      <c r="Q1368" s="7">
        <f t="shared" si="151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52">E163/$Q163*100</f>
        <v>0</v>
      </c>
      <c r="F1369" s="7">
        <f t="shared" si="152"/>
        <v>4.112554112554113</v>
      </c>
      <c r="G1369" s="7">
        <f t="shared" si="152"/>
        <v>0</v>
      </c>
      <c r="H1369" s="7">
        <f t="shared" si="152"/>
        <v>0</v>
      </c>
      <c r="I1369" s="7">
        <f t="shared" si="152"/>
        <v>0.64935064935064934</v>
      </c>
      <c r="J1369" s="7">
        <f t="shared" si="152"/>
        <v>0</v>
      </c>
      <c r="K1369" s="7">
        <f t="shared" si="152"/>
        <v>0</v>
      </c>
      <c r="L1369" s="7">
        <f t="shared" si="152"/>
        <v>0</v>
      </c>
      <c r="M1369" s="7">
        <f t="shared" si="152"/>
        <v>0.86580086580086579</v>
      </c>
      <c r="N1369" s="7">
        <f t="shared" si="152"/>
        <v>0</v>
      </c>
      <c r="O1369" s="7">
        <f t="shared" si="152"/>
        <v>3.4632034632034632</v>
      </c>
      <c r="P1369" s="7">
        <f t="shared" si="152"/>
        <v>90.043290043290042</v>
      </c>
      <c r="Q1369" s="7">
        <f t="shared" si="152"/>
        <v>100</v>
      </c>
      <c r="R1369"/>
    </row>
    <row r="1370" spans="1:18" ht="14.25" x14ac:dyDescent="0.45">
      <c r="A1370" s="6">
        <v>154</v>
      </c>
      <c r="B1370" s="4"/>
      <c r="C1370" s="4" t="s">
        <v>8</v>
      </c>
      <c r="D1370" s="4" t="s">
        <v>6</v>
      </c>
      <c r="E1370" s="7">
        <f t="shared" ref="E1370:Q1370" si="153">E164/$Q164*100</f>
        <v>0</v>
      </c>
      <c r="F1370" s="7">
        <f t="shared" si="153"/>
        <v>4.0572792362768499</v>
      </c>
      <c r="G1370" s="7">
        <f t="shared" si="153"/>
        <v>0</v>
      </c>
      <c r="H1370" s="7">
        <f t="shared" si="153"/>
        <v>0</v>
      </c>
      <c r="I1370" s="7">
        <f t="shared" si="153"/>
        <v>0</v>
      </c>
      <c r="J1370" s="7">
        <f t="shared" si="153"/>
        <v>0.95465393794749409</v>
      </c>
      <c r="K1370" s="7">
        <f t="shared" si="153"/>
        <v>0</v>
      </c>
      <c r="L1370" s="7">
        <f t="shared" si="153"/>
        <v>0</v>
      </c>
      <c r="M1370" s="7">
        <f t="shared" si="153"/>
        <v>2.8639618138424821</v>
      </c>
      <c r="N1370" s="7">
        <f t="shared" si="153"/>
        <v>0</v>
      </c>
      <c r="O1370" s="7">
        <f t="shared" si="153"/>
        <v>0.95465393794749409</v>
      </c>
      <c r="P1370" s="7">
        <f t="shared" si="153"/>
        <v>91.885441527446304</v>
      </c>
      <c r="Q1370" s="7">
        <f t="shared" si="153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7</v>
      </c>
      <c r="E1371" s="7">
        <f t="shared" ref="E1371:Q1371" si="154">E165/$Q165*100</f>
        <v>0</v>
      </c>
      <c r="F1371" s="7">
        <f t="shared" si="154"/>
        <v>3.5320088300220749</v>
      </c>
      <c r="G1371" s="7">
        <f t="shared" si="154"/>
        <v>0</v>
      </c>
      <c r="H1371" s="7">
        <f t="shared" si="154"/>
        <v>0</v>
      </c>
      <c r="I1371" s="7">
        <f t="shared" si="154"/>
        <v>0</v>
      </c>
      <c r="J1371" s="7">
        <f t="shared" si="154"/>
        <v>0</v>
      </c>
      <c r="K1371" s="7">
        <f t="shared" si="154"/>
        <v>0</v>
      </c>
      <c r="L1371" s="7">
        <f t="shared" si="154"/>
        <v>0</v>
      </c>
      <c r="M1371" s="7">
        <f t="shared" si="154"/>
        <v>7.7262693156732896</v>
      </c>
      <c r="N1371" s="7">
        <f t="shared" si="154"/>
        <v>0</v>
      </c>
      <c r="O1371" s="7">
        <f t="shared" si="154"/>
        <v>2.6490066225165565</v>
      </c>
      <c r="P1371" s="7">
        <f t="shared" si="154"/>
        <v>88.079470198675494</v>
      </c>
      <c r="Q1371" s="7">
        <f t="shared" si="154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55">E166/$Q166*100</f>
        <v>0</v>
      </c>
      <c r="F1372" s="7">
        <f t="shared" si="155"/>
        <v>3.6571428571428575</v>
      </c>
      <c r="G1372" s="7">
        <f t="shared" si="155"/>
        <v>0</v>
      </c>
      <c r="H1372" s="7">
        <f t="shared" si="155"/>
        <v>0</v>
      </c>
      <c r="I1372" s="7">
        <f t="shared" si="155"/>
        <v>0</v>
      </c>
      <c r="J1372" s="7">
        <f t="shared" si="155"/>
        <v>0.45714285714285718</v>
      </c>
      <c r="K1372" s="7">
        <f t="shared" si="155"/>
        <v>0</v>
      </c>
      <c r="L1372" s="7">
        <f t="shared" si="155"/>
        <v>0</v>
      </c>
      <c r="M1372" s="7">
        <f t="shared" si="155"/>
        <v>4.6857142857142851</v>
      </c>
      <c r="N1372" s="7">
        <f t="shared" si="155"/>
        <v>0</v>
      </c>
      <c r="O1372" s="7">
        <f t="shared" si="155"/>
        <v>2.6285714285714286</v>
      </c>
      <c r="P1372" s="7">
        <f t="shared" si="155"/>
        <v>89.600000000000009</v>
      </c>
      <c r="Q1372" s="7">
        <f t="shared" si="155"/>
        <v>100</v>
      </c>
      <c r="R1372"/>
    </row>
    <row r="1373" spans="1:18" ht="14.25" x14ac:dyDescent="0.45">
      <c r="A1373" s="6">
        <v>157</v>
      </c>
      <c r="B1373" s="4"/>
      <c r="C1373" s="4" t="s">
        <v>9</v>
      </c>
      <c r="D1373" s="4" t="s">
        <v>6</v>
      </c>
      <c r="E1373" s="7">
        <f t="shared" ref="E1373:Q1373" si="156">E167/$Q167*100</f>
        <v>6.4614343707713129</v>
      </c>
      <c r="F1373" s="7">
        <f t="shared" si="156"/>
        <v>3.3491204330175912</v>
      </c>
      <c r="G1373" s="7">
        <f t="shared" si="156"/>
        <v>2.503382949932341</v>
      </c>
      <c r="H1373" s="7">
        <f t="shared" si="156"/>
        <v>0.2706359945872801</v>
      </c>
      <c r="I1373" s="7">
        <f t="shared" si="156"/>
        <v>8.9648173207036539</v>
      </c>
      <c r="J1373" s="7">
        <f t="shared" si="156"/>
        <v>6.6813261163734774</v>
      </c>
      <c r="K1373" s="7">
        <f t="shared" si="156"/>
        <v>1.1332882273342355</v>
      </c>
      <c r="L1373" s="7">
        <f t="shared" si="156"/>
        <v>1.5561569688768606</v>
      </c>
      <c r="M1373" s="7">
        <f t="shared" si="156"/>
        <v>7.493234100135318</v>
      </c>
      <c r="N1373" s="7">
        <f t="shared" si="156"/>
        <v>1.0825439783491204</v>
      </c>
      <c r="O1373" s="7">
        <f t="shared" si="156"/>
        <v>9.049391069012179</v>
      </c>
      <c r="P1373" s="7">
        <f t="shared" si="156"/>
        <v>67.574424898511495</v>
      </c>
      <c r="Q1373" s="7">
        <f t="shared" si="156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7</v>
      </c>
      <c r="E1374" s="7">
        <f t="shared" ref="E1374:Q1374" si="157">E168/$Q168*100</f>
        <v>13.259878419452885</v>
      </c>
      <c r="F1374" s="7">
        <f t="shared" si="157"/>
        <v>6.193009118541033</v>
      </c>
      <c r="G1374" s="7">
        <f t="shared" si="157"/>
        <v>3.5334346504559271</v>
      </c>
      <c r="H1374" s="7">
        <f t="shared" si="157"/>
        <v>0.1899696048632219</v>
      </c>
      <c r="I1374" s="7">
        <f t="shared" si="157"/>
        <v>5.9460486322188446</v>
      </c>
      <c r="J1374" s="7">
        <f t="shared" si="157"/>
        <v>2.43161094224924</v>
      </c>
      <c r="K1374" s="7">
        <f t="shared" si="157"/>
        <v>0.85486322188449848</v>
      </c>
      <c r="L1374" s="7">
        <f t="shared" si="157"/>
        <v>1.4247720364741641</v>
      </c>
      <c r="M1374" s="7">
        <f t="shared" si="157"/>
        <v>11.322188449848024</v>
      </c>
      <c r="N1374" s="7">
        <f t="shared" si="157"/>
        <v>0.66489361702127658</v>
      </c>
      <c r="O1374" s="7">
        <f t="shared" si="157"/>
        <v>11.72112462006079</v>
      </c>
      <c r="P1374" s="7">
        <f t="shared" si="157"/>
        <v>62.784954407294833</v>
      </c>
      <c r="Q1374" s="7">
        <f t="shared" si="157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58">E169/$Q169*100</f>
        <v>9.6171050277330465</v>
      </c>
      <c r="F1375" s="7">
        <f t="shared" si="158"/>
        <v>4.6788334227947752</v>
      </c>
      <c r="G1375" s="7">
        <f t="shared" si="158"/>
        <v>2.9343353014850599</v>
      </c>
      <c r="H1375" s="7">
        <f t="shared" si="158"/>
        <v>0.23259974950796208</v>
      </c>
      <c r="I1375" s="7">
        <f t="shared" si="158"/>
        <v>7.5415995705850776</v>
      </c>
      <c r="J1375" s="7">
        <f t="shared" si="158"/>
        <v>4.7056718554303094</v>
      </c>
      <c r="K1375" s="7">
        <f t="shared" si="158"/>
        <v>1.0198604401502953</v>
      </c>
      <c r="L1375" s="7">
        <f t="shared" si="158"/>
        <v>1.5208445160135982</v>
      </c>
      <c r="M1375" s="7">
        <f t="shared" si="158"/>
        <v>9.3487207013777063</v>
      </c>
      <c r="N1375" s="7">
        <f t="shared" si="158"/>
        <v>0.88566827697262474</v>
      </c>
      <c r="O1375" s="7">
        <f t="shared" si="158"/>
        <v>10.314904276256934</v>
      </c>
      <c r="P1375" s="7">
        <f t="shared" si="158"/>
        <v>65.333691179101805</v>
      </c>
      <c r="Q1375" s="7">
        <f t="shared" si="158"/>
        <v>100</v>
      </c>
      <c r="R1375"/>
    </row>
    <row r="1376" spans="1:18" ht="14.25" x14ac:dyDescent="0.45">
      <c r="A1376" s="6">
        <v>160</v>
      </c>
      <c r="B1376" s="4"/>
      <c r="C1376" s="4" t="s">
        <v>10</v>
      </c>
      <c r="D1376" s="4" t="s">
        <v>6</v>
      </c>
      <c r="E1376" s="7">
        <f t="shared" ref="E1376:Q1376" si="159">E170/$Q170*100</f>
        <v>20.466786355475762</v>
      </c>
      <c r="F1376" s="7">
        <f t="shared" si="159"/>
        <v>5.4067117801408644</v>
      </c>
      <c r="G1376" s="7">
        <f t="shared" si="159"/>
        <v>9.667173042397458</v>
      </c>
      <c r="H1376" s="7">
        <f t="shared" si="159"/>
        <v>5.5379091285734008</v>
      </c>
      <c r="I1376" s="7">
        <f t="shared" si="159"/>
        <v>22.434746581963815</v>
      </c>
      <c r="J1376" s="7">
        <f t="shared" si="159"/>
        <v>21.412788288910374</v>
      </c>
      <c r="K1376" s="7">
        <f t="shared" si="159"/>
        <v>5.0683607236569532</v>
      </c>
      <c r="L1376" s="7">
        <f t="shared" si="159"/>
        <v>5.6138654881922383</v>
      </c>
      <c r="M1376" s="7">
        <f t="shared" si="159"/>
        <v>7.4989642314597429</v>
      </c>
      <c r="N1376" s="7">
        <f t="shared" si="159"/>
        <v>5.9729319154812872</v>
      </c>
      <c r="O1376" s="7">
        <f t="shared" si="159"/>
        <v>14.631956912028727</v>
      </c>
      <c r="P1376" s="7">
        <f t="shared" si="159"/>
        <v>33.917967131611654</v>
      </c>
      <c r="Q1376" s="7">
        <f t="shared" si="159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7</v>
      </c>
      <c r="E1377" s="7">
        <f t="shared" ref="E1377:Q1377" si="160">E171/$Q171*100</f>
        <v>40.085134612195255</v>
      </c>
      <c r="F1377" s="7">
        <f t="shared" si="160"/>
        <v>8.1430703742605992</v>
      </c>
      <c r="G1377" s="7">
        <f t="shared" si="160"/>
        <v>7.5570788877218202</v>
      </c>
      <c r="H1377" s="7">
        <f t="shared" si="160"/>
        <v>7.7671513074244007</v>
      </c>
      <c r="I1377" s="7">
        <f t="shared" si="160"/>
        <v>19.299021504781912</v>
      </c>
      <c r="J1377" s="7">
        <f t="shared" si="160"/>
        <v>13.079772237271269</v>
      </c>
      <c r="K1377" s="7">
        <f t="shared" si="160"/>
        <v>3.6541544585106971</v>
      </c>
      <c r="L1377" s="7">
        <f t="shared" si="160"/>
        <v>2.8193930012714907</v>
      </c>
      <c r="M1377" s="7">
        <f t="shared" si="160"/>
        <v>13.162695560838078</v>
      </c>
      <c r="N1377" s="7">
        <f t="shared" si="160"/>
        <v>3.8918679860688816</v>
      </c>
      <c r="O1377" s="7">
        <f t="shared" si="160"/>
        <v>20.222234507159047</v>
      </c>
      <c r="P1377" s="7">
        <f t="shared" si="160"/>
        <v>27.862236718447676</v>
      </c>
      <c r="Q1377" s="7">
        <f t="shared" si="160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61">E172/$Q172*100</f>
        <v>31.355151664005891</v>
      </c>
      <c r="F1378" s="7">
        <f t="shared" si="161"/>
        <v>6.9231241557165664</v>
      </c>
      <c r="G1378" s="7">
        <f t="shared" si="161"/>
        <v>8.4888861598919316</v>
      </c>
      <c r="H1378" s="7">
        <f t="shared" si="161"/>
        <v>6.7634778337222157</v>
      </c>
      <c r="I1378" s="7">
        <f t="shared" si="161"/>
        <v>20.68647918457571</v>
      </c>
      <c r="J1378" s="7">
        <f t="shared" si="161"/>
        <v>16.778214417290922</v>
      </c>
      <c r="K1378" s="7">
        <f t="shared" si="161"/>
        <v>4.2858897212329605</v>
      </c>
      <c r="L1378" s="7">
        <f t="shared" si="161"/>
        <v>4.0801915755863938</v>
      </c>
      <c r="M1378" s="7">
        <f t="shared" si="161"/>
        <v>10.622620655777968</v>
      </c>
      <c r="N1378" s="7">
        <f t="shared" si="161"/>
        <v>4.813950632445045</v>
      </c>
      <c r="O1378" s="7">
        <f t="shared" si="161"/>
        <v>17.742232592410659</v>
      </c>
      <c r="P1378" s="7">
        <f t="shared" si="161"/>
        <v>30.538499324573255</v>
      </c>
      <c r="Q1378" s="7">
        <f t="shared" si="161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6</v>
      </c>
      <c r="E1379" s="7">
        <f t="shared" ref="E1379:Q1379" si="162">E173/$Q173*100</f>
        <v>15.883052056096981</v>
      </c>
      <c r="F1379" s="7">
        <f t="shared" si="162"/>
        <v>4.8252911813643928</v>
      </c>
      <c r="G1379" s="7">
        <f t="shared" si="162"/>
        <v>7.3353933919657708</v>
      </c>
      <c r="H1379" s="7">
        <f t="shared" si="162"/>
        <v>3.8982647967672923</v>
      </c>
      <c r="I1379" s="7">
        <f t="shared" si="162"/>
        <v>17.993819824102687</v>
      </c>
      <c r="J1379" s="7">
        <f t="shared" si="162"/>
        <v>16.629427145234132</v>
      </c>
      <c r="K1379" s="7">
        <f t="shared" si="162"/>
        <v>3.8126931304967906</v>
      </c>
      <c r="L1379" s="7">
        <f t="shared" si="162"/>
        <v>4.3071072022819106</v>
      </c>
      <c r="M1379" s="7">
        <f t="shared" si="162"/>
        <v>7.3306394105062997</v>
      </c>
      <c r="N1379" s="7">
        <f t="shared" si="162"/>
        <v>4.435464701687664</v>
      </c>
      <c r="O1379" s="7">
        <f t="shared" si="162"/>
        <v>12.70739244116948</v>
      </c>
      <c r="P1379" s="7">
        <f t="shared" si="162"/>
        <v>45.124792013311151</v>
      </c>
      <c r="Q1379" s="7">
        <f t="shared" si="162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7</v>
      </c>
      <c r="E1380" s="7">
        <f t="shared" ref="E1380:Q1380" si="163">E174/$Q174*100</f>
        <v>33.039427715854266</v>
      </c>
      <c r="F1380" s="7">
        <f t="shared" si="163"/>
        <v>7.5652969555814336</v>
      </c>
      <c r="G1380" s="7">
        <f t="shared" si="163"/>
        <v>6.4465147230078195</v>
      </c>
      <c r="H1380" s="7">
        <f t="shared" si="163"/>
        <v>5.8767260023290637</v>
      </c>
      <c r="I1380" s="7">
        <f t="shared" si="163"/>
        <v>15.825153884545001</v>
      </c>
      <c r="J1380" s="7">
        <f t="shared" si="163"/>
        <v>10.380968224920977</v>
      </c>
      <c r="K1380" s="7">
        <f t="shared" si="163"/>
        <v>2.9446015637997003</v>
      </c>
      <c r="L1380" s="7">
        <f t="shared" si="163"/>
        <v>2.441357511229413</v>
      </c>
      <c r="M1380" s="7">
        <f t="shared" si="163"/>
        <v>12.506238562635168</v>
      </c>
      <c r="N1380" s="7">
        <f t="shared" si="163"/>
        <v>3.0652137747462982</v>
      </c>
      <c r="O1380" s="7">
        <f t="shared" si="163"/>
        <v>17.867243387123608</v>
      </c>
      <c r="P1380" s="7">
        <f t="shared" si="163"/>
        <v>37.248377973714859</v>
      </c>
      <c r="Q1380" s="7">
        <f t="shared" si="163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64">E175/$Q175*100</f>
        <v>25.048802129547472</v>
      </c>
      <c r="F1381" s="7">
        <f t="shared" si="164"/>
        <v>6.2954747116237799</v>
      </c>
      <c r="G1381" s="7">
        <f t="shared" si="164"/>
        <v>6.8722271517302573</v>
      </c>
      <c r="H1381" s="7">
        <f t="shared" si="164"/>
        <v>4.9600709849157054</v>
      </c>
      <c r="I1381" s="7">
        <f t="shared" si="164"/>
        <v>16.825643300798578</v>
      </c>
      <c r="J1381" s="7">
        <f t="shared" si="164"/>
        <v>13.291925465838508</v>
      </c>
      <c r="K1381" s="7">
        <f t="shared" si="164"/>
        <v>3.3362910381543922</v>
      </c>
      <c r="L1381" s="7">
        <f t="shared" si="164"/>
        <v>3.3141082519964504</v>
      </c>
      <c r="M1381" s="7">
        <f t="shared" si="164"/>
        <v>10.082076308784384</v>
      </c>
      <c r="N1381" s="7">
        <f t="shared" si="164"/>
        <v>3.7133984028393971</v>
      </c>
      <c r="O1381" s="7">
        <f t="shared" si="164"/>
        <v>15.452528837622006</v>
      </c>
      <c r="P1381" s="7">
        <f t="shared" si="164"/>
        <v>40.922803904170365</v>
      </c>
      <c r="Q1381" s="7">
        <f t="shared" si="164"/>
        <v>100</v>
      </c>
      <c r="R1381"/>
    </row>
    <row r="1382" spans="1:18" ht="14.25" x14ac:dyDescent="0.45">
      <c r="A1382" s="6">
        <v>166</v>
      </c>
      <c r="B1382" s="4" t="s">
        <v>61</v>
      </c>
      <c r="C1382" s="4" t="s">
        <v>5</v>
      </c>
      <c r="D1382" s="4" t="s">
        <v>6</v>
      </c>
      <c r="E1382" s="7">
        <f t="shared" ref="E1382:Q1382" si="165">E176/$Q176*100</f>
        <v>0</v>
      </c>
      <c r="F1382" s="7">
        <f t="shared" si="165"/>
        <v>6.4965197215777257</v>
      </c>
      <c r="G1382" s="7">
        <f t="shared" si="165"/>
        <v>0</v>
      </c>
      <c r="H1382" s="7">
        <f t="shared" si="165"/>
        <v>0</v>
      </c>
      <c r="I1382" s="7">
        <f t="shared" si="165"/>
        <v>0</v>
      </c>
      <c r="J1382" s="7">
        <f t="shared" si="165"/>
        <v>0</v>
      </c>
      <c r="K1382" s="7">
        <f t="shared" si="165"/>
        <v>0</v>
      </c>
      <c r="L1382" s="7">
        <f t="shared" si="165"/>
        <v>0</v>
      </c>
      <c r="M1382" s="7">
        <f t="shared" si="165"/>
        <v>1.6241299303944314</v>
      </c>
      <c r="N1382" s="7">
        <f t="shared" si="165"/>
        <v>0</v>
      </c>
      <c r="O1382" s="7">
        <f t="shared" si="165"/>
        <v>1.9721577726218096</v>
      </c>
      <c r="P1382" s="7">
        <f t="shared" si="165"/>
        <v>89.443155452436201</v>
      </c>
      <c r="Q1382" s="7">
        <f t="shared" si="165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7</v>
      </c>
      <c r="E1383" s="7">
        <f t="shared" ref="E1383:Q1383" si="166">E177/$Q177*100</f>
        <v>0</v>
      </c>
      <c r="F1383" s="7">
        <f t="shared" si="166"/>
        <v>5.250875145857643</v>
      </c>
      <c r="G1383" s="7">
        <f t="shared" si="166"/>
        <v>0.3500583430571762</v>
      </c>
      <c r="H1383" s="7">
        <f t="shared" si="166"/>
        <v>0</v>
      </c>
      <c r="I1383" s="7">
        <f t="shared" si="166"/>
        <v>0.3500583430571762</v>
      </c>
      <c r="J1383" s="7">
        <f t="shared" si="166"/>
        <v>0.3500583430571762</v>
      </c>
      <c r="K1383" s="7">
        <f t="shared" si="166"/>
        <v>0</v>
      </c>
      <c r="L1383" s="7">
        <f t="shared" si="166"/>
        <v>0</v>
      </c>
      <c r="M1383" s="7">
        <f t="shared" si="166"/>
        <v>2.4504084014002334</v>
      </c>
      <c r="N1383" s="7">
        <f t="shared" si="166"/>
        <v>0</v>
      </c>
      <c r="O1383" s="7">
        <f t="shared" si="166"/>
        <v>1.8669778296382729</v>
      </c>
      <c r="P1383" s="7">
        <f t="shared" si="166"/>
        <v>90.198366394399059</v>
      </c>
      <c r="Q1383" s="7">
        <f t="shared" si="166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67">E178/$Q178*100</f>
        <v>0</v>
      </c>
      <c r="F1384" s="7">
        <f t="shared" si="167"/>
        <v>5.9440559440559442</v>
      </c>
      <c r="G1384" s="7">
        <f t="shared" si="167"/>
        <v>0.17482517482517482</v>
      </c>
      <c r="H1384" s="7">
        <f t="shared" si="167"/>
        <v>0</v>
      </c>
      <c r="I1384" s="7">
        <f t="shared" si="167"/>
        <v>0.23310023310023309</v>
      </c>
      <c r="J1384" s="7">
        <f t="shared" si="167"/>
        <v>0.17482517482517482</v>
      </c>
      <c r="K1384" s="7">
        <f t="shared" si="167"/>
        <v>0</v>
      </c>
      <c r="L1384" s="7">
        <f t="shared" si="167"/>
        <v>0</v>
      </c>
      <c r="M1384" s="7">
        <f t="shared" si="167"/>
        <v>1.6317016317016315</v>
      </c>
      <c r="N1384" s="7">
        <f t="shared" si="167"/>
        <v>0</v>
      </c>
      <c r="O1384" s="7">
        <f t="shared" si="167"/>
        <v>2.0979020979020979</v>
      </c>
      <c r="P1384" s="7">
        <f t="shared" si="167"/>
        <v>90.151515151515156</v>
      </c>
      <c r="Q1384" s="7">
        <f t="shared" si="167"/>
        <v>100</v>
      </c>
      <c r="R1384"/>
    </row>
    <row r="1385" spans="1:18" ht="14.25" x14ac:dyDescent="0.45">
      <c r="A1385" s="6">
        <v>169</v>
      </c>
      <c r="B1385" s="4"/>
      <c r="C1385" s="4" t="s">
        <v>8</v>
      </c>
      <c r="D1385" s="4" t="s">
        <v>6</v>
      </c>
      <c r="E1385" s="7">
        <f t="shared" ref="E1385:Q1385" si="168">E179/$Q179*100</f>
        <v>0.20604395604395606</v>
      </c>
      <c r="F1385" s="7">
        <f t="shared" si="168"/>
        <v>6.5247252747252755</v>
      </c>
      <c r="G1385" s="7">
        <f t="shared" si="168"/>
        <v>0.34340659340659341</v>
      </c>
      <c r="H1385" s="7">
        <f t="shared" si="168"/>
        <v>0</v>
      </c>
      <c r="I1385" s="7">
        <f t="shared" si="168"/>
        <v>0.68681318681318682</v>
      </c>
      <c r="J1385" s="7">
        <f t="shared" si="168"/>
        <v>0.20604395604395606</v>
      </c>
      <c r="K1385" s="7">
        <f t="shared" si="168"/>
        <v>0</v>
      </c>
      <c r="L1385" s="7">
        <f t="shared" si="168"/>
        <v>0</v>
      </c>
      <c r="M1385" s="7">
        <f t="shared" si="168"/>
        <v>5.8379120879120876</v>
      </c>
      <c r="N1385" s="7">
        <f t="shared" si="168"/>
        <v>0</v>
      </c>
      <c r="O1385" s="7">
        <f t="shared" si="168"/>
        <v>3.8461538461538463</v>
      </c>
      <c r="P1385" s="7">
        <f t="shared" si="168"/>
        <v>84.684065934065927</v>
      </c>
      <c r="Q1385" s="7">
        <f t="shared" si="168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7</v>
      </c>
      <c r="E1386" s="7">
        <f t="shared" ref="E1386:Q1386" si="169">E180/$Q180*100</f>
        <v>0.79250720461095103</v>
      </c>
      <c r="F1386" s="7">
        <f t="shared" si="169"/>
        <v>9.6541786743515843</v>
      </c>
      <c r="G1386" s="7">
        <f t="shared" si="169"/>
        <v>0.57636887608069165</v>
      </c>
      <c r="H1386" s="7">
        <f t="shared" si="169"/>
        <v>0</v>
      </c>
      <c r="I1386" s="7">
        <f t="shared" si="169"/>
        <v>0.86455331412103753</v>
      </c>
      <c r="J1386" s="7">
        <f t="shared" si="169"/>
        <v>0.28818443804034583</v>
      </c>
      <c r="K1386" s="7">
        <f t="shared" si="169"/>
        <v>0</v>
      </c>
      <c r="L1386" s="7">
        <f t="shared" si="169"/>
        <v>0</v>
      </c>
      <c r="M1386" s="7">
        <f t="shared" si="169"/>
        <v>15.273775216138327</v>
      </c>
      <c r="N1386" s="7">
        <f t="shared" si="169"/>
        <v>0</v>
      </c>
      <c r="O1386" s="7">
        <f t="shared" si="169"/>
        <v>5.9798270893371761</v>
      </c>
      <c r="P1386" s="7">
        <f t="shared" si="169"/>
        <v>72.622478386167145</v>
      </c>
      <c r="Q1386" s="7">
        <f t="shared" si="169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70">E181/$Q181*100</f>
        <v>0.63246661981728747</v>
      </c>
      <c r="F1387" s="7">
        <f t="shared" si="170"/>
        <v>7.8706957132817985</v>
      </c>
      <c r="G1387" s="7">
        <f t="shared" si="170"/>
        <v>0.35137034434293746</v>
      </c>
      <c r="H1387" s="7">
        <f t="shared" si="170"/>
        <v>0</v>
      </c>
      <c r="I1387" s="7">
        <f t="shared" si="170"/>
        <v>0.84328882642304981</v>
      </c>
      <c r="J1387" s="7">
        <f t="shared" si="170"/>
        <v>0.31623330990864373</v>
      </c>
      <c r="K1387" s="7">
        <f t="shared" si="170"/>
        <v>0</v>
      </c>
      <c r="L1387" s="7">
        <f t="shared" si="170"/>
        <v>0</v>
      </c>
      <c r="M1387" s="7">
        <f t="shared" si="170"/>
        <v>10.435699226985243</v>
      </c>
      <c r="N1387" s="7">
        <f t="shared" si="170"/>
        <v>0</v>
      </c>
      <c r="O1387" s="7">
        <f t="shared" si="170"/>
        <v>4.8840477863668301</v>
      </c>
      <c r="P1387" s="7">
        <f t="shared" si="170"/>
        <v>78.88264230498946</v>
      </c>
      <c r="Q1387" s="7">
        <f t="shared" si="170"/>
        <v>100</v>
      </c>
      <c r="R1387"/>
    </row>
    <row r="1388" spans="1:18" ht="14.25" x14ac:dyDescent="0.45">
      <c r="A1388" s="6">
        <v>172</v>
      </c>
      <c r="B1388" s="4"/>
      <c r="C1388" s="4" t="s">
        <v>9</v>
      </c>
      <c r="D1388" s="4" t="s">
        <v>6</v>
      </c>
      <c r="E1388" s="7">
        <f t="shared" ref="E1388:Q1388" si="171">E182/$Q182*100</f>
        <v>2.8371550719005052</v>
      </c>
      <c r="F1388" s="7">
        <f t="shared" si="171"/>
        <v>7.8021764477263886</v>
      </c>
      <c r="G1388" s="7">
        <f t="shared" si="171"/>
        <v>1.729498639720171</v>
      </c>
      <c r="H1388" s="7">
        <f t="shared" si="171"/>
        <v>4.8581422464049749E-2</v>
      </c>
      <c r="I1388" s="7">
        <f t="shared" si="171"/>
        <v>4.935872522347454</v>
      </c>
      <c r="J1388" s="7">
        <f t="shared" si="171"/>
        <v>2.8274387874076954</v>
      </c>
      <c r="K1388" s="7">
        <f t="shared" si="171"/>
        <v>0.50524679362611735</v>
      </c>
      <c r="L1388" s="7">
        <f t="shared" si="171"/>
        <v>0.48581422464049745</v>
      </c>
      <c r="M1388" s="7">
        <f t="shared" si="171"/>
        <v>7.5981344733773808</v>
      </c>
      <c r="N1388" s="7">
        <f t="shared" si="171"/>
        <v>0.34978624174115819</v>
      </c>
      <c r="O1388" s="7">
        <f t="shared" si="171"/>
        <v>7.3940924990283721</v>
      </c>
      <c r="P1388" s="7">
        <f t="shared" si="171"/>
        <v>71.346677030703461</v>
      </c>
      <c r="Q1388" s="7">
        <f t="shared" si="171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7</v>
      </c>
      <c r="E1389" s="7">
        <f t="shared" ref="E1389:Q1389" si="172">E183/$Q183*100</f>
        <v>5.7183231276495521</v>
      </c>
      <c r="F1389" s="7">
        <f t="shared" si="172"/>
        <v>9.4865756005652369</v>
      </c>
      <c r="G1389" s="7">
        <f t="shared" si="172"/>
        <v>2.5718323127649554</v>
      </c>
      <c r="H1389" s="7">
        <f t="shared" si="172"/>
        <v>4.7103155911446065E-2</v>
      </c>
      <c r="I1389" s="7">
        <f t="shared" si="172"/>
        <v>3.5798398492699008</v>
      </c>
      <c r="J1389" s="7">
        <f t="shared" si="172"/>
        <v>0.9514837494112105</v>
      </c>
      <c r="K1389" s="7">
        <f t="shared" si="172"/>
        <v>0.34856335374470088</v>
      </c>
      <c r="L1389" s="7">
        <f t="shared" si="172"/>
        <v>0.50871408384361749</v>
      </c>
      <c r="M1389" s="7">
        <f t="shared" si="172"/>
        <v>12.284503061705134</v>
      </c>
      <c r="N1389" s="7">
        <f t="shared" si="172"/>
        <v>0.26377767310409794</v>
      </c>
      <c r="O1389" s="7">
        <f t="shared" si="172"/>
        <v>10.560527555346209</v>
      </c>
      <c r="P1389" s="7">
        <f t="shared" si="172"/>
        <v>65.143664625529908</v>
      </c>
      <c r="Q1389" s="7">
        <f t="shared" si="172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73">E184/$Q184*100</f>
        <v>4.2889930190303147</v>
      </c>
      <c r="F1390" s="7">
        <f t="shared" si="173"/>
        <v>8.6401453571770102</v>
      </c>
      <c r="G1390" s="7">
        <f t="shared" si="173"/>
        <v>2.1660131969015972</v>
      </c>
      <c r="H1390" s="7">
        <f t="shared" si="173"/>
        <v>4.3033374772879412E-2</v>
      </c>
      <c r="I1390" s="7">
        <f t="shared" si="173"/>
        <v>4.2603041025150619</v>
      </c>
      <c r="J1390" s="7">
        <f t="shared" si="173"/>
        <v>1.893468490006694</v>
      </c>
      <c r="K1390" s="7">
        <f t="shared" si="173"/>
        <v>0.39208185904179016</v>
      </c>
      <c r="L1390" s="7">
        <f t="shared" si="173"/>
        <v>0.46858563641579803</v>
      </c>
      <c r="M1390" s="7">
        <f t="shared" si="173"/>
        <v>9.9454910586210197</v>
      </c>
      <c r="N1390" s="7">
        <f t="shared" si="173"/>
        <v>0.32035956775365787</v>
      </c>
      <c r="O1390" s="7">
        <f t="shared" si="173"/>
        <v>8.9700678971024193</v>
      </c>
      <c r="P1390" s="7">
        <f t="shared" si="173"/>
        <v>68.18399158458449</v>
      </c>
      <c r="Q1390" s="7">
        <f t="shared" si="173"/>
        <v>100</v>
      </c>
      <c r="R1390"/>
    </row>
    <row r="1391" spans="1:18" ht="14.25" x14ac:dyDescent="0.45">
      <c r="A1391" s="6">
        <v>175</v>
      </c>
      <c r="B1391" s="4"/>
      <c r="C1391" s="4" t="s">
        <v>10</v>
      </c>
      <c r="D1391" s="4" t="s">
        <v>6</v>
      </c>
      <c r="E1391" s="7">
        <f t="shared" ref="E1391:Q1391" si="174">E185/$Q185*100</f>
        <v>18.96551724137931</v>
      </c>
      <c r="F1391" s="7">
        <f t="shared" si="174"/>
        <v>6.9827586206896548</v>
      </c>
      <c r="G1391" s="7">
        <f t="shared" si="174"/>
        <v>11.379310344827587</v>
      </c>
      <c r="H1391" s="7">
        <f t="shared" si="174"/>
        <v>2.1982758620689653</v>
      </c>
      <c r="I1391" s="7">
        <f t="shared" si="174"/>
        <v>19.439655172413794</v>
      </c>
      <c r="J1391" s="7">
        <f t="shared" si="174"/>
        <v>20.21551724137931</v>
      </c>
      <c r="K1391" s="7">
        <f t="shared" si="174"/>
        <v>3.6206896551724141</v>
      </c>
      <c r="L1391" s="7">
        <f t="shared" si="174"/>
        <v>4.4827586206896548</v>
      </c>
      <c r="M1391" s="7">
        <f t="shared" si="174"/>
        <v>5.5172413793103452</v>
      </c>
      <c r="N1391" s="7">
        <f t="shared" si="174"/>
        <v>3.6206896551724141</v>
      </c>
      <c r="O1391" s="7">
        <f t="shared" si="174"/>
        <v>14.310344827586208</v>
      </c>
      <c r="P1391" s="7">
        <f t="shared" si="174"/>
        <v>35.560344827586206</v>
      </c>
      <c r="Q1391" s="7">
        <f t="shared" si="174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7</v>
      </c>
      <c r="E1392" s="7">
        <f t="shared" ref="E1392:Q1392" si="175">E186/$Q186*100</f>
        <v>30.993719985223496</v>
      </c>
      <c r="F1392" s="7">
        <f t="shared" si="175"/>
        <v>10.23272995936461</v>
      </c>
      <c r="G1392" s="7">
        <f t="shared" si="175"/>
        <v>9.7155522718876988</v>
      </c>
      <c r="H1392" s="7">
        <f t="shared" si="175"/>
        <v>3.9527151828592539</v>
      </c>
      <c r="I1392" s="7">
        <f t="shared" si="175"/>
        <v>13.594384927964537</v>
      </c>
      <c r="J1392" s="7">
        <f t="shared" si="175"/>
        <v>10.786848910232729</v>
      </c>
      <c r="K1392" s="7">
        <f t="shared" si="175"/>
        <v>2.2903583302548944</v>
      </c>
      <c r="L1392" s="7">
        <f t="shared" si="175"/>
        <v>4.21130402659771</v>
      </c>
      <c r="M1392" s="7">
        <f t="shared" si="175"/>
        <v>8.0901366826745473</v>
      </c>
      <c r="N1392" s="7">
        <f t="shared" si="175"/>
        <v>2.4750646472109348</v>
      </c>
      <c r="O1392" s="7">
        <f t="shared" si="175"/>
        <v>17.510158847432582</v>
      </c>
      <c r="P1392" s="7">
        <f t="shared" si="175"/>
        <v>34.059844846693757</v>
      </c>
      <c r="Q1392" s="7">
        <f t="shared" si="175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76">E187/$Q187*100</f>
        <v>25.41799363057325</v>
      </c>
      <c r="F1393" s="7">
        <f t="shared" si="176"/>
        <v>8.6982484076433124</v>
      </c>
      <c r="G1393" s="7">
        <f t="shared" si="176"/>
        <v>10.549363057324841</v>
      </c>
      <c r="H1393" s="7">
        <f t="shared" si="176"/>
        <v>3.2842356687898091</v>
      </c>
      <c r="I1393" s="7">
        <f t="shared" si="176"/>
        <v>16.281847133757964</v>
      </c>
      <c r="J1393" s="7">
        <f t="shared" si="176"/>
        <v>15.187101910828025</v>
      </c>
      <c r="K1393" s="7">
        <f t="shared" si="176"/>
        <v>2.9657643312101909</v>
      </c>
      <c r="L1393" s="7">
        <f t="shared" si="176"/>
        <v>4.3789808917197446</v>
      </c>
      <c r="M1393" s="7">
        <f t="shared" si="176"/>
        <v>6.9267515923566876</v>
      </c>
      <c r="N1393" s="7">
        <f t="shared" si="176"/>
        <v>2.9657643312101909</v>
      </c>
      <c r="O1393" s="7">
        <f t="shared" si="176"/>
        <v>15.983280254777071</v>
      </c>
      <c r="P1393" s="7">
        <f t="shared" si="176"/>
        <v>34.79299363057325</v>
      </c>
      <c r="Q1393" s="7">
        <f t="shared" si="176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6</v>
      </c>
      <c r="E1394" s="7">
        <f t="shared" ref="E1394:Q1394" si="177">E188/$Q188*100</f>
        <v>4.957127545551983</v>
      </c>
      <c r="F1394" s="7">
        <f t="shared" si="177"/>
        <v>7.4356913183279749</v>
      </c>
      <c r="G1394" s="7">
        <f t="shared" si="177"/>
        <v>3.007770632368703</v>
      </c>
      <c r="H1394" s="7">
        <f t="shared" si="177"/>
        <v>0.38853161843515543</v>
      </c>
      <c r="I1394" s="7">
        <f t="shared" si="177"/>
        <v>6.5112540192926049</v>
      </c>
      <c r="J1394" s="7">
        <f t="shared" si="177"/>
        <v>5.1112004287245449</v>
      </c>
      <c r="K1394" s="7">
        <f t="shared" si="177"/>
        <v>0.90434083601286175</v>
      </c>
      <c r="L1394" s="7">
        <f t="shared" si="177"/>
        <v>1.0182207931404073</v>
      </c>
      <c r="M1394" s="7">
        <f t="shared" si="177"/>
        <v>6.772508038585209</v>
      </c>
      <c r="N1394" s="7">
        <f t="shared" si="177"/>
        <v>0.77706323687031087</v>
      </c>
      <c r="O1394" s="7">
        <f t="shared" si="177"/>
        <v>7.770632368703108</v>
      </c>
      <c r="P1394" s="7">
        <f t="shared" si="177"/>
        <v>68.147106109324767</v>
      </c>
      <c r="Q1394" s="7">
        <f t="shared" si="177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7</v>
      </c>
      <c r="E1395" s="7">
        <f t="shared" ref="E1395:Q1395" si="178">E189/$Q189*100</f>
        <v>9.3723903128412669</v>
      </c>
      <c r="F1395" s="7">
        <f t="shared" si="178"/>
        <v>9.3788141581550715</v>
      </c>
      <c r="G1395" s="7">
        <f t="shared" si="178"/>
        <v>3.5074195413374447</v>
      </c>
      <c r="H1395" s="7">
        <f t="shared" si="178"/>
        <v>0.71304682983233769</v>
      </c>
      <c r="I1395" s="7">
        <f t="shared" si="178"/>
        <v>4.8885462838054856</v>
      </c>
      <c r="J1395" s="7">
        <f t="shared" si="178"/>
        <v>2.5309950536391081</v>
      </c>
      <c r="K1395" s="7">
        <f t="shared" si="178"/>
        <v>0.62311299543906984</v>
      </c>
      <c r="L1395" s="7">
        <f t="shared" si="178"/>
        <v>1.0920537033468234</v>
      </c>
      <c r="M1395" s="7">
        <f t="shared" si="178"/>
        <v>11.216033917903257</v>
      </c>
      <c r="N1395" s="7">
        <f t="shared" si="178"/>
        <v>0.63596068606667955</v>
      </c>
      <c r="O1395" s="7">
        <f t="shared" si="178"/>
        <v>10.888417806899211</v>
      </c>
      <c r="P1395" s="7">
        <f t="shared" si="178"/>
        <v>61.855206526626837</v>
      </c>
      <c r="Q1395" s="7">
        <f t="shared" si="178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79">E190/$Q190*100</f>
        <v>7.2044597474995902</v>
      </c>
      <c r="F1396" s="7">
        <f t="shared" si="179"/>
        <v>8.4472864404000667</v>
      </c>
      <c r="G1396" s="7">
        <f t="shared" si="179"/>
        <v>3.2628299721265783</v>
      </c>
      <c r="H1396" s="7">
        <f t="shared" si="179"/>
        <v>0.57058534185932119</v>
      </c>
      <c r="I1396" s="7">
        <f t="shared" si="179"/>
        <v>5.6763403836694533</v>
      </c>
      <c r="J1396" s="7">
        <f t="shared" si="179"/>
        <v>3.8137399573700606</v>
      </c>
      <c r="K1396" s="7">
        <f t="shared" si="179"/>
        <v>0.7575012297097885</v>
      </c>
      <c r="L1396" s="7">
        <f t="shared" si="179"/>
        <v>1.0460731267420889</v>
      </c>
      <c r="M1396" s="7">
        <f t="shared" si="179"/>
        <v>9.037547138875226</v>
      </c>
      <c r="N1396" s="7">
        <f t="shared" si="179"/>
        <v>0.70831283817019186</v>
      </c>
      <c r="O1396" s="7">
        <f t="shared" si="179"/>
        <v>9.3818658796524019</v>
      </c>
      <c r="P1396" s="7">
        <f t="shared" si="179"/>
        <v>64.92539760616495</v>
      </c>
      <c r="Q1396" s="7">
        <f t="shared" si="179"/>
        <v>100</v>
      </c>
      <c r="R1396"/>
    </row>
    <row r="1397" spans="1:18" ht="14.25" x14ac:dyDescent="0.45">
      <c r="A1397" s="6">
        <v>181</v>
      </c>
      <c r="B1397" s="4" t="s">
        <v>62</v>
      </c>
      <c r="C1397" s="4" t="s">
        <v>5</v>
      </c>
      <c r="D1397" s="4" t="s">
        <v>6</v>
      </c>
      <c r="E1397" s="7">
        <f t="shared" ref="E1397:Q1397" si="180">E191/$Q191*100</f>
        <v>0</v>
      </c>
      <c r="F1397" s="7">
        <f t="shared" si="180"/>
        <v>3.7639405204460972</v>
      </c>
      <c r="G1397" s="7">
        <f t="shared" si="180"/>
        <v>0</v>
      </c>
      <c r="H1397" s="7">
        <f t="shared" si="180"/>
        <v>0</v>
      </c>
      <c r="I1397" s="7">
        <f t="shared" si="180"/>
        <v>0</v>
      </c>
      <c r="J1397" s="7">
        <f t="shared" si="180"/>
        <v>0.18587360594795538</v>
      </c>
      <c r="K1397" s="7">
        <f t="shared" si="180"/>
        <v>0</v>
      </c>
      <c r="L1397" s="7">
        <f t="shared" si="180"/>
        <v>0</v>
      </c>
      <c r="M1397" s="7">
        <f t="shared" si="180"/>
        <v>0.37174721189591076</v>
      </c>
      <c r="N1397" s="7">
        <f t="shared" si="180"/>
        <v>0</v>
      </c>
      <c r="O1397" s="7">
        <f t="shared" si="180"/>
        <v>2.3698884758364311</v>
      </c>
      <c r="P1397" s="7">
        <f t="shared" si="180"/>
        <v>92.843866171003725</v>
      </c>
      <c r="Q1397" s="7">
        <f t="shared" si="180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7</v>
      </c>
      <c r="E1398" s="7">
        <f t="shared" ref="E1398:Q1398" si="181">E192/$Q192*100</f>
        <v>0</v>
      </c>
      <c r="F1398" s="7">
        <f t="shared" si="181"/>
        <v>2.1233569261880687</v>
      </c>
      <c r="G1398" s="7">
        <f t="shared" si="181"/>
        <v>0</v>
      </c>
      <c r="H1398" s="7">
        <f t="shared" si="181"/>
        <v>0</v>
      </c>
      <c r="I1398" s="7">
        <f t="shared" si="181"/>
        <v>0</v>
      </c>
      <c r="J1398" s="7">
        <f t="shared" si="181"/>
        <v>0.20222446916076847</v>
      </c>
      <c r="K1398" s="7">
        <f t="shared" si="181"/>
        <v>0.15166835187057634</v>
      </c>
      <c r="L1398" s="7">
        <f t="shared" si="181"/>
        <v>0</v>
      </c>
      <c r="M1398" s="7">
        <f t="shared" si="181"/>
        <v>0.35389282103134478</v>
      </c>
      <c r="N1398" s="7">
        <f t="shared" si="181"/>
        <v>0</v>
      </c>
      <c r="O1398" s="7">
        <f t="shared" si="181"/>
        <v>1.5672396359959553</v>
      </c>
      <c r="P1398" s="7">
        <f t="shared" si="181"/>
        <v>95.652173913043484</v>
      </c>
      <c r="Q1398" s="7">
        <f t="shared" si="181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182">E193/$Q193*100</f>
        <v>0</v>
      </c>
      <c r="F1399" s="7">
        <f t="shared" si="182"/>
        <v>3.0310378273520855</v>
      </c>
      <c r="G1399" s="7">
        <f t="shared" si="182"/>
        <v>0.14548981571290009</v>
      </c>
      <c r="H1399" s="7">
        <f t="shared" si="182"/>
        <v>0</v>
      </c>
      <c r="I1399" s="7">
        <f t="shared" si="182"/>
        <v>0.12124151309408343</v>
      </c>
      <c r="J1399" s="7">
        <f t="shared" si="182"/>
        <v>0.19398642095053348</v>
      </c>
      <c r="K1399" s="7">
        <f t="shared" si="182"/>
        <v>7.2744907856450047E-2</v>
      </c>
      <c r="L1399" s="7">
        <f t="shared" si="182"/>
        <v>0</v>
      </c>
      <c r="M1399" s="7">
        <f t="shared" si="182"/>
        <v>0.38797284190106696</v>
      </c>
      <c r="N1399" s="7">
        <f t="shared" si="182"/>
        <v>0</v>
      </c>
      <c r="O1399" s="7">
        <f t="shared" si="182"/>
        <v>1.8671193016488845</v>
      </c>
      <c r="P1399" s="7">
        <f t="shared" si="182"/>
        <v>94.277400581959256</v>
      </c>
      <c r="Q1399" s="7">
        <f t="shared" si="182"/>
        <v>100</v>
      </c>
      <c r="R1399"/>
    </row>
    <row r="1400" spans="1:18" ht="14.25" x14ac:dyDescent="0.45">
      <c r="A1400" s="6">
        <v>184</v>
      </c>
      <c r="B1400" s="4"/>
      <c r="C1400" s="4" t="s">
        <v>8</v>
      </c>
      <c r="D1400" s="4" t="s">
        <v>6</v>
      </c>
      <c r="E1400" s="7">
        <f t="shared" ref="E1400:Q1400" si="183">E194/$Q194*100</f>
        <v>0</v>
      </c>
      <c r="F1400" s="7">
        <f t="shared" si="183"/>
        <v>2.0610384462940945</v>
      </c>
      <c r="G1400" s="7">
        <f t="shared" si="183"/>
        <v>0</v>
      </c>
      <c r="H1400" s="7">
        <f t="shared" si="183"/>
        <v>0</v>
      </c>
      <c r="I1400" s="7">
        <f t="shared" si="183"/>
        <v>0.39635354736424888</v>
      </c>
      <c r="J1400" s="7">
        <f t="shared" si="183"/>
        <v>0.19817677368212444</v>
      </c>
      <c r="K1400" s="7">
        <f t="shared" si="183"/>
        <v>0</v>
      </c>
      <c r="L1400" s="7">
        <f t="shared" si="183"/>
        <v>0.11890606420927466</v>
      </c>
      <c r="M1400" s="7">
        <f t="shared" si="183"/>
        <v>1.426872770511296</v>
      </c>
      <c r="N1400" s="7">
        <f t="shared" si="183"/>
        <v>0</v>
      </c>
      <c r="O1400" s="7">
        <f t="shared" si="183"/>
        <v>1.3872374157748713</v>
      </c>
      <c r="P1400" s="7">
        <f t="shared" si="183"/>
        <v>94.649227110582629</v>
      </c>
      <c r="Q1400" s="7">
        <f t="shared" si="183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7</v>
      </c>
      <c r="E1401" s="7">
        <f t="shared" ref="E1401:Q1401" si="184">E195/$Q195*100</f>
        <v>0.27797081306462823</v>
      </c>
      <c r="F1401" s="7">
        <f t="shared" si="184"/>
        <v>2.5712300208478109</v>
      </c>
      <c r="G1401" s="7">
        <f t="shared" si="184"/>
        <v>0.34746351633078526</v>
      </c>
      <c r="H1401" s="7">
        <f t="shared" si="184"/>
        <v>0</v>
      </c>
      <c r="I1401" s="7">
        <f t="shared" si="184"/>
        <v>0</v>
      </c>
      <c r="J1401" s="7">
        <f t="shared" si="184"/>
        <v>0</v>
      </c>
      <c r="K1401" s="7">
        <f t="shared" si="184"/>
        <v>0</v>
      </c>
      <c r="L1401" s="7">
        <f t="shared" si="184"/>
        <v>0</v>
      </c>
      <c r="M1401" s="7">
        <f t="shared" si="184"/>
        <v>2.6407227241139681</v>
      </c>
      <c r="N1401" s="7">
        <f t="shared" si="184"/>
        <v>0</v>
      </c>
      <c r="O1401" s="7">
        <f t="shared" si="184"/>
        <v>1.8763029881862403</v>
      </c>
      <c r="P1401" s="7">
        <f t="shared" si="184"/>
        <v>93.259207783182759</v>
      </c>
      <c r="Q1401" s="7">
        <f t="shared" si="184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185">E196/$Q196*100</f>
        <v>0.12626262626262627</v>
      </c>
      <c r="F1402" s="7">
        <f t="shared" si="185"/>
        <v>2.1969696969696968</v>
      </c>
      <c r="G1402" s="7">
        <f t="shared" si="185"/>
        <v>0</v>
      </c>
      <c r="H1402" s="7">
        <f t="shared" si="185"/>
        <v>0</v>
      </c>
      <c r="I1402" s="7">
        <f t="shared" si="185"/>
        <v>0.37878787878787878</v>
      </c>
      <c r="J1402" s="7">
        <f t="shared" si="185"/>
        <v>0.10101010101010101</v>
      </c>
      <c r="K1402" s="7">
        <f t="shared" si="185"/>
        <v>0.15151515151515152</v>
      </c>
      <c r="L1402" s="7">
        <f t="shared" si="185"/>
        <v>7.575757575757576E-2</v>
      </c>
      <c r="M1402" s="7">
        <f t="shared" si="185"/>
        <v>1.8181818181818181</v>
      </c>
      <c r="N1402" s="7">
        <f t="shared" si="185"/>
        <v>0</v>
      </c>
      <c r="O1402" s="7">
        <f t="shared" si="185"/>
        <v>1.6666666666666667</v>
      </c>
      <c r="P1402" s="7">
        <f t="shared" si="185"/>
        <v>94.090909090909093</v>
      </c>
      <c r="Q1402" s="7">
        <f t="shared" si="185"/>
        <v>100</v>
      </c>
      <c r="R1402"/>
    </row>
    <row r="1403" spans="1:18" ht="14.25" x14ac:dyDescent="0.45">
      <c r="A1403" s="6">
        <v>187</v>
      </c>
      <c r="B1403" s="4"/>
      <c r="C1403" s="4" t="s">
        <v>9</v>
      </c>
      <c r="D1403" s="4" t="s">
        <v>6</v>
      </c>
      <c r="E1403" s="7">
        <f t="shared" ref="E1403:Q1403" si="186">E197/$Q197*100</f>
        <v>1.2529182879377432</v>
      </c>
      <c r="F1403" s="7">
        <f t="shared" si="186"/>
        <v>2.6536964980544746</v>
      </c>
      <c r="G1403" s="7">
        <f t="shared" si="186"/>
        <v>0.30350194552529181</v>
      </c>
      <c r="H1403" s="7">
        <f t="shared" si="186"/>
        <v>0</v>
      </c>
      <c r="I1403" s="7">
        <f t="shared" si="186"/>
        <v>5.5252918287937742</v>
      </c>
      <c r="J1403" s="7">
        <f t="shared" si="186"/>
        <v>1.6964980544747081</v>
      </c>
      <c r="K1403" s="7">
        <f t="shared" si="186"/>
        <v>0.47470817120622566</v>
      </c>
      <c r="L1403" s="7">
        <f t="shared" si="186"/>
        <v>0.1556420233463035</v>
      </c>
      <c r="M1403" s="7">
        <f t="shared" si="186"/>
        <v>2.2256809338521402</v>
      </c>
      <c r="N1403" s="7">
        <f t="shared" si="186"/>
        <v>0.17120622568093385</v>
      </c>
      <c r="O1403" s="7">
        <f t="shared" si="186"/>
        <v>3.7743190661478598</v>
      </c>
      <c r="P1403" s="7">
        <f t="shared" si="186"/>
        <v>85.330739299610897</v>
      </c>
      <c r="Q1403" s="7">
        <f t="shared" si="186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7</v>
      </c>
      <c r="E1404" s="7">
        <f t="shared" ref="E1404:Q1404" si="187">E198/$Q198*100</f>
        <v>3.4947172878207358</v>
      </c>
      <c r="F1404" s="7">
        <f t="shared" si="187"/>
        <v>3.4134447927551372</v>
      </c>
      <c r="G1404" s="7">
        <f t="shared" si="187"/>
        <v>0.56890746545918958</v>
      </c>
      <c r="H1404" s="7">
        <f t="shared" si="187"/>
        <v>3.4831069313827935E-2</v>
      </c>
      <c r="I1404" s="7">
        <f t="shared" si="187"/>
        <v>4.6789736444908856</v>
      </c>
      <c r="J1404" s="7">
        <f t="shared" si="187"/>
        <v>0.56890746545918958</v>
      </c>
      <c r="K1404" s="7">
        <f t="shared" si="187"/>
        <v>0.39475211889004991</v>
      </c>
      <c r="L1404" s="7">
        <f t="shared" si="187"/>
        <v>0.22059677232091024</v>
      </c>
      <c r="M1404" s="7">
        <f t="shared" si="187"/>
        <v>3.4366655056310229</v>
      </c>
      <c r="N1404" s="7">
        <f t="shared" si="187"/>
        <v>0.11610356437942645</v>
      </c>
      <c r="O1404" s="7">
        <f t="shared" si="187"/>
        <v>5.0505050505050502</v>
      </c>
      <c r="P1404" s="7">
        <f t="shared" si="187"/>
        <v>83.014048531289902</v>
      </c>
      <c r="Q1404" s="7">
        <f t="shared" si="187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188">E199/$Q199*100</f>
        <v>2.115465262569312</v>
      </c>
      <c r="F1405" s="7">
        <f t="shared" si="188"/>
        <v>2.9681748287591443</v>
      </c>
      <c r="G1405" s="7">
        <f t="shared" si="188"/>
        <v>0.4147057453054378</v>
      </c>
      <c r="H1405" s="7">
        <f t="shared" si="188"/>
        <v>1.3978845347374308E-2</v>
      </c>
      <c r="I1405" s="7">
        <f t="shared" si="188"/>
        <v>5.1628535482969102</v>
      </c>
      <c r="J1405" s="7">
        <f t="shared" si="188"/>
        <v>1.2394576208005219</v>
      </c>
      <c r="K1405" s="7">
        <f t="shared" si="188"/>
        <v>0.41004613018964631</v>
      </c>
      <c r="L1405" s="7">
        <f t="shared" si="188"/>
        <v>0.1584269139369088</v>
      </c>
      <c r="M1405" s="7">
        <f t="shared" si="188"/>
        <v>2.7305344578537816</v>
      </c>
      <c r="N1405" s="7">
        <f t="shared" si="188"/>
        <v>0.16308652905270024</v>
      </c>
      <c r="O1405" s="7">
        <f t="shared" si="188"/>
        <v>4.2868459065281206</v>
      </c>
      <c r="P1405" s="7">
        <f t="shared" si="188"/>
        <v>84.413587437677648</v>
      </c>
      <c r="Q1405" s="7">
        <f t="shared" si="188"/>
        <v>100</v>
      </c>
      <c r="R1405"/>
    </row>
    <row r="1406" spans="1:18" ht="14.25" x14ac:dyDescent="0.45">
      <c r="A1406" s="6">
        <v>190</v>
      </c>
      <c r="B1406" s="4"/>
      <c r="C1406" s="4" t="s">
        <v>10</v>
      </c>
      <c r="D1406" s="4" t="s">
        <v>6</v>
      </c>
      <c r="E1406" s="7">
        <f t="shared" ref="E1406:Q1406" si="189">E200/$Q200*100</f>
        <v>15.121951219512194</v>
      </c>
      <c r="F1406" s="7">
        <f t="shared" si="189"/>
        <v>5.1219512195121952</v>
      </c>
      <c r="G1406" s="7">
        <f t="shared" si="189"/>
        <v>5.6097560975609762</v>
      </c>
      <c r="H1406" s="7">
        <f t="shared" si="189"/>
        <v>2.1951219512195119</v>
      </c>
      <c r="I1406" s="7">
        <f t="shared" si="189"/>
        <v>37.073170731707314</v>
      </c>
      <c r="J1406" s="7">
        <f t="shared" si="189"/>
        <v>28.04878048780488</v>
      </c>
      <c r="K1406" s="7">
        <f t="shared" si="189"/>
        <v>5.1219512195121952</v>
      </c>
      <c r="L1406" s="7">
        <f t="shared" si="189"/>
        <v>1.2195121951219512</v>
      </c>
      <c r="M1406" s="7">
        <f t="shared" si="189"/>
        <v>3.6585365853658534</v>
      </c>
      <c r="N1406" s="7">
        <f t="shared" si="189"/>
        <v>4.8780487804878048</v>
      </c>
      <c r="O1406" s="7">
        <f t="shared" si="189"/>
        <v>13.414634146341465</v>
      </c>
      <c r="P1406" s="7">
        <f t="shared" si="189"/>
        <v>29.512195121951219</v>
      </c>
      <c r="Q1406" s="7">
        <f t="shared" si="189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7</v>
      </c>
      <c r="E1407" s="7">
        <f t="shared" ref="E1407:Q1407" si="190">E201/$Q201*100</f>
        <v>29.411764705882355</v>
      </c>
      <c r="F1407" s="7">
        <f t="shared" si="190"/>
        <v>6.6496163682864458</v>
      </c>
      <c r="G1407" s="7">
        <f t="shared" si="190"/>
        <v>5.8823529411764701</v>
      </c>
      <c r="H1407" s="7">
        <f t="shared" si="190"/>
        <v>5.1150895140664963</v>
      </c>
      <c r="I1407" s="7">
        <f t="shared" si="190"/>
        <v>39.386189258312022</v>
      </c>
      <c r="J1407" s="7">
        <f t="shared" si="190"/>
        <v>17.135549872122763</v>
      </c>
      <c r="K1407" s="7">
        <f t="shared" si="190"/>
        <v>2.8132992327365729</v>
      </c>
      <c r="L1407" s="7">
        <f t="shared" si="190"/>
        <v>2.5575447570332481</v>
      </c>
      <c r="M1407" s="7">
        <f t="shared" si="190"/>
        <v>6.1381074168797953</v>
      </c>
      <c r="N1407" s="7">
        <f t="shared" si="190"/>
        <v>4.859335038363171</v>
      </c>
      <c r="O1407" s="7">
        <f t="shared" si="190"/>
        <v>13.299232736572892</v>
      </c>
      <c r="P1407" s="7">
        <f t="shared" si="190"/>
        <v>25.831202046035806</v>
      </c>
      <c r="Q1407" s="7">
        <f t="shared" si="190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191">E202/$Q202*100</f>
        <v>22.305764411027567</v>
      </c>
      <c r="F1408" s="7">
        <f t="shared" si="191"/>
        <v>5.7644110275689222</v>
      </c>
      <c r="G1408" s="7">
        <f t="shared" si="191"/>
        <v>6.0150375939849621</v>
      </c>
      <c r="H1408" s="7">
        <f t="shared" si="191"/>
        <v>3.8847117794486214</v>
      </c>
      <c r="I1408" s="7">
        <f t="shared" si="191"/>
        <v>38.345864661654133</v>
      </c>
      <c r="J1408" s="7">
        <f t="shared" si="191"/>
        <v>22.055137844611529</v>
      </c>
      <c r="K1408" s="7">
        <f t="shared" si="191"/>
        <v>4.0100250626566414</v>
      </c>
      <c r="L1408" s="7">
        <f t="shared" si="191"/>
        <v>2.3809523809523809</v>
      </c>
      <c r="M1408" s="7">
        <f t="shared" si="191"/>
        <v>5.2631578947368416</v>
      </c>
      <c r="N1408" s="7">
        <f t="shared" si="191"/>
        <v>5.2631578947368416</v>
      </c>
      <c r="O1408" s="7">
        <f t="shared" si="191"/>
        <v>13.659147869674184</v>
      </c>
      <c r="P1408" s="7">
        <f t="shared" si="191"/>
        <v>27.694235588972433</v>
      </c>
      <c r="Q1408" s="7">
        <f t="shared" si="191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6</v>
      </c>
      <c r="E1409" s="7">
        <f t="shared" ref="E1409:Q1409" si="192">E203/$Q203*100</f>
        <v>1.2274730792836019</v>
      </c>
      <c r="F1409" s="7">
        <f t="shared" si="192"/>
        <v>2.8008703900016738</v>
      </c>
      <c r="G1409" s="7">
        <f t="shared" si="192"/>
        <v>0.37382134687273338</v>
      </c>
      <c r="H1409" s="7">
        <f t="shared" si="192"/>
        <v>5.5794230876527365E-2</v>
      </c>
      <c r="I1409" s="7">
        <f t="shared" si="192"/>
        <v>4.8485186631702284</v>
      </c>
      <c r="J1409" s="7">
        <f t="shared" si="192"/>
        <v>1.8970038498019304</v>
      </c>
      <c r="K1409" s="7">
        <f t="shared" si="192"/>
        <v>0.43519500083691348</v>
      </c>
      <c r="L1409" s="7">
        <f t="shared" si="192"/>
        <v>0.14506500027897115</v>
      </c>
      <c r="M1409" s="7">
        <f t="shared" si="192"/>
        <v>1.9583775037661104</v>
      </c>
      <c r="N1409" s="7">
        <f t="shared" si="192"/>
        <v>0.26781230820733137</v>
      </c>
      <c r="O1409" s="7">
        <f t="shared" si="192"/>
        <v>3.470401160520002</v>
      </c>
      <c r="P1409" s="7">
        <f t="shared" si="192"/>
        <v>86.302516319812526</v>
      </c>
      <c r="Q1409" s="7">
        <f t="shared" si="192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7</v>
      </c>
      <c r="E1410" s="7">
        <f t="shared" ref="E1410:Q1410" si="193">E204/$Q204*100</f>
        <v>3.3658104517271923</v>
      </c>
      <c r="F1410" s="7">
        <f t="shared" si="193"/>
        <v>3.1725581769868749</v>
      </c>
      <c r="G1410" s="7">
        <f t="shared" si="193"/>
        <v>0.61196553667767128</v>
      </c>
      <c r="H1410" s="7">
        <f t="shared" si="193"/>
        <v>0.19325227474031725</v>
      </c>
      <c r="I1410" s="7">
        <f t="shared" si="193"/>
        <v>4.5172719220549151</v>
      </c>
      <c r="J1410" s="7">
        <f t="shared" si="193"/>
        <v>0.98236572992994597</v>
      </c>
      <c r="K1410" s="7">
        <f t="shared" si="193"/>
        <v>0.37845237136645465</v>
      </c>
      <c r="L1410" s="7">
        <f t="shared" si="193"/>
        <v>0.19325227474031725</v>
      </c>
      <c r="M1410" s="7">
        <f t="shared" si="193"/>
        <v>2.979305902246558</v>
      </c>
      <c r="N1410" s="7">
        <f t="shared" si="193"/>
        <v>0.28987841211047588</v>
      </c>
      <c r="O1410" s="7">
        <f t="shared" si="193"/>
        <v>4.4448023190272963</v>
      </c>
      <c r="P1410" s="7">
        <f t="shared" si="193"/>
        <v>84.394878814719377</v>
      </c>
      <c r="Q1410" s="7">
        <f t="shared" si="193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194">E205/$Q205*100</f>
        <v>2.1058528868969155</v>
      </c>
      <c r="F1411" s="7">
        <f t="shared" si="194"/>
        <v>2.9396256261534406</v>
      </c>
      <c r="G1411" s="7">
        <f t="shared" si="194"/>
        <v>0.45478513050355918</v>
      </c>
      <c r="H1411" s="7">
        <f t="shared" si="194"/>
        <v>0.12523068810967572</v>
      </c>
      <c r="I1411" s="7">
        <f t="shared" si="194"/>
        <v>4.7192196150804113</v>
      </c>
      <c r="J1411" s="7">
        <f t="shared" si="194"/>
        <v>1.496177168468231</v>
      </c>
      <c r="K1411" s="7">
        <f t="shared" si="194"/>
        <v>0.40864750856841553</v>
      </c>
      <c r="L1411" s="7">
        <f t="shared" si="194"/>
        <v>0.17795939889269707</v>
      </c>
      <c r="M1411" s="7">
        <f t="shared" si="194"/>
        <v>2.3793830740838384</v>
      </c>
      <c r="N1411" s="7">
        <f t="shared" si="194"/>
        <v>0.25705246506722912</v>
      </c>
      <c r="O1411" s="7">
        <f t="shared" si="194"/>
        <v>3.8821513313999474</v>
      </c>
      <c r="P1411" s="7">
        <f t="shared" si="194"/>
        <v>85.529264434484574</v>
      </c>
      <c r="Q1411" s="7">
        <f t="shared" si="194"/>
        <v>100</v>
      </c>
      <c r="R1411"/>
    </row>
    <row r="1412" spans="1:18" ht="14.25" x14ac:dyDescent="0.45">
      <c r="A1412" s="6">
        <v>196</v>
      </c>
      <c r="B1412" s="4" t="s">
        <v>63</v>
      </c>
      <c r="C1412" s="4" t="s">
        <v>5</v>
      </c>
      <c r="D1412" s="4" t="s">
        <v>6</v>
      </c>
      <c r="E1412" s="7">
        <f t="shared" ref="E1412:Q1412" si="195">E206/$Q206*100</f>
        <v>0</v>
      </c>
      <c r="F1412" s="7">
        <f t="shared" si="195"/>
        <v>4.4971381847914964</v>
      </c>
      <c r="G1412" s="7">
        <f t="shared" si="195"/>
        <v>0</v>
      </c>
      <c r="H1412" s="7">
        <f t="shared" si="195"/>
        <v>0</v>
      </c>
      <c r="I1412" s="7">
        <f t="shared" si="195"/>
        <v>0</v>
      </c>
      <c r="J1412" s="7">
        <f t="shared" si="195"/>
        <v>0.40883074407195419</v>
      </c>
      <c r="K1412" s="7">
        <f t="shared" si="195"/>
        <v>0</v>
      </c>
      <c r="L1412" s="7">
        <f t="shared" si="195"/>
        <v>0</v>
      </c>
      <c r="M1412" s="7">
        <f t="shared" si="195"/>
        <v>2.2076860179885527</v>
      </c>
      <c r="N1412" s="7">
        <f t="shared" si="195"/>
        <v>0</v>
      </c>
      <c r="O1412" s="7">
        <f t="shared" si="195"/>
        <v>4.1700735895339323</v>
      </c>
      <c r="P1412" s="7">
        <f t="shared" si="195"/>
        <v>89.370400654129185</v>
      </c>
      <c r="Q1412" s="7">
        <f t="shared" si="195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7</v>
      </c>
      <c r="E1413" s="7">
        <f t="shared" ref="E1413:Q1413" si="196">E207/$Q207*100</f>
        <v>0</v>
      </c>
      <c r="F1413" s="7">
        <f t="shared" si="196"/>
        <v>2.1897810218978102</v>
      </c>
      <c r="G1413" s="7">
        <f t="shared" si="196"/>
        <v>0</v>
      </c>
      <c r="H1413" s="7">
        <f t="shared" si="196"/>
        <v>0</v>
      </c>
      <c r="I1413" s="7">
        <f t="shared" si="196"/>
        <v>0.27372262773722628</v>
      </c>
      <c r="J1413" s="7">
        <f t="shared" si="196"/>
        <v>0.54744525547445255</v>
      </c>
      <c r="K1413" s="7">
        <f t="shared" si="196"/>
        <v>0</v>
      </c>
      <c r="L1413" s="7">
        <f t="shared" si="196"/>
        <v>0.27372262773722628</v>
      </c>
      <c r="M1413" s="7">
        <f t="shared" si="196"/>
        <v>1.0948905109489051</v>
      </c>
      <c r="N1413" s="7">
        <f t="shared" si="196"/>
        <v>0</v>
      </c>
      <c r="O1413" s="7">
        <f t="shared" si="196"/>
        <v>3.6496350364963499</v>
      </c>
      <c r="P1413" s="7">
        <f t="shared" si="196"/>
        <v>92.700729927007302</v>
      </c>
      <c r="Q1413" s="7">
        <f t="shared" si="196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197">E208/$Q208*100</f>
        <v>0</v>
      </c>
      <c r="F1414" s="7">
        <f t="shared" si="197"/>
        <v>3.5482475118996106</v>
      </c>
      <c r="G1414" s="7">
        <f t="shared" si="197"/>
        <v>0</v>
      </c>
      <c r="H1414" s="7">
        <f t="shared" si="197"/>
        <v>0</v>
      </c>
      <c r="I1414" s="7">
        <f t="shared" si="197"/>
        <v>0.12981393336218089</v>
      </c>
      <c r="J1414" s="7">
        <f t="shared" si="197"/>
        <v>0.25962786672436178</v>
      </c>
      <c r="K1414" s="7">
        <f t="shared" si="197"/>
        <v>0.12981393336218089</v>
      </c>
      <c r="L1414" s="7">
        <f t="shared" si="197"/>
        <v>0.38944180008654267</v>
      </c>
      <c r="M1414" s="7">
        <f t="shared" si="197"/>
        <v>1.4712245781047164</v>
      </c>
      <c r="N1414" s="7">
        <f t="shared" si="197"/>
        <v>0</v>
      </c>
      <c r="O1414" s="7">
        <f t="shared" si="197"/>
        <v>4.0242319342276076</v>
      </c>
      <c r="P1414" s="7">
        <f t="shared" si="197"/>
        <v>91.345737775854602</v>
      </c>
      <c r="Q1414" s="7">
        <f t="shared" si="197"/>
        <v>100</v>
      </c>
      <c r="R1414"/>
    </row>
    <row r="1415" spans="1:18" ht="14.25" x14ac:dyDescent="0.45">
      <c r="A1415" s="6">
        <v>199</v>
      </c>
      <c r="B1415" s="4"/>
      <c r="C1415" s="4" t="s">
        <v>8</v>
      </c>
      <c r="D1415" s="4" t="s">
        <v>6</v>
      </c>
      <c r="E1415" s="7">
        <f t="shared" ref="E1415:Q1415" si="198">E209/$Q209*100</f>
        <v>0.52875082617316582</v>
      </c>
      <c r="F1415" s="7">
        <f t="shared" si="198"/>
        <v>3.4368803701255786</v>
      </c>
      <c r="G1415" s="7">
        <f t="shared" si="198"/>
        <v>0</v>
      </c>
      <c r="H1415" s="7">
        <f t="shared" si="198"/>
        <v>0.26437541308658291</v>
      </c>
      <c r="I1415" s="7">
        <f t="shared" si="198"/>
        <v>0.26437541308658291</v>
      </c>
      <c r="J1415" s="7">
        <f t="shared" si="198"/>
        <v>0</v>
      </c>
      <c r="K1415" s="7">
        <f t="shared" si="198"/>
        <v>0.19828155981493722</v>
      </c>
      <c r="L1415" s="7">
        <f t="shared" si="198"/>
        <v>0</v>
      </c>
      <c r="M1415" s="7">
        <f t="shared" si="198"/>
        <v>1.2557832121612691</v>
      </c>
      <c r="N1415" s="7">
        <f t="shared" si="198"/>
        <v>0.39656311962987445</v>
      </c>
      <c r="O1415" s="7">
        <f t="shared" si="198"/>
        <v>3.56906807666887</v>
      </c>
      <c r="P1415" s="7">
        <f t="shared" si="198"/>
        <v>91.473892927957706</v>
      </c>
      <c r="Q1415" s="7">
        <f t="shared" si="198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7</v>
      </c>
      <c r="E1416" s="7">
        <f t="shared" ref="E1416:Q1416" si="199">E210/$Q210*100</f>
        <v>0.20435967302452315</v>
      </c>
      <c r="F1416" s="7">
        <f t="shared" si="199"/>
        <v>3.4741144414168939</v>
      </c>
      <c r="G1416" s="7">
        <f t="shared" si="199"/>
        <v>0</v>
      </c>
      <c r="H1416" s="7">
        <f t="shared" si="199"/>
        <v>0</v>
      </c>
      <c r="I1416" s="7">
        <f t="shared" si="199"/>
        <v>0.54495912806539504</v>
      </c>
      <c r="J1416" s="7">
        <f t="shared" si="199"/>
        <v>0</v>
      </c>
      <c r="K1416" s="7">
        <f t="shared" si="199"/>
        <v>0.27247956403269752</v>
      </c>
      <c r="L1416" s="7">
        <f t="shared" si="199"/>
        <v>0</v>
      </c>
      <c r="M1416" s="7">
        <f t="shared" si="199"/>
        <v>2.9972752043596729</v>
      </c>
      <c r="N1416" s="7">
        <f t="shared" si="199"/>
        <v>0</v>
      </c>
      <c r="O1416" s="7">
        <f t="shared" si="199"/>
        <v>2.9972752043596729</v>
      </c>
      <c r="P1416" s="7">
        <f t="shared" si="199"/>
        <v>89.850136239782017</v>
      </c>
      <c r="Q1416" s="7">
        <f t="shared" si="199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00">E211/$Q211*100</f>
        <v>0.23497818059751593</v>
      </c>
      <c r="F1417" s="7">
        <f t="shared" si="200"/>
        <v>3.5246727089627394</v>
      </c>
      <c r="G1417" s="7">
        <f t="shared" si="200"/>
        <v>0</v>
      </c>
      <c r="H1417" s="7">
        <f t="shared" si="200"/>
        <v>0.13427324605572338</v>
      </c>
      <c r="I1417" s="7">
        <f t="shared" si="200"/>
        <v>0.33568311513930849</v>
      </c>
      <c r="J1417" s="7">
        <f t="shared" si="200"/>
        <v>0.30211480362537763</v>
      </c>
      <c r="K1417" s="7">
        <f t="shared" si="200"/>
        <v>0.16784155756965424</v>
      </c>
      <c r="L1417" s="7">
        <f t="shared" si="200"/>
        <v>0</v>
      </c>
      <c r="M1417" s="7">
        <f t="shared" si="200"/>
        <v>2.0476670023497818</v>
      </c>
      <c r="N1417" s="7">
        <f t="shared" si="200"/>
        <v>0.10070493454179255</v>
      </c>
      <c r="O1417" s="7">
        <f t="shared" si="200"/>
        <v>3.2225579053373616</v>
      </c>
      <c r="P1417" s="7">
        <f t="shared" si="200"/>
        <v>90.835850956696873</v>
      </c>
      <c r="Q1417" s="7">
        <f t="shared" si="200"/>
        <v>100</v>
      </c>
      <c r="R1417"/>
    </row>
    <row r="1418" spans="1:18" ht="14.25" x14ac:dyDescent="0.45">
      <c r="A1418" s="6">
        <v>202</v>
      </c>
      <c r="B1418" s="4"/>
      <c r="C1418" s="4" t="s">
        <v>9</v>
      </c>
      <c r="D1418" s="4" t="s">
        <v>6</v>
      </c>
      <c r="E1418" s="7">
        <f t="shared" ref="E1418:Q1418" si="201">E212/$Q212*100</f>
        <v>5.02044525215811</v>
      </c>
      <c r="F1418" s="7">
        <f t="shared" si="201"/>
        <v>4.19127669241254</v>
      </c>
      <c r="G1418" s="7">
        <f t="shared" si="201"/>
        <v>0.874602453430259</v>
      </c>
      <c r="H1418" s="7">
        <f t="shared" si="201"/>
        <v>0.26124488868696044</v>
      </c>
      <c r="I1418" s="7">
        <f t="shared" si="201"/>
        <v>8.416628805088596</v>
      </c>
      <c r="J1418" s="7">
        <f t="shared" si="201"/>
        <v>3.646069968196274</v>
      </c>
      <c r="K1418" s="7">
        <f t="shared" si="201"/>
        <v>1.29486597001363</v>
      </c>
      <c r="L1418" s="7">
        <f t="shared" si="201"/>
        <v>0.71558382553384825</v>
      </c>
      <c r="M1418" s="7">
        <f t="shared" si="201"/>
        <v>6.769650159018628</v>
      </c>
      <c r="N1418" s="7">
        <f t="shared" si="201"/>
        <v>0.85188550658791462</v>
      </c>
      <c r="O1418" s="7">
        <f t="shared" si="201"/>
        <v>13.016810540663334</v>
      </c>
      <c r="P1418" s="7">
        <f t="shared" si="201"/>
        <v>70.49068605179464</v>
      </c>
      <c r="Q1418" s="7">
        <f t="shared" si="201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7</v>
      </c>
      <c r="E1419" s="7">
        <f t="shared" ref="E1419:Q1419" si="202">E213/$Q213*100</f>
        <v>8.758017492711371</v>
      </c>
      <c r="F1419" s="7">
        <f t="shared" si="202"/>
        <v>6.7172011661807582</v>
      </c>
      <c r="G1419" s="7">
        <f t="shared" si="202"/>
        <v>1.6093294460641401</v>
      </c>
      <c r="H1419" s="7">
        <f t="shared" si="202"/>
        <v>0.24489795918367346</v>
      </c>
      <c r="I1419" s="7">
        <f t="shared" si="202"/>
        <v>5.9241982507288622</v>
      </c>
      <c r="J1419" s="7">
        <f t="shared" si="202"/>
        <v>1.8075801749271136</v>
      </c>
      <c r="K1419" s="7">
        <f t="shared" si="202"/>
        <v>0.83965014577259478</v>
      </c>
      <c r="L1419" s="7">
        <f t="shared" si="202"/>
        <v>0.38483965014577259</v>
      </c>
      <c r="M1419" s="7">
        <f t="shared" si="202"/>
        <v>8.1282798833819232</v>
      </c>
      <c r="N1419" s="7">
        <f t="shared" si="202"/>
        <v>0.33819241982507287</v>
      </c>
      <c r="O1419" s="7">
        <f t="shared" si="202"/>
        <v>14.040816326530612</v>
      </c>
      <c r="P1419" s="7">
        <f t="shared" si="202"/>
        <v>68.221574344023324</v>
      </c>
      <c r="Q1419" s="7">
        <f t="shared" si="202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03">E214/$Q214*100</f>
        <v>6.8780937032347182</v>
      </c>
      <c r="F1420" s="7">
        <f t="shared" si="203"/>
        <v>5.4218947853113848</v>
      </c>
      <c r="G1420" s="7">
        <f t="shared" si="203"/>
        <v>1.2662599286289857</v>
      </c>
      <c r="H1420" s="7">
        <f t="shared" si="203"/>
        <v>0.2877863474156786</v>
      </c>
      <c r="I1420" s="7">
        <f t="shared" si="203"/>
        <v>7.1716357775987101</v>
      </c>
      <c r="J1420" s="7">
        <f t="shared" si="203"/>
        <v>2.7569932082422008</v>
      </c>
      <c r="K1420" s="7">
        <f t="shared" si="203"/>
        <v>1.0360308506964429</v>
      </c>
      <c r="L1420" s="7">
        <f t="shared" si="203"/>
        <v>0.5698169678830437</v>
      </c>
      <c r="M1420" s="7">
        <f t="shared" si="203"/>
        <v>7.4479106711177616</v>
      </c>
      <c r="N1420" s="7">
        <f t="shared" si="203"/>
        <v>0.63312996431449287</v>
      </c>
      <c r="O1420" s="7">
        <f t="shared" si="203"/>
        <v>13.497179693795328</v>
      </c>
      <c r="P1420" s="7">
        <f t="shared" si="203"/>
        <v>69.437089904454936</v>
      </c>
      <c r="Q1420" s="7">
        <f t="shared" si="203"/>
        <v>100</v>
      </c>
      <c r="R1420"/>
    </row>
    <row r="1421" spans="1:18" ht="14.25" x14ac:dyDescent="0.45">
      <c r="A1421" s="6">
        <v>205</v>
      </c>
      <c r="B1421" s="4"/>
      <c r="C1421" s="4" t="s">
        <v>10</v>
      </c>
      <c r="D1421" s="4" t="s">
        <v>6</v>
      </c>
      <c r="E1421" s="7">
        <f t="shared" ref="E1421:Q1421" si="204">E215/$Q215*100</f>
        <v>14.211438474870016</v>
      </c>
      <c r="F1421" s="7">
        <f t="shared" si="204"/>
        <v>5.8058925476603118</v>
      </c>
      <c r="G1421" s="7">
        <f t="shared" si="204"/>
        <v>4.9393414211438476</v>
      </c>
      <c r="H1421" s="7">
        <f t="shared" si="204"/>
        <v>3.2928942807625647</v>
      </c>
      <c r="I1421" s="7">
        <f t="shared" si="204"/>
        <v>32.928942807625653</v>
      </c>
      <c r="J1421" s="7">
        <f t="shared" si="204"/>
        <v>19.930675909878683</v>
      </c>
      <c r="K1421" s="7">
        <f t="shared" si="204"/>
        <v>5.8058925476603118</v>
      </c>
      <c r="L1421" s="7">
        <f t="shared" si="204"/>
        <v>4.0727902946273833</v>
      </c>
      <c r="M1421" s="7">
        <f t="shared" si="204"/>
        <v>6.1525129982668982</v>
      </c>
      <c r="N1421" s="7">
        <f t="shared" si="204"/>
        <v>6.5857885615251295</v>
      </c>
      <c r="O1421" s="7">
        <f t="shared" si="204"/>
        <v>28.942807625649912</v>
      </c>
      <c r="P1421" s="7">
        <f t="shared" si="204"/>
        <v>29.202772963604851</v>
      </c>
      <c r="Q1421" s="7">
        <f t="shared" si="204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7</v>
      </c>
      <c r="E1422" s="7">
        <f t="shared" ref="E1422:Q1422" si="205">E216/$Q216*100</f>
        <v>30.133752950432729</v>
      </c>
      <c r="F1422" s="7">
        <f t="shared" si="205"/>
        <v>8.4972462627852092</v>
      </c>
      <c r="G1422" s="7">
        <f t="shared" si="205"/>
        <v>5.7435090479937054</v>
      </c>
      <c r="H1422" s="7">
        <f t="shared" si="205"/>
        <v>5.3501180173092058</v>
      </c>
      <c r="I1422" s="7">
        <f t="shared" si="205"/>
        <v>29.268292682926827</v>
      </c>
      <c r="J1422" s="7">
        <f t="shared" si="205"/>
        <v>17.466561762391816</v>
      </c>
      <c r="K1422" s="7">
        <f t="shared" si="205"/>
        <v>5.4287962234461054</v>
      </c>
      <c r="L1422" s="7">
        <f t="shared" si="205"/>
        <v>2.4390243902439024</v>
      </c>
      <c r="M1422" s="7">
        <f t="shared" si="205"/>
        <v>8.6546026750590084</v>
      </c>
      <c r="N1422" s="7">
        <f t="shared" si="205"/>
        <v>3.9339103068450036</v>
      </c>
      <c r="O1422" s="7">
        <f t="shared" si="205"/>
        <v>31.864673485444534</v>
      </c>
      <c r="P1422" s="7">
        <f t="shared" si="205"/>
        <v>24.547600314712824</v>
      </c>
      <c r="Q1422" s="7">
        <f t="shared" si="205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06">E217/$Q217*100</f>
        <v>22.781675608749484</v>
      </c>
      <c r="F1423" s="7">
        <f t="shared" si="206"/>
        <v>7.2224515063970287</v>
      </c>
      <c r="G1423" s="7">
        <f t="shared" si="206"/>
        <v>5.2414362360709861</v>
      </c>
      <c r="H1423" s="7">
        <f t="shared" si="206"/>
        <v>4.5810978126289728</v>
      </c>
      <c r="I1423" s="7">
        <f t="shared" si="206"/>
        <v>31.118448204704912</v>
      </c>
      <c r="J1423" s="7">
        <f t="shared" si="206"/>
        <v>18.737102765167148</v>
      </c>
      <c r="K1423" s="7">
        <f t="shared" si="206"/>
        <v>5.6128765992571195</v>
      </c>
      <c r="L1423" s="7">
        <f t="shared" si="206"/>
        <v>3.2604209657449443</v>
      </c>
      <c r="M1423" s="7">
        <f t="shared" si="206"/>
        <v>7.5113495666529095</v>
      </c>
      <c r="N1423" s="7">
        <f t="shared" si="206"/>
        <v>5.489063144861742</v>
      </c>
      <c r="O1423" s="7">
        <f t="shared" si="206"/>
        <v>30.581923235658277</v>
      </c>
      <c r="P1423" s="7">
        <f t="shared" si="206"/>
        <v>26.867519603796946</v>
      </c>
      <c r="Q1423" s="7">
        <f t="shared" si="206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6</v>
      </c>
      <c r="E1424" s="7">
        <f t="shared" ref="E1424:Q1424" si="207">E218/$Q218*100</f>
        <v>4.8549810844892818</v>
      </c>
      <c r="F1424" s="7">
        <f t="shared" si="207"/>
        <v>4.2481084489281207</v>
      </c>
      <c r="G1424" s="7">
        <f t="shared" si="207"/>
        <v>1.0403530895334174</v>
      </c>
      <c r="H1424" s="7">
        <f t="shared" si="207"/>
        <v>0.55958385876418659</v>
      </c>
      <c r="I1424" s="7">
        <f t="shared" si="207"/>
        <v>8.8902900378310203</v>
      </c>
      <c r="J1424" s="7">
        <f t="shared" si="207"/>
        <v>4.4057377049180326</v>
      </c>
      <c r="K1424" s="7">
        <f t="shared" si="207"/>
        <v>1.4186633039092056</v>
      </c>
      <c r="L1424" s="7">
        <f t="shared" si="207"/>
        <v>0.83543505674653207</v>
      </c>
      <c r="M1424" s="7">
        <f t="shared" si="207"/>
        <v>5.5564312736443879</v>
      </c>
      <c r="N1424" s="7">
        <f t="shared" si="207"/>
        <v>1.2452711223203028</v>
      </c>
      <c r="O1424" s="7">
        <f t="shared" si="207"/>
        <v>12.444829760403531</v>
      </c>
      <c r="P1424" s="7">
        <f t="shared" si="207"/>
        <v>71.090794451450193</v>
      </c>
      <c r="Q1424" s="7">
        <f t="shared" si="207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7</v>
      </c>
      <c r="E1425" s="7">
        <f t="shared" ref="E1425:Q1425" si="208">E219/$Q219*100</f>
        <v>9.2029978241598833</v>
      </c>
      <c r="F1425" s="7">
        <f t="shared" si="208"/>
        <v>6.1004109920219189</v>
      </c>
      <c r="G1425" s="7">
        <f t="shared" si="208"/>
        <v>1.7164960915464582</v>
      </c>
      <c r="H1425" s="7">
        <f t="shared" si="208"/>
        <v>0.76557337416391325</v>
      </c>
      <c r="I1425" s="7">
        <f t="shared" si="208"/>
        <v>7.1319203803690874</v>
      </c>
      <c r="J1425" s="7">
        <f t="shared" si="208"/>
        <v>3.0864694979450396</v>
      </c>
      <c r="K1425" s="7">
        <f t="shared" si="208"/>
        <v>1.1765653960834879</v>
      </c>
      <c r="L1425" s="7">
        <f t="shared" si="208"/>
        <v>0.57216536384881944</v>
      </c>
      <c r="M1425" s="7">
        <f t="shared" si="208"/>
        <v>6.9788057055363044</v>
      </c>
      <c r="N1425" s="7">
        <f t="shared" si="208"/>
        <v>0.69304537029575308</v>
      </c>
      <c r="O1425" s="7">
        <f t="shared" si="208"/>
        <v>13.643323394310581</v>
      </c>
      <c r="P1425" s="7">
        <f t="shared" si="208"/>
        <v>68.522846321218466</v>
      </c>
      <c r="Q1425" s="7">
        <f t="shared" si="208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09">E220/$Q220*100</f>
        <v>7.0019527358227389</v>
      </c>
      <c r="F1426" s="7">
        <f t="shared" si="209"/>
        <v>5.1767425178336586</v>
      </c>
      <c r="G1426" s="7">
        <f t="shared" si="209"/>
        <v>1.4027816522536165</v>
      </c>
      <c r="H1426" s="7">
        <f t="shared" si="209"/>
        <v>0.653568724345435</v>
      </c>
      <c r="I1426" s="7">
        <f t="shared" si="209"/>
        <v>8.0141872235284737</v>
      </c>
      <c r="J1426" s="7">
        <f t="shared" si="209"/>
        <v>3.7739608655800421</v>
      </c>
      <c r="K1426" s="7">
        <f t="shared" si="209"/>
        <v>1.3111226238393177</v>
      </c>
      <c r="L1426" s="7">
        <f t="shared" si="209"/>
        <v>0.71733152672059941</v>
      </c>
      <c r="M1426" s="7">
        <f t="shared" si="209"/>
        <v>6.2806360339536917</v>
      </c>
      <c r="N1426" s="7">
        <f t="shared" si="209"/>
        <v>0.98433826166660021</v>
      </c>
      <c r="O1426" s="7">
        <f t="shared" si="209"/>
        <v>13.063404136611803</v>
      </c>
      <c r="P1426" s="7">
        <f t="shared" si="209"/>
        <v>69.828238951101909</v>
      </c>
      <c r="Q1426" s="7">
        <f t="shared" si="209"/>
        <v>100</v>
      </c>
      <c r="R1426"/>
    </row>
    <row r="1427" spans="1:18" ht="14.25" x14ac:dyDescent="0.45">
      <c r="A1427" s="6">
        <v>211</v>
      </c>
      <c r="B1427" s="4" t="s">
        <v>64</v>
      </c>
      <c r="C1427" s="4" t="s">
        <v>5</v>
      </c>
      <c r="D1427" s="4" t="s">
        <v>6</v>
      </c>
      <c r="E1427" s="7">
        <f t="shared" ref="E1427:Q1427" si="210">E221/$Q221*100</f>
        <v>0</v>
      </c>
      <c r="F1427" s="7">
        <f t="shared" si="210"/>
        <v>6.9565217391304346</v>
      </c>
      <c r="G1427" s="7">
        <f t="shared" si="210"/>
        <v>0</v>
      </c>
      <c r="H1427" s="7">
        <f t="shared" si="210"/>
        <v>0</v>
      </c>
      <c r="I1427" s="7">
        <f t="shared" si="210"/>
        <v>0</v>
      </c>
      <c r="J1427" s="7">
        <f t="shared" si="210"/>
        <v>0</v>
      </c>
      <c r="K1427" s="7">
        <f t="shared" si="210"/>
        <v>0</v>
      </c>
      <c r="L1427" s="7">
        <f t="shared" si="210"/>
        <v>0</v>
      </c>
      <c r="M1427" s="7">
        <f t="shared" si="210"/>
        <v>2.1739130434782608</v>
      </c>
      <c r="N1427" s="7">
        <f t="shared" si="210"/>
        <v>0</v>
      </c>
      <c r="O1427" s="7">
        <f t="shared" si="210"/>
        <v>6.0869565217391308</v>
      </c>
      <c r="P1427" s="7">
        <f t="shared" si="210"/>
        <v>84.782608695652172</v>
      </c>
      <c r="Q1427" s="7">
        <f t="shared" si="210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7</v>
      </c>
      <c r="E1428" s="7">
        <f t="shared" ref="E1428:Q1428" si="211">E222/$Q222*100</f>
        <v>0</v>
      </c>
      <c r="F1428" s="7">
        <f t="shared" si="211"/>
        <v>2.4038461538461542</v>
      </c>
      <c r="G1428" s="7">
        <f t="shared" si="211"/>
        <v>0</v>
      </c>
      <c r="H1428" s="7">
        <f t="shared" si="211"/>
        <v>0</v>
      </c>
      <c r="I1428" s="7">
        <f t="shared" si="211"/>
        <v>0</v>
      </c>
      <c r="J1428" s="7">
        <f t="shared" si="211"/>
        <v>0</v>
      </c>
      <c r="K1428" s="7">
        <f t="shared" si="211"/>
        <v>0</v>
      </c>
      <c r="L1428" s="7">
        <f t="shared" si="211"/>
        <v>0</v>
      </c>
      <c r="M1428" s="7">
        <f t="shared" si="211"/>
        <v>4.3269230769230766</v>
      </c>
      <c r="N1428" s="7">
        <f t="shared" si="211"/>
        <v>0</v>
      </c>
      <c r="O1428" s="7">
        <f t="shared" si="211"/>
        <v>2.4038461538461542</v>
      </c>
      <c r="P1428" s="7">
        <f t="shared" si="211"/>
        <v>91.826923076923066</v>
      </c>
      <c r="Q1428" s="7">
        <f t="shared" si="211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12">E223/$Q223*100</f>
        <v>0</v>
      </c>
      <c r="F1429" s="7">
        <f t="shared" si="212"/>
        <v>5.9907834101382482</v>
      </c>
      <c r="G1429" s="7">
        <f t="shared" si="212"/>
        <v>0</v>
      </c>
      <c r="H1429" s="7">
        <f t="shared" si="212"/>
        <v>0</v>
      </c>
      <c r="I1429" s="7">
        <f t="shared" si="212"/>
        <v>0</v>
      </c>
      <c r="J1429" s="7">
        <f t="shared" si="212"/>
        <v>0</v>
      </c>
      <c r="K1429" s="7">
        <f t="shared" si="212"/>
        <v>0</v>
      </c>
      <c r="L1429" s="7">
        <f t="shared" si="212"/>
        <v>0</v>
      </c>
      <c r="M1429" s="7">
        <f t="shared" si="212"/>
        <v>2.0737327188940093</v>
      </c>
      <c r="N1429" s="7">
        <f t="shared" si="212"/>
        <v>0</v>
      </c>
      <c r="O1429" s="7">
        <f t="shared" si="212"/>
        <v>4.838709677419355</v>
      </c>
      <c r="P1429" s="7">
        <f t="shared" si="212"/>
        <v>88.018433179723502</v>
      </c>
      <c r="Q1429" s="7">
        <f t="shared" si="212"/>
        <v>100</v>
      </c>
      <c r="R1429"/>
    </row>
    <row r="1430" spans="1:18" ht="14.25" x14ac:dyDescent="0.45">
      <c r="A1430" s="6">
        <v>214</v>
      </c>
      <c r="B1430" s="4"/>
      <c r="C1430" s="4" t="s">
        <v>8</v>
      </c>
      <c r="D1430" s="4" t="s">
        <v>6</v>
      </c>
      <c r="E1430" s="7">
        <f t="shared" ref="E1430:Q1430" si="213">E224/$Q224*100</f>
        <v>0</v>
      </c>
      <c r="F1430" s="7">
        <f t="shared" si="213"/>
        <v>7.8740157480314963</v>
      </c>
      <c r="G1430" s="7">
        <f t="shared" si="213"/>
        <v>0</v>
      </c>
      <c r="H1430" s="7">
        <f t="shared" si="213"/>
        <v>0</v>
      </c>
      <c r="I1430" s="7">
        <f t="shared" si="213"/>
        <v>1.3123359580052494</v>
      </c>
      <c r="J1430" s="7">
        <f t="shared" si="213"/>
        <v>1.3123359580052494</v>
      </c>
      <c r="K1430" s="7">
        <f t="shared" si="213"/>
        <v>0.78740157480314954</v>
      </c>
      <c r="L1430" s="7">
        <f t="shared" si="213"/>
        <v>0</v>
      </c>
      <c r="M1430" s="7">
        <f t="shared" si="213"/>
        <v>9.9737532808398957</v>
      </c>
      <c r="N1430" s="7">
        <f t="shared" si="213"/>
        <v>0</v>
      </c>
      <c r="O1430" s="7">
        <f t="shared" si="213"/>
        <v>4.4619422572178475</v>
      </c>
      <c r="P1430" s="7">
        <f t="shared" si="213"/>
        <v>79.265091863517057</v>
      </c>
      <c r="Q1430" s="7">
        <f t="shared" si="213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7</v>
      </c>
      <c r="E1431" s="7">
        <f t="shared" ref="E1431:Q1431" si="214">E225/$Q225*100</f>
        <v>1.0256410256410255</v>
      </c>
      <c r="F1431" s="7">
        <f t="shared" si="214"/>
        <v>12.307692307692308</v>
      </c>
      <c r="G1431" s="7">
        <f t="shared" si="214"/>
        <v>0</v>
      </c>
      <c r="H1431" s="7">
        <f t="shared" si="214"/>
        <v>0</v>
      </c>
      <c r="I1431" s="7">
        <f t="shared" si="214"/>
        <v>0</v>
      </c>
      <c r="J1431" s="7">
        <f t="shared" si="214"/>
        <v>0</v>
      </c>
      <c r="K1431" s="7">
        <f t="shared" si="214"/>
        <v>0</v>
      </c>
      <c r="L1431" s="7">
        <f t="shared" si="214"/>
        <v>0</v>
      </c>
      <c r="M1431" s="7">
        <f t="shared" si="214"/>
        <v>18.717948717948719</v>
      </c>
      <c r="N1431" s="7">
        <f t="shared" si="214"/>
        <v>0</v>
      </c>
      <c r="O1431" s="7">
        <f t="shared" si="214"/>
        <v>5.6410256410256414</v>
      </c>
      <c r="P1431" s="7">
        <f t="shared" si="214"/>
        <v>68.461538461538467</v>
      </c>
      <c r="Q1431" s="7">
        <f t="shared" si="214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15">E226/$Q226*100</f>
        <v>1.1597938144329898</v>
      </c>
      <c r="F1432" s="7">
        <f t="shared" si="215"/>
        <v>10.438144329896907</v>
      </c>
      <c r="G1432" s="7">
        <f t="shared" si="215"/>
        <v>0</v>
      </c>
      <c r="H1432" s="7">
        <f t="shared" si="215"/>
        <v>0</v>
      </c>
      <c r="I1432" s="7">
        <f t="shared" si="215"/>
        <v>1.0309278350515463</v>
      </c>
      <c r="J1432" s="7">
        <f t="shared" si="215"/>
        <v>0.51546391752577314</v>
      </c>
      <c r="K1432" s="7">
        <f t="shared" si="215"/>
        <v>0</v>
      </c>
      <c r="L1432" s="7">
        <f t="shared" si="215"/>
        <v>0</v>
      </c>
      <c r="M1432" s="7">
        <f t="shared" si="215"/>
        <v>13.788659793814434</v>
      </c>
      <c r="N1432" s="7">
        <f t="shared" si="215"/>
        <v>0</v>
      </c>
      <c r="O1432" s="7">
        <f t="shared" si="215"/>
        <v>5.0257731958762886</v>
      </c>
      <c r="P1432" s="7">
        <f t="shared" si="215"/>
        <v>72.809278350515456</v>
      </c>
      <c r="Q1432" s="7">
        <f t="shared" si="215"/>
        <v>100</v>
      </c>
      <c r="R1432"/>
    </row>
    <row r="1433" spans="1:18" ht="14.25" x14ac:dyDescent="0.45">
      <c r="A1433" s="6">
        <v>217</v>
      </c>
      <c r="B1433" s="4"/>
      <c r="C1433" s="4" t="s">
        <v>9</v>
      </c>
      <c r="D1433" s="4" t="s">
        <v>6</v>
      </c>
      <c r="E1433" s="7">
        <f t="shared" ref="E1433:Q1433" si="216">E227/$Q227*100</f>
        <v>6.6031845145176389</v>
      </c>
      <c r="F1433" s="7">
        <f t="shared" si="216"/>
        <v>9.1164533250078055</v>
      </c>
      <c r="G1433" s="7">
        <f t="shared" si="216"/>
        <v>2.6381517327505466</v>
      </c>
      <c r="H1433" s="7">
        <f t="shared" si="216"/>
        <v>0.1248829222603809</v>
      </c>
      <c r="I1433" s="7">
        <f t="shared" si="216"/>
        <v>5.4948485794567592</v>
      </c>
      <c r="J1433" s="7">
        <f t="shared" si="216"/>
        <v>4.7923821417421166</v>
      </c>
      <c r="K1433" s="7">
        <f t="shared" si="216"/>
        <v>0.53075241960661879</v>
      </c>
      <c r="L1433" s="7">
        <f t="shared" si="216"/>
        <v>1.4361536059943802</v>
      </c>
      <c r="M1433" s="7">
        <f t="shared" si="216"/>
        <v>9.7564783015922565</v>
      </c>
      <c r="N1433" s="7">
        <f t="shared" si="216"/>
        <v>0.92101155167030913</v>
      </c>
      <c r="O1433" s="7">
        <f t="shared" si="216"/>
        <v>8.0549484857945686</v>
      </c>
      <c r="P1433" s="7">
        <f t="shared" si="216"/>
        <v>65.126443958788641</v>
      </c>
      <c r="Q1433" s="7">
        <f t="shared" si="216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7</v>
      </c>
      <c r="E1434" s="7">
        <f t="shared" ref="E1434:Q1434" si="217">E228/$Q228*100</f>
        <v>11.653517422748191</v>
      </c>
      <c r="F1434" s="7">
        <f t="shared" si="217"/>
        <v>10.289283366206444</v>
      </c>
      <c r="G1434" s="7">
        <f t="shared" si="217"/>
        <v>4.1091387245233397</v>
      </c>
      <c r="H1434" s="7">
        <f t="shared" si="217"/>
        <v>4.9309664694280081E-2</v>
      </c>
      <c r="I1434" s="7">
        <f t="shared" si="217"/>
        <v>4.6679815910585143</v>
      </c>
      <c r="J1434" s="7">
        <f t="shared" si="217"/>
        <v>1.9723865877712032</v>
      </c>
      <c r="K1434" s="7">
        <f t="shared" si="217"/>
        <v>0.65746219592373445</v>
      </c>
      <c r="L1434" s="7">
        <f t="shared" si="217"/>
        <v>1.9066403681788298</v>
      </c>
      <c r="M1434" s="7">
        <f t="shared" si="217"/>
        <v>13.625904010519395</v>
      </c>
      <c r="N1434" s="7">
        <f t="shared" si="217"/>
        <v>0.85470085470085477</v>
      </c>
      <c r="O1434" s="7">
        <f t="shared" si="217"/>
        <v>11.522024983563444</v>
      </c>
      <c r="P1434" s="7">
        <f t="shared" si="217"/>
        <v>59.598948060486521</v>
      </c>
      <c r="Q1434" s="7">
        <f t="shared" si="217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18">E229/$Q229*100</f>
        <v>9.0879974377452157</v>
      </c>
      <c r="F1435" s="7">
        <f t="shared" si="218"/>
        <v>9.7045399951957734</v>
      </c>
      <c r="G1435" s="7">
        <f t="shared" si="218"/>
        <v>3.3869805428777324</v>
      </c>
      <c r="H1435" s="7">
        <f t="shared" si="218"/>
        <v>8.8077508207222363E-2</v>
      </c>
      <c r="I1435" s="7">
        <f t="shared" si="218"/>
        <v>5.0924813836175833</v>
      </c>
      <c r="J1435" s="7">
        <f t="shared" si="218"/>
        <v>3.4510369124829845</v>
      </c>
      <c r="K1435" s="7">
        <f t="shared" si="218"/>
        <v>0.62454960365121304</v>
      </c>
      <c r="L1435" s="7">
        <f t="shared" si="218"/>
        <v>1.6654656097365681</v>
      </c>
      <c r="M1435" s="7">
        <f t="shared" si="218"/>
        <v>11.618224037152695</v>
      </c>
      <c r="N1435" s="7">
        <f t="shared" si="218"/>
        <v>0.87276803587156704</v>
      </c>
      <c r="O1435" s="7">
        <f t="shared" si="218"/>
        <v>9.7685963648010237</v>
      </c>
      <c r="P1435" s="7">
        <f t="shared" si="218"/>
        <v>62.414925134118029</v>
      </c>
      <c r="Q1435" s="7">
        <f t="shared" si="218"/>
        <v>100</v>
      </c>
      <c r="R1435"/>
    </row>
    <row r="1436" spans="1:18" ht="14.25" x14ac:dyDescent="0.45">
      <c r="A1436" s="6">
        <v>220</v>
      </c>
      <c r="B1436" s="4"/>
      <c r="C1436" s="4" t="s">
        <v>10</v>
      </c>
      <c r="D1436" s="4" t="s">
        <v>6</v>
      </c>
      <c r="E1436" s="7">
        <f t="shared" ref="E1436:Q1436" si="219">E230/$Q230*100</f>
        <v>23.80679648720886</v>
      </c>
      <c r="F1436" s="7">
        <f t="shared" si="219"/>
        <v>7.5792287132493321</v>
      </c>
      <c r="G1436" s="7">
        <f t="shared" si="219"/>
        <v>13.058419243986256</v>
      </c>
      <c r="H1436" s="7">
        <f t="shared" si="219"/>
        <v>4.8109965635738838</v>
      </c>
      <c r="I1436" s="7">
        <f t="shared" si="219"/>
        <v>15.502100038182512</v>
      </c>
      <c r="J1436" s="7">
        <f t="shared" si="219"/>
        <v>22.164948453608247</v>
      </c>
      <c r="K1436" s="7">
        <f t="shared" si="219"/>
        <v>3.1882397861779306</v>
      </c>
      <c r="L1436" s="7">
        <f t="shared" si="219"/>
        <v>8.4956090110729292</v>
      </c>
      <c r="M1436" s="7">
        <f t="shared" si="219"/>
        <v>6.4528445971744937</v>
      </c>
      <c r="N1436" s="7">
        <f t="shared" si="219"/>
        <v>5.1546391752577314</v>
      </c>
      <c r="O1436" s="7">
        <f t="shared" si="219"/>
        <v>13.344788087056129</v>
      </c>
      <c r="P1436" s="7">
        <f t="shared" si="219"/>
        <v>32.206949217258497</v>
      </c>
      <c r="Q1436" s="7">
        <f t="shared" si="219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7</v>
      </c>
      <c r="E1437" s="7">
        <f t="shared" ref="E1437:Q1437" si="220">E231/$Q231*100</f>
        <v>39.787974159350668</v>
      </c>
      <c r="F1437" s="7">
        <f t="shared" si="220"/>
        <v>11.330130859698526</v>
      </c>
      <c r="G1437" s="7">
        <f t="shared" si="220"/>
        <v>10.899453370879577</v>
      </c>
      <c r="H1437" s="7">
        <f t="shared" si="220"/>
        <v>5.8804041742587376</v>
      </c>
      <c r="I1437" s="7">
        <f t="shared" si="220"/>
        <v>12.539340732151731</v>
      </c>
      <c r="J1437" s="7">
        <f t="shared" si="220"/>
        <v>13.947324830213681</v>
      </c>
      <c r="K1437" s="7">
        <f t="shared" si="220"/>
        <v>3.3625973165479541</v>
      </c>
      <c r="L1437" s="7">
        <f t="shared" si="220"/>
        <v>8.0503561371542158</v>
      </c>
      <c r="M1437" s="7">
        <f t="shared" si="220"/>
        <v>9.7068080172270985</v>
      </c>
      <c r="N1437" s="7">
        <f t="shared" si="220"/>
        <v>3.7270167301639887</v>
      </c>
      <c r="O1437" s="7">
        <f t="shared" si="220"/>
        <v>15.819115454696043</v>
      </c>
      <c r="P1437" s="7">
        <f t="shared" si="220"/>
        <v>28.524101374855061</v>
      </c>
      <c r="Q1437" s="7">
        <f t="shared" si="220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21">E232/$Q232*100</f>
        <v>32.354506742370475</v>
      </c>
      <c r="F1438" s="7">
        <f t="shared" si="221"/>
        <v>9.572391767210787</v>
      </c>
      <c r="G1438" s="7">
        <f t="shared" si="221"/>
        <v>11.905606813342796</v>
      </c>
      <c r="H1438" s="7">
        <f t="shared" si="221"/>
        <v>5.3938963804116398</v>
      </c>
      <c r="I1438" s="7">
        <f t="shared" si="221"/>
        <v>13.946061036195884</v>
      </c>
      <c r="J1438" s="7">
        <f t="shared" si="221"/>
        <v>17.796309439318666</v>
      </c>
      <c r="K1438" s="7">
        <f t="shared" si="221"/>
        <v>3.2824698367636622</v>
      </c>
      <c r="L1438" s="7">
        <f t="shared" si="221"/>
        <v>8.3303761533002127</v>
      </c>
      <c r="M1438" s="7">
        <f t="shared" si="221"/>
        <v>8.1973030518097936</v>
      </c>
      <c r="N1438" s="7">
        <f t="shared" si="221"/>
        <v>4.4002838892831795</v>
      </c>
      <c r="O1438" s="7">
        <f t="shared" si="221"/>
        <v>14.682398864442867</v>
      </c>
      <c r="P1438" s="7">
        <f t="shared" si="221"/>
        <v>30.260823278921222</v>
      </c>
      <c r="Q1438" s="7">
        <f t="shared" si="221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6</v>
      </c>
      <c r="E1439" s="7">
        <f t="shared" ref="E1439:Q1439" si="222">E233/$Q233*100</f>
        <v>13.681632653061223</v>
      </c>
      <c r="F1439" s="7">
        <f t="shared" si="222"/>
        <v>8.3918367346938769</v>
      </c>
      <c r="G1439" s="7">
        <f t="shared" si="222"/>
        <v>6.9877551020408157</v>
      </c>
      <c r="H1439" s="7">
        <f t="shared" si="222"/>
        <v>2.0897959183673471</v>
      </c>
      <c r="I1439" s="7">
        <f t="shared" si="222"/>
        <v>9.5428571428571427</v>
      </c>
      <c r="J1439" s="7">
        <f t="shared" si="222"/>
        <v>11.96734693877551</v>
      </c>
      <c r="K1439" s="7">
        <f t="shared" si="222"/>
        <v>1.6489795918367345</v>
      </c>
      <c r="L1439" s="7">
        <f t="shared" si="222"/>
        <v>4.4489795918367347</v>
      </c>
      <c r="M1439" s="7">
        <f t="shared" si="222"/>
        <v>8.204081632653061</v>
      </c>
      <c r="N1439" s="7">
        <f t="shared" si="222"/>
        <v>2.6775510204081634</v>
      </c>
      <c r="O1439" s="7">
        <f t="shared" si="222"/>
        <v>10.179591836734694</v>
      </c>
      <c r="P1439" s="7">
        <f t="shared" si="222"/>
        <v>51.91836734693878</v>
      </c>
      <c r="Q1439" s="7">
        <f t="shared" si="222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7</v>
      </c>
      <c r="E1440" s="7">
        <f t="shared" ref="E1440:Q1440" si="223">E234/$Q234*100</f>
        <v>24.492844786916184</v>
      </c>
      <c r="F1440" s="7">
        <f t="shared" si="223"/>
        <v>10.756408240289355</v>
      </c>
      <c r="G1440" s="7">
        <f t="shared" si="223"/>
        <v>7.1080358546941351</v>
      </c>
      <c r="H1440" s="7">
        <f t="shared" si="223"/>
        <v>2.8306337474445669</v>
      </c>
      <c r="I1440" s="7">
        <f t="shared" si="223"/>
        <v>8.193112124547886</v>
      </c>
      <c r="J1440" s="7">
        <f t="shared" si="223"/>
        <v>7.6112596320176129</v>
      </c>
      <c r="K1440" s="7">
        <f t="shared" si="223"/>
        <v>1.9028149080044032</v>
      </c>
      <c r="L1440" s="7">
        <f t="shared" si="223"/>
        <v>4.7255857839282909</v>
      </c>
      <c r="M1440" s="7">
        <f t="shared" si="223"/>
        <v>11.762855794936311</v>
      </c>
      <c r="N1440" s="7">
        <f t="shared" si="223"/>
        <v>2.1544267966661423</v>
      </c>
      <c r="O1440" s="7">
        <f t="shared" si="223"/>
        <v>13.311841484510142</v>
      </c>
      <c r="P1440" s="7">
        <f t="shared" si="223"/>
        <v>45.628243434502281</v>
      </c>
      <c r="Q1440" s="7">
        <f t="shared" si="223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24">E235/$Q235*100</f>
        <v>19.1757779646762</v>
      </c>
      <c r="F1441" s="7">
        <f t="shared" si="224"/>
        <v>9.5999038808122084</v>
      </c>
      <c r="G1441" s="7">
        <f t="shared" si="224"/>
        <v>7.0607553366174054</v>
      </c>
      <c r="H1441" s="7">
        <f t="shared" si="224"/>
        <v>2.4950939164564057</v>
      </c>
      <c r="I1441" s="7">
        <f t="shared" si="224"/>
        <v>8.8589851415755536</v>
      </c>
      <c r="J1441" s="7">
        <f t="shared" si="224"/>
        <v>9.7601025271336468</v>
      </c>
      <c r="K1441" s="7">
        <f t="shared" si="224"/>
        <v>1.7982298049581482</v>
      </c>
      <c r="L1441" s="7">
        <f t="shared" si="224"/>
        <v>4.5936961832672516</v>
      </c>
      <c r="M1441" s="7">
        <f t="shared" si="224"/>
        <v>10.012415395089912</v>
      </c>
      <c r="N1441" s="7">
        <f t="shared" si="224"/>
        <v>2.4310144579278306</v>
      </c>
      <c r="O1441" s="7">
        <f t="shared" si="224"/>
        <v>11.738555809203412</v>
      </c>
      <c r="P1441" s="7">
        <f t="shared" si="224"/>
        <v>48.712403380191439</v>
      </c>
      <c r="Q1441" s="7">
        <f t="shared" si="224"/>
        <v>100</v>
      </c>
      <c r="R1441"/>
    </row>
    <row r="1442" spans="1:18" ht="14.25" x14ac:dyDescent="0.45">
      <c r="A1442" s="6">
        <v>226</v>
      </c>
      <c r="B1442" s="4" t="s">
        <v>65</v>
      </c>
      <c r="C1442" s="4" t="s">
        <v>5</v>
      </c>
      <c r="D1442" s="4" t="s">
        <v>6</v>
      </c>
      <c r="E1442" s="7">
        <f t="shared" ref="E1442:Q1442" si="225">E236/$Q236*100</f>
        <v>0</v>
      </c>
      <c r="F1442" s="7">
        <f t="shared" si="225"/>
        <v>4.5680238331678256</v>
      </c>
      <c r="G1442" s="7">
        <f t="shared" si="225"/>
        <v>0</v>
      </c>
      <c r="H1442" s="7">
        <f t="shared" si="225"/>
        <v>0</v>
      </c>
      <c r="I1442" s="7">
        <f t="shared" si="225"/>
        <v>0</v>
      </c>
      <c r="J1442" s="7">
        <f t="shared" si="225"/>
        <v>0</v>
      </c>
      <c r="K1442" s="7">
        <f t="shared" si="225"/>
        <v>0</v>
      </c>
      <c r="L1442" s="7">
        <f t="shared" si="225"/>
        <v>0</v>
      </c>
      <c r="M1442" s="7">
        <f t="shared" si="225"/>
        <v>0.99304865938430986</v>
      </c>
      <c r="N1442" s="7">
        <f t="shared" si="225"/>
        <v>0</v>
      </c>
      <c r="O1442" s="7">
        <f t="shared" si="225"/>
        <v>3.4756703078450841</v>
      </c>
      <c r="P1442" s="7">
        <f t="shared" si="225"/>
        <v>90.863952333664358</v>
      </c>
      <c r="Q1442" s="7">
        <f t="shared" si="225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7</v>
      </c>
      <c r="E1443" s="7">
        <f t="shared" ref="E1443:Q1443" si="226">E237/$Q237*100</f>
        <v>0</v>
      </c>
      <c r="F1443" s="7">
        <f t="shared" si="226"/>
        <v>2.8376844494892168</v>
      </c>
      <c r="G1443" s="7">
        <f t="shared" si="226"/>
        <v>0</v>
      </c>
      <c r="H1443" s="7">
        <f t="shared" si="226"/>
        <v>0</v>
      </c>
      <c r="I1443" s="7">
        <f t="shared" si="226"/>
        <v>0</v>
      </c>
      <c r="J1443" s="7">
        <f t="shared" si="226"/>
        <v>0</v>
      </c>
      <c r="K1443" s="7">
        <f t="shared" si="226"/>
        <v>0</v>
      </c>
      <c r="L1443" s="7">
        <f t="shared" si="226"/>
        <v>0</v>
      </c>
      <c r="M1443" s="7">
        <f t="shared" si="226"/>
        <v>0.34052213393870601</v>
      </c>
      <c r="N1443" s="7">
        <f t="shared" si="226"/>
        <v>0</v>
      </c>
      <c r="O1443" s="7">
        <f t="shared" si="226"/>
        <v>1.8161180476730987</v>
      </c>
      <c r="P1443" s="7">
        <f t="shared" si="226"/>
        <v>94.324631101021566</v>
      </c>
      <c r="Q1443" s="7">
        <f t="shared" si="226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27">E238/$Q238*100</f>
        <v>0</v>
      </c>
      <c r="F1444" s="7">
        <f t="shared" si="227"/>
        <v>3.7234042553191489</v>
      </c>
      <c r="G1444" s="7">
        <f t="shared" si="227"/>
        <v>0.15957446808510636</v>
      </c>
      <c r="H1444" s="7">
        <f t="shared" si="227"/>
        <v>0</v>
      </c>
      <c r="I1444" s="7">
        <f t="shared" si="227"/>
        <v>0</v>
      </c>
      <c r="J1444" s="7">
        <f t="shared" si="227"/>
        <v>0</v>
      </c>
      <c r="K1444" s="7">
        <f t="shared" si="227"/>
        <v>0</v>
      </c>
      <c r="L1444" s="7">
        <f t="shared" si="227"/>
        <v>0</v>
      </c>
      <c r="M1444" s="7">
        <f t="shared" si="227"/>
        <v>0.85106382978723405</v>
      </c>
      <c r="N1444" s="7">
        <f t="shared" si="227"/>
        <v>0</v>
      </c>
      <c r="O1444" s="7">
        <f t="shared" si="227"/>
        <v>2.5531914893617018</v>
      </c>
      <c r="P1444" s="7">
        <f t="shared" si="227"/>
        <v>92.925531914893625</v>
      </c>
      <c r="Q1444" s="7">
        <f t="shared" si="227"/>
        <v>100</v>
      </c>
      <c r="R1444"/>
    </row>
    <row r="1445" spans="1:18" ht="14.25" x14ac:dyDescent="0.45">
      <c r="A1445" s="6">
        <v>229</v>
      </c>
      <c r="B1445" s="4"/>
      <c r="C1445" s="4" t="s">
        <v>8</v>
      </c>
      <c r="D1445" s="4" t="s">
        <v>6</v>
      </c>
      <c r="E1445" s="7">
        <f t="shared" ref="E1445:Q1445" si="228">E239/$Q239*100</f>
        <v>0</v>
      </c>
      <c r="F1445" s="7">
        <f t="shared" si="228"/>
        <v>4.6031746031746037</v>
      </c>
      <c r="G1445" s="7">
        <f t="shared" si="228"/>
        <v>0</v>
      </c>
      <c r="H1445" s="7">
        <f t="shared" si="228"/>
        <v>0</v>
      </c>
      <c r="I1445" s="7">
        <f t="shared" si="228"/>
        <v>0</v>
      </c>
      <c r="J1445" s="7">
        <f t="shared" si="228"/>
        <v>0</v>
      </c>
      <c r="K1445" s="7">
        <f t="shared" si="228"/>
        <v>0</v>
      </c>
      <c r="L1445" s="7">
        <f t="shared" si="228"/>
        <v>0</v>
      </c>
      <c r="M1445" s="7">
        <f t="shared" si="228"/>
        <v>4.3650793650793647</v>
      </c>
      <c r="N1445" s="7">
        <f t="shared" si="228"/>
        <v>0</v>
      </c>
      <c r="O1445" s="7">
        <f t="shared" si="228"/>
        <v>3.8095238095238098</v>
      </c>
      <c r="P1445" s="7">
        <f t="shared" si="228"/>
        <v>87.460317460317455</v>
      </c>
      <c r="Q1445" s="7">
        <f t="shared" si="228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7</v>
      </c>
      <c r="E1446" s="7">
        <f t="shared" ref="E1446:Q1446" si="229">E240/$Q240*100</f>
        <v>0</v>
      </c>
      <c r="F1446" s="7">
        <f t="shared" si="229"/>
        <v>4.5571797076526224</v>
      </c>
      <c r="G1446" s="7">
        <f t="shared" si="229"/>
        <v>0</v>
      </c>
      <c r="H1446" s="7">
        <f t="shared" si="229"/>
        <v>0</v>
      </c>
      <c r="I1446" s="7">
        <f t="shared" si="229"/>
        <v>0.25795356835769562</v>
      </c>
      <c r="J1446" s="7">
        <f t="shared" si="229"/>
        <v>0.51590713671539123</v>
      </c>
      <c r="K1446" s="7">
        <f t="shared" si="229"/>
        <v>0</v>
      </c>
      <c r="L1446" s="7">
        <f t="shared" si="229"/>
        <v>0</v>
      </c>
      <c r="M1446" s="7">
        <f t="shared" si="229"/>
        <v>8.9423903697334488</v>
      </c>
      <c r="N1446" s="7">
        <f t="shared" si="229"/>
        <v>0</v>
      </c>
      <c r="O1446" s="7">
        <f t="shared" si="229"/>
        <v>3.267411865864144</v>
      </c>
      <c r="P1446" s="7">
        <f t="shared" si="229"/>
        <v>85.124677558039551</v>
      </c>
      <c r="Q1446" s="7">
        <f t="shared" si="229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30">E241/$Q241*100</f>
        <v>0.37251655629139074</v>
      </c>
      <c r="F1447" s="7">
        <f t="shared" si="230"/>
        <v>4.6357615894039732</v>
      </c>
      <c r="G1447" s="7">
        <f t="shared" si="230"/>
        <v>0</v>
      </c>
      <c r="H1447" s="7">
        <f t="shared" si="230"/>
        <v>0</v>
      </c>
      <c r="I1447" s="7">
        <f t="shared" si="230"/>
        <v>0.12417218543046359</v>
      </c>
      <c r="J1447" s="7">
        <f t="shared" si="230"/>
        <v>0.24834437086092717</v>
      </c>
      <c r="K1447" s="7">
        <f t="shared" si="230"/>
        <v>0</v>
      </c>
      <c r="L1447" s="7">
        <f t="shared" si="230"/>
        <v>0</v>
      </c>
      <c r="M1447" s="7">
        <f t="shared" si="230"/>
        <v>6.5397350993377481</v>
      </c>
      <c r="N1447" s="7">
        <f t="shared" si="230"/>
        <v>0</v>
      </c>
      <c r="O1447" s="7">
        <f t="shared" si="230"/>
        <v>3.4768211920529799</v>
      </c>
      <c r="P1447" s="7">
        <f t="shared" si="230"/>
        <v>86.754966887417211</v>
      </c>
      <c r="Q1447" s="7">
        <f t="shared" si="230"/>
        <v>100</v>
      </c>
      <c r="R1447"/>
    </row>
    <row r="1448" spans="1:18" ht="14.25" x14ac:dyDescent="0.45">
      <c r="A1448" s="6">
        <v>232</v>
      </c>
      <c r="B1448" s="4"/>
      <c r="C1448" s="4" t="s">
        <v>9</v>
      </c>
      <c r="D1448" s="4" t="s">
        <v>6</v>
      </c>
      <c r="E1448" s="7">
        <f t="shared" ref="E1448:Q1448" si="231">E242/$Q242*100</f>
        <v>1.4970059880239521</v>
      </c>
      <c r="F1448" s="7">
        <f t="shared" si="231"/>
        <v>5.3892215568862278</v>
      </c>
      <c r="G1448" s="7">
        <f t="shared" si="231"/>
        <v>1.0153605831814632</v>
      </c>
      <c r="H1448" s="7">
        <f t="shared" si="231"/>
        <v>6.5087216870606604E-2</v>
      </c>
      <c r="I1448" s="7">
        <f t="shared" si="231"/>
        <v>4.0223900026034887</v>
      </c>
      <c r="J1448" s="7">
        <f t="shared" si="231"/>
        <v>1.705285082009893</v>
      </c>
      <c r="K1448" s="7">
        <f t="shared" si="231"/>
        <v>0.54673262171309556</v>
      </c>
      <c r="L1448" s="7">
        <f t="shared" si="231"/>
        <v>0.32543608435303306</v>
      </c>
      <c r="M1448" s="7">
        <f t="shared" si="231"/>
        <v>3.0460817495443897</v>
      </c>
      <c r="N1448" s="7">
        <f t="shared" si="231"/>
        <v>0.24733142410830514</v>
      </c>
      <c r="O1448" s="7">
        <f t="shared" si="231"/>
        <v>6.808122884665452</v>
      </c>
      <c r="P1448" s="7">
        <f t="shared" si="231"/>
        <v>79.966154647227285</v>
      </c>
      <c r="Q1448" s="7">
        <f t="shared" si="231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7</v>
      </c>
      <c r="E1449" s="7">
        <f t="shared" ref="E1449:Q1449" si="232">E243/$Q243*100</f>
        <v>2.2809518587564424</v>
      </c>
      <c r="F1449" s="7">
        <f t="shared" si="232"/>
        <v>5.5378879263077092</v>
      </c>
      <c r="G1449" s="7">
        <f t="shared" si="232"/>
        <v>1.83134115582849</v>
      </c>
      <c r="H1449" s="7">
        <f t="shared" si="232"/>
        <v>0</v>
      </c>
      <c r="I1449" s="7">
        <f t="shared" si="232"/>
        <v>3.1472749204956685</v>
      </c>
      <c r="J1449" s="7">
        <f t="shared" si="232"/>
        <v>0.70183134115582846</v>
      </c>
      <c r="K1449" s="7">
        <f t="shared" si="232"/>
        <v>0.17545783528895711</v>
      </c>
      <c r="L1449" s="7">
        <f t="shared" si="232"/>
        <v>0.20835617940563655</v>
      </c>
      <c r="M1449" s="7">
        <f t="shared" si="232"/>
        <v>4.6715648645684826</v>
      </c>
      <c r="N1449" s="7">
        <f t="shared" si="232"/>
        <v>3.2898344116679461E-2</v>
      </c>
      <c r="O1449" s="7">
        <f t="shared" si="232"/>
        <v>7.8517381291808315</v>
      </c>
      <c r="P1449" s="7">
        <f t="shared" si="232"/>
        <v>78.155499506524833</v>
      </c>
      <c r="Q1449" s="7">
        <f t="shared" si="232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33">E244/$Q244*100</f>
        <v>1.9345238095238095</v>
      </c>
      <c r="F1450" s="7">
        <f t="shared" si="233"/>
        <v>5.4642857142857144</v>
      </c>
      <c r="G1450" s="7">
        <f t="shared" si="233"/>
        <v>1.4404761904761905</v>
      </c>
      <c r="H1450" s="7">
        <f t="shared" si="233"/>
        <v>1.7857142857142856E-2</v>
      </c>
      <c r="I1450" s="7">
        <f t="shared" si="233"/>
        <v>3.5297619047619051</v>
      </c>
      <c r="J1450" s="7">
        <f t="shared" si="233"/>
        <v>1.1607142857142858</v>
      </c>
      <c r="K1450" s="7">
        <f t="shared" si="233"/>
        <v>0.3392857142857143</v>
      </c>
      <c r="L1450" s="7">
        <f t="shared" si="233"/>
        <v>0.23809523809523811</v>
      </c>
      <c r="M1450" s="7">
        <f t="shared" si="233"/>
        <v>3.9523809523809526</v>
      </c>
      <c r="N1450" s="7">
        <f t="shared" si="233"/>
        <v>0.11904761904761905</v>
      </c>
      <c r="O1450" s="7">
        <f t="shared" si="233"/>
        <v>7.3869047619047628</v>
      </c>
      <c r="P1450" s="7">
        <f t="shared" si="233"/>
        <v>79.00595238095238</v>
      </c>
      <c r="Q1450" s="7">
        <f t="shared" si="233"/>
        <v>100</v>
      </c>
      <c r="R1450"/>
    </row>
    <row r="1451" spans="1:18" ht="14.25" x14ac:dyDescent="0.45">
      <c r="A1451" s="6">
        <v>235</v>
      </c>
      <c r="B1451" s="4"/>
      <c r="C1451" s="4" t="s">
        <v>10</v>
      </c>
      <c r="D1451" s="4" t="s">
        <v>6</v>
      </c>
      <c r="E1451" s="7">
        <f t="shared" ref="E1451:Q1451" si="234">E245/$Q245*100</f>
        <v>8.7168381158635615</v>
      </c>
      <c r="F1451" s="7">
        <f t="shared" si="234"/>
        <v>4.9269085002707094</v>
      </c>
      <c r="G1451" s="7">
        <f t="shared" si="234"/>
        <v>6.7677314564158095</v>
      </c>
      <c r="H1451" s="7">
        <f t="shared" si="234"/>
        <v>1.7866811044937738</v>
      </c>
      <c r="I1451" s="7">
        <f t="shared" si="234"/>
        <v>18.733080671358959</v>
      </c>
      <c r="J1451" s="7">
        <f t="shared" si="234"/>
        <v>10.882512181916622</v>
      </c>
      <c r="K1451" s="7">
        <f t="shared" si="234"/>
        <v>3.0860855441256092</v>
      </c>
      <c r="L1451" s="7">
        <f t="shared" si="234"/>
        <v>1.8408229561451002</v>
      </c>
      <c r="M1451" s="7">
        <f t="shared" si="234"/>
        <v>2.3280996210070382</v>
      </c>
      <c r="N1451" s="7">
        <f t="shared" si="234"/>
        <v>2.3822414726583649</v>
      </c>
      <c r="O1451" s="7">
        <f t="shared" si="234"/>
        <v>15.755278830536005</v>
      </c>
      <c r="P1451" s="7">
        <f t="shared" si="234"/>
        <v>47.861396859772604</v>
      </c>
      <c r="Q1451" s="7">
        <f t="shared" si="234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7</v>
      </c>
      <c r="E1452" s="7">
        <f t="shared" ref="E1452:Q1452" si="235">E246/$Q246*100</f>
        <v>15.792154865002548</v>
      </c>
      <c r="F1452" s="7">
        <f t="shared" si="235"/>
        <v>4.7376464595007644</v>
      </c>
      <c r="G1452" s="7">
        <f t="shared" si="235"/>
        <v>6.6734589913397855</v>
      </c>
      <c r="H1452" s="7">
        <f t="shared" si="235"/>
        <v>1.9867549668874174</v>
      </c>
      <c r="I1452" s="7">
        <f t="shared" si="235"/>
        <v>15.944982170147734</v>
      </c>
      <c r="J1452" s="7">
        <f t="shared" si="235"/>
        <v>6.7753438614365766</v>
      </c>
      <c r="K1452" s="7">
        <f t="shared" si="235"/>
        <v>1.8339276617422313</v>
      </c>
      <c r="L1452" s="7">
        <f t="shared" si="235"/>
        <v>1.2226184411614875</v>
      </c>
      <c r="M1452" s="7">
        <f t="shared" si="235"/>
        <v>4.3301069791136015</v>
      </c>
      <c r="N1452" s="7">
        <f t="shared" si="235"/>
        <v>1.2735608762098829</v>
      </c>
      <c r="O1452" s="7">
        <f t="shared" si="235"/>
        <v>16.301579215486502</v>
      </c>
      <c r="P1452" s="7">
        <f t="shared" si="235"/>
        <v>49.566989302088636</v>
      </c>
      <c r="Q1452" s="7">
        <f t="shared" si="235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36">E247/$Q247*100</f>
        <v>12.401678028316727</v>
      </c>
      <c r="F1453" s="7">
        <f t="shared" si="236"/>
        <v>4.8505506030414267</v>
      </c>
      <c r="G1453" s="7">
        <f t="shared" si="236"/>
        <v>6.8169900367068701</v>
      </c>
      <c r="H1453" s="7">
        <f t="shared" si="236"/>
        <v>1.8091242789722077</v>
      </c>
      <c r="I1453" s="7">
        <f t="shared" si="236"/>
        <v>17.19979024646041</v>
      </c>
      <c r="J1453" s="7">
        <f t="shared" si="236"/>
        <v>8.86208704771893</v>
      </c>
      <c r="K1453" s="7">
        <f t="shared" si="236"/>
        <v>2.5694808599895125</v>
      </c>
      <c r="L1453" s="7">
        <f t="shared" si="236"/>
        <v>1.6255899318300997</v>
      </c>
      <c r="M1453" s="7">
        <f t="shared" si="236"/>
        <v>3.3298374410068172</v>
      </c>
      <c r="N1453" s="7">
        <f t="shared" si="236"/>
        <v>1.7566858940744625</v>
      </c>
      <c r="O1453" s="7">
        <f t="shared" si="236"/>
        <v>16.151022548505505</v>
      </c>
      <c r="P1453" s="7">
        <f t="shared" si="236"/>
        <v>48.636601992658626</v>
      </c>
      <c r="Q1453" s="7">
        <f t="shared" si="236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6</v>
      </c>
      <c r="E1454" s="7">
        <f t="shared" ref="E1454:Q1454" si="237">E248/$Q248*100</f>
        <v>2.3561318755826766</v>
      </c>
      <c r="F1454" s="7">
        <f t="shared" si="237"/>
        <v>5.1953555386049661</v>
      </c>
      <c r="G1454" s="7">
        <f t="shared" si="237"/>
        <v>1.7289600813628274</v>
      </c>
      <c r="H1454" s="7">
        <f t="shared" si="237"/>
        <v>0.29663530807695565</v>
      </c>
      <c r="I1454" s="7">
        <f t="shared" si="237"/>
        <v>5.500466141198407</v>
      </c>
      <c r="J1454" s="7">
        <f t="shared" si="237"/>
        <v>2.796847190439868</v>
      </c>
      <c r="K1454" s="7">
        <f t="shared" si="237"/>
        <v>0.82210356809899132</v>
      </c>
      <c r="L1454" s="7">
        <f t="shared" si="237"/>
        <v>0.49156708195609794</v>
      </c>
      <c r="M1454" s="7">
        <f t="shared" si="237"/>
        <v>2.9155013136706502</v>
      </c>
      <c r="N1454" s="7">
        <f t="shared" si="237"/>
        <v>0.50004237647258243</v>
      </c>
      <c r="O1454" s="7">
        <f t="shared" si="237"/>
        <v>7.5853885922535804</v>
      </c>
      <c r="P1454" s="7">
        <f t="shared" si="237"/>
        <v>76.701415374184251</v>
      </c>
      <c r="Q1454" s="7">
        <f t="shared" si="237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7</v>
      </c>
      <c r="E1455" s="7">
        <f t="shared" ref="E1455:Q1455" si="238">E249/$Q249*100</f>
        <v>3.9631125676396617</v>
      </c>
      <c r="F1455" s="7">
        <f t="shared" si="238"/>
        <v>5.1139394863196399</v>
      </c>
      <c r="G1455" s="7">
        <f t="shared" si="238"/>
        <v>2.3168965780047253</v>
      </c>
      <c r="H1455" s="7">
        <f t="shared" si="238"/>
        <v>0.28199070192820669</v>
      </c>
      <c r="I1455" s="7">
        <f t="shared" si="238"/>
        <v>4.6109290450422984</v>
      </c>
      <c r="J1455" s="7">
        <f t="shared" si="238"/>
        <v>1.5928663973782484</v>
      </c>
      <c r="K1455" s="7">
        <f t="shared" si="238"/>
        <v>0.41917536773111808</v>
      </c>
      <c r="L1455" s="7">
        <f t="shared" si="238"/>
        <v>0.33534029418489442</v>
      </c>
      <c r="M1455" s="7">
        <f t="shared" si="238"/>
        <v>4.7481137108452103</v>
      </c>
      <c r="N1455" s="7">
        <f t="shared" si="238"/>
        <v>0.25912659096105478</v>
      </c>
      <c r="O1455" s="7">
        <f t="shared" si="238"/>
        <v>8.3377791326880573</v>
      </c>
      <c r="P1455" s="7">
        <f t="shared" si="238"/>
        <v>75.558265376114633</v>
      </c>
      <c r="Q1455" s="7">
        <f t="shared" si="238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39">E250/$Q250*100</f>
        <v>3.2189444109973908</v>
      </c>
      <c r="F1456" s="7">
        <f t="shared" si="239"/>
        <v>5.1615492675095327</v>
      </c>
      <c r="G1456" s="7">
        <f t="shared" si="239"/>
        <v>2.0429460164559501</v>
      </c>
      <c r="H1456" s="7">
        <f t="shared" si="239"/>
        <v>0.29700983343367449</v>
      </c>
      <c r="I1456" s="7">
        <f t="shared" si="239"/>
        <v>5.0371262291792087</v>
      </c>
      <c r="J1456" s="7">
        <f t="shared" si="239"/>
        <v>2.1513144691952637</v>
      </c>
      <c r="K1456" s="7">
        <f t="shared" si="239"/>
        <v>0.59803331326510134</v>
      </c>
      <c r="L1456" s="7">
        <f t="shared" si="239"/>
        <v>0.41340557896849289</v>
      </c>
      <c r="M1456" s="7">
        <f t="shared" si="239"/>
        <v>3.8811960666265302</v>
      </c>
      <c r="N1456" s="7">
        <f t="shared" si="239"/>
        <v>0.37326911499096932</v>
      </c>
      <c r="O1456" s="7">
        <f t="shared" si="239"/>
        <v>7.9991972707204502</v>
      </c>
      <c r="P1456" s="7">
        <f t="shared" si="239"/>
        <v>76.114790286975719</v>
      </c>
      <c r="Q1456" s="7">
        <f t="shared" si="239"/>
        <v>100</v>
      </c>
      <c r="R1456"/>
    </row>
    <row r="1457" spans="1:18" ht="14.25" x14ac:dyDescent="0.45">
      <c r="A1457" s="6">
        <v>241</v>
      </c>
      <c r="B1457" s="4" t="s">
        <v>66</v>
      </c>
      <c r="C1457" s="4" t="s">
        <v>5</v>
      </c>
      <c r="D1457" s="4" t="s">
        <v>6</v>
      </c>
      <c r="E1457" s="7">
        <f t="shared" ref="E1457:Q1457" si="240">E251/$Q251*100</f>
        <v>0</v>
      </c>
      <c r="F1457" s="7">
        <f t="shared" si="240"/>
        <v>1.2244897959183674</v>
      </c>
      <c r="G1457" s="7">
        <f t="shared" si="240"/>
        <v>0</v>
      </c>
      <c r="H1457" s="7">
        <f t="shared" si="240"/>
        <v>0</v>
      </c>
      <c r="I1457" s="7">
        <f t="shared" si="240"/>
        <v>0</v>
      </c>
      <c r="J1457" s="7">
        <f t="shared" si="240"/>
        <v>0</v>
      </c>
      <c r="K1457" s="7">
        <f t="shared" si="240"/>
        <v>0</v>
      </c>
      <c r="L1457" s="7">
        <f t="shared" si="240"/>
        <v>0</v>
      </c>
      <c r="M1457" s="7">
        <f t="shared" si="240"/>
        <v>0</v>
      </c>
      <c r="N1457" s="7">
        <f t="shared" si="240"/>
        <v>0</v>
      </c>
      <c r="O1457" s="7">
        <f t="shared" si="240"/>
        <v>1.2244897959183674</v>
      </c>
      <c r="P1457" s="7">
        <f t="shared" si="240"/>
        <v>97.448979591836732</v>
      </c>
      <c r="Q1457" s="7">
        <f t="shared" si="240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7</v>
      </c>
      <c r="E1458" s="7">
        <f t="shared" ref="E1458:Q1458" si="241">E252/$Q252*100</f>
        <v>0</v>
      </c>
      <c r="F1458" s="7">
        <f t="shared" si="241"/>
        <v>0.53937432578209277</v>
      </c>
      <c r="G1458" s="7">
        <f t="shared" si="241"/>
        <v>0</v>
      </c>
      <c r="H1458" s="7">
        <f t="shared" si="241"/>
        <v>0</v>
      </c>
      <c r="I1458" s="7">
        <f t="shared" si="241"/>
        <v>0</v>
      </c>
      <c r="J1458" s="7">
        <f t="shared" si="241"/>
        <v>0</v>
      </c>
      <c r="K1458" s="7">
        <f t="shared" si="241"/>
        <v>0</v>
      </c>
      <c r="L1458" s="7">
        <f t="shared" si="241"/>
        <v>0</v>
      </c>
      <c r="M1458" s="7">
        <f t="shared" si="241"/>
        <v>0.53937432578209277</v>
      </c>
      <c r="N1458" s="7">
        <f t="shared" si="241"/>
        <v>0</v>
      </c>
      <c r="O1458" s="7">
        <f t="shared" si="241"/>
        <v>1.2944983818770228</v>
      </c>
      <c r="P1458" s="7">
        <f t="shared" si="241"/>
        <v>97.84250269687162</v>
      </c>
      <c r="Q1458" s="7">
        <f t="shared" si="241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42">E253/$Q253*100</f>
        <v>0</v>
      </c>
      <c r="F1459" s="7">
        <f t="shared" si="242"/>
        <v>0.89005235602094246</v>
      </c>
      <c r="G1459" s="7">
        <f t="shared" si="242"/>
        <v>0</v>
      </c>
      <c r="H1459" s="7">
        <f t="shared" si="242"/>
        <v>0</v>
      </c>
      <c r="I1459" s="7">
        <f t="shared" si="242"/>
        <v>0</v>
      </c>
      <c r="J1459" s="7">
        <f t="shared" si="242"/>
        <v>0.20942408376963353</v>
      </c>
      <c r="K1459" s="7">
        <f t="shared" si="242"/>
        <v>0</v>
      </c>
      <c r="L1459" s="7">
        <f t="shared" si="242"/>
        <v>0</v>
      </c>
      <c r="M1459" s="7">
        <f t="shared" si="242"/>
        <v>0.31413612565445026</v>
      </c>
      <c r="N1459" s="7">
        <f t="shared" si="242"/>
        <v>0</v>
      </c>
      <c r="O1459" s="7">
        <f t="shared" si="242"/>
        <v>1.2041884816753925</v>
      </c>
      <c r="P1459" s="7">
        <f t="shared" si="242"/>
        <v>97.643979057591622</v>
      </c>
      <c r="Q1459" s="7">
        <f t="shared" si="242"/>
        <v>100</v>
      </c>
      <c r="R1459"/>
    </row>
    <row r="1460" spans="1:18" ht="14.25" x14ac:dyDescent="0.45">
      <c r="A1460" s="6">
        <v>244</v>
      </c>
      <c r="B1460" s="4"/>
      <c r="C1460" s="4" t="s">
        <v>8</v>
      </c>
      <c r="D1460" s="4" t="s">
        <v>6</v>
      </c>
      <c r="E1460" s="7">
        <f t="shared" ref="E1460:Q1460" si="243">E254/$Q254*100</f>
        <v>0.23474178403755869</v>
      </c>
      <c r="F1460" s="7">
        <f t="shared" si="243"/>
        <v>1.0328638497652582</v>
      </c>
      <c r="G1460" s="7">
        <f t="shared" si="243"/>
        <v>0</v>
      </c>
      <c r="H1460" s="7">
        <f t="shared" si="243"/>
        <v>0</v>
      </c>
      <c r="I1460" s="7">
        <f t="shared" si="243"/>
        <v>0</v>
      </c>
      <c r="J1460" s="7">
        <f t="shared" si="243"/>
        <v>0</v>
      </c>
      <c r="K1460" s="7">
        <f t="shared" si="243"/>
        <v>0.18779342723004694</v>
      </c>
      <c r="L1460" s="7">
        <f t="shared" si="243"/>
        <v>0</v>
      </c>
      <c r="M1460" s="7">
        <f t="shared" si="243"/>
        <v>1.4084507042253522</v>
      </c>
      <c r="N1460" s="7">
        <f t="shared" si="243"/>
        <v>0</v>
      </c>
      <c r="O1460" s="7">
        <f t="shared" si="243"/>
        <v>1.6901408450704223</v>
      </c>
      <c r="P1460" s="7">
        <f t="shared" si="243"/>
        <v>95.91549295774648</v>
      </c>
      <c r="Q1460" s="7">
        <f t="shared" si="243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7</v>
      </c>
      <c r="E1461" s="7">
        <f t="shared" ref="E1461:Q1461" si="244">E255/$Q255*100</f>
        <v>0.24307243558580457</v>
      </c>
      <c r="F1461" s="7">
        <f t="shared" si="244"/>
        <v>1.3125911521633447</v>
      </c>
      <c r="G1461" s="7">
        <f t="shared" si="244"/>
        <v>0.14584346135148274</v>
      </c>
      <c r="H1461" s="7">
        <f t="shared" si="244"/>
        <v>0</v>
      </c>
      <c r="I1461" s="7">
        <f t="shared" si="244"/>
        <v>0</v>
      </c>
      <c r="J1461" s="7">
        <f t="shared" si="244"/>
        <v>0.14584346135148274</v>
      </c>
      <c r="K1461" s="7">
        <f t="shared" si="244"/>
        <v>0</v>
      </c>
      <c r="L1461" s="7">
        <f t="shared" si="244"/>
        <v>0.24307243558580457</v>
      </c>
      <c r="M1461" s="7">
        <f t="shared" si="244"/>
        <v>2.1390374331550799</v>
      </c>
      <c r="N1461" s="7">
        <f t="shared" si="244"/>
        <v>0</v>
      </c>
      <c r="O1461" s="7">
        <f t="shared" si="244"/>
        <v>1.8959649975692758</v>
      </c>
      <c r="P1461" s="7">
        <f t="shared" si="244"/>
        <v>94.360719494409324</v>
      </c>
      <c r="Q1461" s="7">
        <f t="shared" si="244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45">E256/$Q256*100</f>
        <v>0</v>
      </c>
      <c r="F1462" s="7">
        <f t="shared" si="245"/>
        <v>1.2661251791686574</v>
      </c>
      <c r="G1462" s="7">
        <f t="shared" si="245"/>
        <v>7.16674629718108E-2</v>
      </c>
      <c r="H1462" s="7">
        <f t="shared" si="245"/>
        <v>0</v>
      </c>
      <c r="I1462" s="7">
        <f t="shared" si="245"/>
        <v>0.16722408026755853</v>
      </c>
      <c r="J1462" s="7">
        <f t="shared" si="245"/>
        <v>0</v>
      </c>
      <c r="K1462" s="7">
        <f t="shared" si="245"/>
        <v>0.21500238891543239</v>
      </c>
      <c r="L1462" s="7">
        <f t="shared" si="245"/>
        <v>0.11944577161968467</v>
      </c>
      <c r="M1462" s="7">
        <f t="shared" si="245"/>
        <v>1.7200191113234591</v>
      </c>
      <c r="N1462" s="7">
        <f t="shared" si="245"/>
        <v>0</v>
      </c>
      <c r="O1462" s="7">
        <f t="shared" si="245"/>
        <v>1.7200191113234591</v>
      </c>
      <c r="P1462" s="7">
        <f t="shared" si="245"/>
        <v>95.150501672240807</v>
      </c>
      <c r="Q1462" s="7">
        <f t="shared" si="245"/>
        <v>100</v>
      </c>
      <c r="R1462"/>
    </row>
    <row r="1463" spans="1:18" ht="14.25" x14ac:dyDescent="0.45">
      <c r="A1463" s="6">
        <v>247</v>
      </c>
      <c r="B1463" s="4"/>
      <c r="C1463" s="4" t="s">
        <v>9</v>
      </c>
      <c r="D1463" s="4" t="s">
        <v>6</v>
      </c>
      <c r="E1463" s="7">
        <f t="shared" ref="E1463:Q1463" si="246">E257/$Q257*100</f>
        <v>1.6150870406189555</v>
      </c>
      <c r="F1463" s="7">
        <f t="shared" si="246"/>
        <v>2.1856866537717603</v>
      </c>
      <c r="G1463" s="7">
        <f t="shared" si="246"/>
        <v>0.38684719535783368</v>
      </c>
      <c r="H1463" s="7">
        <f t="shared" si="246"/>
        <v>5.8027079303675046E-2</v>
      </c>
      <c r="I1463" s="7">
        <f t="shared" si="246"/>
        <v>4.4294003868471954</v>
      </c>
      <c r="J1463" s="7">
        <f t="shared" si="246"/>
        <v>1.3829787234042552</v>
      </c>
      <c r="K1463" s="7">
        <f t="shared" si="246"/>
        <v>0.89941972920696334</v>
      </c>
      <c r="L1463" s="7">
        <f t="shared" si="246"/>
        <v>0.21276595744680851</v>
      </c>
      <c r="M1463" s="7">
        <f t="shared" si="246"/>
        <v>4.2649903288201161</v>
      </c>
      <c r="N1463" s="7">
        <f t="shared" si="246"/>
        <v>0.35783365570599612</v>
      </c>
      <c r="O1463" s="7">
        <f t="shared" si="246"/>
        <v>5.7736943907156677</v>
      </c>
      <c r="P1463" s="7">
        <f t="shared" si="246"/>
        <v>83.67504835589942</v>
      </c>
      <c r="Q1463" s="7">
        <f t="shared" si="246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7</v>
      </c>
      <c r="E1464" s="7">
        <f t="shared" ref="E1464:Q1464" si="247">E258/$Q258*100</f>
        <v>6.0054719562243504</v>
      </c>
      <c r="F1464" s="7">
        <f t="shared" si="247"/>
        <v>4.4459644322845415</v>
      </c>
      <c r="G1464" s="7">
        <f t="shared" si="247"/>
        <v>0.65663474692202461</v>
      </c>
      <c r="H1464" s="7">
        <f t="shared" si="247"/>
        <v>0.19151846785225718</v>
      </c>
      <c r="I1464" s="7">
        <f t="shared" si="247"/>
        <v>5.4172366621067027</v>
      </c>
      <c r="J1464" s="7">
        <f t="shared" si="247"/>
        <v>1.1080711354309165</v>
      </c>
      <c r="K1464" s="7">
        <f t="shared" si="247"/>
        <v>0.73871409028727775</v>
      </c>
      <c r="L1464" s="7">
        <f t="shared" si="247"/>
        <v>0.38303693570451436</v>
      </c>
      <c r="M1464" s="7">
        <f t="shared" si="247"/>
        <v>8.3447332421340636</v>
      </c>
      <c r="N1464" s="7">
        <f t="shared" si="247"/>
        <v>0.30095759233926128</v>
      </c>
      <c r="O1464" s="7">
        <f t="shared" si="247"/>
        <v>8.6456908344733243</v>
      </c>
      <c r="P1464" s="7">
        <f t="shared" si="247"/>
        <v>74.787961696306425</v>
      </c>
      <c r="Q1464" s="7">
        <f t="shared" si="247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48">E259/$Q259*100</f>
        <v>3.4338168631006347</v>
      </c>
      <c r="F1465" s="7">
        <f t="shared" si="248"/>
        <v>3.150498640072529</v>
      </c>
      <c r="G1465" s="7">
        <f t="shared" si="248"/>
        <v>0.48730734360834094</v>
      </c>
      <c r="H1465" s="7">
        <f t="shared" si="248"/>
        <v>0.11332728921124206</v>
      </c>
      <c r="I1465" s="7">
        <f t="shared" si="248"/>
        <v>4.8617407071622845</v>
      </c>
      <c r="J1465" s="7">
        <f t="shared" si="248"/>
        <v>1.2805983680870354</v>
      </c>
      <c r="K1465" s="7">
        <f t="shared" si="248"/>
        <v>0.827289211242067</v>
      </c>
      <c r="L1465" s="7">
        <f t="shared" si="248"/>
        <v>0.2776518585675431</v>
      </c>
      <c r="M1465" s="7">
        <f t="shared" si="248"/>
        <v>5.9270172257479601</v>
      </c>
      <c r="N1465" s="7">
        <f t="shared" si="248"/>
        <v>0.33998186763372618</v>
      </c>
      <c r="O1465" s="7">
        <f t="shared" si="248"/>
        <v>6.9639619220308244</v>
      </c>
      <c r="P1465" s="7">
        <f t="shared" si="248"/>
        <v>79.963735267452407</v>
      </c>
      <c r="Q1465" s="7">
        <f t="shared" si="248"/>
        <v>100</v>
      </c>
      <c r="R1465"/>
    </row>
    <row r="1466" spans="1:18" ht="14.25" x14ac:dyDescent="0.45">
      <c r="A1466" s="6">
        <v>250</v>
      </c>
      <c r="B1466" s="4"/>
      <c r="C1466" s="4" t="s">
        <v>10</v>
      </c>
      <c r="D1466" s="4" t="s">
        <v>6</v>
      </c>
      <c r="E1466" s="7">
        <f t="shared" ref="E1466:Q1466" si="249">E260/$Q260*100</f>
        <v>15.810276679841898</v>
      </c>
      <c r="F1466" s="7">
        <f t="shared" si="249"/>
        <v>9.4861660079051369</v>
      </c>
      <c r="G1466" s="7">
        <f t="shared" si="249"/>
        <v>3.9525691699604746</v>
      </c>
      <c r="H1466" s="7">
        <f t="shared" si="249"/>
        <v>2.1739130434782608</v>
      </c>
      <c r="I1466" s="7">
        <f t="shared" si="249"/>
        <v>25.098814229249012</v>
      </c>
      <c r="J1466" s="7">
        <f t="shared" si="249"/>
        <v>18.379446640316203</v>
      </c>
      <c r="K1466" s="7">
        <f t="shared" si="249"/>
        <v>3.7549407114624502</v>
      </c>
      <c r="L1466" s="7">
        <f t="shared" si="249"/>
        <v>3.3596837944664033</v>
      </c>
      <c r="M1466" s="7">
        <f t="shared" si="249"/>
        <v>7.9051383399209492</v>
      </c>
      <c r="N1466" s="7">
        <f t="shared" si="249"/>
        <v>5.5335968379446641</v>
      </c>
      <c r="O1466" s="7">
        <f t="shared" si="249"/>
        <v>18.379446640316203</v>
      </c>
      <c r="P1466" s="7">
        <f t="shared" si="249"/>
        <v>35.968379446640313</v>
      </c>
      <c r="Q1466" s="7">
        <f t="shared" si="249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7</v>
      </c>
      <c r="E1467" s="7">
        <f t="shared" ref="E1467:Q1467" si="250">E261/$Q261*100</f>
        <v>34.855769230769226</v>
      </c>
      <c r="F1467" s="7">
        <f t="shared" si="250"/>
        <v>16.58653846153846</v>
      </c>
      <c r="G1467" s="7">
        <f t="shared" si="250"/>
        <v>4.5673076923076916</v>
      </c>
      <c r="H1467" s="7">
        <f t="shared" si="250"/>
        <v>4.5673076923076916</v>
      </c>
      <c r="I1467" s="7">
        <f t="shared" si="250"/>
        <v>32.211538461538467</v>
      </c>
      <c r="J1467" s="7">
        <f t="shared" si="250"/>
        <v>15.625</v>
      </c>
      <c r="K1467" s="7">
        <f t="shared" si="250"/>
        <v>4.3269230769230766</v>
      </c>
      <c r="L1467" s="7">
        <f t="shared" si="250"/>
        <v>3.8461538461538463</v>
      </c>
      <c r="M1467" s="7">
        <f t="shared" si="250"/>
        <v>18.509615384615387</v>
      </c>
      <c r="N1467" s="7">
        <f t="shared" si="250"/>
        <v>5.5288461538461533</v>
      </c>
      <c r="O1467" s="7">
        <f t="shared" si="250"/>
        <v>21.153846153846153</v>
      </c>
      <c r="P1467" s="7">
        <f t="shared" si="250"/>
        <v>23.557692307692307</v>
      </c>
      <c r="Q1467" s="7">
        <f t="shared" si="250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51">E262/$Q262*100</f>
        <v>24.186550976138829</v>
      </c>
      <c r="F1468" s="7">
        <f t="shared" si="251"/>
        <v>12.364425162689804</v>
      </c>
      <c r="G1468" s="7">
        <f t="shared" si="251"/>
        <v>3.9045553145336225</v>
      </c>
      <c r="H1468" s="7">
        <f t="shared" si="251"/>
        <v>3.4707158351409979</v>
      </c>
      <c r="I1468" s="7">
        <f t="shared" si="251"/>
        <v>28.633405639913235</v>
      </c>
      <c r="J1468" s="7">
        <f t="shared" si="251"/>
        <v>17.136659436008678</v>
      </c>
      <c r="K1468" s="7">
        <f t="shared" si="251"/>
        <v>4.3383947939262475</v>
      </c>
      <c r="L1468" s="7">
        <f t="shared" si="251"/>
        <v>4.0130151843817785</v>
      </c>
      <c r="M1468" s="7">
        <f t="shared" si="251"/>
        <v>12.255965292841649</v>
      </c>
      <c r="N1468" s="7">
        <f t="shared" si="251"/>
        <v>5.6399132321041208</v>
      </c>
      <c r="O1468" s="7">
        <f t="shared" si="251"/>
        <v>19.739696312364423</v>
      </c>
      <c r="P1468" s="7">
        <f t="shared" si="251"/>
        <v>29.934924078091107</v>
      </c>
      <c r="Q1468" s="7">
        <f t="shared" si="251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6</v>
      </c>
      <c r="E1469" s="7">
        <f t="shared" ref="E1469:Q1469" si="252">E263/$Q263*100</f>
        <v>1.8065811169259445</v>
      </c>
      <c r="F1469" s="7">
        <f t="shared" si="252"/>
        <v>2.2223815327263603</v>
      </c>
      <c r="G1469" s="7">
        <f t="shared" si="252"/>
        <v>0.40146247042798772</v>
      </c>
      <c r="H1469" s="7">
        <f t="shared" si="252"/>
        <v>0.12904150835185318</v>
      </c>
      <c r="I1469" s="7">
        <f t="shared" si="252"/>
        <v>4.2296938848662986</v>
      </c>
      <c r="J1469" s="7">
        <f t="shared" si="252"/>
        <v>1.6847085812603055</v>
      </c>
      <c r="K1469" s="7">
        <f t="shared" si="252"/>
        <v>0.86027672234568786</v>
      </c>
      <c r="L1469" s="7">
        <f t="shared" si="252"/>
        <v>0.27242096207613453</v>
      </c>
      <c r="M1469" s="7">
        <f t="shared" si="252"/>
        <v>3.6346691519105314</v>
      </c>
      <c r="N1469" s="7">
        <f t="shared" si="252"/>
        <v>0.47315219729012836</v>
      </c>
      <c r="O1469" s="7">
        <f t="shared" si="252"/>
        <v>5.2046741701914119</v>
      </c>
      <c r="P1469" s="7">
        <f t="shared" si="252"/>
        <v>84.823284823284823</v>
      </c>
      <c r="Q1469" s="7">
        <f t="shared" si="252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7</v>
      </c>
      <c r="E1470" s="7">
        <f t="shared" ref="E1470:Q1470" si="253">E264/$Q264*100</f>
        <v>5.4051530993278565</v>
      </c>
      <c r="F1470" s="7">
        <f t="shared" si="253"/>
        <v>4.0141896938013444</v>
      </c>
      <c r="G1470" s="7">
        <f t="shared" si="253"/>
        <v>0.65347274085138163</v>
      </c>
      <c r="H1470" s="7">
        <f t="shared" si="253"/>
        <v>0.26138909634055268</v>
      </c>
      <c r="I1470" s="7">
        <f t="shared" si="253"/>
        <v>5.0130694548170274</v>
      </c>
      <c r="J1470" s="7">
        <f t="shared" si="253"/>
        <v>1.4189693801344287</v>
      </c>
      <c r="K1470" s="7">
        <f t="shared" si="253"/>
        <v>0.71882001493651981</v>
      </c>
      <c r="L1470" s="7">
        <f t="shared" si="253"/>
        <v>0.47610156833457806</v>
      </c>
      <c r="M1470" s="7">
        <f t="shared" si="253"/>
        <v>6.7961165048543686</v>
      </c>
      <c r="N1470" s="7">
        <f t="shared" si="253"/>
        <v>0.3827483196415235</v>
      </c>
      <c r="O1470" s="7">
        <f t="shared" si="253"/>
        <v>7.1882001493651977</v>
      </c>
      <c r="P1470" s="7">
        <f t="shared" si="253"/>
        <v>78.547423450336069</v>
      </c>
      <c r="Q1470" s="7">
        <f t="shared" si="253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54">E265/$Q265*100</f>
        <v>3.3779399837793997</v>
      </c>
      <c r="F1471" s="7">
        <f t="shared" si="254"/>
        <v>2.9805352798053528</v>
      </c>
      <c r="G1471" s="7">
        <f t="shared" si="254"/>
        <v>0.52716950527169504</v>
      </c>
      <c r="H1471" s="7">
        <f t="shared" si="254"/>
        <v>0.202757502027575</v>
      </c>
      <c r="I1471" s="7">
        <f t="shared" si="254"/>
        <v>4.5742092457420922</v>
      </c>
      <c r="J1471" s="7">
        <f t="shared" si="254"/>
        <v>1.5531224655312248</v>
      </c>
      <c r="K1471" s="7">
        <f t="shared" si="254"/>
        <v>0.79075425790754261</v>
      </c>
      <c r="L1471" s="7">
        <f t="shared" si="254"/>
        <v>0.36496350364963503</v>
      </c>
      <c r="M1471" s="7">
        <f t="shared" si="254"/>
        <v>5.0121654501216542</v>
      </c>
      <c r="N1471" s="7">
        <f t="shared" si="254"/>
        <v>0.46228710462287109</v>
      </c>
      <c r="O1471" s="7">
        <f t="shared" si="254"/>
        <v>6.1030008110300082</v>
      </c>
      <c r="P1471" s="7">
        <f t="shared" si="254"/>
        <v>82.080291970802918</v>
      </c>
      <c r="Q1471" s="7">
        <f t="shared" si="254"/>
        <v>100</v>
      </c>
      <c r="R1471"/>
    </row>
    <row r="1472" spans="1:18" ht="14.25" x14ac:dyDescent="0.45">
      <c r="A1472" s="6">
        <v>256</v>
      </c>
      <c r="B1472" s="4" t="s">
        <v>67</v>
      </c>
      <c r="C1472" s="4" t="s">
        <v>5</v>
      </c>
      <c r="D1472" s="4" t="s">
        <v>6</v>
      </c>
      <c r="E1472" s="7">
        <f t="shared" ref="E1472:Q1472" si="255">E266/$Q266*100</f>
        <v>0</v>
      </c>
      <c r="F1472" s="7">
        <f t="shared" si="255"/>
        <v>5.8577405857740583</v>
      </c>
      <c r="G1472" s="7">
        <f t="shared" si="255"/>
        <v>0</v>
      </c>
      <c r="H1472" s="7">
        <f t="shared" si="255"/>
        <v>0</v>
      </c>
      <c r="I1472" s="7">
        <f t="shared" si="255"/>
        <v>0</v>
      </c>
      <c r="J1472" s="7">
        <f t="shared" si="255"/>
        <v>0</v>
      </c>
      <c r="K1472" s="7">
        <f t="shared" si="255"/>
        <v>0</v>
      </c>
      <c r="L1472" s="7">
        <f t="shared" si="255"/>
        <v>0</v>
      </c>
      <c r="M1472" s="7">
        <f t="shared" si="255"/>
        <v>2.0920502092050208</v>
      </c>
      <c r="N1472" s="7">
        <f t="shared" si="255"/>
        <v>0</v>
      </c>
      <c r="O1472" s="7">
        <f t="shared" si="255"/>
        <v>3.7656903765690379</v>
      </c>
      <c r="P1472" s="7">
        <f t="shared" si="255"/>
        <v>90.376569037656907</v>
      </c>
      <c r="Q1472" s="7">
        <f t="shared" si="255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7</v>
      </c>
      <c r="E1473" s="7">
        <f t="shared" ref="E1473:Q1473" si="256">E267/$Q267*100</f>
        <v>0</v>
      </c>
      <c r="F1473" s="7">
        <f t="shared" si="256"/>
        <v>2.1052631578947367</v>
      </c>
      <c r="G1473" s="7">
        <f t="shared" si="256"/>
        <v>0</v>
      </c>
      <c r="H1473" s="7">
        <f t="shared" si="256"/>
        <v>0</v>
      </c>
      <c r="I1473" s="7">
        <f t="shared" si="256"/>
        <v>0</v>
      </c>
      <c r="J1473" s="7">
        <f t="shared" si="256"/>
        <v>0</v>
      </c>
      <c r="K1473" s="7">
        <f t="shared" si="256"/>
        <v>0</v>
      </c>
      <c r="L1473" s="7">
        <f t="shared" si="256"/>
        <v>0</v>
      </c>
      <c r="M1473" s="7">
        <f t="shared" si="256"/>
        <v>3.6842105263157889</v>
      </c>
      <c r="N1473" s="7">
        <f t="shared" si="256"/>
        <v>0</v>
      </c>
      <c r="O1473" s="7">
        <f t="shared" si="256"/>
        <v>5.2631578947368416</v>
      </c>
      <c r="P1473" s="7">
        <f t="shared" si="256"/>
        <v>90</v>
      </c>
      <c r="Q1473" s="7">
        <f t="shared" si="256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57">E268/$Q268*100</f>
        <v>0</v>
      </c>
      <c r="F1474" s="7">
        <f t="shared" si="257"/>
        <v>3.263403263403263</v>
      </c>
      <c r="G1474" s="7">
        <f t="shared" si="257"/>
        <v>0</v>
      </c>
      <c r="H1474" s="7">
        <f t="shared" si="257"/>
        <v>0</v>
      </c>
      <c r="I1474" s="7">
        <f t="shared" si="257"/>
        <v>0</v>
      </c>
      <c r="J1474" s="7">
        <f t="shared" si="257"/>
        <v>0</v>
      </c>
      <c r="K1474" s="7">
        <f t="shared" si="257"/>
        <v>0</v>
      </c>
      <c r="L1474" s="7">
        <f t="shared" si="257"/>
        <v>0</v>
      </c>
      <c r="M1474" s="7">
        <f t="shared" si="257"/>
        <v>1.8648018648018647</v>
      </c>
      <c r="N1474" s="7">
        <f t="shared" si="257"/>
        <v>0</v>
      </c>
      <c r="O1474" s="7">
        <f t="shared" si="257"/>
        <v>4.4289044289044286</v>
      </c>
      <c r="P1474" s="7">
        <f t="shared" si="257"/>
        <v>89.976689976689968</v>
      </c>
      <c r="Q1474" s="7">
        <f t="shared" si="257"/>
        <v>100</v>
      </c>
      <c r="R1474"/>
    </row>
    <row r="1475" spans="1:18" ht="14.25" x14ac:dyDescent="0.45">
      <c r="A1475" s="6">
        <v>259</v>
      </c>
      <c r="B1475" s="4"/>
      <c r="C1475" s="4" t="s">
        <v>8</v>
      </c>
      <c r="D1475" s="4" t="s">
        <v>6</v>
      </c>
      <c r="E1475" s="7">
        <f t="shared" ref="E1475:Q1475" si="258">E269/$Q269*100</f>
        <v>0</v>
      </c>
      <c r="F1475" s="7">
        <f t="shared" si="258"/>
        <v>6.3013698630136989</v>
      </c>
      <c r="G1475" s="7">
        <f t="shared" si="258"/>
        <v>0</v>
      </c>
      <c r="H1475" s="7">
        <f t="shared" si="258"/>
        <v>0</v>
      </c>
      <c r="I1475" s="7">
        <f t="shared" si="258"/>
        <v>1.3698630136986301</v>
      </c>
      <c r="J1475" s="7">
        <f t="shared" si="258"/>
        <v>0</v>
      </c>
      <c r="K1475" s="7">
        <f t="shared" si="258"/>
        <v>0</v>
      </c>
      <c r="L1475" s="7">
        <f t="shared" si="258"/>
        <v>0</v>
      </c>
      <c r="M1475" s="7">
        <f t="shared" si="258"/>
        <v>4.10958904109589</v>
      </c>
      <c r="N1475" s="7">
        <f t="shared" si="258"/>
        <v>0</v>
      </c>
      <c r="O1475" s="7">
        <f t="shared" si="258"/>
        <v>4.9315068493150687</v>
      </c>
      <c r="P1475" s="7">
        <f t="shared" si="258"/>
        <v>86.027397260273972</v>
      </c>
      <c r="Q1475" s="7">
        <f t="shared" si="258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7</v>
      </c>
      <c r="E1476" s="7">
        <f t="shared" ref="E1476:Q1476" si="259">E270/$Q270*100</f>
        <v>0</v>
      </c>
      <c r="F1476" s="7">
        <f t="shared" si="259"/>
        <v>5.2631578947368416</v>
      </c>
      <c r="G1476" s="7">
        <f t="shared" si="259"/>
        <v>0</v>
      </c>
      <c r="H1476" s="7">
        <f t="shared" si="259"/>
        <v>0</v>
      </c>
      <c r="I1476" s="7">
        <f t="shared" si="259"/>
        <v>0</v>
      </c>
      <c r="J1476" s="7">
        <f t="shared" si="259"/>
        <v>0</v>
      </c>
      <c r="K1476" s="7">
        <f t="shared" si="259"/>
        <v>0</v>
      </c>
      <c r="L1476" s="7">
        <f t="shared" si="259"/>
        <v>0</v>
      </c>
      <c r="M1476" s="7">
        <f t="shared" si="259"/>
        <v>12.280701754385964</v>
      </c>
      <c r="N1476" s="7">
        <f t="shared" si="259"/>
        <v>0</v>
      </c>
      <c r="O1476" s="7">
        <f t="shared" si="259"/>
        <v>5.7644110275689222</v>
      </c>
      <c r="P1476" s="7">
        <f t="shared" si="259"/>
        <v>79.448621553884706</v>
      </c>
      <c r="Q1476" s="7">
        <f t="shared" si="259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60">E271/$Q271*100</f>
        <v>0</v>
      </c>
      <c r="F1477" s="7">
        <f t="shared" si="260"/>
        <v>5.5699481865284968</v>
      </c>
      <c r="G1477" s="7">
        <f t="shared" si="260"/>
        <v>0</v>
      </c>
      <c r="H1477" s="7">
        <f t="shared" si="260"/>
        <v>0</v>
      </c>
      <c r="I1477" s="7">
        <f t="shared" si="260"/>
        <v>0.5181347150259068</v>
      </c>
      <c r="J1477" s="7">
        <f t="shared" si="260"/>
        <v>0</v>
      </c>
      <c r="K1477" s="7">
        <f t="shared" si="260"/>
        <v>0</v>
      </c>
      <c r="L1477" s="7">
        <f t="shared" si="260"/>
        <v>0</v>
      </c>
      <c r="M1477" s="7">
        <f t="shared" si="260"/>
        <v>8.4196891191709842</v>
      </c>
      <c r="N1477" s="7">
        <f t="shared" si="260"/>
        <v>0</v>
      </c>
      <c r="O1477" s="7">
        <f t="shared" si="260"/>
        <v>5.1813471502590671</v>
      </c>
      <c r="P1477" s="7">
        <f t="shared" si="260"/>
        <v>81.994818652849744</v>
      </c>
      <c r="Q1477" s="7">
        <f t="shared" si="260"/>
        <v>100</v>
      </c>
      <c r="R1477"/>
    </row>
    <row r="1478" spans="1:18" ht="14.25" x14ac:dyDescent="0.45">
      <c r="A1478" s="6">
        <v>262</v>
      </c>
      <c r="B1478" s="4"/>
      <c r="C1478" s="4" t="s">
        <v>9</v>
      </c>
      <c r="D1478" s="4" t="s">
        <v>6</v>
      </c>
      <c r="E1478" s="7">
        <f t="shared" ref="E1478:Q1478" si="261">E272/$Q272*100</f>
        <v>4.5454545454545459</v>
      </c>
      <c r="F1478" s="7">
        <f t="shared" si="261"/>
        <v>5.4274084124830395</v>
      </c>
      <c r="G1478" s="7">
        <f t="shared" si="261"/>
        <v>1.786521935775667</v>
      </c>
      <c r="H1478" s="7">
        <f t="shared" si="261"/>
        <v>0</v>
      </c>
      <c r="I1478" s="7">
        <f t="shared" si="261"/>
        <v>3.3921302578018993</v>
      </c>
      <c r="J1478" s="7">
        <f t="shared" si="261"/>
        <v>2.5554047942107645</v>
      </c>
      <c r="K1478" s="7">
        <f t="shared" si="261"/>
        <v>0.49751243781094528</v>
      </c>
      <c r="L1478" s="7">
        <f t="shared" si="261"/>
        <v>0.94979647218453189</v>
      </c>
      <c r="M1478" s="7">
        <f t="shared" si="261"/>
        <v>7.1687019448213487</v>
      </c>
      <c r="N1478" s="7">
        <f t="shared" si="261"/>
        <v>0.40705563093622793</v>
      </c>
      <c r="O1478" s="7">
        <f t="shared" si="261"/>
        <v>8.0054274084124835</v>
      </c>
      <c r="P1478" s="7">
        <f t="shared" si="261"/>
        <v>74.445952057892356</v>
      </c>
      <c r="Q1478" s="7">
        <f t="shared" si="261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7</v>
      </c>
      <c r="E1479" s="7">
        <f t="shared" ref="E1479:Q1479" si="262">E273/$Q273*100</f>
        <v>7.8511591661796221</v>
      </c>
      <c r="F1479" s="7">
        <f t="shared" si="262"/>
        <v>6.9549970777323207</v>
      </c>
      <c r="G1479" s="7">
        <f t="shared" si="262"/>
        <v>2.4936684200272743</v>
      </c>
      <c r="H1479" s="7">
        <f t="shared" si="262"/>
        <v>7.7927138125852322E-2</v>
      </c>
      <c r="I1479" s="7">
        <f t="shared" si="262"/>
        <v>2.5715955581531271</v>
      </c>
      <c r="J1479" s="7">
        <f t="shared" si="262"/>
        <v>1.6169881161114359</v>
      </c>
      <c r="K1479" s="7">
        <f t="shared" si="262"/>
        <v>0.38963569062926168</v>
      </c>
      <c r="L1479" s="7">
        <f t="shared" si="262"/>
        <v>0.974089226573154</v>
      </c>
      <c r="M1479" s="7">
        <f t="shared" si="262"/>
        <v>10.890317553087863</v>
      </c>
      <c r="N1479" s="7">
        <f t="shared" si="262"/>
        <v>0.54548996688096629</v>
      </c>
      <c r="O1479" s="7">
        <f t="shared" si="262"/>
        <v>10.325345801675434</v>
      </c>
      <c r="P1479" s="7">
        <f t="shared" si="262"/>
        <v>69.043444379505161</v>
      </c>
      <c r="Q1479" s="7">
        <f t="shared" si="262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63">E274/$Q274*100</f>
        <v>6.2787777312683133</v>
      </c>
      <c r="F1480" s="7">
        <f t="shared" si="263"/>
        <v>6.2473838426119714</v>
      </c>
      <c r="G1480" s="7">
        <f t="shared" si="263"/>
        <v>2.1452490581833401</v>
      </c>
      <c r="H1480" s="7">
        <f t="shared" si="263"/>
        <v>3.1393888656341566E-2</v>
      </c>
      <c r="I1480" s="7">
        <f t="shared" si="263"/>
        <v>2.8987023859355379</v>
      </c>
      <c r="J1480" s="7">
        <f t="shared" si="263"/>
        <v>2.019673503557974</v>
      </c>
      <c r="K1480" s="7">
        <f t="shared" si="263"/>
        <v>0.48137295939723729</v>
      </c>
      <c r="L1480" s="7">
        <f t="shared" si="263"/>
        <v>0.91042277103390545</v>
      </c>
      <c r="M1480" s="7">
        <f t="shared" si="263"/>
        <v>9.1460862285475084</v>
      </c>
      <c r="N1480" s="7">
        <f t="shared" si="263"/>
        <v>0.52323147760569277</v>
      </c>
      <c r="O1480" s="7">
        <f t="shared" si="263"/>
        <v>9.2611971536207616</v>
      </c>
      <c r="P1480" s="7">
        <f t="shared" si="263"/>
        <v>71.54667224780242</v>
      </c>
      <c r="Q1480" s="7">
        <f t="shared" si="263"/>
        <v>100</v>
      </c>
      <c r="R1480"/>
    </row>
    <row r="1481" spans="1:18" ht="14.25" x14ac:dyDescent="0.45">
      <c r="A1481" s="6">
        <v>265</v>
      </c>
      <c r="B1481" s="4"/>
      <c r="C1481" s="4" t="s">
        <v>10</v>
      </c>
      <c r="D1481" s="4" t="s">
        <v>6</v>
      </c>
      <c r="E1481" s="7">
        <f t="shared" ref="E1481:Q1481" si="264">E275/$Q275*100</f>
        <v>20.445126630851881</v>
      </c>
      <c r="F1481" s="7">
        <f t="shared" si="264"/>
        <v>5.0345356868764384</v>
      </c>
      <c r="G1481" s="7">
        <f t="shared" si="264"/>
        <v>12.417498081350729</v>
      </c>
      <c r="H1481" s="7">
        <f t="shared" si="264"/>
        <v>4.7122026093630085</v>
      </c>
      <c r="I1481" s="7">
        <f t="shared" si="264"/>
        <v>17.16039907904835</v>
      </c>
      <c r="J1481" s="7">
        <f t="shared" si="264"/>
        <v>23.914044512663086</v>
      </c>
      <c r="K1481" s="7">
        <f t="shared" si="264"/>
        <v>4.0061396776669227</v>
      </c>
      <c r="L1481" s="7">
        <f t="shared" si="264"/>
        <v>6.8917881811204911</v>
      </c>
      <c r="M1481" s="7">
        <f t="shared" si="264"/>
        <v>6.4006139677666924</v>
      </c>
      <c r="N1481" s="7">
        <f t="shared" si="264"/>
        <v>5.4796623177283195</v>
      </c>
      <c r="O1481" s="7">
        <f t="shared" si="264"/>
        <v>12.755180353031465</v>
      </c>
      <c r="P1481" s="7">
        <f t="shared" si="264"/>
        <v>34.781273983115888</v>
      </c>
      <c r="Q1481" s="7">
        <f t="shared" si="264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7</v>
      </c>
      <c r="E1482" s="7">
        <f t="shared" ref="E1482:Q1482" si="265">E276/$Q276*100</f>
        <v>37.901884700665192</v>
      </c>
      <c r="F1482" s="7">
        <f t="shared" si="265"/>
        <v>8.2039911308204001</v>
      </c>
      <c r="G1482" s="7">
        <f t="shared" si="265"/>
        <v>9.2156319290465643</v>
      </c>
      <c r="H1482" s="7">
        <f t="shared" si="265"/>
        <v>5.6818181818181817</v>
      </c>
      <c r="I1482" s="7">
        <f t="shared" si="265"/>
        <v>12.735587583148558</v>
      </c>
      <c r="J1482" s="7">
        <f t="shared" si="265"/>
        <v>14.453991130820398</v>
      </c>
      <c r="K1482" s="7">
        <f t="shared" si="265"/>
        <v>3.3813747228381374</v>
      </c>
      <c r="L1482" s="7">
        <f t="shared" si="265"/>
        <v>5.55709534368071</v>
      </c>
      <c r="M1482" s="7">
        <f t="shared" si="265"/>
        <v>9.6868070953436796</v>
      </c>
      <c r="N1482" s="7">
        <f t="shared" si="265"/>
        <v>3.7694013303769403</v>
      </c>
      <c r="O1482" s="7">
        <f t="shared" si="265"/>
        <v>16.726718403547672</v>
      </c>
      <c r="P1482" s="7">
        <f t="shared" si="265"/>
        <v>31.347006651884701</v>
      </c>
      <c r="Q1482" s="7">
        <f t="shared" si="265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66">E277/$Q277*100</f>
        <v>29.678735339112698</v>
      </c>
      <c r="F1483" s="7">
        <f t="shared" si="266"/>
        <v>6.6948349967217897</v>
      </c>
      <c r="G1483" s="7">
        <f t="shared" si="266"/>
        <v>10.759816420193777</v>
      </c>
      <c r="H1483" s="7">
        <f t="shared" si="266"/>
        <v>5.2087127558825674</v>
      </c>
      <c r="I1483" s="7">
        <f t="shared" si="266"/>
        <v>14.861222408392219</v>
      </c>
      <c r="J1483" s="7">
        <f t="shared" si="266"/>
        <v>18.918918918918919</v>
      </c>
      <c r="K1483" s="7">
        <f t="shared" si="266"/>
        <v>3.664311211481023</v>
      </c>
      <c r="L1483" s="7">
        <f t="shared" si="266"/>
        <v>6.1776061776061777</v>
      </c>
      <c r="M1483" s="7">
        <f t="shared" si="266"/>
        <v>8.0571137174910756</v>
      </c>
      <c r="N1483" s="7">
        <f t="shared" si="266"/>
        <v>4.5894951555328909</v>
      </c>
      <c r="O1483" s="7">
        <f t="shared" si="266"/>
        <v>14.84665258250164</v>
      </c>
      <c r="P1483" s="7">
        <f t="shared" si="266"/>
        <v>32.986085816274496</v>
      </c>
      <c r="Q1483" s="7">
        <f t="shared" si="266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6</v>
      </c>
      <c r="E1484" s="7">
        <f t="shared" ref="E1484:Q1484" si="267">E278/$Q278*100</f>
        <v>13.322938322938324</v>
      </c>
      <c r="F1484" s="7">
        <f t="shared" si="267"/>
        <v>5.1628551628551627</v>
      </c>
      <c r="G1484" s="7">
        <f t="shared" si="267"/>
        <v>7.7009702009702012</v>
      </c>
      <c r="H1484" s="7">
        <f t="shared" si="267"/>
        <v>2.6593901593901594</v>
      </c>
      <c r="I1484" s="7">
        <f t="shared" si="267"/>
        <v>11.053361053361053</v>
      </c>
      <c r="J1484" s="7">
        <f t="shared" si="267"/>
        <v>14.44906444906445</v>
      </c>
      <c r="K1484" s="7">
        <f t="shared" si="267"/>
        <v>2.3995148995148994</v>
      </c>
      <c r="L1484" s="7">
        <f t="shared" si="267"/>
        <v>4.2186417186417184</v>
      </c>
      <c r="M1484" s="7">
        <f t="shared" si="267"/>
        <v>6.5401940401940406</v>
      </c>
      <c r="N1484" s="7">
        <f t="shared" si="267"/>
        <v>3.3090783090783087</v>
      </c>
      <c r="O1484" s="7">
        <f t="shared" si="267"/>
        <v>10.446985446985448</v>
      </c>
      <c r="P1484" s="7">
        <f t="shared" si="267"/>
        <v>52.702702702702695</v>
      </c>
      <c r="Q1484" s="7">
        <f t="shared" si="267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7</v>
      </c>
      <c r="E1485" s="7">
        <f t="shared" ref="E1485:Q1485" si="268">E279/$Q279*100</f>
        <v>24.300726317416164</v>
      </c>
      <c r="F1485" s="7">
        <f t="shared" si="268"/>
        <v>7.5104311543810853</v>
      </c>
      <c r="G1485" s="7">
        <f t="shared" si="268"/>
        <v>6.1118837892134144</v>
      </c>
      <c r="H1485" s="7">
        <f t="shared" si="268"/>
        <v>3.1988873435326846</v>
      </c>
      <c r="I1485" s="7">
        <f t="shared" si="268"/>
        <v>8.0976665121310472</v>
      </c>
      <c r="J1485" s="7">
        <f t="shared" si="268"/>
        <v>8.7003554319270595</v>
      </c>
      <c r="K1485" s="7">
        <f t="shared" si="268"/>
        <v>2.0862308762169679</v>
      </c>
      <c r="L1485" s="7">
        <f t="shared" si="268"/>
        <v>3.4847782413846389</v>
      </c>
      <c r="M1485" s="7">
        <f t="shared" si="268"/>
        <v>10.114356359140782</v>
      </c>
      <c r="N1485" s="7">
        <f t="shared" si="268"/>
        <v>2.2948539638386651</v>
      </c>
      <c r="O1485" s="7">
        <f t="shared" si="268"/>
        <v>13.653222067686603</v>
      </c>
      <c r="P1485" s="7">
        <f t="shared" si="268"/>
        <v>48.709627569154691</v>
      </c>
      <c r="Q1485" s="7">
        <f t="shared" si="268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69">E280/$Q280*100</f>
        <v>19.090797696360738</v>
      </c>
      <c r="F1486" s="7">
        <f t="shared" si="269"/>
        <v>6.4207817669403253</v>
      </c>
      <c r="G1486" s="7">
        <f t="shared" si="269"/>
        <v>6.8659886451823722</v>
      </c>
      <c r="H1486" s="7">
        <f t="shared" si="269"/>
        <v>2.9326471429154921</v>
      </c>
      <c r="I1486" s="7">
        <f t="shared" si="269"/>
        <v>9.4963852469060175</v>
      </c>
      <c r="J1486" s="7">
        <f t="shared" si="269"/>
        <v>11.42425356369726</v>
      </c>
      <c r="K1486" s="7">
        <f t="shared" si="269"/>
        <v>2.238287791528816</v>
      </c>
      <c r="L1486" s="7">
        <f t="shared" si="269"/>
        <v>3.8393987664910347</v>
      </c>
      <c r="M1486" s="7">
        <f t="shared" si="269"/>
        <v>8.4221704856430986</v>
      </c>
      <c r="N1486" s="7">
        <f t="shared" si="269"/>
        <v>2.7651840052281176</v>
      </c>
      <c r="O1486" s="7">
        <f t="shared" si="269"/>
        <v>12.147204182493976</v>
      </c>
      <c r="P1486" s="7">
        <f t="shared" si="269"/>
        <v>50.586120981905815</v>
      </c>
      <c r="Q1486" s="7">
        <f t="shared" si="269"/>
        <v>100</v>
      </c>
      <c r="R1486"/>
    </row>
    <row r="1487" spans="1:18" ht="14.25" x14ac:dyDescent="0.45">
      <c r="A1487" s="6">
        <v>271</v>
      </c>
      <c r="B1487" s="4" t="s">
        <v>68</v>
      </c>
      <c r="C1487" s="4" t="s">
        <v>5</v>
      </c>
      <c r="D1487" s="4" t="s">
        <v>6</v>
      </c>
      <c r="E1487" s="7">
        <f t="shared" ref="E1487:Q1487" si="270">E281/$Q281*100</f>
        <v>0</v>
      </c>
      <c r="F1487" s="7">
        <f t="shared" si="270"/>
        <v>5.058139534883721</v>
      </c>
      <c r="G1487" s="7">
        <f t="shared" si="270"/>
        <v>0</v>
      </c>
      <c r="H1487" s="7">
        <f t="shared" si="270"/>
        <v>0</v>
      </c>
      <c r="I1487" s="7">
        <f t="shared" si="270"/>
        <v>0.1744186046511628</v>
      </c>
      <c r="J1487" s="7">
        <f t="shared" si="270"/>
        <v>0.1744186046511628</v>
      </c>
      <c r="K1487" s="7">
        <f t="shared" si="270"/>
        <v>0</v>
      </c>
      <c r="L1487" s="7">
        <f t="shared" si="270"/>
        <v>0</v>
      </c>
      <c r="M1487" s="7">
        <f t="shared" si="270"/>
        <v>2.5</v>
      </c>
      <c r="N1487" s="7">
        <f t="shared" si="270"/>
        <v>0</v>
      </c>
      <c r="O1487" s="7">
        <f t="shared" si="270"/>
        <v>4.0697674418604652</v>
      </c>
      <c r="P1487" s="7">
        <f t="shared" si="270"/>
        <v>88.837209302325576</v>
      </c>
      <c r="Q1487" s="7">
        <f t="shared" si="270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7</v>
      </c>
      <c r="E1488" s="7">
        <f t="shared" ref="E1488:Q1488" si="271">E282/$Q282*100</f>
        <v>0</v>
      </c>
      <c r="F1488" s="7">
        <f t="shared" si="271"/>
        <v>3.9399624765478425</v>
      </c>
      <c r="G1488" s="7">
        <f t="shared" si="271"/>
        <v>0</v>
      </c>
      <c r="H1488" s="7">
        <f t="shared" si="271"/>
        <v>0</v>
      </c>
      <c r="I1488" s="7">
        <f t="shared" si="271"/>
        <v>0.37523452157598497</v>
      </c>
      <c r="J1488" s="7">
        <f t="shared" si="271"/>
        <v>0.43777360850531583</v>
      </c>
      <c r="K1488" s="7">
        <f t="shared" si="271"/>
        <v>0</v>
      </c>
      <c r="L1488" s="7">
        <f t="shared" si="271"/>
        <v>0</v>
      </c>
      <c r="M1488" s="7">
        <f t="shared" si="271"/>
        <v>2.4390243902439024</v>
      </c>
      <c r="N1488" s="7">
        <f t="shared" si="271"/>
        <v>0</v>
      </c>
      <c r="O1488" s="7">
        <f t="shared" si="271"/>
        <v>3.0018761726078798</v>
      </c>
      <c r="P1488" s="7">
        <f t="shared" si="271"/>
        <v>90.681676047529706</v>
      </c>
      <c r="Q1488" s="7">
        <f t="shared" si="271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72">E283/$Q283*100</f>
        <v>0</v>
      </c>
      <c r="F1489" s="7">
        <f t="shared" si="272"/>
        <v>4.4852498494882598</v>
      </c>
      <c r="G1489" s="7">
        <f t="shared" si="272"/>
        <v>0</v>
      </c>
      <c r="H1489" s="7">
        <f t="shared" si="272"/>
        <v>0</v>
      </c>
      <c r="I1489" s="7">
        <f t="shared" si="272"/>
        <v>0.18061408789885611</v>
      </c>
      <c r="J1489" s="7">
        <f t="shared" si="272"/>
        <v>0.27092113184828415</v>
      </c>
      <c r="K1489" s="7">
        <f t="shared" si="272"/>
        <v>0</v>
      </c>
      <c r="L1489" s="7">
        <f t="shared" si="272"/>
        <v>0</v>
      </c>
      <c r="M1489" s="7">
        <f t="shared" si="272"/>
        <v>2.4984948826008426</v>
      </c>
      <c r="N1489" s="7">
        <f t="shared" si="272"/>
        <v>0</v>
      </c>
      <c r="O1489" s="7">
        <f t="shared" si="272"/>
        <v>3.4617700180614088</v>
      </c>
      <c r="P1489" s="7">
        <f t="shared" si="272"/>
        <v>89.67489464178206</v>
      </c>
      <c r="Q1489" s="7">
        <f t="shared" si="272"/>
        <v>100</v>
      </c>
      <c r="R1489"/>
    </row>
    <row r="1490" spans="1:18" ht="14.25" x14ac:dyDescent="0.45">
      <c r="A1490" s="6">
        <v>274</v>
      </c>
      <c r="B1490" s="4"/>
      <c r="C1490" s="4" t="s">
        <v>8</v>
      </c>
      <c r="D1490" s="4" t="s">
        <v>6</v>
      </c>
      <c r="E1490" s="7">
        <f t="shared" ref="E1490:Q1490" si="273">E284/$Q284*100</f>
        <v>0</v>
      </c>
      <c r="F1490" s="7">
        <f t="shared" si="273"/>
        <v>9.1642228739002931</v>
      </c>
      <c r="G1490" s="7">
        <f t="shared" si="273"/>
        <v>0.21994134897360706</v>
      </c>
      <c r="H1490" s="7">
        <f t="shared" si="273"/>
        <v>0</v>
      </c>
      <c r="I1490" s="7">
        <f t="shared" si="273"/>
        <v>0.2932551319648094</v>
      </c>
      <c r="J1490" s="7">
        <f t="shared" si="273"/>
        <v>0</v>
      </c>
      <c r="K1490" s="7">
        <f t="shared" si="273"/>
        <v>0.21994134897360706</v>
      </c>
      <c r="L1490" s="7">
        <f t="shared" si="273"/>
        <v>0</v>
      </c>
      <c r="M1490" s="7">
        <f t="shared" si="273"/>
        <v>9.8973607038123159</v>
      </c>
      <c r="N1490" s="7">
        <f t="shared" si="273"/>
        <v>0</v>
      </c>
      <c r="O1490" s="7">
        <f t="shared" si="273"/>
        <v>6.6715542521994129</v>
      </c>
      <c r="P1490" s="7">
        <f t="shared" si="273"/>
        <v>77.199413489736074</v>
      </c>
      <c r="Q1490" s="7">
        <f t="shared" si="273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7</v>
      </c>
      <c r="E1491" s="7">
        <f t="shared" ref="E1491:Q1491" si="274">E285/$Q285*100</f>
        <v>0.6983240223463687</v>
      </c>
      <c r="F1491" s="7">
        <f t="shared" si="274"/>
        <v>8.8687150837988824</v>
      </c>
      <c r="G1491" s="7">
        <f t="shared" si="274"/>
        <v>0.20949720670391062</v>
      </c>
      <c r="H1491" s="7">
        <f t="shared" si="274"/>
        <v>0</v>
      </c>
      <c r="I1491" s="7">
        <f t="shared" si="274"/>
        <v>0.83798882681564246</v>
      </c>
      <c r="J1491" s="7">
        <f t="shared" si="274"/>
        <v>0.20949720670391062</v>
      </c>
      <c r="K1491" s="7">
        <f t="shared" si="274"/>
        <v>0</v>
      </c>
      <c r="L1491" s="7">
        <f t="shared" si="274"/>
        <v>0</v>
      </c>
      <c r="M1491" s="7">
        <f t="shared" si="274"/>
        <v>20.11173184357542</v>
      </c>
      <c r="N1491" s="7">
        <f t="shared" si="274"/>
        <v>0</v>
      </c>
      <c r="O1491" s="7">
        <f t="shared" si="274"/>
        <v>7.960893854748603</v>
      </c>
      <c r="P1491" s="7">
        <f t="shared" si="274"/>
        <v>70.949720670391059</v>
      </c>
      <c r="Q1491" s="7">
        <f t="shared" si="274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75">E286/$Q286*100</f>
        <v>0.32223415682062301</v>
      </c>
      <c r="F1492" s="7">
        <f t="shared" si="275"/>
        <v>9.0583601861797352</v>
      </c>
      <c r="G1492" s="7">
        <f t="shared" si="275"/>
        <v>0.21482277121374865</v>
      </c>
      <c r="H1492" s="7">
        <f t="shared" si="275"/>
        <v>0</v>
      </c>
      <c r="I1492" s="7">
        <f t="shared" si="275"/>
        <v>0.75187969924812026</v>
      </c>
      <c r="J1492" s="7">
        <f t="shared" si="275"/>
        <v>0.10741138560687433</v>
      </c>
      <c r="K1492" s="7">
        <f t="shared" si="275"/>
        <v>0.25062656641604009</v>
      </c>
      <c r="L1492" s="7">
        <f t="shared" si="275"/>
        <v>0.14321518080916579</v>
      </c>
      <c r="M1492" s="7">
        <f t="shared" si="275"/>
        <v>14.965986394557824</v>
      </c>
      <c r="N1492" s="7">
        <f t="shared" si="275"/>
        <v>0</v>
      </c>
      <c r="O1492" s="7">
        <f t="shared" si="275"/>
        <v>7.2681704260651623</v>
      </c>
      <c r="P1492" s="7">
        <f t="shared" si="275"/>
        <v>73.970640887934124</v>
      </c>
      <c r="Q1492" s="7">
        <f t="shared" si="275"/>
        <v>100</v>
      </c>
      <c r="R1492"/>
    </row>
    <row r="1493" spans="1:18" ht="14.25" x14ac:dyDescent="0.45">
      <c r="A1493" s="6">
        <v>277</v>
      </c>
      <c r="B1493" s="4"/>
      <c r="C1493" s="4" t="s">
        <v>9</v>
      </c>
      <c r="D1493" s="4" t="s">
        <v>6</v>
      </c>
      <c r="E1493" s="7">
        <f t="shared" ref="E1493:Q1493" si="276">E287/$Q287*100</f>
        <v>4.7503045066991474</v>
      </c>
      <c r="F1493" s="7">
        <f t="shared" si="276"/>
        <v>8.6023142509135209</v>
      </c>
      <c r="G1493" s="7">
        <f t="shared" si="276"/>
        <v>1.903166869671133</v>
      </c>
      <c r="H1493" s="7">
        <f t="shared" si="276"/>
        <v>0.12180267965895249</v>
      </c>
      <c r="I1493" s="7">
        <f t="shared" si="276"/>
        <v>3.7454323995127896</v>
      </c>
      <c r="J1493" s="7">
        <f t="shared" si="276"/>
        <v>2.3751522533495737</v>
      </c>
      <c r="K1493" s="7">
        <f t="shared" si="276"/>
        <v>0.63946406820950064</v>
      </c>
      <c r="L1493" s="7">
        <f t="shared" si="276"/>
        <v>0.989646772228989</v>
      </c>
      <c r="M1493" s="7">
        <f t="shared" si="276"/>
        <v>11.495127892813642</v>
      </c>
      <c r="N1493" s="7">
        <f t="shared" si="276"/>
        <v>0.42630937880633374</v>
      </c>
      <c r="O1493" s="7">
        <f t="shared" si="276"/>
        <v>8.5261875761266737</v>
      </c>
      <c r="P1493" s="7">
        <f t="shared" si="276"/>
        <v>68.651035322777105</v>
      </c>
      <c r="Q1493" s="7">
        <f t="shared" si="276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7</v>
      </c>
      <c r="E1494" s="7">
        <f t="shared" ref="E1494:Q1494" si="277">E288/$Q288*100</f>
        <v>6.5104840797307784</v>
      </c>
      <c r="F1494" s="7">
        <f t="shared" si="277"/>
        <v>10.069893864871862</v>
      </c>
      <c r="G1494" s="7">
        <f t="shared" si="277"/>
        <v>2.4462852705151437</v>
      </c>
      <c r="H1494" s="7">
        <f t="shared" si="277"/>
        <v>6.4716541548019674E-2</v>
      </c>
      <c r="I1494" s="7">
        <f t="shared" si="277"/>
        <v>2.3297954957287081</v>
      </c>
      <c r="J1494" s="7">
        <f t="shared" si="277"/>
        <v>0.84131504012425573</v>
      </c>
      <c r="K1494" s="7">
        <f t="shared" si="277"/>
        <v>0.46595909914574168</v>
      </c>
      <c r="L1494" s="7">
        <f t="shared" si="277"/>
        <v>0.51773233238415739</v>
      </c>
      <c r="M1494" s="7">
        <f t="shared" si="277"/>
        <v>18.0818017085167</v>
      </c>
      <c r="N1494" s="7">
        <f t="shared" si="277"/>
        <v>0.1553196997152472</v>
      </c>
      <c r="O1494" s="7">
        <f t="shared" si="277"/>
        <v>11.636034170333938</v>
      </c>
      <c r="P1494" s="7">
        <f t="shared" si="277"/>
        <v>62.904478384675123</v>
      </c>
      <c r="Q1494" s="7">
        <f t="shared" si="277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78">E289/$Q289*100</f>
        <v>5.7004966076799324</v>
      </c>
      <c r="F1495" s="7">
        <f t="shared" si="278"/>
        <v>9.4075680212632022</v>
      </c>
      <c r="G1495" s="7">
        <f t="shared" si="278"/>
        <v>2.2312373225152129</v>
      </c>
      <c r="H1495" s="7">
        <f t="shared" si="278"/>
        <v>7.6939218017765959E-2</v>
      </c>
      <c r="I1495" s="7">
        <f t="shared" si="278"/>
        <v>2.979646079597118</v>
      </c>
      <c r="J1495" s="7">
        <f t="shared" si="278"/>
        <v>1.594740155277331</v>
      </c>
      <c r="K1495" s="7">
        <f t="shared" si="278"/>
        <v>0.51759110302860745</v>
      </c>
      <c r="L1495" s="7">
        <f t="shared" si="278"/>
        <v>0.70644191089039654</v>
      </c>
      <c r="M1495" s="7">
        <f t="shared" si="278"/>
        <v>15.038119885290621</v>
      </c>
      <c r="N1495" s="7">
        <f t="shared" si="278"/>
        <v>0.28677344897530949</v>
      </c>
      <c r="O1495" s="7">
        <f t="shared" si="278"/>
        <v>10.204938098901868</v>
      </c>
      <c r="P1495" s="7">
        <f t="shared" si="278"/>
        <v>65.531230328040849</v>
      </c>
      <c r="Q1495" s="7">
        <f t="shared" si="278"/>
        <v>100</v>
      </c>
      <c r="R1495"/>
    </row>
    <row r="1496" spans="1:18" ht="14.25" x14ac:dyDescent="0.45">
      <c r="A1496" s="6">
        <v>280</v>
      </c>
      <c r="B1496" s="4"/>
      <c r="C1496" s="4" t="s">
        <v>10</v>
      </c>
      <c r="D1496" s="4" t="s">
        <v>6</v>
      </c>
      <c r="E1496" s="7">
        <f t="shared" ref="E1496:Q1496" si="279">E290/$Q290*100</f>
        <v>22.532334921715453</v>
      </c>
      <c r="F1496" s="7">
        <f t="shared" si="279"/>
        <v>7.2157930565010213</v>
      </c>
      <c r="G1496" s="7">
        <f t="shared" si="279"/>
        <v>13.274336283185843</v>
      </c>
      <c r="H1496" s="7">
        <f t="shared" si="279"/>
        <v>2.382573179033356</v>
      </c>
      <c r="I1496" s="7">
        <f t="shared" si="279"/>
        <v>14.159292035398231</v>
      </c>
      <c r="J1496" s="7">
        <f t="shared" si="279"/>
        <v>19.332879509870658</v>
      </c>
      <c r="K1496" s="7">
        <f t="shared" si="279"/>
        <v>3.1994554118447924</v>
      </c>
      <c r="L1496" s="7">
        <f t="shared" si="279"/>
        <v>4.9693669162695713</v>
      </c>
      <c r="M1496" s="7">
        <f t="shared" si="279"/>
        <v>7.5561606535057866</v>
      </c>
      <c r="N1496" s="7">
        <f t="shared" si="279"/>
        <v>3.7440435670524166</v>
      </c>
      <c r="O1496" s="7">
        <f t="shared" si="279"/>
        <v>16.269571136827775</v>
      </c>
      <c r="P1496" s="7">
        <f t="shared" si="279"/>
        <v>35.942818243703201</v>
      </c>
      <c r="Q1496" s="7">
        <f t="shared" si="279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7</v>
      </c>
      <c r="E1497" s="7">
        <f t="shared" ref="E1497:Q1497" si="280">E291/$Q291*100</f>
        <v>30.952380952380953</v>
      </c>
      <c r="F1497" s="7">
        <f t="shared" si="280"/>
        <v>13.127413127413126</v>
      </c>
      <c r="G1497" s="7">
        <f t="shared" si="280"/>
        <v>10.36036036036036</v>
      </c>
      <c r="H1497" s="7">
        <f t="shared" si="280"/>
        <v>2.1879021879021878</v>
      </c>
      <c r="I1497" s="7">
        <f t="shared" si="280"/>
        <v>8.4942084942084932</v>
      </c>
      <c r="J1497" s="7">
        <f t="shared" si="280"/>
        <v>8.3655083655083651</v>
      </c>
      <c r="K1497" s="7">
        <f t="shared" si="280"/>
        <v>1.5444015444015444</v>
      </c>
      <c r="L1497" s="7">
        <f t="shared" si="280"/>
        <v>4.6332046332046328</v>
      </c>
      <c r="M1497" s="7">
        <f t="shared" si="280"/>
        <v>10.296010296010296</v>
      </c>
      <c r="N1497" s="7">
        <f t="shared" si="280"/>
        <v>2.1879021879021878</v>
      </c>
      <c r="O1497" s="7">
        <f t="shared" si="280"/>
        <v>18.082368082368085</v>
      </c>
      <c r="P1497" s="7">
        <f t="shared" si="280"/>
        <v>36.615186615186616</v>
      </c>
      <c r="Q1497" s="7">
        <f t="shared" si="280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281">E292/$Q292*100</f>
        <v>26.914153132250579</v>
      </c>
      <c r="F1498" s="7">
        <f t="shared" si="281"/>
        <v>10.175671196552868</v>
      </c>
      <c r="G1498" s="7">
        <f t="shared" si="281"/>
        <v>11.965528670865098</v>
      </c>
      <c r="H1498" s="7">
        <f t="shared" si="281"/>
        <v>2.4859131587669872</v>
      </c>
      <c r="I1498" s="7">
        <f t="shared" si="281"/>
        <v>11.103745442492542</v>
      </c>
      <c r="J1498" s="7">
        <f t="shared" si="281"/>
        <v>13.722240636393767</v>
      </c>
      <c r="K1498" s="7">
        <f t="shared" si="281"/>
        <v>2.3533311236327474</v>
      </c>
      <c r="L1498" s="7">
        <f t="shared" si="281"/>
        <v>4.8392442823997346</v>
      </c>
      <c r="M1498" s="7">
        <f t="shared" si="281"/>
        <v>8.9492873715611534</v>
      </c>
      <c r="N1498" s="7">
        <f t="shared" si="281"/>
        <v>2.9499502817368248</v>
      </c>
      <c r="O1498" s="7">
        <f t="shared" si="281"/>
        <v>17.202519058667551</v>
      </c>
      <c r="P1498" s="7">
        <f t="shared" si="281"/>
        <v>36.360623135565127</v>
      </c>
      <c r="Q1498" s="7">
        <f t="shared" si="281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6</v>
      </c>
      <c r="E1499" s="7">
        <f t="shared" ref="E1499:Q1499" si="282">E293/$Q293*100</f>
        <v>5.7929297472339663</v>
      </c>
      <c r="F1499" s="7">
        <f t="shared" si="282"/>
        <v>7.9607807861833235</v>
      </c>
      <c r="G1499" s="7">
        <f t="shared" si="282"/>
        <v>2.941441036250787</v>
      </c>
      <c r="H1499" s="7">
        <f t="shared" si="282"/>
        <v>0.37779976612395433</v>
      </c>
      <c r="I1499" s="7">
        <f t="shared" si="282"/>
        <v>4.1198164972564539</v>
      </c>
      <c r="J1499" s="7">
        <f t="shared" si="282"/>
        <v>4.1198164972564539</v>
      </c>
      <c r="K1499" s="7">
        <f t="shared" si="282"/>
        <v>0.7376090671943869</v>
      </c>
      <c r="L1499" s="7">
        <f t="shared" si="282"/>
        <v>1.2323468561662321</v>
      </c>
      <c r="M1499" s="7">
        <f t="shared" si="282"/>
        <v>9.3280561302509675</v>
      </c>
      <c r="N1499" s="7">
        <f t="shared" si="282"/>
        <v>0.7376090671943869</v>
      </c>
      <c r="O1499" s="7">
        <f t="shared" si="282"/>
        <v>8.6084375281101018</v>
      </c>
      <c r="P1499" s="7">
        <f t="shared" si="282"/>
        <v>68.588648016551218</v>
      </c>
      <c r="Q1499" s="7">
        <f t="shared" si="282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7</v>
      </c>
      <c r="E1500" s="7">
        <f t="shared" ref="E1500:Q1500" si="283">E294/$Q294*100</f>
        <v>8.0315088517134967</v>
      </c>
      <c r="F1500" s="7">
        <f t="shared" si="283"/>
        <v>9.5257430566834493</v>
      </c>
      <c r="G1500" s="7">
        <f t="shared" si="283"/>
        <v>2.8910183530940392</v>
      </c>
      <c r="H1500" s="7">
        <f t="shared" si="283"/>
        <v>0.30859184667857725</v>
      </c>
      <c r="I1500" s="7">
        <f t="shared" si="283"/>
        <v>2.6473932109793732</v>
      </c>
      <c r="J1500" s="7">
        <f t="shared" si="283"/>
        <v>1.6404092902387528</v>
      </c>
      <c r="K1500" s="7">
        <f t="shared" si="283"/>
        <v>0.50349196037031019</v>
      </c>
      <c r="L1500" s="7">
        <f t="shared" si="283"/>
        <v>0.87705051161279834</v>
      </c>
      <c r="M1500" s="7">
        <f t="shared" si="283"/>
        <v>15.283417248660061</v>
      </c>
      <c r="N1500" s="7">
        <f t="shared" si="283"/>
        <v>0.41416274159493266</v>
      </c>
      <c r="O1500" s="7">
        <f t="shared" si="283"/>
        <v>10.922527204807537</v>
      </c>
      <c r="P1500" s="7">
        <f t="shared" si="283"/>
        <v>64.057170700016243</v>
      </c>
      <c r="Q1500" s="7">
        <f t="shared" si="283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284">E295/$Q295*100</f>
        <v>6.9855765127592377</v>
      </c>
      <c r="F1501" s="7">
        <f t="shared" si="284"/>
        <v>8.7693095502261684</v>
      </c>
      <c r="G1501" s="7">
        <f t="shared" si="284"/>
        <v>2.9231031834087222</v>
      </c>
      <c r="H1501" s="7">
        <f t="shared" si="284"/>
        <v>0.34565161730818467</v>
      </c>
      <c r="I1501" s="7">
        <f t="shared" si="284"/>
        <v>3.3583681829819918</v>
      </c>
      <c r="J1501" s="7">
        <f t="shared" si="284"/>
        <v>2.7908167619697872</v>
      </c>
      <c r="K1501" s="7">
        <f t="shared" si="284"/>
        <v>0.61875906802082448</v>
      </c>
      <c r="L1501" s="7">
        <f t="shared" si="284"/>
        <v>1.0668259793462489</v>
      </c>
      <c r="M1501" s="7">
        <f t="shared" si="284"/>
        <v>12.447725527012034</v>
      </c>
      <c r="N1501" s="7">
        <f t="shared" si="284"/>
        <v>0.55048220534266457</v>
      </c>
      <c r="O1501" s="7">
        <f t="shared" si="284"/>
        <v>9.7934624903985661</v>
      </c>
      <c r="P1501" s="7">
        <f t="shared" si="284"/>
        <v>66.202952974310833</v>
      </c>
      <c r="Q1501" s="7">
        <f t="shared" si="284"/>
        <v>100</v>
      </c>
      <c r="R1501"/>
    </row>
    <row r="1502" spans="1:18" ht="14.25" x14ac:dyDescent="0.45">
      <c r="A1502" s="6">
        <v>286</v>
      </c>
      <c r="B1502" s="4" t="s">
        <v>69</v>
      </c>
      <c r="C1502" s="4" t="s">
        <v>5</v>
      </c>
      <c r="D1502" s="4" t="s">
        <v>6</v>
      </c>
      <c r="E1502" s="7">
        <f t="shared" ref="E1502:Q1502" si="285">E296/$Q296*100</f>
        <v>0</v>
      </c>
      <c r="F1502" s="7">
        <f t="shared" si="285"/>
        <v>5.2631578947368416</v>
      </c>
      <c r="G1502" s="7">
        <f t="shared" si="285"/>
        <v>0</v>
      </c>
      <c r="H1502" s="7">
        <f t="shared" si="285"/>
        <v>0</v>
      </c>
      <c r="I1502" s="7">
        <f t="shared" si="285"/>
        <v>0.36719706242350064</v>
      </c>
      <c r="J1502" s="7">
        <f t="shared" si="285"/>
        <v>0</v>
      </c>
      <c r="K1502" s="7">
        <f t="shared" si="285"/>
        <v>0</v>
      </c>
      <c r="L1502" s="7">
        <f t="shared" si="285"/>
        <v>0</v>
      </c>
      <c r="M1502" s="7">
        <f t="shared" si="285"/>
        <v>1.101591187270502</v>
      </c>
      <c r="N1502" s="7">
        <f t="shared" si="285"/>
        <v>0</v>
      </c>
      <c r="O1502" s="7">
        <f t="shared" si="285"/>
        <v>2.0807833537331701</v>
      </c>
      <c r="P1502" s="7">
        <f t="shared" si="285"/>
        <v>92.166462668298649</v>
      </c>
      <c r="Q1502" s="7">
        <f t="shared" si="285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7</v>
      </c>
      <c r="E1503" s="7">
        <f t="shared" ref="E1503:Q1503" si="286">E297/$Q297*100</f>
        <v>0</v>
      </c>
      <c r="F1503" s="7">
        <f t="shared" si="286"/>
        <v>3.5294117647058822</v>
      </c>
      <c r="G1503" s="7">
        <f t="shared" si="286"/>
        <v>0</v>
      </c>
      <c r="H1503" s="7">
        <f t="shared" si="286"/>
        <v>0</v>
      </c>
      <c r="I1503" s="7">
        <f t="shared" si="286"/>
        <v>0.65359477124183007</v>
      </c>
      <c r="J1503" s="7">
        <f t="shared" si="286"/>
        <v>0.52287581699346397</v>
      </c>
      <c r="K1503" s="7">
        <f t="shared" si="286"/>
        <v>0</v>
      </c>
      <c r="L1503" s="7">
        <f t="shared" si="286"/>
        <v>0</v>
      </c>
      <c r="M1503" s="7">
        <f t="shared" si="286"/>
        <v>2.0915032679738559</v>
      </c>
      <c r="N1503" s="7">
        <f t="shared" si="286"/>
        <v>0</v>
      </c>
      <c r="O1503" s="7">
        <f t="shared" si="286"/>
        <v>1.6993464052287581</v>
      </c>
      <c r="P1503" s="7">
        <f t="shared" si="286"/>
        <v>91.764705882352942</v>
      </c>
      <c r="Q1503" s="7">
        <f t="shared" si="286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287">E298/$Q298*100</f>
        <v>0</v>
      </c>
      <c r="F1504" s="7">
        <f t="shared" si="287"/>
        <v>4.1825095057034218</v>
      </c>
      <c r="G1504" s="7">
        <f t="shared" si="287"/>
        <v>0</v>
      </c>
      <c r="H1504" s="7">
        <f t="shared" si="287"/>
        <v>0</v>
      </c>
      <c r="I1504" s="7">
        <f t="shared" si="287"/>
        <v>0.57034220532319391</v>
      </c>
      <c r="J1504" s="7">
        <f t="shared" si="287"/>
        <v>0.5069708491761723</v>
      </c>
      <c r="K1504" s="7">
        <f t="shared" si="287"/>
        <v>0</v>
      </c>
      <c r="L1504" s="7">
        <f t="shared" si="287"/>
        <v>0</v>
      </c>
      <c r="M1504" s="7">
        <f t="shared" si="287"/>
        <v>1.8377693282636249</v>
      </c>
      <c r="N1504" s="7">
        <f t="shared" si="287"/>
        <v>0</v>
      </c>
      <c r="O1504" s="7">
        <f t="shared" si="287"/>
        <v>1.7743979721166032</v>
      </c>
      <c r="P1504" s="7">
        <f t="shared" si="287"/>
        <v>91.951837769328264</v>
      </c>
      <c r="Q1504" s="7">
        <f t="shared" si="287"/>
        <v>100</v>
      </c>
      <c r="R1504"/>
    </row>
    <row r="1505" spans="1:18" ht="14.25" x14ac:dyDescent="0.45">
      <c r="A1505" s="6">
        <v>289</v>
      </c>
      <c r="B1505" s="4"/>
      <c r="C1505" s="4" t="s">
        <v>8</v>
      </c>
      <c r="D1505" s="4" t="s">
        <v>6</v>
      </c>
      <c r="E1505" s="7">
        <f t="shared" ref="E1505:Q1505" si="288">E299/$Q299*100</f>
        <v>0</v>
      </c>
      <c r="F1505" s="7">
        <f t="shared" si="288"/>
        <v>2.6800670016750421</v>
      </c>
      <c r="G1505" s="7">
        <f t="shared" si="288"/>
        <v>0</v>
      </c>
      <c r="H1505" s="7">
        <f t="shared" si="288"/>
        <v>0</v>
      </c>
      <c r="I1505" s="7">
        <f t="shared" si="288"/>
        <v>0.50251256281407031</v>
      </c>
      <c r="J1505" s="7">
        <f t="shared" si="288"/>
        <v>0.41876046901172526</v>
      </c>
      <c r="K1505" s="7">
        <f t="shared" si="288"/>
        <v>0.58626465661641536</v>
      </c>
      <c r="L1505" s="7">
        <f t="shared" si="288"/>
        <v>0</v>
      </c>
      <c r="M1505" s="7">
        <f t="shared" si="288"/>
        <v>3.6013400335008376</v>
      </c>
      <c r="N1505" s="7">
        <f t="shared" si="288"/>
        <v>0</v>
      </c>
      <c r="O1505" s="7">
        <f t="shared" si="288"/>
        <v>2.9313232830820772</v>
      </c>
      <c r="P1505" s="7">
        <f t="shared" si="288"/>
        <v>90.368509212730316</v>
      </c>
      <c r="Q1505" s="7">
        <f t="shared" si="288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7</v>
      </c>
      <c r="E1506" s="7">
        <f t="shared" ref="E1506:Q1506" si="289">E300/$Q300*100</f>
        <v>0.27573529411764708</v>
      </c>
      <c r="F1506" s="7">
        <f t="shared" si="289"/>
        <v>4.6875</v>
      </c>
      <c r="G1506" s="7">
        <f t="shared" si="289"/>
        <v>0</v>
      </c>
      <c r="H1506" s="7">
        <f t="shared" si="289"/>
        <v>0</v>
      </c>
      <c r="I1506" s="7">
        <f t="shared" si="289"/>
        <v>0</v>
      </c>
      <c r="J1506" s="7">
        <f t="shared" si="289"/>
        <v>0</v>
      </c>
      <c r="K1506" s="7">
        <f t="shared" si="289"/>
        <v>0.4595588235294118</v>
      </c>
      <c r="L1506" s="7">
        <f t="shared" si="289"/>
        <v>0</v>
      </c>
      <c r="M1506" s="7">
        <f t="shared" si="289"/>
        <v>6.6176470588235299</v>
      </c>
      <c r="N1506" s="7">
        <f t="shared" si="289"/>
        <v>0</v>
      </c>
      <c r="O1506" s="7">
        <f t="shared" si="289"/>
        <v>3.4926470588235294</v>
      </c>
      <c r="P1506" s="7">
        <f t="shared" si="289"/>
        <v>86.672794117647058</v>
      </c>
      <c r="Q1506" s="7">
        <f t="shared" si="289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290">E301/$Q301*100</f>
        <v>0.35103115401491886</v>
      </c>
      <c r="F1507" s="7">
        <f t="shared" si="290"/>
        <v>3.6858271171566472</v>
      </c>
      <c r="G1507" s="7">
        <f t="shared" si="290"/>
        <v>0</v>
      </c>
      <c r="H1507" s="7">
        <f t="shared" si="290"/>
        <v>0</v>
      </c>
      <c r="I1507" s="7">
        <f t="shared" si="290"/>
        <v>0.21939447125932429</v>
      </c>
      <c r="J1507" s="7">
        <f t="shared" si="290"/>
        <v>0.35103115401491886</v>
      </c>
      <c r="K1507" s="7">
        <f t="shared" si="290"/>
        <v>0.26327336551118913</v>
      </c>
      <c r="L1507" s="7">
        <f t="shared" si="290"/>
        <v>0</v>
      </c>
      <c r="M1507" s="7">
        <f t="shared" si="290"/>
        <v>5.0460728389644585</v>
      </c>
      <c r="N1507" s="7">
        <f t="shared" si="290"/>
        <v>0</v>
      </c>
      <c r="O1507" s="7">
        <f t="shared" si="290"/>
        <v>3.0276437033786747</v>
      </c>
      <c r="P1507" s="7">
        <f t="shared" si="290"/>
        <v>88.415971917507676</v>
      </c>
      <c r="Q1507" s="7">
        <f t="shared" si="290"/>
        <v>100</v>
      </c>
      <c r="R1507"/>
    </row>
    <row r="1508" spans="1:18" ht="14.25" x14ac:dyDescent="0.45">
      <c r="A1508" s="6">
        <v>292</v>
      </c>
      <c r="B1508" s="4"/>
      <c r="C1508" s="4" t="s">
        <v>9</v>
      </c>
      <c r="D1508" s="4" t="s">
        <v>6</v>
      </c>
      <c r="E1508" s="7">
        <f t="shared" ref="E1508:Q1508" si="291">E302/$Q302*100</f>
        <v>1.9425380946841919</v>
      </c>
      <c r="F1508" s="7">
        <f t="shared" si="291"/>
        <v>2.6986157962079793</v>
      </c>
      <c r="G1508" s="7">
        <f t="shared" si="291"/>
        <v>0.81423752471792477</v>
      </c>
      <c r="H1508" s="7">
        <f t="shared" si="291"/>
        <v>8.1423752471792482E-2</v>
      </c>
      <c r="I1508" s="7">
        <f t="shared" si="291"/>
        <v>3.489589391648249</v>
      </c>
      <c r="J1508" s="7">
        <f t="shared" si="291"/>
        <v>1.8727463068512271</v>
      </c>
      <c r="K1508" s="7">
        <f t="shared" si="291"/>
        <v>0.86076538327323482</v>
      </c>
      <c r="L1508" s="7">
        <f t="shared" si="291"/>
        <v>0.29079911597068742</v>
      </c>
      <c r="M1508" s="7">
        <f t="shared" si="291"/>
        <v>6.1184134000232637</v>
      </c>
      <c r="N1508" s="7">
        <f t="shared" si="291"/>
        <v>0.23263929277654993</v>
      </c>
      <c r="O1508" s="7">
        <f t="shared" si="291"/>
        <v>6.7698034197976042</v>
      </c>
      <c r="P1508" s="7">
        <f t="shared" si="291"/>
        <v>80.911946027684081</v>
      </c>
      <c r="Q1508" s="7">
        <f t="shared" si="291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7</v>
      </c>
      <c r="E1509" s="7">
        <f t="shared" ref="E1509:Q1509" si="292">E303/$Q303*100</f>
        <v>4.3403008920250299</v>
      </c>
      <c r="F1509" s="7">
        <f t="shared" si="292"/>
        <v>3.6479829583277863</v>
      </c>
      <c r="G1509" s="7">
        <f t="shared" si="292"/>
        <v>1.1449873518839035</v>
      </c>
      <c r="H1509" s="7">
        <f t="shared" si="292"/>
        <v>6.6569032086273461E-2</v>
      </c>
      <c r="I1509" s="7">
        <f t="shared" si="292"/>
        <v>2.7559579283717213</v>
      </c>
      <c r="J1509" s="7">
        <f t="shared" si="292"/>
        <v>0.86539741712155505</v>
      </c>
      <c r="K1509" s="7">
        <f t="shared" si="292"/>
        <v>0.54586606310744246</v>
      </c>
      <c r="L1509" s="7">
        <f t="shared" si="292"/>
        <v>0.1863932898415657</v>
      </c>
      <c r="M1509" s="7">
        <f t="shared" si="292"/>
        <v>8.1347357209426185</v>
      </c>
      <c r="N1509" s="7">
        <f t="shared" si="292"/>
        <v>0.10651045133803755</v>
      </c>
      <c r="O1509" s="7">
        <f t="shared" si="292"/>
        <v>7.3492211423245912</v>
      </c>
      <c r="P1509" s="7">
        <f t="shared" si="292"/>
        <v>78.178671282119566</v>
      </c>
      <c r="Q1509" s="7">
        <f t="shared" si="292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293">E304/$Q304*100</f>
        <v>3.0607810268827218</v>
      </c>
      <c r="F1510" s="7">
        <f t="shared" si="293"/>
        <v>3.1352827962997454</v>
      </c>
      <c r="G1510" s="7">
        <f t="shared" si="293"/>
        <v>0.9809399639908114</v>
      </c>
      <c r="H1510" s="7">
        <f t="shared" si="293"/>
        <v>8.6918730986527595E-2</v>
      </c>
      <c r="I1510" s="7">
        <f t="shared" si="293"/>
        <v>3.1476997578692498</v>
      </c>
      <c r="J1510" s="7">
        <f t="shared" si="293"/>
        <v>1.4341590612777053</v>
      </c>
      <c r="K1510" s="7">
        <f t="shared" si="293"/>
        <v>0.70776680946172466</v>
      </c>
      <c r="L1510" s="7">
        <f t="shared" si="293"/>
        <v>0.2607561929595828</v>
      </c>
      <c r="M1510" s="7">
        <f t="shared" si="293"/>
        <v>7.1025020177562554</v>
      </c>
      <c r="N1510" s="7">
        <f t="shared" si="293"/>
        <v>0.20487986589681506</v>
      </c>
      <c r="O1510" s="7">
        <f t="shared" si="293"/>
        <v>7.059042652262991</v>
      </c>
      <c r="P1510" s="7">
        <f t="shared" si="293"/>
        <v>79.623766064444041</v>
      </c>
      <c r="Q1510" s="7">
        <f t="shared" si="293"/>
        <v>100</v>
      </c>
      <c r="R1510"/>
    </row>
    <row r="1511" spans="1:18" ht="14.25" x14ac:dyDescent="0.45">
      <c r="A1511" s="6">
        <v>295</v>
      </c>
      <c r="B1511" s="4"/>
      <c r="C1511" s="4" t="s">
        <v>10</v>
      </c>
      <c r="D1511" s="4" t="s">
        <v>6</v>
      </c>
      <c r="E1511" s="7">
        <f t="shared" ref="E1511:Q1511" si="294">E305/$Q305*100</f>
        <v>15.877862595419847</v>
      </c>
      <c r="F1511" s="7">
        <f t="shared" si="294"/>
        <v>5.6488549618320612</v>
      </c>
      <c r="G1511" s="7">
        <f t="shared" si="294"/>
        <v>8.5496183206106871</v>
      </c>
      <c r="H1511" s="7">
        <f t="shared" si="294"/>
        <v>3.3587786259541987</v>
      </c>
      <c r="I1511" s="7">
        <f t="shared" si="294"/>
        <v>23.664122137404579</v>
      </c>
      <c r="J1511" s="7">
        <f t="shared" si="294"/>
        <v>19.083969465648856</v>
      </c>
      <c r="K1511" s="7">
        <f t="shared" si="294"/>
        <v>4.2748091603053435</v>
      </c>
      <c r="L1511" s="7">
        <f t="shared" si="294"/>
        <v>3.5114503816793894</v>
      </c>
      <c r="M1511" s="7">
        <f t="shared" si="294"/>
        <v>6.7175572519083975</v>
      </c>
      <c r="N1511" s="7">
        <f t="shared" si="294"/>
        <v>4.2748091603053435</v>
      </c>
      <c r="O1511" s="7">
        <f t="shared" si="294"/>
        <v>12.824427480916031</v>
      </c>
      <c r="P1511" s="7">
        <f t="shared" si="294"/>
        <v>40.458015267175576</v>
      </c>
      <c r="Q1511" s="7">
        <f t="shared" si="294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7</v>
      </c>
      <c r="E1512" s="7">
        <f t="shared" ref="E1512:Q1512" si="295">E306/$Q306*100</f>
        <v>37.92</v>
      </c>
      <c r="F1512" s="7">
        <f t="shared" si="295"/>
        <v>7.3599999999999994</v>
      </c>
      <c r="G1512" s="7">
        <f t="shared" si="295"/>
        <v>7.1999999999999993</v>
      </c>
      <c r="H1512" s="7">
        <f t="shared" si="295"/>
        <v>3.84</v>
      </c>
      <c r="I1512" s="7">
        <f t="shared" si="295"/>
        <v>19.040000000000003</v>
      </c>
      <c r="J1512" s="7">
        <f t="shared" si="295"/>
        <v>10.08</v>
      </c>
      <c r="K1512" s="7">
        <f t="shared" si="295"/>
        <v>4.6399999999999997</v>
      </c>
      <c r="L1512" s="7">
        <f t="shared" si="295"/>
        <v>2.56</v>
      </c>
      <c r="M1512" s="7">
        <f t="shared" si="295"/>
        <v>8.7999999999999989</v>
      </c>
      <c r="N1512" s="7">
        <f t="shared" si="295"/>
        <v>2.88</v>
      </c>
      <c r="O1512" s="7">
        <f t="shared" si="295"/>
        <v>19.2</v>
      </c>
      <c r="P1512" s="7">
        <f t="shared" si="295"/>
        <v>31.52</v>
      </c>
      <c r="Q1512" s="7">
        <f t="shared" si="295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296">E307/$Q307*100</f>
        <v>26.911076443057723</v>
      </c>
      <c r="F1513" s="7">
        <f t="shared" si="296"/>
        <v>6.6302652106084246</v>
      </c>
      <c r="G1513" s="7">
        <f t="shared" si="296"/>
        <v>7.9563182527301084</v>
      </c>
      <c r="H1513" s="7">
        <f t="shared" si="296"/>
        <v>3.1981279251170043</v>
      </c>
      <c r="I1513" s="7">
        <f t="shared" si="296"/>
        <v>21.216848673946959</v>
      </c>
      <c r="J1513" s="7">
        <f t="shared" si="296"/>
        <v>15.288611544461778</v>
      </c>
      <c r="K1513" s="7">
        <f t="shared" si="296"/>
        <v>4.2121684867394693</v>
      </c>
      <c r="L1513" s="7">
        <f t="shared" si="296"/>
        <v>3.1201248049921997</v>
      </c>
      <c r="M1513" s="7">
        <f t="shared" si="296"/>
        <v>8.1903276131045235</v>
      </c>
      <c r="N1513" s="7">
        <f t="shared" si="296"/>
        <v>3.9001560062402496</v>
      </c>
      <c r="O1513" s="7">
        <f t="shared" si="296"/>
        <v>15.44461778471139</v>
      </c>
      <c r="P1513" s="7">
        <f t="shared" si="296"/>
        <v>35.959438377535101</v>
      </c>
      <c r="Q1513" s="7">
        <f t="shared" si="296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6</v>
      </c>
      <c r="E1514" s="7">
        <f t="shared" ref="E1514:Q1514" si="297">E308/$Q308*100</f>
        <v>2.4600355239786853</v>
      </c>
      <c r="F1514" s="7">
        <f t="shared" si="297"/>
        <v>3.0905861456483126</v>
      </c>
      <c r="G1514" s="7">
        <f t="shared" si="297"/>
        <v>1.1545293072824157</v>
      </c>
      <c r="H1514" s="7">
        <f t="shared" si="297"/>
        <v>0.26642984014209592</v>
      </c>
      <c r="I1514" s="7">
        <f t="shared" si="297"/>
        <v>4.1119005328596803</v>
      </c>
      <c r="J1514" s="7">
        <f t="shared" si="297"/>
        <v>2.6820603907637652</v>
      </c>
      <c r="K1514" s="7">
        <f t="shared" si="297"/>
        <v>0.95914742451154533</v>
      </c>
      <c r="L1514" s="7">
        <f t="shared" si="297"/>
        <v>0.46181172291296629</v>
      </c>
      <c r="M1514" s="7">
        <f t="shared" si="297"/>
        <v>5.6305506216696273</v>
      </c>
      <c r="N1514" s="7">
        <f t="shared" si="297"/>
        <v>0.46181172291296629</v>
      </c>
      <c r="O1514" s="7">
        <f t="shared" si="297"/>
        <v>6.3410301953818831</v>
      </c>
      <c r="P1514" s="7">
        <f t="shared" si="297"/>
        <v>80.284191829484911</v>
      </c>
      <c r="Q1514" s="7">
        <f t="shared" si="297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7</v>
      </c>
      <c r="E1515" s="7">
        <f t="shared" ref="E1515:Q1515" si="298">E309/$Q309*100</f>
        <v>5.6785177766649975</v>
      </c>
      <c r="F1515" s="7">
        <f t="shared" si="298"/>
        <v>3.9158738107160742</v>
      </c>
      <c r="G1515" s="7">
        <f t="shared" si="298"/>
        <v>1.372058087130696</v>
      </c>
      <c r="H1515" s="7">
        <f t="shared" si="298"/>
        <v>0.26039058587881819</v>
      </c>
      <c r="I1515" s="7">
        <f t="shared" si="298"/>
        <v>3.314972458688032</v>
      </c>
      <c r="J1515" s="7">
        <f t="shared" si="298"/>
        <v>1.3820731096644967</v>
      </c>
      <c r="K1515" s="7">
        <f t="shared" si="298"/>
        <v>0.73109664496745119</v>
      </c>
      <c r="L1515" s="7">
        <f t="shared" si="298"/>
        <v>0.29043565348022032</v>
      </c>
      <c r="M1515" s="7">
        <f t="shared" si="298"/>
        <v>7.5813720580871307</v>
      </c>
      <c r="N1515" s="7">
        <f t="shared" si="298"/>
        <v>0.27040560841261896</v>
      </c>
      <c r="O1515" s="7">
        <f t="shared" si="298"/>
        <v>7.2108162243365053</v>
      </c>
      <c r="P1515" s="7">
        <f t="shared" si="298"/>
        <v>77.285928893339999</v>
      </c>
      <c r="Q1515" s="7">
        <f t="shared" si="298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299">E310/$Q310*100</f>
        <v>3.9806145014821439</v>
      </c>
      <c r="F1516" s="7">
        <f t="shared" si="299"/>
        <v>3.4536300757540115</v>
      </c>
      <c r="G1516" s="7">
        <f t="shared" si="299"/>
        <v>1.2327671387568815</v>
      </c>
      <c r="H1516" s="7">
        <f t="shared" si="299"/>
        <v>0.28231308521149956</v>
      </c>
      <c r="I1516" s="7">
        <f t="shared" si="299"/>
        <v>3.721827506704936</v>
      </c>
      <c r="J1516" s="7">
        <f t="shared" si="299"/>
        <v>2.0467698677833721</v>
      </c>
      <c r="K1516" s="7">
        <f t="shared" si="299"/>
        <v>0.85164447372135699</v>
      </c>
      <c r="L1516" s="7">
        <f t="shared" si="299"/>
        <v>0.37641744694866608</v>
      </c>
      <c r="M1516" s="7">
        <f t="shared" si="299"/>
        <v>6.5261374864724981</v>
      </c>
      <c r="N1516" s="7">
        <f t="shared" si="299"/>
        <v>0.40464875546981605</v>
      </c>
      <c r="O1516" s="7">
        <f t="shared" si="299"/>
        <v>6.7661036089022728</v>
      </c>
      <c r="P1516" s="7">
        <f t="shared" si="299"/>
        <v>78.84533948148497</v>
      </c>
      <c r="Q1516" s="7">
        <f t="shared" si="299"/>
        <v>100</v>
      </c>
      <c r="R1516"/>
    </row>
    <row r="1517" spans="1:18" ht="14.25" x14ac:dyDescent="0.45">
      <c r="A1517" s="6">
        <v>301</v>
      </c>
      <c r="B1517" s="4" t="s">
        <v>70</v>
      </c>
      <c r="C1517" s="4" t="s">
        <v>5</v>
      </c>
      <c r="D1517" s="4" t="s">
        <v>6</v>
      </c>
      <c r="E1517" s="7">
        <f t="shared" ref="E1517:Q1517" si="300">E311/$Q311*100</f>
        <v>0</v>
      </c>
      <c r="F1517" s="7">
        <f t="shared" si="300"/>
        <v>3.4155597722960152</v>
      </c>
      <c r="G1517" s="7">
        <f t="shared" si="300"/>
        <v>0</v>
      </c>
      <c r="H1517" s="7">
        <f t="shared" si="300"/>
        <v>0</v>
      </c>
      <c r="I1517" s="7">
        <f t="shared" si="300"/>
        <v>0</v>
      </c>
      <c r="J1517" s="7">
        <f t="shared" si="300"/>
        <v>0</v>
      </c>
      <c r="K1517" s="7">
        <f t="shared" si="300"/>
        <v>0</v>
      </c>
      <c r="L1517" s="7">
        <f t="shared" si="300"/>
        <v>0</v>
      </c>
      <c r="M1517" s="7">
        <f t="shared" si="300"/>
        <v>1.5180265654648957</v>
      </c>
      <c r="N1517" s="7">
        <f t="shared" si="300"/>
        <v>0</v>
      </c>
      <c r="O1517" s="7">
        <f t="shared" si="300"/>
        <v>3.7001897533206831</v>
      </c>
      <c r="P1517" s="7">
        <f t="shared" si="300"/>
        <v>90.891840607210625</v>
      </c>
      <c r="Q1517" s="7">
        <f t="shared" si="300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7</v>
      </c>
      <c r="E1518" s="7">
        <f t="shared" ref="E1518:Q1518" si="301">E312/$Q312*100</f>
        <v>0</v>
      </c>
      <c r="F1518" s="7">
        <f t="shared" si="301"/>
        <v>2.5150905432595576</v>
      </c>
      <c r="G1518" s="7">
        <f t="shared" si="301"/>
        <v>0</v>
      </c>
      <c r="H1518" s="7">
        <f t="shared" si="301"/>
        <v>0</v>
      </c>
      <c r="I1518" s="7">
        <f t="shared" si="301"/>
        <v>0</v>
      </c>
      <c r="J1518" s="7">
        <f t="shared" si="301"/>
        <v>0.4024144869215292</v>
      </c>
      <c r="K1518" s="7">
        <f t="shared" si="301"/>
        <v>0</v>
      </c>
      <c r="L1518" s="7">
        <f t="shared" si="301"/>
        <v>0.30181086519114686</v>
      </c>
      <c r="M1518" s="7">
        <f t="shared" si="301"/>
        <v>0.90543259557344069</v>
      </c>
      <c r="N1518" s="7">
        <f t="shared" si="301"/>
        <v>0</v>
      </c>
      <c r="O1518" s="7">
        <f t="shared" si="301"/>
        <v>2.3138832997987926</v>
      </c>
      <c r="P1518" s="7">
        <f t="shared" si="301"/>
        <v>93.661971830985919</v>
      </c>
      <c r="Q1518" s="7">
        <f t="shared" si="301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02">E313/$Q313*100</f>
        <v>0</v>
      </c>
      <c r="F1519" s="7">
        <f t="shared" si="302"/>
        <v>2.8836754643206253</v>
      </c>
      <c r="G1519" s="7">
        <f t="shared" si="302"/>
        <v>0</v>
      </c>
      <c r="H1519" s="7">
        <f t="shared" si="302"/>
        <v>0</v>
      </c>
      <c r="I1519" s="7">
        <f t="shared" si="302"/>
        <v>0</v>
      </c>
      <c r="J1519" s="7">
        <f t="shared" si="302"/>
        <v>0.19550342130987292</v>
      </c>
      <c r="K1519" s="7">
        <f t="shared" si="302"/>
        <v>0</v>
      </c>
      <c r="L1519" s="7">
        <f t="shared" si="302"/>
        <v>0.1466275659824047</v>
      </c>
      <c r="M1519" s="7">
        <f t="shared" si="302"/>
        <v>1.270772238514174</v>
      </c>
      <c r="N1519" s="7">
        <f t="shared" si="302"/>
        <v>0</v>
      </c>
      <c r="O1519" s="7">
        <f t="shared" si="302"/>
        <v>3.1769305962854348</v>
      </c>
      <c r="P1519" s="7">
        <f t="shared" si="302"/>
        <v>92.179863147605076</v>
      </c>
      <c r="Q1519" s="7">
        <f t="shared" si="302"/>
        <v>100</v>
      </c>
      <c r="R1519"/>
    </row>
    <row r="1520" spans="1:18" ht="14.25" x14ac:dyDescent="0.45">
      <c r="A1520" s="6">
        <v>304</v>
      </c>
      <c r="B1520" s="4"/>
      <c r="C1520" s="4" t="s">
        <v>8</v>
      </c>
      <c r="D1520" s="4" t="s">
        <v>6</v>
      </c>
      <c r="E1520" s="7">
        <f t="shared" ref="E1520:Q1520" si="303">E314/$Q314*100</f>
        <v>0</v>
      </c>
      <c r="F1520" s="7">
        <f t="shared" si="303"/>
        <v>3.4526051475204018</v>
      </c>
      <c r="G1520" s="7">
        <f t="shared" si="303"/>
        <v>0</v>
      </c>
      <c r="H1520" s="7">
        <f t="shared" si="303"/>
        <v>0</v>
      </c>
      <c r="I1520" s="7">
        <f t="shared" si="303"/>
        <v>0.37664783427495291</v>
      </c>
      <c r="J1520" s="7">
        <f t="shared" si="303"/>
        <v>0</v>
      </c>
      <c r="K1520" s="7">
        <f t="shared" si="303"/>
        <v>0.18832391713747645</v>
      </c>
      <c r="L1520" s="7">
        <f t="shared" si="303"/>
        <v>0.18832391713747645</v>
      </c>
      <c r="M1520" s="7">
        <f t="shared" si="303"/>
        <v>2.9504080351537976</v>
      </c>
      <c r="N1520" s="7">
        <f t="shared" si="303"/>
        <v>0</v>
      </c>
      <c r="O1520" s="7">
        <f t="shared" si="303"/>
        <v>1.7576898932831135</v>
      </c>
      <c r="P1520" s="7">
        <f t="shared" si="303"/>
        <v>92.341494036409287</v>
      </c>
      <c r="Q1520" s="7">
        <f t="shared" si="303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7</v>
      </c>
      <c r="E1521" s="7">
        <f t="shared" ref="E1521:Q1521" si="304">E315/$Q315*100</f>
        <v>0</v>
      </c>
      <c r="F1521" s="7">
        <f t="shared" si="304"/>
        <v>2.5160912814511409</v>
      </c>
      <c r="G1521" s="7">
        <f t="shared" si="304"/>
        <v>0.23405500292568754</v>
      </c>
      <c r="H1521" s="7">
        <f t="shared" si="304"/>
        <v>0</v>
      </c>
      <c r="I1521" s="7">
        <f t="shared" si="304"/>
        <v>0.17554125219426564</v>
      </c>
      <c r="J1521" s="7">
        <f t="shared" si="304"/>
        <v>0</v>
      </c>
      <c r="K1521" s="7">
        <f t="shared" si="304"/>
        <v>0</v>
      </c>
      <c r="L1521" s="7">
        <f t="shared" si="304"/>
        <v>0</v>
      </c>
      <c r="M1521" s="7">
        <f t="shared" si="304"/>
        <v>4.0374488004681099</v>
      </c>
      <c r="N1521" s="7">
        <f t="shared" si="304"/>
        <v>0</v>
      </c>
      <c r="O1521" s="7">
        <f t="shared" si="304"/>
        <v>2.8086600351082502</v>
      </c>
      <c r="P1521" s="7">
        <f t="shared" si="304"/>
        <v>91.281451141018138</v>
      </c>
      <c r="Q1521" s="7">
        <f t="shared" si="304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05">E316/$Q316*100</f>
        <v>0.12117540139351711</v>
      </c>
      <c r="F1522" s="7">
        <f t="shared" si="305"/>
        <v>2.7870342320508938</v>
      </c>
      <c r="G1522" s="7">
        <f t="shared" si="305"/>
        <v>0.12117540139351711</v>
      </c>
      <c r="H1522" s="7">
        <f t="shared" si="305"/>
        <v>0.12117540139351711</v>
      </c>
      <c r="I1522" s="7">
        <f t="shared" si="305"/>
        <v>0.18176310209027569</v>
      </c>
      <c r="J1522" s="7">
        <f t="shared" si="305"/>
        <v>9.0881551045137843E-2</v>
      </c>
      <c r="K1522" s="7">
        <f t="shared" si="305"/>
        <v>9.0881551045137843E-2</v>
      </c>
      <c r="L1522" s="7">
        <f t="shared" si="305"/>
        <v>9.0881551045137843E-2</v>
      </c>
      <c r="M1522" s="7">
        <f t="shared" si="305"/>
        <v>3.5140866404119966</v>
      </c>
      <c r="N1522" s="7">
        <f t="shared" si="305"/>
        <v>0</v>
      </c>
      <c r="O1522" s="7">
        <f t="shared" si="305"/>
        <v>2.1205695243865494</v>
      </c>
      <c r="P1522" s="7">
        <f t="shared" si="305"/>
        <v>91.729778854892459</v>
      </c>
      <c r="Q1522" s="7">
        <f t="shared" si="305"/>
        <v>100</v>
      </c>
      <c r="R1522"/>
    </row>
    <row r="1523" spans="1:18" ht="14.25" x14ac:dyDescent="0.45">
      <c r="A1523" s="6">
        <v>307</v>
      </c>
      <c r="B1523" s="4"/>
      <c r="C1523" s="4" t="s">
        <v>9</v>
      </c>
      <c r="D1523" s="4" t="s">
        <v>6</v>
      </c>
      <c r="E1523" s="7">
        <f t="shared" ref="E1523:Q1523" si="306">E317/$Q317*100</f>
        <v>0.87324689071182848</v>
      </c>
      <c r="F1523" s="7">
        <f t="shared" si="306"/>
        <v>3.8634559407250593</v>
      </c>
      <c r="G1523" s="7">
        <f t="shared" si="306"/>
        <v>0.29108229690394283</v>
      </c>
      <c r="H1523" s="7">
        <f t="shared" si="306"/>
        <v>0</v>
      </c>
      <c r="I1523" s="7">
        <f t="shared" si="306"/>
        <v>1.7729558084149246</v>
      </c>
      <c r="J1523" s="7">
        <f t="shared" si="306"/>
        <v>0.79386080973802597</v>
      </c>
      <c r="K1523" s="7">
        <f t="shared" si="306"/>
        <v>0.42339243186028047</v>
      </c>
      <c r="L1523" s="7">
        <f t="shared" si="306"/>
        <v>0.13231013495633767</v>
      </c>
      <c r="M1523" s="7">
        <f t="shared" si="306"/>
        <v>2.9108229690394283</v>
      </c>
      <c r="N1523" s="7">
        <f t="shared" si="306"/>
        <v>0.18523418893887272</v>
      </c>
      <c r="O1523" s="7">
        <f t="shared" si="306"/>
        <v>4.2868483725853395</v>
      </c>
      <c r="P1523" s="7">
        <f t="shared" si="306"/>
        <v>86.954220693305103</v>
      </c>
      <c r="Q1523" s="7">
        <f t="shared" si="306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7</v>
      </c>
      <c r="E1524" s="7">
        <f t="shared" ref="E1524:Q1524" si="307">E318/$Q318*100</f>
        <v>1.5296719498709916</v>
      </c>
      <c r="F1524" s="7">
        <f t="shared" si="307"/>
        <v>3.5200884629561369</v>
      </c>
      <c r="G1524" s="7">
        <f t="shared" si="307"/>
        <v>1.2071507556210836</v>
      </c>
      <c r="H1524" s="7">
        <f t="shared" si="307"/>
        <v>5.5289347585698492E-2</v>
      </c>
      <c r="I1524" s="7">
        <f t="shared" si="307"/>
        <v>2.0641356431994105</v>
      </c>
      <c r="J1524" s="7">
        <f t="shared" si="307"/>
        <v>0.3870254330998894</v>
      </c>
      <c r="K1524" s="7">
        <f t="shared" si="307"/>
        <v>0.24880206413564321</v>
      </c>
      <c r="L1524" s="7">
        <f t="shared" si="307"/>
        <v>0.12900847769996315</v>
      </c>
      <c r="M1524" s="7">
        <f t="shared" si="307"/>
        <v>3.2620715075562106</v>
      </c>
      <c r="N1524" s="7">
        <f t="shared" si="307"/>
        <v>0.12900847769996315</v>
      </c>
      <c r="O1524" s="7">
        <f t="shared" si="307"/>
        <v>4.7548838923700698</v>
      </c>
      <c r="P1524" s="7">
        <f t="shared" si="307"/>
        <v>85.541835606339845</v>
      </c>
      <c r="Q1524" s="7">
        <f t="shared" si="307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08">E319/$Q319*100</f>
        <v>1.3736075992619421</v>
      </c>
      <c r="F1525" s="7">
        <f t="shared" si="308"/>
        <v>3.594614911501401</v>
      </c>
      <c r="G1525" s="7">
        <f t="shared" si="308"/>
        <v>0.99091095469145074</v>
      </c>
      <c r="H1525" s="7">
        <f t="shared" si="308"/>
        <v>4.1003211918266932E-2</v>
      </c>
      <c r="I1525" s="7">
        <f t="shared" si="308"/>
        <v>1.9954896466889904</v>
      </c>
      <c r="J1525" s="7">
        <f t="shared" si="308"/>
        <v>0.47837080571311419</v>
      </c>
      <c r="K1525" s="7">
        <f t="shared" si="308"/>
        <v>0.30069022073395746</v>
      </c>
      <c r="L1525" s="7">
        <f t="shared" si="308"/>
        <v>0.1161757671017563</v>
      </c>
      <c r="M1525" s="7">
        <f t="shared" si="308"/>
        <v>3.1572473177065539</v>
      </c>
      <c r="N1525" s="7">
        <f t="shared" si="308"/>
        <v>0.16401284767306773</v>
      </c>
      <c r="O1525" s="7">
        <f t="shared" si="308"/>
        <v>4.647030684070252</v>
      </c>
      <c r="P1525" s="7">
        <f t="shared" si="308"/>
        <v>85.867559625504001</v>
      </c>
      <c r="Q1525" s="7">
        <f t="shared" si="308"/>
        <v>100</v>
      </c>
      <c r="R1525"/>
    </row>
    <row r="1526" spans="1:18" ht="14.25" x14ac:dyDescent="0.45">
      <c r="A1526" s="6">
        <v>310</v>
      </c>
      <c r="B1526" s="4"/>
      <c r="C1526" s="4" t="s">
        <v>10</v>
      </c>
      <c r="D1526" s="4" t="s">
        <v>6</v>
      </c>
      <c r="E1526" s="7">
        <f t="shared" ref="E1526:Q1526" si="309">E320/$Q320*100</f>
        <v>2.666666666666667</v>
      </c>
      <c r="F1526" s="7">
        <f t="shared" si="309"/>
        <v>6</v>
      </c>
      <c r="G1526" s="7">
        <f t="shared" si="309"/>
        <v>4.666666666666667</v>
      </c>
      <c r="H1526" s="7">
        <f t="shared" si="309"/>
        <v>0</v>
      </c>
      <c r="I1526" s="7">
        <f t="shared" si="309"/>
        <v>19.333333333333332</v>
      </c>
      <c r="J1526" s="7">
        <f t="shared" si="309"/>
        <v>14.000000000000002</v>
      </c>
      <c r="K1526" s="7">
        <f t="shared" si="309"/>
        <v>0</v>
      </c>
      <c r="L1526" s="7">
        <f t="shared" si="309"/>
        <v>0</v>
      </c>
      <c r="M1526" s="7">
        <f t="shared" si="309"/>
        <v>2</v>
      </c>
      <c r="N1526" s="7">
        <f t="shared" si="309"/>
        <v>3.3333333333333335</v>
      </c>
      <c r="O1526" s="7">
        <f t="shared" si="309"/>
        <v>13.333333333333334</v>
      </c>
      <c r="P1526" s="7">
        <f t="shared" si="309"/>
        <v>52</v>
      </c>
      <c r="Q1526" s="7">
        <f t="shared" si="309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7</v>
      </c>
      <c r="E1527" s="7">
        <f t="shared" ref="E1527:Q1527" si="310">E321/$Q321*100</f>
        <v>12.231759656652361</v>
      </c>
      <c r="F1527" s="7">
        <f t="shared" si="310"/>
        <v>8.5836909871244629</v>
      </c>
      <c r="G1527" s="7">
        <f t="shared" si="310"/>
        <v>6.6523605150214591</v>
      </c>
      <c r="H1527" s="7">
        <f t="shared" si="310"/>
        <v>1.502145922746781</v>
      </c>
      <c r="I1527" s="7">
        <f t="shared" si="310"/>
        <v>16.094420600858371</v>
      </c>
      <c r="J1527" s="7">
        <f t="shared" si="310"/>
        <v>6.866952789699571</v>
      </c>
      <c r="K1527" s="7">
        <f t="shared" si="310"/>
        <v>2.1459227467811157</v>
      </c>
      <c r="L1527" s="7">
        <f t="shared" si="310"/>
        <v>1.7167381974248928</v>
      </c>
      <c r="M1527" s="7">
        <f t="shared" si="310"/>
        <v>6.0085836909871242</v>
      </c>
      <c r="N1527" s="7">
        <f t="shared" si="310"/>
        <v>4.9356223175965663</v>
      </c>
      <c r="O1527" s="7">
        <f t="shared" si="310"/>
        <v>13.304721030042918</v>
      </c>
      <c r="P1527" s="7">
        <f t="shared" si="310"/>
        <v>49.570815450643778</v>
      </c>
      <c r="Q1527" s="7">
        <f t="shared" si="310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11">E322/$Q322*100</f>
        <v>10.551948051948051</v>
      </c>
      <c r="F1528" s="7">
        <f t="shared" si="311"/>
        <v>7.3051948051948052</v>
      </c>
      <c r="G1528" s="7">
        <f t="shared" si="311"/>
        <v>5.6818181818181817</v>
      </c>
      <c r="H1528" s="7">
        <f t="shared" si="311"/>
        <v>1.1363636363636365</v>
      </c>
      <c r="I1528" s="7">
        <f t="shared" si="311"/>
        <v>16.883116883116884</v>
      </c>
      <c r="J1528" s="7">
        <f t="shared" si="311"/>
        <v>8.9285714285714288</v>
      </c>
      <c r="K1528" s="7">
        <f t="shared" si="311"/>
        <v>2.5974025974025974</v>
      </c>
      <c r="L1528" s="7">
        <f t="shared" si="311"/>
        <v>1.2987012987012987</v>
      </c>
      <c r="M1528" s="7">
        <f t="shared" si="311"/>
        <v>5.3571428571428568</v>
      </c>
      <c r="N1528" s="7">
        <f t="shared" si="311"/>
        <v>3.8961038961038961</v>
      </c>
      <c r="O1528" s="7">
        <f t="shared" si="311"/>
        <v>12.175324675324676</v>
      </c>
      <c r="P1528" s="7">
        <f t="shared" si="311"/>
        <v>50.324675324675326</v>
      </c>
      <c r="Q1528" s="7">
        <f t="shared" si="311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6</v>
      </c>
      <c r="E1529" s="7">
        <f t="shared" ref="E1529:Q1529" si="312">E323/$Q323*100</f>
        <v>0.6541913890156702</v>
      </c>
      <c r="F1529" s="7">
        <f t="shared" si="312"/>
        <v>3.7425832952989504</v>
      </c>
      <c r="G1529" s="7">
        <f t="shared" si="312"/>
        <v>0.38034383082306406</v>
      </c>
      <c r="H1529" s="7">
        <f t="shared" si="312"/>
        <v>0</v>
      </c>
      <c r="I1529" s="7">
        <f t="shared" si="312"/>
        <v>1.5213753232922562</v>
      </c>
      <c r="J1529" s="7">
        <f t="shared" si="312"/>
        <v>0.836756427810741</v>
      </c>
      <c r="K1529" s="7">
        <f t="shared" si="312"/>
        <v>0.27384755819260614</v>
      </c>
      <c r="L1529" s="7">
        <f t="shared" si="312"/>
        <v>7.6068766164612805E-2</v>
      </c>
      <c r="M1529" s="7">
        <f t="shared" si="312"/>
        <v>2.7232618286931385</v>
      </c>
      <c r="N1529" s="7">
        <f t="shared" si="312"/>
        <v>0.21299254526091588</v>
      </c>
      <c r="O1529" s="7">
        <f t="shared" si="312"/>
        <v>3.8034383082306404</v>
      </c>
      <c r="P1529" s="7">
        <f t="shared" si="312"/>
        <v>88.118058725087479</v>
      </c>
      <c r="Q1529" s="7">
        <f t="shared" si="312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7</v>
      </c>
      <c r="E1530" s="7">
        <f t="shared" ref="E1530:Q1530" si="313">E324/$Q324*100</f>
        <v>1.6196931858722796</v>
      </c>
      <c r="F1530" s="7">
        <f t="shared" si="313"/>
        <v>3.4463075276489472</v>
      </c>
      <c r="G1530" s="7">
        <f t="shared" si="313"/>
        <v>1.2201212986086336</v>
      </c>
      <c r="H1530" s="7">
        <f t="shared" si="313"/>
        <v>0.14270424545130217</v>
      </c>
      <c r="I1530" s="7">
        <f t="shared" si="313"/>
        <v>2.154834106314663</v>
      </c>
      <c r="J1530" s="7">
        <f t="shared" si="313"/>
        <v>0.54227613271494823</v>
      </c>
      <c r="K1530" s="7">
        <f t="shared" si="313"/>
        <v>0.28540849090260434</v>
      </c>
      <c r="L1530" s="7">
        <f t="shared" si="313"/>
        <v>0.19265073135925795</v>
      </c>
      <c r="M1530" s="7">
        <f t="shared" si="313"/>
        <v>3.2893328576525152</v>
      </c>
      <c r="N1530" s="7">
        <f t="shared" si="313"/>
        <v>0.26400285408490903</v>
      </c>
      <c r="O1530" s="7">
        <f t="shared" si="313"/>
        <v>4.6307527648947557</v>
      </c>
      <c r="P1530" s="7">
        <f t="shared" si="313"/>
        <v>85.643952907599001</v>
      </c>
      <c r="Q1530" s="7">
        <f t="shared" si="313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14">E325/$Q325*100</f>
        <v>1.3065229005779786</v>
      </c>
      <c r="F1531" s="7">
        <f t="shared" si="314"/>
        <v>3.5504395551022387</v>
      </c>
      <c r="G1531" s="7">
        <f t="shared" si="314"/>
        <v>0.91310894166788092</v>
      </c>
      <c r="H1531" s="7">
        <f t="shared" si="314"/>
        <v>9.7139249113604345E-2</v>
      </c>
      <c r="I1531" s="7">
        <f t="shared" si="314"/>
        <v>1.9816406819175287</v>
      </c>
      <c r="J1531" s="7">
        <f t="shared" si="314"/>
        <v>0.63140511923842835</v>
      </c>
      <c r="K1531" s="7">
        <f t="shared" si="314"/>
        <v>0.28170382242945263</v>
      </c>
      <c r="L1531" s="7">
        <f t="shared" si="314"/>
        <v>0.14570887367040652</v>
      </c>
      <c r="M1531" s="7">
        <f t="shared" si="314"/>
        <v>3.108455971635339</v>
      </c>
      <c r="N1531" s="7">
        <f t="shared" si="314"/>
        <v>0.24284812278401088</v>
      </c>
      <c r="O1531" s="7">
        <f t="shared" si="314"/>
        <v>4.3566953227451553</v>
      </c>
      <c r="P1531" s="7">
        <f t="shared" si="314"/>
        <v>86.424789936373799</v>
      </c>
      <c r="Q1531" s="7">
        <f t="shared" si="314"/>
        <v>100</v>
      </c>
      <c r="R1531"/>
    </row>
    <row r="1532" spans="1:18" ht="14.25" x14ac:dyDescent="0.45">
      <c r="A1532" s="6">
        <v>316</v>
      </c>
      <c r="B1532" s="4" t="s">
        <v>71</v>
      </c>
      <c r="C1532" s="4" t="s">
        <v>5</v>
      </c>
      <c r="D1532" s="4" t="s">
        <v>6</v>
      </c>
      <c r="E1532" s="7">
        <f t="shared" ref="E1532:Q1532" si="315">E326/$Q326*100</f>
        <v>0</v>
      </c>
      <c r="F1532" s="7">
        <f t="shared" si="315"/>
        <v>2.9100529100529098</v>
      </c>
      <c r="G1532" s="7">
        <f t="shared" si="315"/>
        <v>0</v>
      </c>
      <c r="H1532" s="7">
        <f t="shared" si="315"/>
        <v>0</v>
      </c>
      <c r="I1532" s="7">
        <f t="shared" si="315"/>
        <v>0</v>
      </c>
      <c r="J1532" s="7">
        <f t="shared" si="315"/>
        <v>0</v>
      </c>
      <c r="K1532" s="7">
        <f t="shared" si="315"/>
        <v>0</v>
      </c>
      <c r="L1532" s="7">
        <f t="shared" si="315"/>
        <v>0</v>
      </c>
      <c r="M1532" s="7">
        <f t="shared" si="315"/>
        <v>0</v>
      </c>
      <c r="N1532" s="7">
        <f t="shared" si="315"/>
        <v>0</v>
      </c>
      <c r="O1532" s="7">
        <f t="shared" si="315"/>
        <v>1.5873015873015872</v>
      </c>
      <c r="P1532" s="7">
        <f t="shared" si="315"/>
        <v>93.915343915343925</v>
      </c>
      <c r="Q1532" s="7">
        <f t="shared" si="315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7</v>
      </c>
      <c r="E1533" s="7">
        <f t="shared" ref="E1533:Q1533" si="316">E327/$Q327*100</f>
        <v>0</v>
      </c>
      <c r="F1533" s="7">
        <f t="shared" si="316"/>
        <v>2.34375</v>
      </c>
      <c r="G1533" s="7">
        <f t="shared" si="316"/>
        <v>0</v>
      </c>
      <c r="H1533" s="7">
        <f t="shared" si="316"/>
        <v>0</v>
      </c>
      <c r="I1533" s="7">
        <f t="shared" si="316"/>
        <v>0</v>
      </c>
      <c r="J1533" s="7">
        <f t="shared" si="316"/>
        <v>0</v>
      </c>
      <c r="K1533" s="7">
        <f t="shared" si="316"/>
        <v>0</v>
      </c>
      <c r="L1533" s="7">
        <f t="shared" si="316"/>
        <v>0</v>
      </c>
      <c r="M1533" s="7">
        <f t="shared" si="316"/>
        <v>0</v>
      </c>
      <c r="N1533" s="7">
        <f t="shared" si="316"/>
        <v>0</v>
      </c>
      <c r="O1533" s="7">
        <f t="shared" si="316"/>
        <v>3.3854166666666665</v>
      </c>
      <c r="P1533" s="7">
        <f t="shared" si="316"/>
        <v>94.53125</v>
      </c>
      <c r="Q1533" s="7">
        <f t="shared" si="316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17">E328/$Q328*100</f>
        <v>0</v>
      </c>
      <c r="F1534" s="7">
        <f t="shared" si="317"/>
        <v>2.6212319790301439</v>
      </c>
      <c r="G1534" s="7">
        <f t="shared" si="317"/>
        <v>0</v>
      </c>
      <c r="H1534" s="7">
        <f t="shared" si="317"/>
        <v>0</v>
      </c>
      <c r="I1534" s="7">
        <f t="shared" si="317"/>
        <v>0</v>
      </c>
      <c r="J1534" s="7">
        <f t="shared" si="317"/>
        <v>0.39318479685452157</v>
      </c>
      <c r="K1534" s="7">
        <f t="shared" si="317"/>
        <v>0</v>
      </c>
      <c r="L1534" s="7">
        <f t="shared" si="317"/>
        <v>0</v>
      </c>
      <c r="M1534" s="7">
        <f t="shared" si="317"/>
        <v>0</v>
      </c>
      <c r="N1534" s="7">
        <f t="shared" si="317"/>
        <v>0</v>
      </c>
      <c r="O1534" s="7">
        <f t="shared" si="317"/>
        <v>2.2280471821756227</v>
      </c>
      <c r="P1534" s="7">
        <f t="shared" si="317"/>
        <v>93.971166448230676</v>
      </c>
      <c r="Q1534" s="7">
        <f t="shared" si="317"/>
        <v>100</v>
      </c>
      <c r="R1534"/>
    </row>
    <row r="1535" spans="1:18" ht="14.25" x14ac:dyDescent="0.45">
      <c r="A1535" s="6">
        <v>319</v>
      </c>
      <c r="B1535" s="4"/>
      <c r="C1535" s="4" t="s">
        <v>8</v>
      </c>
      <c r="D1535" s="4" t="s">
        <v>6</v>
      </c>
      <c r="E1535" s="7">
        <f t="shared" ref="E1535:Q1535" si="318">E329/$Q329*100</f>
        <v>0.35919540229885055</v>
      </c>
      <c r="F1535" s="7">
        <f t="shared" si="318"/>
        <v>4.0948275862068968</v>
      </c>
      <c r="G1535" s="7">
        <f t="shared" si="318"/>
        <v>0</v>
      </c>
      <c r="H1535" s="7">
        <f t="shared" si="318"/>
        <v>0</v>
      </c>
      <c r="I1535" s="7">
        <f t="shared" si="318"/>
        <v>0.35919540229885055</v>
      </c>
      <c r="J1535" s="7">
        <f t="shared" si="318"/>
        <v>0.35919540229885055</v>
      </c>
      <c r="K1535" s="7">
        <f t="shared" si="318"/>
        <v>0</v>
      </c>
      <c r="L1535" s="7">
        <f t="shared" si="318"/>
        <v>0.21551724137931033</v>
      </c>
      <c r="M1535" s="7">
        <f t="shared" si="318"/>
        <v>3.3045977011494254</v>
      </c>
      <c r="N1535" s="7">
        <f t="shared" si="318"/>
        <v>0</v>
      </c>
      <c r="O1535" s="7">
        <f t="shared" si="318"/>
        <v>1.7959770114942528</v>
      </c>
      <c r="P1535" s="7">
        <f t="shared" si="318"/>
        <v>91.666666666666657</v>
      </c>
      <c r="Q1535" s="7">
        <f t="shared" si="318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7</v>
      </c>
      <c r="E1536" s="7">
        <f t="shared" ref="E1536:Q1536" si="319">E330/$Q330*100</f>
        <v>0.35294117647058826</v>
      </c>
      <c r="F1536" s="7">
        <f t="shared" si="319"/>
        <v>3.4117647058823533</v>
      </c>
      <c r="G1536" s="7">
        <f t="shared" si="319"/>
        <v>0.23529411764705879</v>
      </c>
      <c r="H1536" s="7">
        <f t="shared" si="319"/>
        <v>0</v>
      </c>
      <c r="I1536" s="7">
        <f t="shared" si="319"/>
        <v>0.23529411764705879</v>
      </c>
      <c r="J1536" s="7">
        <f t="shared" si="319"/>
        <v>0</v>
      </c>
      <c r="K1536" s="7">
        <f t="shared" si="319"/>
        <v>0</v>
      </c>
      <c r="L1536" s="7">
        <f t="shared" si="319"/>
        <v>0</v>
      </c>
      <c r="M1536" s="7">
        <f t="shared" si="319"/>
        <v>5.8823529411764701</v>
      </c>
      <c r="N1536" s="7">
        <f t="shared" si="319"/>
        <v>0</v>
      </c>
      <c r="O1536" s="7">
        <f t="shared" si="319"/>
        <v>2.7647058823529411</v>
      </c>
      <c r="P1536" s="7">
        <f t="shared" si="319"/>
        <v>89</v>
      </c>
      <c r="Q1536" s="7">
        <f t="shared" si="319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20">E331/$Q331*100</f>
        <v>9.6993210475266739E-2</v>
      </c>
      <c r="F1537" s="7">
        <f t="shared" si="320"/>
        <v>3.7504041383769802</v>
      </c>
      <c r="G1537" s="7">
        <f t="shared" si="320"/>
        <v>0.12932428063368898</v>
      </c>
      <c r="H1537" s="7">
        <f t="shared" si="320"/>
        <v>0</v>
      </c>
      <c r="I1537" s="7">
        <f t="shared" si="320"/>
        <v>0.29097963142580019</v>
      </c>
      <c r="J1537" s="7">
        <f t="shared" si="320"/>
        <v>0.12932428063368898</v>
      </c>
      <c r="K1537" s="7">
        <f t="shared" si="320"/>
        <v>9.6993210475266739E-2</v>
      </c>
      <c r="L1537" s="7">
        <f t="shared" si="320"/>
        <v>9.6993210475266739E-2</v>
      </c>
      <c r="M1537" s="7">
        <f t="shared" si="320"/>
        <v>4.4940187520206916</v>
      </c>
      <c r="N1537" s="7">
        <f t="shared" si="320"/>
        <v>9.6993210475266739E-2</v>
      </c>
      <c r="O1537" s="7">
        <f t="shared" si="320"/>
        <v>2.1015195602974459</v>
      </c>
      <c r="P1537" s="7">
        <f t="shared" si="320"/>
        <v>90.236016812156478</v>
      </c>
      <c r="Q1537" s="7">
        <f t="shared" si="320"/>
        <v>100</v>
      </c>
      <c r="R1537"/>
    </row>
    <row r="1538" spans="1:18" ht="14.25" x14ac:dyDescent="0.45">
      <c r="A1538" s="6">
        <v>322</v>
      </c>
      <c r="B1538" s="4"/>
      <c r="C1538" s="4" t="s">
        <v>9</v>
      </c>
      <c r="D1538" s="4" t="s">
        <v>6</v>
      </c>
      <c r="E1538" s="7">
        <f t="shared" ref="E1538:Q1538" si="321">E332/$Q332*100</f>
        <v>1.4723506248929978</v>
      </c>
      <c r="F1538" s="7">
        <f t="shared" si="321"/>
        <v>4.1088854648176678</v>
      </c>
      <c r="G1538" s="7">
        <f t="shared" si="321"/>
        <v>0.6505735319294641</v>
      </c>
      <c r="H1538" s="7">
        <f t="shared" si="321"/>
        <v>0</v>
      </c>
      <c r="I1538" s="7">
        <f t="shared" si="321"/>
        <v>3.3042287279575415</v>
      </c>
      <c r="J1538" s="7">
        <f t="shared" si="321"/>
        <v>1.1984249272384866</v>
      </c>
      <c r="K1538" s="7">
        <f t="shared" si="321"/>
        <v>0.342407122068139</v>
      </c>
      <c r="L1538" s="7">
        <f t="shared" si="321"/>
        <v>0.32528676596473205</v>
      </c>
      <c r="M1538" s="7">
        <f t="shared" si="321"/>
        <v>2.6365348399246704</v>
      </c>
      <c r="N1538" s="7">
        <f t="shared" si="321"/>
        <v>0.20544427324088341</v>
      </c>
      <c r="O1538" s="7">
        <f t="shared" si="321"/>
        <v>5.1874678993323062</v>
      </c>
      <c r="P1538" s="7">
        <f t="shared" si="321"/>
        <v>83.992467043314505</v>
      </c>
      <c r="Q1538" s="7">
        <f t="shared" si="321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7</v>
      </c>
      <c r="E1539" s="7">
        <f t="shared" ref="E1539:Q1539" si="322">E333/$Q333*100</f>
        <v>2.1041495239214765</v>
      </c>
      <c r="F1539" s="7">
        <f t="shared" si="322"/>
        <v>4.5139297049488656</v>
      </c>
      <c r="G1539" s="7">
        <f t="shared" si="322"/>
        <v>1.4223580580698247</v>
      </c>
      <c r="H1539" s="7">
        <f t="shared" si="322"/>
        <v>5.8775126366521692E-2</v>
      </c>
      <c r="I1539" s="7">
        <f t="shared" si="322"/>
        <v>2.0806394733748679</v>
      </c>
      <c r="J1539" s="7">
        <f t="shared" si="322"/>
        <v>0.36440578347243446</v>
      </c>
      <c r="K1539" s="7">
        <f t="shared" si="322"/>
        <v>0.22334548019278241</v>
      </c>
      <c r="L1539" s="7">
        <f t="shared" si="322"/>
        <v>0.19983542964617373</v>
      </c>
      <c r="M1539" s="7">
        <f t="shared" si="322"/>
        <v>3.5029975314446924</v>
      </c>
      <c r="N1539" s="7">
        <f t="shared" si="322"/>
        <v>0.10579522745973904</v>
      </c>
      <c r="O1539" s="7">
        <f t="shared" si="322"/>
        <v>5.2074761960738218</v>
      </c>
      <c r="P1539" s="7">
        <f t="shared" si="322"/>
        <v>83.272599036087925</v>
      </c>
      <c r="Q1539" s="7">
        <f t="shared" si="322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23">E334/$Q334*100</f>
        <v>1.8330080847504877</v>
      </c>
      <c r="F1540" s="7">
        <f t="shared" si="323"/>
        <v>4.3838862559241711</v>
      </c>
      <c r="G1540" s="7">
        <f t="shared" si="323"/>
        <v>1.1011987733482018</v>
      </c>
      <c r="H1540" s="7">
        <f t="shared" si="323"/>
        <v>2.7878449958182325E-2</v>
      </c>
      <c r="I1540" s="7">
        <f t="shared" si="323"/>
        <v>2.5578477836632283</v>
      </c>
      <c r="J1540" s="7">
        <f t="shared" si="323"/>
        <v>0.67605241148592132</v>
      </c>
      <c r="K1540" s="7">
        <f t="shared" si="323"/>
        <v>0.29272372456091444</v>
      </c>
      <c r="L1540" s="7">
        <f t="shared" si="323"/>
        <v>0.22999721215500418</v>
      </c>
      <c r="M1540" s="7">
        <f t="shared" si="323"/>
        <v>3.1642040702536942</v>
      </c>
      <c r="N1540" s="7">
        <f t="shared" si="323"/>
        <v>0.19514914970727629</v>
      </c>
      <c r="O1540" s="7">
        <f t="shared" si="323"/>
        <v>5.2272093671591859</v>
      </c>
      <c r="P1540" s="7">
        <f t="shared" si="323"/>
        <v>83.586562587120156</v>
      </c>
      <c r="Q1540" s="7">
        <f t="shared" si="323"/>
        <v>100</v>
      </c>
      <c r="R1540"/>
    </row>
    <row r="1541" spans="1:18" ht="14.25" x14ac:dyDescent="0.45">
      <c r="A1541" s="6">
        <v>325</v>
      </c>
      <c r="B1541" s="4"/>
      <c r="C1541" s="4" t="s">
        <v>10</v>
      </c>
      <c r="D1541" s="4" t="s">
        <v>6</v>
      </c>
      <c r="E1541" s="7">
        <f t="shared" ref="E1541:Q1541" si="324">E335/$Q335*100</f>
        <v>11.002178649237472</v>
      </c>
      <c r="F1541" s="7">
        <f t="shared" si="324"/>
        <v>6.6448801742919397</v>
      </c>
      <c r="G1541" s="7">
        <f t="shared" si="324"/>
        <v>6.2091503267973858</v>
      </c>
      <c r="H1541" s="7">
        <f t="shared" si="324"/>
        <v>3.4858387799564272</v>
      </c>
      <c r="I1541" s="7">
        <f t="shared" si="324"/>
        <v>19.063180827886711</v>
      </c>
      <c r="J1541" s="7">
        <f t="shared" si="324"/>
        <v>17.973856209150327</v>
      </c>
      <c r="K1541" s="7">
        <f t="shared" si="324"/>
        <v>3.0501089324618738</v>
      </c>
      <c r="L1541" s="7">
        <f t="shared" si="324"/>
        <v>2.9411764705882351</v>
      </c>
      <c r="M1541" s="7">
        <f t="shared" si="324"/>
        <v>3.594771241830065</v>
      </c>
      <c r="N1541" s="7">
        <f t="shared" si="324"/>
        <v>3.7037037037037033</v>
      </c>
      <c r="O1541" s="7">
        <f t="shared" si="324"/>
        <v>18.082788671023962</v>
      </c>
      <c r="P1541" s="7">
        <f t="shared" si="324"/>
        <v>41.067538126361654</v>
      </c>
      <c r="Q1541" s="7">
        <f t="shared" si="324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7</v>
      </c>
      <c r="E1542" s="7">
        <f t="shared" ref="E1542:Q1542" si="325">E336/$Q336*100</f>
        <v>21.85022026431718</v>
      </c>
      <c r="F1542" s="7">
        <f t="shared" si="325"/>
        <v>6.5198237885462555</v>
      </c>
      <c r="G1542" s="7">
        <f t="shared" si="325"/>
        <v>5.9030837004405283</v>
      </c>
      <c r="H1542" s="7">
        <f t="shared" si="325"/>
        <v>3.7004405286343611</v>
      </c>
      <c r="I1542" s="7">
        <f t="shared" si="325"/>
        <v>15.242290748898679</v>
      </c>
      <c r="J1542" s="7">
        <f t="shared" si="325"/>
        <v>7.1365638766519828</v>
      </c>
      <c r="K1542" s="7">
        <f t="shared" si="325"/>
        <v>2.4669603524229076</v>
      </c>
      <c r="L1542" s="7">
        <f t="shared" si="325"/>
        <v>2.2026431718061676</v>
      </c>
      <c r="M1542" s="7">
        <f t="shared" si="325"/>
        <v>4.9339207048458151</v>
      </c>
      <c r="N1542" s="7">
        <f t="shared" si="325"/>
        <v>2.7312775330396475</v>
      </c>
      <c r="O1542" s="7">
        <f t="shared" si="325"/>
        <v>15.682819383259911</v>
      </c>
      <c r="P1542" s="7">
        <f t="shared" si="325"/>
        <v>45.814977973568283</v>
      </c>
      <c r="Q1542" s="7">
        <f t="shared" si="325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26">E337/$Q337*100</f>
        <v>17.259873232569479</v>
      </c>
      <c r="F1543" s="7">
        <f t="shared" si="326"/>
        <v>6.4846416382252556</v>
      </c>
      <c r="G1543" s="7">
        <f t="shared" si="326"/>
        <v>6.1921014139444175</v>
      </c>
      <c r="H1543" s="7">
        <f t="shared" si="326"/>
        <v>3.4129692832764507</v>
      </c>
      <c r="I1543" s="7">
        <f t="shared" si="326"/>
        <v>17.016089712335447</v>
      </c>
      <c r="J1543" s="7">
        <f t="shared" si="326"/>
        <v>11.994149195514384</v>
      </c>
      <c r="K1543" s="7">
        <f t="shared" si="326"/>
        <v>2.8766455387615797</v>
      </c>
      <c r="L1543" s="7">
        <f t="shared" si="326"/>
        <v>2.3403217942467092</v>
      </c>
      <c r="M1543" s="7">
        <f t="shared" si="326"/>
        <v>4.2418332520721602</v>
      </c>
      <c r="N1543" s="7">
        <f t="shared" si="326"/>
        <v>3.0716723549488054</v>
      </c>
      <c r="O1543" s="7">
        <f t="shared" si="326"/>
        <v>16.772306192101414</v>
      </c>
      <c r="P1543" s="7">
        <f t="shared" si="326"/>
        <v>43.734763529985372</v>
      </c>
      <c r="Q1543" s="7">
        <f t="shared" si="326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6</v>
      </c>
      <c r="E1544" s="7">
        <f t="shared" ref="E1544:Q1544" si="327">E338/$Q338*100</f>
        <v>2.2276937507327941</v>
      </c>
      <c r="F1544" s="7">
        <f t="shared" si="327"/>
        <v>4.3146910540508854</v>
      </c>
      <c r="G1544" s="7">
        <f t="shared" si="327"/>
        <v>1.1724703951225233</v>
      </c>
      <c r="H1544" s="7">
        <f t="shared" si="327"/>
        <v>0.38691523039043263</v>
      </c>
      <c r="I1544" s="7">
        <f t="shared" si="327"/>
        <v>4.361589869855786</v>
      </c>
      <c r="J1544" s="7">
        <f t="shared" si="327"/>
        <v>2.7435807245867041</v>
      </c>
      <c r="K1544" s="7">
        <f t="shared" si="327"/>
        <v>0.58623519756126163</v>
      </c>
      <c r="L1544" s="7">
        <f t="shared" si="327"/>
        <v>0.5276116778051354</v>
      </c>
      <c r="M1544" s="7">
        <f t="shared" si="327"/>
        <v>2.6615077969281273</v>
      </c>
      <c r="N1544" s="7">
        <f t="shared" si="327"/>
        <v>0.55106108570758594</v>
      </c>
      <c r="O1544" s="7">
        <f t="shared" si="327"/>
        <v>5.8623519756126159</v>
      </c>
      <c r="P1544" s="7">
        <f t="shared" si="327"/>
        <v>80.959080783210226</v>
      </c>
      <c r="Q1544" s="7">
        <f t="shared" si="327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7</v>
      </c>
      <c r="E1545" s="7">
        <f t="shared" ref="E1545:Q1545" si="328">E339/$Q339*100</f>
        <v>3.6676902081200953</v>
      </c>
      <c r="F1545" s="7">
        <f t="shared" si="328"/>
        <v>4.5206414193108158</v>
      </c>
      <c r="G1545" s="7">
        <f t="shared" si="328"/>
        <v>1.5779597407028316</v>
      </c>
      <c r="H1545" s="7">
        <f t="shared" si="328"/>
        <v>0.37529853292391674</v>
      </c>
      <c r="I1545" s="7">
        <f t="shared" si="328"/>
        <v>2.968270214943705</v>
      </c>
      <c r="J1545" s="7">
        <f t="shared" si="328"/>
        <v>0.93824633230979193</v>
      </c>
      <c r="K1545" s="7">
        <f t="shared" si="328"/>
        <v>0.46059365404298874</v>
      </c>
      <c r="L1545" s="7">
        <f t="shared" si="328"/>
        <v>0.32412146025247357</v>
      </c>
      <c r="M1545" s="7">
        <f t="shared" si="328"/>
        <v>3.9235755714773113</v>
      </c>
      <c r="N1545" s="7">
        <f t="shared" si="328"/>
        <v>0.36676902081200957</v>
      </c>
      <c r="O1545" s="7">
        <f t="shared" si="328"/>
        <v>5.7744796997611738</v>
      </c>
      <c r="P1545" s="7">
        <f t="shared" si="328"/>
        <v>80.893892869327871</v>
      </c>
      <c r="Q1545" s="7">
        <f t="shared" si="328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29">E340/$Q340*100</f>
        <v>3.0762393837645665</v>
      </c>
      <c r="F1546" s="7">
        <f t="shared" si="329"/>
        <v>4.3995654750148132</v>
      </c>
      <c r="G1546" s="7">
        <f t="shared" si="329"/>
        <v>1.4072684179340311</v>
      </c>
      <c r="H1546" s="7">
        <f t="shared" si="329"/>
        <v>0.37527157811574169</v>
      </c>
      <c r="I1546" s="7">
        <f t="shared" si="329"/>
        <v>3.5700177760221212</v>
      </c>
      <c r="J1546" s="7">
        <f t="shared" si="329"/>
        <v>1.6985976693659885</v>
      </c>
      <c r="K1546" s="7">
        <f t="shared" si="329"/>
        <v>0.48884060833497928</v>
      </c>
      <c r="L1546" s="7">
        <f t="shared" si="329"/>
        <v>0.41971163341892159</v>
      </c>
      <c r="M1546" s="7">
        <f t="shared" si="329"/>
        <v>3.3971953387319771</v>
      </c>
      <c r="N1546" s="7">
        <f t="shared" si="329"/>
        <v>0.47402725656725264</v>
      </c>
      <c r="O1546" s="7">
        <f t="shared" si="329"/>
        <v>5.8315228125617224</v>
      </c>
      <c r="P1546" s="7">
        <f t="shared" si="329"/>
        <v>80.930278491013226</v>
      </c>
      <c r="Q1546" s="7">
        <f t="shared" si="329"/>
        <v>100</v>
      </c>
      <c r="R1546"/>
    </row>
    <row r="1547" spans="1:18" ht="14.25" x14ac:dyDescent="0.45">
      <c r="A1547" s="6">
        <v>331</v>
      </c>
      <c r="B1547" s="4" t="s">
        <v>72</v>
      </c>
      <c r="C1547" s="4" t="s">
        <v>5</v>
      </c>
      <c r="D1547" s="4" t="s">
        <v>6</v>
      </c>
      <c r="E1547" s="7">
        <f t="shared" ref="E1547:Q1547" si="330">E341/$Q341*100</f>
        <v>0</v>
      </c>
      <c r="F1547" s="7">
        <f t="shared" si="330"/>
        <v>3.3333333333333335</v>
      </c>
      <c r="G1547" s="7">
        <f t="shared" si="330"/>
        <v>0</v>
      </c>
      <c r="H1547" s="7">
        <f t="shared" si="330"/>
        <v>0</v>
      </c>
      <c r="I1547" s="7">
        <f t="shared" si="330"/>
        <v>0</v>
      </c>
      <c r="J1547" s="7">
        <f t="shared" si="330"/>
        <v>0</v>
      </c>
      <c r="K1547" s="7">
        <f t="shared" si="330"/>
        <v>0</v>
      </c>
      <c r="L1547" s="7">
        <f t="shared" si="330"/>
        <v>0</v>
      </c>
      <c r="M1547" s="7">
        <f t="shared" si="330"/>
        <v>0</v>
      </c>
      <c r="N1547" s="7">
        <f t="shared" si="330"/>
        <v>0</v>
      </c>
      <c r="O1547" s="7">
        <f t="shared" si="330"/>
        <v>0</v>
      </c>
      <c r="P1547" s="7">
        <f t="shared" si="330"/>
        <v>95.238095238095227</v>
      </c>
      <c r="Q1547" s="7">
        <f t="shared" si="330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7</v>
      </c>
      <c r="E1548" s="7">
        <f t="shared" ref="E1548:Q1548" si="331">E342/$Q342*100</f>
        <v>0</v>
      </c>
      <c r="F1548" s="7">
        <f t="shared" si="331"/>
        <v>1.3636363636363635</v>
      </c>
      <c r="G1548" s="7">
        <f t="shared" si="331"/>
        <v>0</v>
      </c>
      <c r="H1548" s="7">
        <f t="shared" si="331"/>
        <v>0</v>
      </c>
      <c r="I1548" s="7">
        <f t="shared" si="331"/>
        <v>0</v>
      </c>
      <c r="J1548" s="7">
        <f t="shared" si="331"/>
        <v>0</v>
      </c>
      <c r="K1548" s="7">
        <f t="shared" si="331"/>
        <v>0</v>
      </c>
      <c r="L1548" s="7">
        <f t="shared" si="331"/>
        <v>0</v>
      </c>
      <c r="M1548" s="7">
        <f t="shared" si="331"/>
        <v>0</v>
      </c>
      <c r="N1548" s="7">
        <f t="shared" si="331"/>
        <v>0</v>
      </c>
      <c r="O1548" s="7">
        <f t="shared" si="331"/>
        <v>1.8181818181818181</v>
      </c>
      <c r="P1548" s="7">
        <f t="shared" si="331"/>
        <v>96.818181818181813</v>
      </c>
      <c r="Q1548" s="7">
        <f t="shared" si="331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32">E343/$Q343*100</f>
        <v>0</v>
      </c>
      <c r="F1549" s="7">
        <f t="shared" si="332"/>
        <v>2.3364485981308412</v>
      </c>
      <c r="G1549" s="7">
        <f t="shared" si="332"/>
        <v>0</v>
      </c>
      <c r="H1549" s="7">
        <f t="shared" si="332"/>
        <v>0</v>
      </c>
      <c r="I1549" s="7">
        <f t="shared" si="332"/>
        <v>0</v>
      </c>
      <c r="J1549" s="7">
        <f t="shared" si="332"/>
        <v>0</v>
      </c>
      <c r="K1549" s="7">
        <f t="shared" si="332"/>
        <v>0</v>
      </c>
      <c r="L1549" s="7">
        <f t="shared" si="332"/>
        <v>0</v>
      </c>
      <c r="M1549" s="7">
        <f t="shared" si="332"/>
        <v>0</v>
      </c>
      <c r="N1549" s="7">
        <f t="shared" si="332"/>
        <v>0</v>
      </c>
      <c r="O1549" s="7">
        <f t="shared" si="332"/>
        <v>0.7009345794392523</v>
      </c>
      <c r="P1549" s="7">
        <f t="shared" si="332"/>
        <v>96.495327102803742</v>
      </c>
      <c r="Q1549" s="7">
        <f t="shared" si="332"/>
        <v>100</v>
      </c>
      <c r="R1549"/>
    </row>
    <row r="1550" spans="1:18" ht="14.25" x14ac:dyDescent="0.45">
      <c r="A1550" s="6">
        <v>334</v>
      </c>
      <c r="B1550" s="4"/>
      <c r="C1550" s="4" t="s">
        <v>8</v>
      </c>
      <c r="D1550" s="4" t="s">
        <v>6</v>
      </c>
      <c r="E1550" s="7">
        <f t="shared" ref="E1550:Q1550" si="333">E344/$Q344*100</f>
        <v>0</v>
      </c>
      <c r="F1550" s="7">
        <f t="shared" si="333"/>
        <v>0.48010973936899864</v>
      </c>
      <c r="G1550" s="7">
        <f t="shared" si="333"/>
        <v>0</v>
      </c>
      <c r="H1550" s="7">
        <f t="shared" si="333"/>
        <v>0</v>
      </c>
      <c r="I1550" s="7">
        <f t="shared" si="333"/>
        <v>0</v>
      </c>
      <c r="J1550" s="7">
        <f t="shared" si="333"/>
        <v>0.102880658436214</v>
      </c>
      <c r="K1550" s="7">
        <f t="shared" si="333"/>
        <v>0.102880658436214</v>
      </c>
      <c r="L1550" s="7">
        <f t="shared" si="333"/>
        <v>0</v>
      </c>
      <c r="M1550" s="7">
        <f t="shared" si="333"/>
        <v>0.2743484224965706</v>
      </c>
      <c r="N1550" s="7">
        <f t="shared" si="333"/>
        <v>0</v>
      </c>
      <c r="O1550" s="7">
        <f t="shared" si="333"/>
        <v>0.48010973936899864</v>
      </c>
      <c r="P1550" s="7">
        <f t="shared" si="333"/>
        <v>98.731138545953357</v>
      </c>
      <c r="Q1550" s="7">
        <f t="shared" si="333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7</v>
      </c>
      <c r="E1551" s="7">
        <f t="shared" ref="E1551:Q1551" si="334">E345/$Q345*100</f>
        <v>0</v>
      </c>
      <c r="F1551" s="7">
        <f t="shared" si="334"/>
        <v>0.67174205105239593</v>
      </c>
      <c r="G1551" s="7">
        <f t="shared" si="334"/>
        <v>0</v>
      </c>
      <c r="H1551" s="7">
        <f t="shared" si="334"/>
        <v>0</v>
      </c>
      <c r="I1551" s="7">
        <f t="shared" si="334"/>
        <v>0.13434841021047916</v>
      </c>
      <c r="J1551" s="7">
        <f t="shared" si="334"/>
        <v>0</v>
      </c>
      <c r="K1551" s="7">
        <f t="shared" si="334"/>
        <v>0.17913121361397222</v>
      </c>
      <c r="L1551" s="7">
        <f t="shared" si="334"/>
        <v>0</v>
      </c>
      <c r="M1551" s="7">
        <f t="shared" si="334"/>
        <v>0.85087326466636803</v>
      </c>
      <c r="N1551" s="7">
        <f t="shared" si="334"/>
        <v>0</v>
      </c>
      <c r="O1551" s="7">
        <f t="shared" si="334"/>
        <v>0.94043887147335425</v>
      </c>
      <c r="P1551" s="7">
        <f t="shared" si="334"/>
        <v>97.357814599193915</v>
      </c>
      <c r="Q1551" s="7">
        <f t="shared" si="334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35">E346/$Q346*100</f>
        <v>0</v>
      </c>
      <c r="F1552" s="7">
        <f t="shared" si="335"/>
        <v>0.54421768707482987</v>
      </c>
      <c r="G1552" s="7">
        <f t="shared" si="335"/>
        <v>0</v>
      </c>
      <c r="H1552" s="7">
        <f t="shared" si="335"/>
        <v>0</v>
      </c>
      <c r="I1552" s="7">
        <f t="shared" si="335"/>
        <v>7.7745383867832848E-2</v>
      </c>
      <c r="J1552" s="7">
        <f t="shared" si="335"/>
        <v>5.8309037900874633E-2</v>
      </c>
      <c r="K1552" s="7">
        <f t="shared" si="335"/>
        <v>5.8309037900874633E-2</v>
      </c>
      <c r="L1552" s="7">
        <f t="shared" si="335"/>
        <v>5.8309037900874633E-2</v>
      </c>
      <c r="M1552" s="7">
        <f t="shared" si="335"/>
        <v>0.44703595724003886</v>
      </c>
      <c r="N1552" s="7">
        <f t="shared" si="335"/>
        <v>0</v>
      </c>
      <c r="O1552" s="7">
        <f t="shared" si="335"/>
        <v>0.69970845481049559</v>
      </c>
      <c r="P1552" s="7">
        <f t="shared" si="335"/>
        <v>98.192419825072889</v>
      </c>
      <c r="Q1552" s="7">
        <f t="shared" si="335"/>
        <v>100</v>
      </c>
      <c r="R1552"/>
    </row>
    <row r="1553" spans="1:18" ht="14.25" x14ac:dyDescent="0.45">
      <c r="A1553" s="6">
        <v>337</v>
      </c>
      <c r="B1553" s="4"/>
      <c r="C1553" s="4" t="s">
        <v>9</v>
      </c>
      <c r="D1553" s="4" t="s">
        <v>6</v>
      </c>
      <c r="E1553" s="7">
        <f t="shared" ref="E1553:Q1553" si="336">E347/$Q347*100</f>
        <v>0.23501762632197415</v>
      </c>
      <c r="F1553" s="7">
        <f t="shared" si="336"/>
        <v>0.83561822692257481</v>
      </c>
      <c r="G1553" s="7">
        <f t="shared" si="336"/>
        <v>0.19584802193497847</v>
      </c>
      <c r="H1553" s="7">
        <f t="shared" si="336"/>
        <v>0</v>
      </c>
      <c r="I1553" s="7">
        <f t="shared" si="336"/>
        <v>1.762632197414806</v>
      </c>
      <c r="J1553" s="7">
        <f t="shared" si="336"/>
        <v>0.24807416111763936</v>
      </c>
      <c r="K1553" s="7">
        <f t="shared" si="336"/>
        <v>0.32641336989163072</v>
      </c>
      <c r="L1553" s="7">
        <f t="shared" si="336"/>
        <v>3.9169604386995689E-2</v>
      </c>
      <c r="M1553" s="7">
        <f t="shared" si="336"/>
        <v>0.66588327457892682</v>
      </c>
      <c r="N1553" s="7">
        <f t="shared" si="336"/>
        <v>3.9169604386995689E-2</v>
      </c>
      <c r="O1553" s="7">
        <f t="shared" si="336"/>
        <v>1.4492753623188406</v>
      </c>
      <c r="P1553" s="7">
        <f t="shared" si="336"/>
        <v>94.751273012142576</v>
      </c>
      <c r="Q1553" s="7">
        <f t="shared" si="336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7</v>
      </c>
      <c r="E1554" s="7">
        <f t="shared" ref="E1554:Q1554" si="337">E348/$Q348*100</f>
        <v>0.85310997363114638</v>
      </c>
      <c r="F1554" s="7">
        <f t="shared" si="337"/>
        <v>1.1633317822242903</v>
      </c>
      <c r="G1554" s="7">
        <f t="shared" si="337"/>
        <v>0.21715526601520088</v>
      </c>
      <c r="H1554" s="7">
        <f t="shared" si="337"/>
        <v>0</v>
      </c>
      <c r="I1554" s="7">
        <f t="shared" si="337"/>
        <v>1.287420505661548</v>
      </c>
      <c r="J1554" s="7">
        <f t="shared" si="337"/>
        <v>0.23266635644485809</v>
      </c>
      <c r="K1554" s="7">
        <f t="shared" si="337"/>
        <v>0.12408872343725764</v>
      </c>
      <c r="L1554" s="7">
        <f t="shared" si="337"/>
        <v>4.6533271288971619E-2</v>
      </c>
      <c r="M1554" s="7">
        <f t="shared" si="337"/>
        <v>1.0857763300760044</v>
      </c>
      <c r="N1554" s="7">
        <f t="shared" si="337"/>
        <v>0</v>
      </c>
      <c r="O1554" s="7">
        <f t="shared" si="337"/>
        <v>2.0629750271444083</v>
      </c>
      <c r="P1554" s="7">
        <f t="shared" si="337"/>
        <v>93.531875290832943</v>
      </c>
      <c r="Q1554" s="7">
        <f t="shared" si="337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38">E349/$Q349*100</f>
        <v>0.55315225870505635</v>
      </c>
      <c r="F1555" s="7">
        <f t="shared" si="338"/>
        <v>0.99283738741933192</v>
      </c>
      <c r="G1555" s="7">
        <f t="shared" si="338"/>
        <v>0.17020069498617119</v>
      </c>
      <c r="H1555" s="7">
        <f t="shared" si="338"/>
        <v>0</v>
      </c>
      <c r="I1555" s="7">
        <f t="shared" si="338"/>
        <v>1.5318062548755407</v>
      </c>
      <c r="J1555" s="7">
        <f t="shared" si="338"/>
        <v>0.20565917310829021</v>
      </c>
      <c r="K1555" s="7">
        <f t="shared" si="338"/>
        <v>0.19147578185944258</v>
      </c>
      <c r="L1555" s="7">
        <f t="shared" si="338"/>
        <v>3.5458478122118997E-2</v>
      </c>
      <c r="M1555" s="7">
        <f t="shared" si="338"/>
        <v>0.87937025742855124</v>
      </c>
      <c r="N1555" s="7">
        <f t="shared" si="338"/>
        <v>2.1275086873271398E-2</v>
      </c>
      <c r="O1555" s="7">
        <f t="shared" si="338"/>
        <v>1.7516488192326787</v>
      </c>
      <c r="P1555" s="7">
        <f t="shared" si="338"/>
        <v>94.248634848592289</v>
      </c>
      <c r="Q1555" s="7">
        <f t="shared" si="338"/>
        <v>100</v>
      </c>
      <c r="R1555"/>
    </row>
    <row r="1556" spans="1:18" ht="14.25" x14ac:dyDescent="0.45">
      <c r="A1556" s="6">
        <v>340</v>
      </c>
      <c r="B1556" s="4"/>
      <c r="C1556" s="4" t="s">
        <v>10</v>
      </c>
      <c r="D1556" s="4" t="s">
        <v>6</v>
      </c>
      <c r="E1556" s="7">
        <f t="shared" ref="E1556:Q1556" si="339">E350/$Q350*100</f>
        <v>12.345679012345679</v>
      </c>
      <c r="F1556" s="7">
        <f t="shared" si="339"/>
        <v>0</v>
      </c>
      <c r="G1556" s="7">
        <f t="shared" si="339"/>
        <v>0</v>
      </c>
      <c r="H1556" s="7">
        <f t="shared" si="339"/>
        <v>0</v>
      </c>
      <c r="I1556" s="7">
        <f t="shared" si="339"/>
        <v>25.925925925925924</v>
      </c>
      <c r="J1556" s="7">
        <f t="shared" si="339"/>
        <v>12.345679012345679</v>
      </c>
      <c r="K1556" s="7">
        <f t="shared" si="339"/>
        <v>0</v>
      </c>
      <c r="L1556" s="7">
        <f t="shared" si="339"/>
        <v>0</v>
      </c>
      <c r="M1556" s="7">
        <f t="shared" si="339"/>
        <v>6.1728395061728394</v>
      </c>
      <c r="N1556" s="7">
        <f t="shared" si="339"/>
        <v>7.4074074074074066</v>
      </c>
      <c r="O1556" s="7">
        <f t="shared" si="339"/>
        <v>12.345679012345679</v>
      </c>
      <c r="P1556" s="7">
        <f t="shared" si="339"/>
        <v>55.555555555555557</v>
      </c>
      <c r="Q1556" s="7">
        <f t="shared" si="339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7</v>
      </c>
      <c r="E1557" s="7">
        <f t="shared" ref="E1557:Q1557" si="340">E351/$Q351*100</f>
        <v>17.073170731707318</v>
      </c>
      <c r="F1557" s="7">
        <f t="shared" si="340"/>
        <v>4.8780487804878048</v>
      </c>
      <c r="G1557" s="7">
        <f t="shared" si="340"/>
        <v>0</v>
      </c>
      <c r="H1557" s="7">
        <f t="shared" si="340"/>
        <v>0</v>
      </c>
      <c r="I1557" s="7">
        <f t="shared" si="340"/>
        <v>21.951219512195124</v>
      </c>
      <c r="J1557" s="7">
        <f t="shared" si="340"/>
        <v>0</v>
      </c>
      <c r="K1557" s="7">
        <f t="shared" si="340"/>
        <v>0</v>
      </c>
      <c r="L1557" s="7">
        <f t="shared" si="340"/>
        <v>4.8780487804878048</v>
      </c>
      <c r="M1557" s="7">
        <f t="shared" si="340"/>
        <v>3.6585365853658534</v>
      </c>
      <c r="N1557" s="7">
        <f t="shared" si="340"/>
        <v>4.8780487804878048</v>
      </c>
      <c r="O1557" s="7">
        <f t="shared" si="340"/>
        <v>20.73170731707317</v>
      </c>
      <c r="P1557" s="7">
        <f t="shared" si="340"/>
        <v>51.219512195121951</v>
      </c>
      <c r="Q1557" s="7">
        <f t="shared" si="340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41">E352/$Q352*100</f>
        <v>11.515151515151516</v>
      </c>
      <c r="F1558" s="7">
        <f t="shared" si="341"/>
        <v>2.4242424242424243</v>
      </c>
      <c r="G1558" s="7">
        <f t="shared" si="341"/>
        <v>0</v>
      </c>
      <c r="H1558" s="7">
        <f t="shared" si="341"/>
        <v>0</v>
      </c>
      <c r="I1558" s="7">
        <f t="shared" si="341"/>
        <v>22.424242424242426</v>
      </c>
      <c r="J1558" s="7">
        <f t="shared" si="341"/>
        <v>8.4848484848484862</v>
      </c>
      <c r="K1558" s="7">
        <f t="shared" si="341"/>
        <v>3.0303030303030303</v>
      </c>
      <c r="L1558" s="7">
        <f t="shared" si="341"/>
        <v>4.8484848484848486</v>
      </c>
      <c r="M1558" s="7">
        <f t="shared" si="341"/>
        <v>2.4242424242424243</v>
      </c>
      <c r="N1558" s="7">
        <f t="shared" si="341"/>
        <v>3.6363636363636362</v>
      </c>
      <c r="O1558" s="7">
        <f t="shared" si="341"/>
        <v>13.939393939393941</v>
      </c>
      <c r="P1558" s="7">
        <f t="shared" si="341"/>
        <v>53.939393939393945</v>
      </c>
      <c r="Q1558" s="7">
        <f t="shared" si="341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6</v>
      </c>
      <c r="E1559" s="7">
        <f t="shared" ref="E1559:Q1559" si="342">E353/$Q353*100</f>
        <v>0.20250368188512521</v>
      </c>
      <c r="F1559" s="7">
        <f t="shared" si="342"/>
        <v>0.79160530191458023</v>
      </c>
      <c r="G1559" s="7">
        <f t="shared" si="342"/>
        <v>0.13807069219440354</v>
      </c>
      <c r="H1559" s="7">
        <f t="shared" si="342"/>
        <v>0</v>
      </c>
      <c r="I1559" s="7">
        <f t="shared" si="342"/>
        <v>1.4083210603829162</v>
      </c>
      <c r="J1559" s="7">
        <f t="shared" si="342"/>
        <v>0.26693667157584683</v>
      </c>
      <c r="K1559" s="7">
        <f t="shared" si="342"/>
        <v>0.21170839469808542</v>
      </c>
      <c r="L1559" s="7">
        <f t="shared" si="342"/>
        <v>7.3637702503681887E-2</v>
      </c>
      <c r="M1559" s="7">
        <f t="shared" si="342"/>
        <v>0.55228276877761417</v>
      </c>
      <c r="N1559" s="7">
        <f t="shared" si="342"/>
        <v>3.6818851251840944E-2</v>
      </c>
      <c r="O1559" s="7">
        <f t="shared" si="342"/>
        <v>1.2794550810014726</v>
      </c>
      <c r="P1559" s="7">
        <f t="shared" si="342"/>
        <v>95.56332842415317</v>
      </c>
      <c r="Q1559" s="7">
        <f t="shared" si="342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7</v>
      </c>
      <c r="E1560" s="7">
        <f t="shared" ref="E1560:Q1560" si="343">E354/$Q354*100</f>
        <v>0.80204968252200071</v>
      </c>
      <c r="F1560" s="7">
        <f t="shared" si="343"/>
        <v>1.0805391556199175</v>
      </c>
      <c r="G1560" s="7">
        <f t="shared" si="343"/>
        <v>0.15595410493483347</v>
      </c>
      <c r="H1560" s="7">
        <f t="shared" si="343"/>
        <v>3.3418736771750029E-2</v>
      </c>
      <c r="I1560" s="7">
        <f t="shared" si="343"/>
        <v>1.0916787345438341</v>
      </c>
      <c r="J1560" s="7">
        <f t="shared" si="343"/>
        <v>0.16709368385875015</v>
      </c>
      <c r="K1560" s="7">
        <f t="shared" si="343"/>
        <v>0.15595410493483347</v>
      </c>
      <c r="L1560" s="7">
        <f t="shared" si="343"/>
        <v>7.7977052467416735E-2</v>
      </c>
      <c r="M1560" s="7">
        <f t="shared" si="343"/>
        <v>1.0025621031525009</v>
      </c>
      <c r="N1560" s="7">
        <f t="shared" si="343"/>
        <v>3.3418736771750029E-2</v>
      </c>
      <c r="O1560" s="7">
        <f t="shared" si="343"/>
        <v>1.9382867327615017</v>
      </c>
      <c r="P1560" s="7">
        <f t="shared" si="343"/>
        <v>94.274256433106828</v>
      </c>
      <c r="Q1560" s="7">
        <f t="shared" si="343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44">E355/$Q355*100</f>
        <v>0.47367094986142605</v>
      </c>
      <c r="F1561" s="7">
        <f t="shared" si="344"/>
        <v>0.93222474174855119</v>
      </c>
      <c r="G1561" s="7">
        <f t="shared" si="344"/>
        <v>0.16124968505920886</v>
      </c>
      <c r="H1561" s="7">
        <f t="shared" si="344"/>
        <v>3.5273368606701945E-2</v>
      </c>
      <c r="I1561" s="7">
        <f t="shared" si="344"/>
        <v>1.3051146384479719</v>
      </c>
      <c r="J1561" s="7">
        <f t="shared" si="344"/>
        <v>0.24187452758881331</v>
      </c>
      <c r="K1561" s="7">
        <f t="shared" si="344"/>
        <v>0.19652305366591077</v>
      </c>
      <c r="L1561" s="7">
        <f t="shared" si="344"/>
        <v>5.542957923910305E-2</v>
      </c>
      <c r="M1561" s="7">
        <f t="shared" si="344"/>
        <v>0.77601410934744264</v>
      </c>
      <c r="N1561" s="7">
        <f t="shared" si="344"/>
        <v>6.0468631897203327E-2</v>
      </c>
      <c r="O1561" s="7">
        <f t="shared" si="344"/>
        <v>1.5721844293272862</v>
      </c>
      <c r="P1561" s="7">
        <f t="shared" si="344"/>
        <v>94.940791131267318</v>
      </c>
      <c r="Q1561" s="7">
        <f t="shared" si="344"/>
        <v>100</v>
      </c>
      <c r="R1561"/>
    </row>
    <row r="1562" spans="1:18" ht="14.25" x14ac:dyDescent="0.45">
      <c r="A1562" s="6">
        <v>346</v>
      </c>
      <c r="B1562" s="4" t="s">
        <v>73</v>
      </c>
      <c r="C1562" s="4" t="s">
        <v>5</v>
      </c>
      <c r="D1562" s="4" t="s">
        <v>6</v>
      </c>
      <c r="E1562" s="7">
        <f t="shared" ref="E1562:Q1562" si="345">E356/$Q356*100</f>
        <v>0</v>
      </c>
      <c r="F1562" s="7">
        <f t="shared" si="345"/>
        <v>0</v>
      </c>
      <c r="G1562" s="7">
        <f t="shared" si="345"/>
        <v>0</v>
      </c>
      <c r="H1562" s="7">
        <f t="shared" si="345"/>
        <v>0</v>
      </c>
      <c r="I1562" s="7">
        <f t="shared" si="345"/>
        <v>0</v>
      </c>
      <c r="J1562" s="7">
        <f t="shared" si="345"/>
        <v>0</v>
      </c>
      <c r="K1562" s="7">
        <f t="shared" si="345"/>
        <v>0</v>
      </c>
      <c r="L1562" s="7">
        <f t="shared" si="345"/>
        <v>0</v>
      </c>
      <c r="M1562" s="7">
        <f t="shared" si="345"/>
        <v>0</v>
      </c>
      <c r="N1562" s="7">
        <f t="shared" si="345"/>
        <v>0</v>
      </c>
      <c r="O1562" s="7">
        <f t="shared" si="345"/>
        <v>0</v>
      </c>
      <c r="P1562" s="7">
        <f t="shared" si="345"/>
        <v>90.789473684210535</v>
      </c>
      <c r="Q1562" s="7">
        <f t="shared" si="345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7</v>
      </c>
      <c r="E1563" s="7">
        <f t="shared" ref="E1563:Q1563" si="346">E357/$Q357*100</f>
        <v>0</v>
      </c>
      <c r="F1563" s="7">
        <f t="shared" si="346"/>
        <v>0</v>
      </c>
      <c r="G1563" s="7">
        <f t="shared" si="346"/>
        <v>0</v>
      </c>
      <c r="H1563" s="7">
        <f t="shared" si="346"/>
        <v>0</v>
      </c>
      <c r="I1563" s="7">
        <f t="shared" si="346"/>
        <v>0</v>
      </c>
      <c r="J1563" s="7">
        <f t="shared" si="346"/>
        <v>0</v>
      </c>
      <c r="K1563" s="7">
        <f t="shared" si="346"/>
        <v>0</v>
      </c>
      <c r="L1563" s="7">
        <f t="shared" si="346"/>
        <v>0</v>
      </c>
      <c r="M1563" s="7">
        <f t="shared" si="346"/>
        <v>0</v>
      </c>
      <c r="N1563" s="7">
        <f t="shared" si="346"/>
        <v>0</v>
      </c>
      <c r="O1563" s="7">
        <f t="shared" si="346"/>
        <v>0</v>
      </c>
      <c r="P1563" s="7">
        <f t="shared" si="346"/>
        <v>89.285714285714292</v>
      </c>
      <c r="Q1563" s="7">
        <f t="shared" si="346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47">E358/$Q358*100</f>
        <v>0</v>
      </c>
      <c r="F1564" s="7">
        <f t="shared" si="347"/>
        <v>0</v>
      </c>
      <c r="G1564" s="7">
        <f t="shared" si="347"/>
        <v>0</v>
      </c>
      <c r="H1564" s="7">
        <f t="shared" si="347"/>
        <v>0</v>
      </c>
      <c r="I1564" s="7">
        <f t="shared" si="347"/>
        <v>0</v>
      </c>
      <c r="J1564" s="7">
        <f t="shared" si="347"/>
        <v>0</v>
      </c>
      <c r="K1564" s="7">
        <f t="shared" si="347"/>
        <v>0</v>
      </c>
      <c r="L1564" s="7">
        <f t="shared" si="347"/>
        <v>0</v>
      </c>
      <c r="M1564" s="7">
        <f t="shared" si="347"/>
        <v>0</v>
      </c>
      <c r="N1564" s="7">
        <f t="shared" si="347"/>
        <v>0</v>
      </c>
      <c r="O1564" s="7">
        <f t="shared" si="347"/>
        <v>0</v>
      </c>
      <c r="P1564" s="7">
        <f t="shared" si="347"/>
        <v>96.825396825396822</v>
      </c>
      <c r="Q1564" s="7">
        <f t="shared" si="347"/>
        <v>100</v>
      </c>
      <c r="R1564"/>
    </row>
    <row r="1565" spans="1:18" ht="14.25" x14ac:dyDescent="0.45">
      <c r="A1565" s="6">
        <v>349</v>
      </c>
      <c r="B1565" s="4"/>
      <c r="C1565" s="4" t="s">
        <v>8</v>
      </c>
      <c r="D1565" s="4" t="s">
        <v>6</v>
      </c>
      <c r="E1565" s="7">
        <f t="shared" ref="E1565:Q1565" si="348">E359/$Q359*100</f>
        <v>0</v>
      </c>
      <c r="F1565" s="7">
        <f t="shared" si="348"/>
        <v>2.1897810218978102</v>
      </c>
      <c r="G1565" s="7">
        <f t="shared" si="348"/>
        <v>0</v>
      </c>
      <c r="H1565" s="7">
        <f t="shared" si="348"/>
        <v>0</v>
      </c>
      <c r="I1565" s="7">
        <f t="shared" si="348"/>
        <v>0</v>
      </c>
      <c r="J1565" s="7">
        <f t="shared" si="348"/>
        <v>0</v>
      </c>
      <c r="K1565" s="7">
        <f t="shared" si="348"/>
        <v>0</v>
      </c>
      <c r="L1565" s="7">
        <f t="shared" si="348"/>
        <v>0</v>
      </c>
      <c r="M1565" s="7">
        <f t="shared" si="348"/>
        <v>2.1897810218978102</v>
      </c>
      <c r="N1565" s="7">
        <f t="shared" si="348"/>
        <v>0</v>
      </c>
      <c r="O1565" s="7">
        <f t="shared" si="348"/>
        <v>2.1897810218978102</v>
      </c>
      <c r="P1565" s="7">
        <f t="shared" si="348"/>
        <v>90.510948905109487</v>
      </c>
      <c r="Q1565" s="7">
        <f t="shared" si="348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7</v>
      </c>
      <c r="E1566" s="7">
        <f t="shared" ref="E1566:Q1566" si="349">E360/$Q360*100</f>
        <v>0</v>
      </c>
      <c r="F1566" s="7">
        <f t="shared" si="349"/>
        <v>2.2900763358778624</v>
      </c>
      <c r="G1566" s="7">
        <f t="shared" si="349"/>
        <v>0</v>
      </c>
      <c r="H1566" s="7">
        <f t="shared" si="349"/>
        <v>0</v>
      </c>
      <c r="I1566" s="7">
        <f t="shared" si="349"/>
        <v>0</v>
      </c>
      <c r="J1566" s="7">
        <f t="shared" si="349"/>
        <v>0</v>
      </c>
      <c r="K1566" s="7">
        <f t="shared" si="349"/>
        <v>0</v>
      </c>
      <c r="L1566" s="7">
        <f t="shared" si="349"/>
        <v>0</v>
      </c>
      <c r="M1566" s="7">
        <f t="shared" si="349"/>
        <v>4.5801526717557248</v>
      </c>
      <c r="N1566" s="7">
        <f t="shared" si="349"/>
        <v>0</v>
      </c>
      <c r="O1566" s="7">
        <f t="shared" si="349"/>
        <v>3.0534351145038165</v>
      </c>
      <c r="P1566" s="7">
        <f t="shared" si="349"/>
        <v>93.129770992366417</v>
      </c>
      <c r="Q1566" s="7">
        <f t="shared" si="349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50">E361/$Q361*100</f>
        <v>0</v>
      </c>
      <c r="F1567" s="7">
        <f t="shared" si="350"/>
        <v>1.1029411764705883</v>
      </c>
      <c r="G1567" s="7">
        <f t="shared" si="350"/>
        <v>0</v>
      </c>
      <c r="H1567" s="7">
        <f t="shared" si="350"/>
        <v>0</v>
      </c>
      <c r="I1567" s="7">
        <f t="shared" si="350"/>
        <v>0</v>
      </c>
      <c r="J1567" s="7">
        <f t="shared" si="350"/>
        <v>0</v>
      </c>
      <c r="K1567" s="7">
        <f t="shared" si="350"/>
        <v>0</v>
      </c>
      <c r="L1567" s="7">
        <f t="shared" si="350"/>
        <v>0</v>
      </c>
      <c r="M1567" s="7">
        <f t="shared" si="350"/>
        <v>2.2058823529411766</v>
      </c>
      <c r="N1567" s="7">
        <f t="shared" si="350"/>
        <v>0</v>
      </c>
      <c r="O1567" s="7">
        <f t="shared" si="350"/>
        <v>2.2058823529411766</v>
      </c>
      <c r="P1567" s="7">
        <f t="shared" si="350"/>
        <v>91.911764705882348</v>
      </c>
      <c r="Q1567" s="7">
        <f t="shared" si="350"/>
        <v>100</v>
      </c>
      <c r="R1567"/>
    </row>
    <row r="1568" spans="1:18" ht="14.25" x14ac:dyDescent="0.45">
      <c r="A1568" s="6">
        <v>352</v>
      </c>
      <c r="B1568" s="4"/>
      <c r="C1568" s="4" t="s">
        <v>9</v>
      </c>
      <c r="D1568" s="4" t="s">
        <v>6</v>
      </c>
      <c r="E1568" s="7">
        <f t="shared" ref="E1568:Q1568" si="351">E362/$Q362*100</f>
        <v>4.4854328233074829</v>
      </c>
      <c r="F1568" s="7">
        <f t="shared" si="351"/>
        <v>2.3894361769021168</v>
      </c>
      <c r="G1568" s="7">
        <f t="shared" si="351"/>
        <v>1.5300775518759171</v>
      </c>
      <c r="H1568" s="7">
        <f t="shared" si="351"/>
        <v>0.20959966464053656</v>
      </c>
      <c r="I1568" s="7">
        <f t="shared" si="351"/>
        <v>8.1953468874449804</v>
      </c>
      <c r="J1568" s="7">
        <f t="shared" si="351"/>
        <v>4.1081534269545168</v>
      </c>
      <c r="K1568" s="7">
        <f t="shared" si="351"/>
        <v>0.52399916160134141</v>
      </c>
      <c r="L1568" s="7">
        <f t="shared" si="351"/>
        <v>0.75455879270593162</v>
      </c>
      <c r="M1568" s="7">
        <f t="shared" si="351"/>
        <v>6.9796688325298684</v>
      </c>
      <c r="N1568" s="7">
        <f t="shared" si="351"/>
        <v>0.85935862502619986</v>
      </c>
      <c r="O1568" s="7">
        <f t="shared" si="351"/>
        <v>7.9228673234122828</v>
      </c>
      <c r="P1568" s="7">
        <f t="shared" si="351"/>
        <v>73.52756235590023</v>
      </c>
      <c r="Q1568" s="7">
        <f t="shared" si="351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7</v>
      </c>
      <c r="E1569" s="7">
        <f t="shared" ref="E1569:Q1569" si="352">E363/$Q363*100</f>
        <v>11.466821885913852</v>
      </c>
      <c r="F1569" s="7">
        <f t="shared" si="352"/>
        <v>3.4924330616996504</v>
      </c>
      <c r="G1569" s="7">
        <f t="shared" si="352"/>
        <v>2.4253007372914239</v>
      </c>
      <c r="H1569" s="7">
        <f t="shared" si="352"/>
        <v>0.11641443538998836</v>
      </c>
      <c r="I1569" s="7">
        <f t="shared" si="352"/>
        <v>6.6162204113310041</v>
      </c>
      <c r="J1569" s="7">
        <f t="shared" si="352"/>
        <v>1.979045401629802</v>
      </c>
      <c r="K1569" s="7">
        <f t="shared" si="352"/>
        <v>0.58207217694994184</v>
      </c>
      <c r="L1569" s="7">
        <f t="shared" si="352"/>
        <v>0.62087698874660457</v>
      </c>
      <c r="M1569" s="7">
        <f t="shared" si="352"/>
        <v>10.593713620488941</v>
      </c>
      <c r="N1569" s="7">
        <f t="shared" si="352"/>
        <v>0.40745052386495922</v>
      </c>
      <c r="O1569" s="7">
        <f t="shared" si="352"/>
        <v>8.8280946837407832</v>
      </c>
      <c r="P1569" s="7">
        <f t="shared" si="352"/>
        <v>68.451688009313145</v>
      </c>
      <c r="Q1569" s="7">
        <f t="shared" si="352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53">E364/$Q364*100</f>
        <v>8.1846588045559923</v>
      </c>
      <c r="F1570" s="7">
        <f t="shared" si="353"/>
        <v>2.9634109464771696</v>
      </c>
      <c r="G1570" s="7">
        <f t="shared" si="353"/>
        <v>2.0159258139300471</v>
      </c>
      <c r="H1570" s="7">
        <f t="shared" si="353"/>
        <v>0.18143332325370426</v>
      </c>
      <c r="I1570" s="7">
        <f t="shared" si="353"/>
        <v>7.368208849914323</v>
      </c>
      <c r="J1570" s="7">
        <f t="shared" si="353"/>
        <v>2.9936498336861206</v>
      </c>
      <c r="K1570" s="7">
        <f t="shared" si="353"/>
        <v>0.62493700231831473</v>
      </c>
      <c r="L1570" s="7">
        <f t="shared" si="353"/>
        <v>0.63501663138796482</v>
      </c>
      <c r="M1570" s="7">
        <f t="shared" si="353"/>
        <v>8.8196754359439584</v>
      </c>
      <c r="N1570" s="7">
        <f t="shared" si="353"/>
        <v>0.63501663138796482</v>
      </c>
      <c r="O1570" s="7">
        <f t="shared" si="353"/>
        <v>8.4164902731579474</v>
      </c>
      <c r="P1570" s="7">
        <f t="shared" si="353"/>
        <v>70.900110875919765</v>
      </c>
      <c r="Q1570" s="7">
        <f t="shared" si="353"/>
        <v>100</v>
      </c>
      <c r="R1570"/>
    </row>
    <row r="1571" spans="1:18" ht="14.25" x14ac:dyDescent="0.45">
      <c r="A1571" s="6">
        <v>355</v>
      </c>
      <c r="B1571" s="4"/>
      <c r="C1571" s="4" t="s">
        <v>10</v>
      </c>
      <c r="D1571" s="4" t="s">
        <v>6</v>
      </c>
      <c r="E1571" s="7">
        <f t="shared" ref="E1571:Q1571" si="354">E365/$Q365*100</f>
        <v>17.696909272183451</v>
      </c>
      <c r="F1571" s="7">
        <f t="shared" si="354"/>
        <v>3.8384845463609172</v>
      </c>
      <c r="G1571" s="7">
        <f t="shared" si="354"/>
        <v>7.5523429710867394</v>
      </c>
      <c r="H1571" s="7">
        <f t="shared" si="354"/>
        <v>3.8384845463609172</v>
      </c>
      <c r="I1571" s="7">
        <f t="shared" si="354"/>
        <v>23.0309072781655</v>
      </c>
      <c r="J1571" s="7">
        <f t="shared" si="354"/>
        <v>16.50049850448654</v>
      </c>
      <c r="K1571" s="7">
        <f t="shared" si="354"/>
        <v>3.6390827517447653</v>
      </c>
      <c r="L1571" s="7">
        <f t="shared" si="354"/>
        <v>3.3898305084745761</v>
      </c>
      <c r="M1571" s="7">
        <f t="shared" si="354"/>
        <v>7.1286141575274176</v>
      </c>
      <c r="N1571" s="7">
        <f t="shared" si="354"/>
        <v>6.2562313060817552</v>
      </c>
      <c r="O1571" s="7">
        <f t="shared" si="354"/>
        <v>12.911266201395813</v>
      </c>
      <c r="P1571" s="7">
        <f t="shared" si="354"/>
        <v>40.677966101694921</v>
      </c>
      <c r="Q1571" s="7">
        <f t="shared" si="354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7</v>
      </c>
      <c r="E1572" s="7">
        <f t="shared" ref="E1572:Q1572" si="355">E366/$Q366*100</f>
        <v>35.840597758405977</v>
      </c>
      <c r="F1572" s="7">
        <f t="shared" si="355"/>
        <v>5.6288916562889169</v>
      </c>
      <c r="G1572" s="7">
        <f t="shared" si="355"/>
        <v>5.429638854296388</v>
      </c>
      <c r="H1572" s="7">
        <f t="shared" si="355"/>
        <v>4.7571606475716068</v>
      </c>
      <c r="I1572" s="7">
        <f t="shared" si="355"/>
        <v>22.615193026151932</v>
      </c>
      <c r="J1572" s="7">
        <f t="shared" si="355"/>
        <v>9.6637608966376085</v>
      </c>
      <c r="K1572" s="7">
        <f t="shared" si="355"/>
        <v>2.5404732254047326</v>
      </c>
      <c r="L1572" s="7">
        <f t="shared" si="355"/>
        <v>1.8679950186799501</v>
      </c>
      <c r="M1572" s="7">
        <f t="shared" si="355"/>
        <v>13.300124533001245</v>
      </c>
      <c r="N1572" s="7">
        <f t="shared" si="355"/>
        <v>4.0846824408468239</v>
      </c>
      <c r="O1572" s="7">
        <f t="shared" si="355"/>
        <v>16.762141967621417</v>
      </c>
      <c r="P1572" s="7">
        <f t="shared" si="355"/>
        <v>33.54919053549191</v>
      </c>
      <c r="Q1572" s="7">
        <f t="shared" si="355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56">E367/$Q367*100</f>
        <v>26.712328767123289</v>
      </c>
      <c r="F1573" s="7">
        <f t="shared" si="356"/>
        <v>4.8318804483188043</v>
      </c>
      <c r="G1573" s="7">
        <f t="shared" si="356"/>
        <v>6.5255292652552921</v>
      </c>
      <c r="H1573" s="7">
        <f t="shared" si="356"/>
        <v>4.1967621419676213</v>
      </c>
      <c r="I1573" s="7">
        <f t="shared" si="356"/>
        <v>22.864259028642589</v>
      </c>
      <c r="J1573" s="7">
        <f t="shared" si="356"/>
        <v>13.11332503113325</v>
      </c>
      <c r="K1573" s="7">
        <f t="shared" si="356"/>
        <v>3.0012453300124533</v>
      </c>
      <c r="L1573" s="7">
        <f t="shared" si="356"/>
        <v>2.5653798256537983</v>
      </c>
      <c r="M1573" s="7">
        <f t="shared" si="356"/>
        <v>10.261519302615193</v>
      </c>
      <c r="N1573" s="7">
        <f t="shared" si="356"/>
        <v>5.1805728518057288</v>
      </c>
      <c r="O1573" s="7">
        <f t="shared" si="356"/>
        <v>14.757160647571608</v>
      </c>
      <c r="P1573" s="7">
        <f t="shared" si="356"/>
        <v>37.073474470734745</v>
      </c>
      <c r="Q1573" s="7">
        <f t="shared" si="356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6</v>
      </c>
      <c r="E1574" s="7">
        <f t="shared" ref="E1574:Q1574" si="357">E368/$Q368*100</f>
        <v>10.315695864828813</v>
      </c>
      <c r="F1574" s="7">
        <f t="shared" si="357"/>
        <v>3.045798132503335</v>
      </c>
      <c r="G1574" s="7">
        <f t="shared" si="357"/>
        <v>4.2685638061360605</v>
      </c>
      <c r="H1574" s="7">
        <f t="shared" si="357"/>
        <v>1.8341485104490887</v>
      </c>
      <c r="I1574" s="7">
        <f t="shared" si="357"/>
        <v>14.673188083592709</v>
      </c>
      <c r="J1574" s="7">
        <f t="shared" si="357"/>
        <v>9.5931525122276575</v>
      </c>
      <c r="K1574" s="7">
        <f t="shared" si="357"/>
        <v>1.9230769230769231</v>
      </c>
      <c r="L1574" s="7">
        <f t="shared" si="357"/>
        <v>1.9675411293908405</v>
      </c>
      <c r="M1574" s="7">
        <f t="shared" si="357"/>
        <v>6.947532236549578</v>
      </c>
      <c r="N1574" s="7">
        <f t="shared" si="357"/>
        <v>3.2792352156514006</v>
      </c>
      <c r="O1574" s="7">
        <f t="shared" si="357"/>
        <v>9.9710982658959537</v>
      </c>
      <c r="P1574" s="7">
        <f t="shared" si="357"/>
        <v>59.370831480658069</v>
      </c>
      <c r="Q1574" s="7">
        <f t="shared" si="357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7</v>
      </c>
      <c r="E1575" s="7">
        <f t="shared" ref="E1575:Q1575" si="358">E369/$Q369*100</f>
        <v>21.70890813816704</v>
      </c>
      <c r="F1575" s="7">
        <f t="shared" si="358"/>
        <v>4.3845578013046733</v>
      </c>
      <c r="G1575" s="7">
        <f t="shared" si="358"/>
        <v>3.635974762057534</v>
      </c>
      <c r="H1575" s="7">
        <f t="shared" si="358"/>
        <v>2.1281146401454389</v>
      </c>
      <c r="I1575" s="7">
        <f t="shared" si="358"/>
        <v>13.335472142016897</v>
      </c>
      <c r="J1575" s="7">
        <f t="shared" si="358"/>
        <v>5.1545289273874451</v>
      </c>
      <c r="K1575" s="7">
        <f t="shared" si="358"/>
        <v>1.4116137311517485</v>
      </c>
      <c r="L1575" s="7">
        <f t="shared" si="358"/>
        <v>1.0266281681103626</v>
      </c>
      <c r="M1575" s="7">
        <f t="shared" si="358"/>
        <v>11.60303710833066</v>
      </c>
      <c r="N1575" s="7">
        <f t="shared" si="358"/>
        <v>1.9890920757138275</v>
      </c>
      <c r="O1575" s="7">
        <f t="shared" si="358"/>
        <v>12.084269062132392</v>
      </c>
      <c r="P1575" s="7">
        <f t="shared" si="358"/>
        <v>53.865896695540584</v>
      </c>
      <c r="Q1575" s="7">
        <f t="shared" si="358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59">E370/$Q370*100</f>
        <v>16.124284546197874</v>
      </c>
      <c r="F1576" s="7">
        <f t="shared" si="359"/>
        <v>3.7339874625238489</v>
      </c>
      <c r="G1576" s="7">
        <f t="shared" si="359"/>
        <v>3.9465794494412649</v>
      </c>
      <c r="H1576" s="7">
        <f t="shared" si="359"/>
        <v>1.9569364949577541</v>
      </c>
      <c r="I1576" s="7">
        <f t="shared" si="359"/>
        <v>14.01471790678659</v>
      </c>
      <c r="J1576" s="7">
        <f t="shared" si="359"/>
        <v>7.3262469337694185</v>
      </c>
      <c r="K1576" s="7">
        <f t="shared" si="359"/>
        <v>1.657127282638321</v>
      </c>
      <c r="L1576" s="7">
        <f t="shared" si="359"/>
        <v>1.4935949850095394</v>
      </c>
      <c r="M1576" s="7">
        <f t="shared" si="359"/>
        <v>9.2995366584900516</v>
      </c>
      <c r="N1576" s="7">
        <f t="shared" si="359"/>
        <v>2.6110656854728806</v>
      </c>
      <c r="O1576" s="7">
        <f t="shared" si="359"/>
        <v>11.054783319705642</v>
      </c>
      <c r="P1576" s="7">
        <f t="shared" si="359"/>
        <v>56.60397928590897</v>
      </c>
      <c r="Q1576" s="7">
        <f t="shared" si="359"/>
        <v>100</v>
      </c>
      <c r="R1576"/>
    </row>
    <row r="1577" spans="1:18" ht="14.25" x14ac:dyDescent="0.45">
      <c r="A1577" s="6">
        <v>361</v>
      </c>
      <c r="B1577" s="4" t="s">
        <v>74</v>
      </c>
      <c r="C1577" s="4" t="s">
        <v>5</v>
      </c>
      <c r="D1577" s="4" t="s">
        <v>6</v>
      </c>
      <c r="E1577" s="7">
        <f t="shared" ref="E1577:Q1577" si="360">E371/$Q371*100</f>
        <v>0</v>
      </c>
      <c r="F1577" s="7">
        <f t="shared" si="360"/>
        <v>2.7777777777777777</v>
      </c>
      <c r="G1577" s="7">
        <f t="shared" si="360"/>
        <v>0</v>
      </c>
      <c r="H1577" s="7">
        <f t="shared" si="360"/>
        <v>0</v>
      </c>
      <c r="I1577" s="7">
        <f t="shared" si="360"/>
        <v>0</v>
      </c>
      <c r="J1577" s="7">
        <f t="shared" si="360"/>
        <v>0</v>
      </c>
      <c r="K1577" s="7">
        <f t="shared" si="360"/>
        <v>0</v>
      </c>
      <c r="L1577" s="7">
        <f t="shared" si="360"/>
        <v>0</v>
      </c>
      <c r="M1577" s="7">
        <f t="shared" si="360"/>
        <v>3.7037037037037033</v>
      </c>
      <c r="N1577" s="7">
        <f t="shared" si="360"/>
        <v>0</v>
      </c>
      <c r="O1577" s="7">
        <f t="shared" si="360"/>
        <v>3.7037037037037033</v>
      </c>
      <c r="P1577" s="7">
        <f t="shared" si="360"/>
        <v>92.129629629629633</v>
      </c>
      <c r="Q1577" s="7">
        <f t="shared" si="360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7</v>
      </c>
      <c r="E1578" s="7">
        <f t="shared" ref="E1578:Q1578" si="361">E372/$Q372*100</f>
        <v>0</v>
      </c>
      <c r="F1578" s="7">
        <f t="shared" si="361"/>
        <v>4.0609137055837561</v>
      </c>
      <c r="G1578" s="7">
        <f t="shared" si="361"/>
        <v>0</v>
      </c>
      <c r="H1578" s="7">
        <f t="shared" si="361"/>
        <v>0</v>
      </c>
      <c r="I1578" s="7">
        <f t="shared" si="361"/>
        <v>0</v>
      </c>
      <c r="J1578" s="7">
        <f t="shared" si="361"/>
        <v>0</v>
      </c>
      <c r="K1578" s="7">
        <f t="shared" si="361"/>
        <v>0</v>
      </c>
      <c r="L1578" s="7">
        <f t="shared" si="361"/>
        <v>0</v>
      </c>
      <c r="M1578" s="7">
        <f t="shared" si="361"/>
        <v>0</v>
      </c>
      <c r="N1578" s="7">
        <f t="shared" si="361"/>
        <v>0</v>
      </c>
      <c r="O1578" s="7">
        <f t="shared" si="361"/>
        <v>2.030456852791878</v>
      </c>
      <c r="P1578" s="7">
        <f t="shared" si="361"/>
        <v>93.90862944162437</v>
      </c>
      <c r="Q1578" s="7">
        <f t="shared" si="361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62">E373/$Q373*100</f>
        <v>0</v>
      </c>
      <c r="F1579" s="7">
        <f t="shared" si="362"/>
        <v>4.3795620437956204</v>
      </c>
      <c r="G1579" s="7">
        <f t="shared" si="362"/>
        <v>0</v>
      </c>
      <c r="H1579" s="7">
        <f t="shared" si="362"/>
        <v>0</v>
      </c>
      <c r="I1579" s="7">
        <f t="shared" si="362"/>
        <v>0</v>
      </c>
      <c r="J1579" s="7">
        <f t="shared" si="362"/>
        <v>0</v>
      </c>
      <c r="K1579" s="7">
        <f t="shared" si="362"/>
        <v>0</v>
      </c>
      <c r="L1579" s="7">
        <f t="shared" si="362"/>
        <v>0</v>
      </c>
      <c r="M1579" s="7">
        <f t="shared" si="362"/>
        <v>0.72992700729927007</v>
      </c>
      <c r="N1579" s="7">
        <f t="shared" si="362"/>
        <v>0</v>
      </c>
      <c r="O1579" s="7">
        <f t="shared" si="362"/>
        <v>1.9464720194647203</v>
      </c>
      <c r="P1579" s="7">
        <f t="shared" si="362"/>
        <v>92.214111922141115</v>
      </c>
      <c r="Q1579" s="7">
        <f t="shared" si="362"/>
        <v>100</v>
      </c>
      <c r="R1579"/>
    </row>
    <row r="1580" spans="1:18" ht="14.25" x14ac:dyDescent="0.45">
      <c r="A1580" s="6">
        <v>364</v>
      </c>
      <c r="B1580" s="4"/>
      <c r="C1580" s="4" t="s">
        <v>8</v>
      </c>
      <c r="D1580" s="4" t="s">
        <v>6</v>
      </c>
      <c r="E1580" s="7">
        <f t="shared" ref="E1580:Q1580" si="363">E374/$Q374*100</f>
        <v>0</v>
      </c>
      <c r="F1580" s="7">
        <f t="shared" si="363"/>
        <v>2.197802197802198</v>
      </c>
      <c r="G1580" s="7">
        <f t="shared" si="363"/>
        <v>0</v>
      </c>
      <c r="H1580" s="7">
        <f t="shared" si="363"/>
        <v>0</v>
      </c>
      <c r="I1580" s="7">
        <f t="shared" si="363"/>
        <v>0</v>
      </c>
      <c r="J1580" s="7">
        <f t="shared" si="363"/>
        <v>0</v>
      </c>
      <c r="K1580" s="7">
        <f t="shared" si="363"/>
        <v>0</v>
      </c>
      <c r="L1580" s="7">
        <f t="shared" si="363"/>
        <v>0</v>
      </c>
      <c r="M1580" s="7">
        <f t="shared" si="363"/>
        <v>2.9304029304029302</v>
      </c>
      <c r="N1580" s="7">
        <f t="shared" si="363"/>
        <v>0</v>
      </c>
      <c r="O1580" s="7">
        <f t="shared" si="363"/>
        <v>4.7619047619047619</v>
      </c>
      <c r="P1580" s="7">
        <f t="shared" si="363"/>
        <v>87.545787545787547</v>
      </c>
      <c r="Q1580" s="7">
        <f t="shared" si="363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7</v>
      </c>
      <c r="E1581" s="7">
        <f t="shared" ref="E1581:Q1581" si="364">E375/$Q375*100</f>
        <v>0</v>
      </c>
      <c r="F1581" s="7">
        <f t="shared" si="364"/>
        <v>5.6768558951965069</v>
      </c>
      <c r="G1581" s="7">
        <f t="shared" si="364"/>
        <v>0</v>
      </c>
      <c r="H1581" s="7">
        <f t="shared" si="364"/>
        <v>0</v>
      </c>
      <c r="I1581" s="7">
        <f t="shared" si="364"/>
        <v>0</v>
      </c>
      <c r="J1581" s="7">
        <f t="shared" si="364"/>
        <v>1.7467248908296942</v>
      </c>
      <c r="K1581" s="7">
        <f t="shared" si="364"/>
        <v>0</v>
      </c>
      <c r="L1581" s="7">
        <f t="shared" si="364"/>
        <v>0</v>
      </c>
      <c r="M1581" s="7">
        <f t="shared" si="364"/>
        <v>8.7336244541484707</v>
      </c>
      <c r="N1581" s="7">
        <f t="shared" si="364"/>
        <v>0</v>
      </c>
      <c r="O1581" s="7">
        <f t="shared" si="364"/>
        <v>3.9301310043668125</v>
      </c>
      <c r="P1581" s="7">
        <f t="shared" si="364"/>
        <v>83.842794759825324</v>
      </c>
      <c r="Q1581" s="7">
        <f t="shared" si="364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65">E376/$Q376*100</f>
        <v>0</v>
      </c>
      <c r="F1582" s="7">
        <f t="shared" si="365"/>
        <v>4.7619047619047619</v>
      </c>
      <c r="G1582" s="7">
        <f t="shared" si="365"/>
        <v>0</v>
      </c>
      <c r="H1582" s="7">
        <f t="shared" si="365"/>
        <v>0</v>
      </c>
      <c r="I1582" s="7">
        <f t="shared" si="365"/>
        <v>0</v>
      </c>
      <c r="J1582" s="7">
        <f t="shared" si="365"/>
        <v>1.1904761904761905</v>
      </c>
      <c r="K1582" s="7">
        <f t="shared" si="365"/>
        <v>0</v>
      </c>
      <c r="L1582" s="7">
        <f t="shared" si="365"/>
        <v>0</v>
      </c>
      <c r="M1582" s="7">
        <f t="shared" si="365"/>
        <v>5.9523809523809517</v>
      </c>
      <c r="N1582" s="7">
        <f t="shared" si="365"/>
        <v>0</v>
      </c>
      <c r="O1582" s="7">
        <f t="shared" si="365"/>
        <v>3.373015873015873</v>
      </c>
      <c r="P1582" s="7">
        <f t="shared" si="365"/>
        <v>85.317460317460316</v>
      </c>
      <c r="Q1582" s="7">
        <f t="shared" si="365"/>
        <v>100</v>
      </c>
      <c r="R1582"/>
    </row>
    <row r="1583" spans="1:18" ht="14.25" x14ac:dyDescent="0.45">
      <c r="A1583" s="6">
        <v>367</v>
      </c>
      <c r="B1583" s="4"/>
      <c r="C1583" s="4" t="s">
        <v>9</v>
      </c>
      <c r="D1583" s="4" t="s">
        <v>6</v>
      </c>
      <c r="E1583" s="7">
        <f t="shared" ref="E1583:Q1583" si="366">E377/$Q377*100</f>
        <v>5.1108826553091502</v>
      </c>
      <c r="F1583" s="7">
        <f t="shared" si="366"/>
        <v>3.5541195476575123</v>
      </c>
      <c r="G1583" s="7">
        <f t="shared" si="366"/>
        <v>1.6595682185342928</v>
      </c>
      <c r="H1583" s="7">
        <f t="shared" si="366"/>
        <v>0.20561022176531063</v>
      </c>
      <c r="I1583" s="7">
        <f t="shared" si="366"/>
        <v>10.691731531796151</v>
      </c>
      <c r="J1583" s="7">
        <f t="shared" si="366"/>
        <v>5.5955353208988106</v>
      </c>
      <c r="K1583" s="7">
        <f t="shared" si="366"/>
        <v>1.4098986635335586</v>
      </c>
      <c r="L1583" s="7">
        <f t="shared" si="366"/>
        <v>1.1602291085328242</v>
      </c>
      <c r="M1583" s="7">
        <f t="shared" si="366"/>
        <v>9.0909090909090917</v>
      </c>
      <c r="N1583" s="7">
        <f t="shared" si="366"/>
        <v>0.93993244235570561</v>
      </c>
      <c r="O1583" s="7">
        <f t="shared" si="366"/>
        <v>10.779850198266999</v>
      </c>
      <c r="P1583" s="7">
        <f t="shared" si="366"/>
        <v>67.719195182846235</v>
      </c>
      <c r="Q1583" s="7">
        <f t="shared" si="366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7</v>
      </c>
      <c r="E1584" s="7">
        <f t="shared" ref="E1584:Q1584" si="367">E378/$Q378*100</f>
        <v>15.339596488526105</v>
      </c>
      <c r="F1584" s="7">
        <f t="shared" si="367"/>
        <v>7.7776066533189594</v>
      </c>
      <c r="G1584" s="7">
        <f t="shared" si="367"/>
        <v>2.5411982134606501</v>
      </c>
      <c r="H1584" s="7">
        <f t="shared" si="367"/>
        <v>0.10780840905590637</v>
      </c>
      <c r="I1584" s="7">
        <f t="shared" si="367"/>
        <v>9.7027568150315719</v>
      </c>
      <c r="J1584" s="7">
        <f t="shared" si="367"/>
        <v>2.6798090251039581</v>
      </c>
      <c r="K1584" s="7">
        <f t="shared" si="367"/>
        <v>0.98567688279685806</v>
      </c>
      <c r="L1584" s="7">
        <f t="shared" si="367"/>
        <v>1.1088864931464655</v>
      </c>
      <c r="M1584" s="7">
        <f t="shared" si="367"/>
        <v>17.326351455413523</v>
      </c>
      <c r="N1584" s="7">
        <f t="shared" si="367"/>
        <v>0.64685045433543809</v>
      </c>
      <c r="O1584" s="7">
        <f t="shared" si="367"/>
        <v>15.632219313106422</v>
      </c>
      <c r="P1584" s="7">
        <f t="shared" si="367"/>
        <v>56.630217156938244</v>
      </c>
      <c r="Q1584" s="7">
        <f t="shared" si="367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68">E379/$Q379*100</f>
        <v>10.125535593475156</v>
      </c>
      <c r="F1585" s="7">
        <f t="shared" si="368"/>
        <v>5.6378260542734724</v>
      </c>
      <c r="G1585" s="7">
        <f t="shared" si="368"/>
        <v>2.0972712921897316</v>
      </c>
      <c r="H1585" s="7">
        <f t="shared" si="368"/>
        <v>0.20296173795384498</v>
      </c>
      <c r="I1585" s="7">
        <f t="shared" si="368"/>
        <v>10.230775013154927</v>
      </c>
      <c r="J1585" s="7">
        <f t="shared" si="368"/>
        <v>4.1569570773509739</v>
      </c>
      <c r="K1585" s="7">
        <f t="shared" si="368"/>
        <v>1.1425994136660904</v>
      </c>
      <c r="L1585" s="7">
        <f t="shared" si="368"/>
        <v>1.0899797038262045</v>
      </c>
      <c r="M1585" s="7">
        <f t="shared" si="368"/>
        <v>13.13989325716004</v>
      </c>
      <c r="N1585" s="7">
        <f t="shared" si="368"/>
        <v>0.77426144478689019</v>
      </c>
      <c r="O1585" s="7">
        <f t="shared" si="368"/>
        <v>13.192512966999924</v>
      </c>
      <c r="P1585" s="7">
        <f t="shared" si="368"/>
        <v>62.331804856047512</v>
      </c>
      <c r="Q1585" s="7">
        <f t="shared" si="368"/>
        <v>100</v>
      </c>
      <c r="R1585"/>
    </row>
    <row r="1586" spans="1:18" ht="14.25" x14ac:dyDescent="0.45">
      <c r="A1586" s="6">
        <v>370</v>
      </c>
      <c r="B1586" s="4"/>
      <c r="C1586" s="4" t="s">
        <v>10</v>
      </c>
      <c r="D1586" s="4" t="s">
        <v>6</v>
      </c>
      <c r="E1586" s="7">
        <f t="shared" ref="E1586:Q1586" si="369">E380/$Q380*100</f>
        <v>18.043844856661046</v>
      </c>
      <c r="F1586" s="7">
        <f t="shared" si="369"/>
        <v>7.4198988195615518</v>
      </c>
      <c r="G1586" s="7">
        <f t="shared" si="369"/>
        <v>8.825182686902755</v>
      </c>
      <c r="H1586" s="7">
        <f t="shared" si="369"/>
        <v>5.1152332771219786</v>
      </c>
      <c r="I1586" s="7">
        <f t="shared" si="369"/>
        <v>29.005059021922431</v>
      </c>
      <c r="J1586" s="7">
        <f t="shared" si="369"/>
        <v>24.283305227655987</v>
      </c>
      <c r="K1586" s="7">
        <f t="shared" si="369"/>
        <v>5.8459808881394046</v>
      </c>
      <c r="L1586" s="7">
        <f t="shared" si="369"/>
        <v>5.4525014052838676</v>
      </c>
      <c r="M1586" s="7">
        <f t="shared" si="369"/>
        <v>10.286677908937605</v>
      </c>
      <c r="N1586" s="7">
        <f t="shared" si="369"/>
        <v>6.5205171444631809</v>
      </c>
      <c r="O1586" s="7">
        <f t="shared" si="369"/>
        <v>17.875210792580102</v>
      </c>
      <c r="P1586" s="7">
        <f t="shared" si="369"/>
        <v>29.567172568858908</v>
      </c>
      <c r="Q1586" s="7">
        <f t="shared" si="369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7</v>
      </c>
      <c r="E1587" s="7">
        <f t="shared" ref="E1587:Q1587" si="370">E381/$Q381*100</f>
        <v>40.22874191944306</v>
      </c>
      <c r="F1587" s="7">
        <f t="shared" si="370"/>
        <v>12.481352560914969</v>
      </c>
      <c r="G1587" s="7">
        <f t="shared" si="370"/>
        <v>6.1163600198906014</v>
      </c>
      <c r="H1587" s="7">
        <f t="shared" si="370"/>
        <v>5.2710094480358034</v>
      </c>
      <c r="I1587" s="7">
        <f t="shared" si="370"/>
        <v>31.228244654400793</v>
      </c>
      <c r="J1587" s="7">
        <f t="shared" si="370"/>
        <v>15.017404276479363</v>
      </c>
      <c r="K1587" s="7">
        <f t="shared" si="370"/>
        <v>5.5196419691695677</v>
      </c>
      <c r="L1587" s="7">
        <f t="shared" si="370"/>
        <v>4.0278468423669818</v>
      </c>
      <c r="M1587" s="7">
        <f t="shared" si="370"/>
        <v>16.658378915962206</v>
      </c>
      <c r="N1587" s="7">
        <f t="shared" si="370"/>
        <v>3.6797613127797115</v>
      </c>
      <c r="O1587" s="7">
        <f t="shared" si="370"/>
        <v>23.023371456986574</v>
      </c>
      <c r="P1587" s="7">
        <f t="shared" si="370"/>
        <v>23.073097961213325</v>
      </c>
      <c r="Q1587" s="7">
        <f t="shared" si="370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71">E382/$Q382*100</f>
        <v>29.694092827004219</v>
      </c>
      <c r="F1588" s="7">
        <f t="shared" si="371"/>
        <v>10.232067510548523</v>
      </c>
      <c r="G1588" s="7">
        <f t="shared" si="371"/>
        <v>7.3575949367088613</v>
      </c>
      <c r="H1588" s="7">
        <f t="shared" si="371"/>
        <v>5.2215189873417724</v>
      </c>
      <c r="I1588" s="7">
        <f t="shared" si="371"/>
        <v>30.195147679324897</v>
      </c>
      <c r="J1588" s="7">
        <f t="shared" si="371"/>
        <v>19.514767932489452</v>
      </c>
      <c r="K1588" s="7">
        <f t="shared" si="371"/>
        <v>5.485232067510549</v>
      </c>
      <c r="L1588" s="7">
        <f t="shared" si="371"/>
        <v>4.6149789029535864</v>
      </c>
      <c r="M1588" s="7">
        <f t="shared" si="371"/>
        <v>13.71308016877637</v>
      </c>
      <c r="N1588" s="7">
        <f t="shared" si="371"/>
        <v>5.0896624472573846</v>
      </c>
      <c r="O1588" s="7">
        <f t="shared" si="371"/>
        <v>20.569620253164558</v>
      </c>
      <c r="P1588" s="7">
        <f t="shared" si="371"/>
        <v>26.186708860759495</v>
      </c>
      <c r="Q1588" s="7">
        <f t="shared" si="371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6</v>
      </c>
      <c r="E1589" s="7">
        <f t="shared" ref="E1589:Q1589" si="372">E383/$Q383*100</f>
        <v>7.323788546255507</v>
      </c>
      <c r="F1589" s="7">
        <f t="shared" si="372"/>
        <v>4.3502202643171808</v>
      </c>
      <c r="G1589" s="7">
        <f t="shared" si="372"/>
        <v>2.984581497797357</v>
      </c>
      <c r="H1589" s="7">
        <f t="shared" si="372"/>
        <v>1.2114537444933922</v>
      </c>
      <c r="I1589" s="7">
        <f t="shared" si="372"/>
        <v>13.733480176211454</v>
      </c>
      <c r="J1589" s="7">
        <f t="shared" si="372"/>
        <v>8.9537444933920707</v>
      </c>
      <c r="K1589" s="7">
        <f t="shared" si="372"/>
        <v>2.1696035242290748</v>
      </c>
      <c r="L1589" s="7">
        <f t="shared" si="372"/>
        <v>1.9493392070484581</v>
      </c>
      <c r="M1589" s="7">
        <f t="shared" si="372"/>
        <v>9.0418502202643172</v>
      </c>
      <c r="N1589" s="7">
        <f t="shared" si="372"/>
        <v>2.0044052863436126</v>
      </c>
      <c r="O1589" s="7">
        <f t="shared" si="372"/>
        <v>11.773127753303966</v>
      </c>
      <c r="P1589" s="7">
        <f t="shared" si="372"/>
        <v>61.486784140969164</v>
      </c>
      <c r="Q1589" s="7">
        <f t="shared" si="372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7</v>
      </c>
      <c r="E1590" s="7">
        <f t="shared" ref="E1590:Q1590" si="373">E384/$Q384*100</f>
        <v>20.237295724199686</v>
      </c>
      <c r="F1590" s="7">
        <f t="shared" si="373"/>
        <v>8.753078128497874</v>
      </c>
      <c r="G1590" s="7">
        <f t="shared" si="373"/>
        <v>3.2236400268636665</v>
      </c>
      <c r="H1590" s="7">
        <f t="shared" si="373"/>
        <v>1.2984105663756436</v>
      </c>
      <c r="I1590" s="7">
        <f t="shared" si="373"/>
        <v>14.081038728453102</v>
      </c>
      <c r="J1590" s="7">
        <f t="shared" si="373"/>
        <v>5.3503469890306699</v>
      </c>
      <c r="K1590" s="7">
        <f t="shared" si="373"/>
        <v>1.89164987687486</v>
      </c>
      <c r="L1590" s="7">
        <f t="shared" si="373"/>
        <v>1.6342064025072756</v>
      </c>
      <c r="M1590" s="7">
        <f t="shared" si="373"/>
        <v>16.588314304902617</v>
      </c>
      <c r="N1590" s="7">
        <f t="shared" si="373"/>
        <v>1.2984105663756436</v>
      </c>
      <c r="O1590" s="7">
        <f t="shared" si="373"/>
        <v>16.666666666666664</v>
      </c>
      <c r="P1590" s="7">
        <f t="shared" si="373"/>
        <v>50.582046115961496</v>
      </c>
      <c r="Q1590" s="7">
        <f t="shared" si="373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74">E385/$Q385*100</f>
        <v>13.744654856444715</v>
      </c>
      <c r="F1591" s="7">
        <f t="shared" si="374"/>
        <v>6.5196867884711507</v>
      </c>
      <c r="G1591" s="7">
        <f t="shared" si="374"/>
        <v>3.1043483089909478</v>
      </c>
      <c r="H1591" s="7">
        <f t="shared" si="374"/>
        <v>1.2606208696617982</v>
      </c>
      <c r="I1591" s="7">
        <f t="shared" si="374"/>
        <v>13.961237296606873</v>
      </c>
      <c r="J1591" s="7">
        <f t="shared" si="374"/>
        <v>7.1916476925640032</v>
      </c>
      <c r="K1591" s="7">
        <f t="shared" si="374"/>
        <v>2.0380962958849338</v>
      </c>
      <c r="L1591" s="7">
        <f t="shared" si="374"/>
        <v>1.7993002721163991</v>
      </c>
      <c r="M1591" s="7">
        <f t="shared" si="374"/>
        <v>12.756150385961016</v>
      </c>
      <c r="N1591" s="7">
        <f t="shared" si="374"/>
        <v>1.6604653745765536</v>
      </c>
      <c r="O1591" s="7">
        <f t="shared" si="374"/>
        <v>14.211140112178597</v>
      </c>
      <c r="P1591" s="7">
        <f t="shared" si="374"/>
        <v>56.083745210196035</v>
      </c>
      <c r="Q1591" s="7">
        <f t="shared" si="374"/>
        <v>100</v>
      </c>
      <c r="R1591"/>
    </row>
    <row r="1592" spans="1:18" ht="14.25" x14ac:dyDescent="0.45">
      <c r="A1592" s="6">
        <v>376</v>
      </c>
      <c r="B1592" s="4" t="s">
        <v>75</v>
      </c>
      <c r="C1592" s="4" t="s">
        <v>5</v>
      </c>
      <c r="D1592" s="4" t="s">
        <v>6</v>
      </c>
      <c r="E1592" s="7">
        <f t="shared" ref="E1592:Q1592" si="375">E386/$Q386*100</f>
        <v>0</v>
      </c>
      <c r="F1592" s="7">
        <f t="shared" si="375"/>
        <v>9.1503267973856204</v>
      </c>
      <c r="G1592" s="7">
        <f t="shared" si="375"/>
        <v>0</v>
      </c>
      <c r="H1592" s="7">
        <f t="shared" si="375"/>
        <v>0</v>
      </c>
      <c r="I1592" s="7">
        <f t="shared" si="375"/>
        <v>0</v>
      </c>
      <c r="J1592" s="7">
        <f t="shared" si="375"/>
        <v>0</v>
      </c>
      <c r="K1592" s="7">
        <f t="shared" si="375"/>
        <v>0</v>
      </c>
      <c r="L1592" s="7">
        <f t="shared" si="375"/>
        <v>0</v>
      </c>
      <c r="M1592" s="7">
        <f t="shared" si="375"/>
        <v>0</v>
      </c>
      <c r="N1592" s="7">
        <f t="shared" si="375"/>
        <v>0</v>
      </c>
      <c r="O1592" s="7">
        <f t="shared" si="375"/>
        <v>2.6143790849673203</v>
      </c>
      <c r="P1592" s="7">
        <f t="shared" si="375"/>
        <v>87.58169934640523</v>
      </c>
      <c r="Q1592" s="7">
        <f t="shared" si="375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7</v>
      </c>
      <c r="E1593" s="7">
        <f t="shared" ref="E1593:Q1593" si="376">E387/$Q387*100</f>
        <v>0</v>
      </c>
      <c r="F1593" s="7">
        <f t="shared" si="376"/>
        <v>4.6357615894039732</v>
      </c>
      <c r="G1593" s="7">
        <f t="shared" si="376"/>
        <v>0</v>
      </c>
      <c r="H1593" s="7">
        <f t="shared" si="376"/>
        <v>0</v>
      </c>
      <c r="I1593" s="7">
        <f t="shared" si="376"/>
        <v>0</v>
      </c>
      <c r="J1593" s="7">
        <f t="shared" si="376"/>
        <v>0</v>
      </c>
      <c r="K1593" s="7">
        <f t="shared" si="376"/>
        <v>0</v>
      </c>
      <c r="L1593" s="7">
        <f t="shared" si="376"/>
        <v>0</v>
      </c>
      <c r="M1593" s="7">
        <f t="shared" si="376"/>
        <v>1.9867549668874174</v>
      </c>
      <c r="N1593" s="7">
        <f t="shared" si="376"/>
        <v>0</v>
      </c>
      <c r="O1593" s="7">
        <f t="shared" si="376"/>
        <v>0</v>
      </c>
      <c r="P1593" s="7">
        <f t="shared" si="376"/>
        <v>88.741721854304629</v>
      </c>
      <c r="Q1593" s="7">
        <f t="shared" si="376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77">E388/$Q388*100</f>
        <v>0</v>
      </c>
      <c r="F1594" s="7">
        <f t="shared" si="377"/>
        <v>7.0000000000000009</v>
      </c>
      <c r="G1594" s="7">
        <f t="shared" si="377"/>
        <v>0</v>
      </c>
      <c r="H1594" s="7">
        <f t="shared" si="377"/>
        <v>0</v>
      </c>
      <c r="I1594" s="7">
        <f t="shared" si="377"/>
        <v>0</v>
      </c>
      <c r="J1594" s="7">
        <f t="shared" si="377"/>
        <v>0</v>
      </c>
      <c r="K1594" s="7">
        <f t="shared" si="377"/>
        <v>0</v>
      </c>
      <c r="L1594" s="7">
        <f t="shared" si="377"/>
        <v>0</v>
      </c>
      <c r="M1594" s="7">
        <f t="shared" si="377"/>
        <v>1.3333333333333335</v>
      </c>
      <c r="N1594" s="7">
        <f t="shared" si="377"/>
        <v>0</v>
      </c>
      <c r="O1594" s="7">
        <f t="shared" si="377"/>
        <v>1.6666666666666667</v>
      </c>
      <c r="P1594" s="7">
        <f t="shared" si="377"/>
        <v>90</v>
      </c>
      <c r="Q1594" s="7">
        <f t="shared" si="377"/>
        <v>100</v>
      </c>
      <c r="R1594"/>
    </row>
    <row r="1595" spans="1:18" ht="14.25" x14ac:dyDescent="0.45">
      <c r="A1595" s="6">
        <v>379</v>
      </c>
      <c r="B1595" s="4"/>
      <c r="C1595" s="4" t="s">
        <v>8</v>
      </c>
      <c r="D1595" s="4" t="s">
        <v>6</v>
      </c>
      <c r="E1595" s="7">
        <f t="shared" ref="E1595:Q1595" si="378">E389/$Q389*100</f>
        <v>1.5</v>
      </c>
      <c r="F1595" s="7">
        <f t="shared" si="378"/>
        <v>9</v>
      </c>
      <c r="G1595" s="7">
        <f t="shared" si="378"/>
        <v>0</v>
      </c>
      <c r="H1595" s="7">
        <f t="shared" si="378"/>
        <v>0</v>
      </c>
      <c r="I1595" s="7">
        <f t="shared" si="378"/>
        <v>0</v>
      </c>
      <c r="J1595" s="7">
        <f t="shared" si="378"/>
        <v>0</v>
      </c>
      <c r="K1595" s="7">
        <f t="shared" si="378"/>
        <v>0</v>
      </c>
      <c r="L1595" s="7">
        <f t="shared" si="378"/>
        <v>0</v>
      </c>
      <c r="M1595" s="7">
        <f t="shared" si="378"/>
        <v>6.5</v>
      </c>
      <c r="N1595" s="7">
        <f t="shared" si="378"/>
        <v>0</v>
      </c>
      <c r="O1595" s="7">
        <f t="shared" si="378"/>
        <v>5</v>
      </c>
      <c r="P1595" s="7">
        <f t="shared" si="378"/>
        <v>81.5</v>
      </c>
      <c r="Q1595" s="7">
        <f t="shared" si="378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7</v>
      </c>
      <c r="E1596" s="7">
        <f t="shared" ref="E1596:Q1596" si="379">E390/$Q390*100</f>
        <v>0</v>
      </c>
      <c r="F1596" s="7">
        <f t="shared" si="379"/>
        <v>6.5989847715736047</v>
      </c>
      <c r="G1596" s="7">
        <f t="shared" si="379"/>
        <v>0</v>
      </c>
      <c r="H1596" s="7">
        <f t="shared" si="379"/>
        <v>0</v>
      </c>
      <c r="I1596" s="7">
        <f t="shared" si="379"/>
        <v>2.5380710659898478</v>
      </c>
      <c r="J1596" s="7">
        <f t="shared" si="379"/>
        <v>0</v>
      </c>
      <c r="K1596" s="7">
        <f t="shared" si="379"/>
        <v>0</v>
      </c>
      <c r="L1596" s="7">
        <f t="shared" si="379"/>
        <v>0</v>
      </c>
      <c r="M1596" s="7">
        <f t="shared" si="379"/>
        <v>20.304568527918782</v>
      </c>
      <c r="N1596" s="7">
        <f t="shared" si="379"/>
        <v>0</v>
      </c>
      <c r="O1596" s="7">
        <f t="shared" si="379"/>
        <v>4.5685279187817258</v>
      </c>
      <c r="P1596" s="7">
        <f t="shared" si="379"/>
        <v>73.604060913705581</v>
      </c>
      <c r="Q1596" s="7">
        <f t="shared" si="379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80">E391/$Q391*100</f>
        <v>0.75</v>
      </c>
      <c r="F1597" s="7">
        <f t="shared" si="380"/>
        <v>7.2499999999999991</v>
      </c>
      <c r="G1597" s="7">
        <f t="shared" si="380"/>
        <v>0</v>
      </c>
      <c r="H1597" s="7">
        <f t="shared" si="380"/>
        <v>0</v>
      </c>
      <c r="I1597" s="7">
        <f t="shared" si="380"/>
        <v>0</v>
      </c>
      <c r="J1597" s="7">
        <f t="shared" si="380"/>
        <v>0</v>
      </c>
      <c r="K1597" s="7">
        <f t="shared" si="380"/>
        <v>0</v>
      </c>
      <c r="L1597" s="7">
        <f t="shared" si="380"/>
        <v>0</v>
      </c>
      <c r="M1597" s="7">
        <f t="shared" si="380"/>
        <v>12.75</v>
      </c>
      <c r="N1597" s="7">
        <f t="shared" si="380"/>
        <v>0</v>
      </c>
      <c r="O1597" s="7">
        <f t="shared" si="380"/>
        <v>5</v>
      </c>
      <c r="P1597" s="7">
        <f t="shared" si="380"/>
        <v>78.5</v>
      </c>
      <c r="Q1597" s="7">
        <f t="shared" si="380"/>
        <v>100</v>
      </c>
      <c r="R1597"/>
    </row>
    <row r="1598" spans="1:18" ht="14.25" x14ac:dyDescent="0.45">
      <c r="A1598" s="6">
        <v>382</v>
      </c>
      <c r="B1598" s="4"/>
      <c r="C1598" s="4" t="s">
        <v>9</v>
      </c>
      <c r="D1598" s="4" t="s">
        <v>6</v>
      </c>
      <c r="E1598" s="7">
        <f t="shared" ref="E1598:Q1598" si="381">E392/$Q392*100</f>
        <v>5.5239642567018681</v>
      </c>
      <c r="F1598" s="7">
        <f t="shared" si="381"/>
        <v>4.7522339561332245</v>
      </c>
      <c r="G1598" s="7">
        <f t="shared" si="381"/>
        <v>2.4776604386677494</v>
      </c>
      <c r="H1598" s="7">
        <f t="shared" si="381"/>
        <v>0</v>
      </c>
      <c r="I1598" s="7">
        <f t="shared" si="381"/>
        <v>5.3614947197400484</v>
      </c>
      <c r="J1598" s="7">
        <f t="shared" si="381"/>
        <v>4.6303818034118605</v>
      </c>
      <c r="K1598" s="7">
        <f t="shared" si="381"/>
        <v>0.487408610885459</v>
      </c>
      <c r="L1598" s="7">
        <f t="shared" si="381"/>
        <v>1.5434606011372869</v>
      </c>
      <c r="M1598" s="7">
        <f t="shared" si="381"/>
        <v>7.5142160844841595</v>
      </c>
      <c r="N1598" s="7">
        <f t="shared" si="381"/>
        <v>0.69049553208773351</v>
      </c>
      <c r="O1598" s="7">
        <f t="shared" si="381"/>
        <v>9.0982940698619004</v>
      </c>
      <c r="P1598" s="7">
        <f t="shared" si="381"/>
        <v>70.836718115353364</v>
      </c>
      <c r="Q1598" s="7">
        <f t="shared" si="381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7</v>
      </c>
      <c r="E1599" s="7">
        <f t="shared" ref="E1599:Q1599" si="382">E393/$Q393*100</f>
        <v>9.8148945329315538</v>
      </c>
      <c r="F1599" s="7">
        <f t="shared" si="382"/>
        <v>7.3611708996986653</v>
      </c>
      <c r="G1599" s="7">
        <f t="shared" si="382"/>
        <v>3.3577270770555314</v>
      </c>
      <c r="H1599" s="7">
        <f t="shared" si="382"/>
        <v>0</v>
      </c>
      <c r="I1599" s="7">
        <f t="shared" si="382"/>
        <v>3.8743004735256132</v>
      </c>
      <c r="J1599" s="7">
        <f t="shared" si="382"/>
        <v>2.0232458028411537</v>
      </c>
      <c r="K1599" s="7">
        <f t="shared" si="382"/>
        <v>0.55962117950925527</v>
      </c>
      <c r="L1599" s="7">
        <f t="shared" si="382"/>
        <v>1.2914334911752046</v>
      </c>
      <c r="M1599" s="7">
        <f t="shared" si="382"/>
        <v>11.149375807145931</v>
      </c>
      <c r="N1599" s="7">
        <f t="shared" si="382"/>
        <v>0.51657339647008182</v>
      </c>
      <c r="O1599" s="7">
        <f t="shared" si="382"/>
        <v>10.675850193715023</v>
      </c>
      <c r="P1599" s="7">
        <f t="shared" si="382"/>
        <v>65.992251399052947</v>
      </c>
      <c r="Q1599" s="7">
        <f t="shared" si="382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383">E394/$Q394*100</f>
        <v>7.5735447527644482</v>
      </c>
      <c r="F1600" s="7">
        <f t="shared" si="383"/>
        <v>6.0087627790527858</v>
      </c>
      <c r="G1600" s="7">
        <f t="shared" si="383"/>
        <v>2.7957437930315043</v>
      </c>
      <c r="H1600" s="7">
        <f t="shared" si="383"/>
        <v>0</v>
      </c>
      <c r="I1600" s="7">
        <f t="shared" si="383"/>
        <v>4.6108908825370332</v>
      </c>
      <c r="J1600" s="7">
        <f t="shared" si="383"/>
        <v>3.2964740246192363</v>
      </c>
      <c r="K1600" s="7">
        <f t="shared" si="383"/>
        <v>0.56332151053619861</v>
      </c>
      <c r="L1600" s="7">
        <f t="shared" si="383"/>
        <v>1.5021906947631964</v>
      </c>
      <c r="M1600" s="7">
        <f t="shared" si="383"/>
        <v>9.3469643229709991</v>
      </c>
      <c r="N1600" s="7">
        <f t="shared" si="383"/>
        <v>0.52159399123722094</v>
      </c>
      <c r="O1600" s="7">
        <f t="shared" si="383"/>
        <v>9.9102858335071993</v>
      </c>
      <c r="P1600" s="7">
        <f t="shared" si="383"/>
        <v>68.412267890673888</v>
      </c>
      <c r="Q1600" s="7">
        <f t="shared" si="383"/>
        <v>100</v>
      </c>
      <c r="R1600"/>
    </row>
    <row r="1601" spans="1:18" ht="14.25" x14ac:dyDescent="0.45">
      <c r="A1601" s="6">
        <v>385</v>
      </c>
      <c r="B1601" s="4"/>
      <c r="C1601" s="4" t="s">
        <v>10</v>
      </c>
      <c r="D1601" s="4" t="s">
        <v>6</v>
      </c>
      <c r="E1601" s="7">
        <f t="shared" ref="E1601:Q1601" si="384">E395/$Q395*100</f>
        <v>21.544451654769631</v>
      </c>
      <c r="F1601" s="7">
        <f t="shared" si="384"/>
        <v>5.7592472420506162</v>
      </c>
      <c r="G1601" s="7">
        <f t="shared" si="384"/>
        <v>12.897469175859833</v>
      </c>
      <c r="H1601" s="7">
        <f t="shared" si="384"/>
        <v>4.0882543802725504</v>
      </c>
      <c r="I1601" s="7">
        <f t="shared" si="384"/>
        <v>17.066839714471122</v>
      </c>
      <c r="J1601" s="7">
        <f t="shared" si="384"/>
        <v>23.556132381570407</v>
      </c>
      <c r="K1601" s="7">
        <f t="shared" si="384"/>
        <v>3.9909149902660612</v>
      </c>
      <c r="L1601" s="7">
        <f t="shared" si="384"/>
        <v>8.4360804672290719</v>
      </c>
      <c r="M1601" s="7">
        <f t="shared" si="384"/>
        <v>7.1057754704737182</v>
      </c>
      <c r="N1601" s="7">
        <f t="shared" si="384"/>
        <v>5.2401038286826731</v>
      </c>
      <c r="O1601" s="7">
        <f t="shared" si="384"/>
        <v>12.913692407527581</v>
      </c>
      <c r="P1601" s="7">
        <f t="shared" si="384"/>
        <v>33.760545100584039</v>
      </c>
      <c r="Q1601" s="7">
        <f t="shared" si="384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7</v>
      </c>
      <c r="E1602" s="7">
        <f t="shared" ref="E1602:Q1602" si="385">E396/$Q396*100</f>
        <v>36.743215031315238</v>
      </c>
      <c r="F1602" s="7">
        <f t="shared" si="385"/>
        <v>9.2821583427011394</v>
      </c>
      <c r="G1602" s="7">
        <f t="shared" si="385"/>
        <v>11.257427332583909</v>
      </c>
      <c r="H1602" s="7">
        <f t="shared" si="385"/>
        <v>5.4440340452866547</v>
      </c>
      <c r="I1602" s="7">
        <f t="shared" si="385"/>
        <v>12.237032278785932</v>
      </c>
      <c r="J1602" s="7">
        <f t="shared" si="385"/>
        <v>14.260478561104867</v>
      </c>
      <c r="K1602" s="7">
        <f t="shared" si="385"/>
        <v>3.0191103259996788</v>
      </c>
      <c r="L1602" s="7">
        <f t="shared" si="385"/>
        <v>7.114180183073711</v>
      </c>
      <c r="M1602" s="7">
        <f t="shared" si="385"/>
        <v>10.358117873775493</v>
      </c>
      <c r="N1602" s="7">
        <f t="shared" si="385"/>
        <v>3.9184197848080937</v>
      </c>
      <c r="O1602" s="7">
        <f t="shared" si="385"/>
        <v>16.299983940902521</v>
      </c>
      <c r="P1602" s="7">
        <f t="shared" si="385"/>
        <v>31.877308495262568</v>
      </c>
      <c r="Q1602" s="7">
        <f t="shared" si="385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386">E397/$Q397*100</f>
        <v>29.14649887060342</v>
      </c>
      <c r="F1603" s="7">
        <f t="shared" si="386"/>
        <v>7.5750242013552764</v>
      </c>
      <c r="G1603" s="7">
        <f t="shared" si="386"/>
        <v>12.052274927395935</v>
      </c>
      <c r="H1603" s="7">
        <f t="shared" si="386"/>
        <v>4.7515327525008066</v>
      </c>
      <c r="I1603" s="7">
        <f t="shared" si="386"/>
        <v>14.641819941916747</v>
      </c>
      <c r="J1603" s="7">
        <f t="shared" si="386"/>
        <v>18.877057115198451</v>
      </c>
      <c r="K1603" s="7">
        <f t="shared" si="386"/>
        <v>3.4930622781542437</v>
      </c>
      <c r="L1603" s="7">
        <f t="shared" si="386"/>
        <v>7.7928363988383351</v>
      </c>
      <c r="M1603" s="7">
        <f t="shared" si="386"/>
        <v>8.7366892545982573</v>
      </c>
      <c r="N1603" s="7">
        <f t="shared" si="386"/>
        <v>4.5740561471442396</v>
      </c>
      <c r="O1603" s="7">
        <f t="shared" si="386"/>
        <v>14.617618586640852</v>
      </c>
      <c r="P1603" s="7">
        <f t="shared" si="386"/>
        <v>32.736366569861246</v>
      </c>
      <c r="Q1603" s="7">
        <f t="shared" si="386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6</v>
      </c>
      <c r="E1604" s="7">
        <f t="shared" ref="E1604:Q1604" si="387">E398/$Q398*100</f>
        <v>16.316082359488036</v>
      </c>
      <c r="F1604" s="7">
        <f t="shared" si="387"/>
        <v>5.6093489148580966</v>
      </c>
      <c r="G1604" s="7">
        <f t="shared" si="387"/>
        <v>9.4824707846410679</v>
      </c>
      <c r="H1604" s="7">
        <f t="shared" si="387"/>
        <v>2.8158041179744018</v>
      </c>
      <c r="I1604" s="7">
        <f t="shared" si="387"/>
        <v>13.15525876460768</v>
      </c>
      <c r="J1604" s="7">
        <f t="shared" si="387"/>
        <v>17.384529771841958</v>
      </c>
      <c r="K1604" s="7">
        <f t="shared" si="387"/>
        <v>2.8825820812465217</v>
      </c>
      <c r="L1604" s="7">
        <f t="shared" si="387"/>
        <v>6.2437395659432386</v>
      </c>
      <c r="M1604" s="7">
        <f t="shared" si="387"/>
        <v>7.1229827490261552</v>
      </c>
      <c r="N1604" s="7">
        <f t="shared" si="387"/>
        <v>3.7729549248747913</v>
      </c>
      <c r="O1604" s="7">
        <f t="shared" si="387"/>
        <v>11.519198664440735</v>
      </c>
      <c r="P1604" s="7">
        <f t="shared" si="387"/>
        <v>45.920979410127991</v>
      </c>
      <c r="Q1604" s="7">
        <f t="shared" si="387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7</v>
      </c>
      <c r="E1605" s="7">
        <f t="shared" ref="E1605:Q1605" si="388">E399/$Q399*100</f>
        <v>28.274545046057064</v>
      </c>
      <c r="F1605" s="7">
        <f t="shared" si="388"/>
        <v>8.6160413390249388</v>
      </c>
      <c r="G1605" s="7">
        <f t="shared" si="388"/>
        <v>8.7733093686811952</v>
      </c>
      <c r="H1605" s="7">
        <f t="shared" si="388"/>
        <v>3.8418332958885646</v>
      </c>
      <c r="I1605" s="7">
        <f t="shared" si="388"/>
        <v>9.5933498090316789</v>
      </c>
      <c r="J1605" s="7">
        <f t="shared" si="388"/>
        <v>10.53695798696922</v>
      </c>
      <c r="K1605" s="7">
        <f t="shared" si="388"/>
        <v>2.3253201527746574</v>
      </c>
      <c r="L1605" s="7">
        <f t="shared" si="388"/>
        <v>5.3808133003819369</v>
      </c>
      <c r="M1605" s="7">
        <f t="shared" si="388"/>
        <v>10.649292293866546</v>
      </c>
      <c r="N1605" s="7">
        <f t="shared" si="388"/>
        <v>2.7858908110536955</v>
      </c>
      <c r="O1605" s="7">
        <f t="shared" si="388"/>
        <v>14.322624129409123</v>
      </c>
      <c r="P1605" s="7">
        <f t="shared" si="388"/>
        <v>42.619636036845655</v>
      </c>
      <c r="Q1605" s="7">
        <f t="shared" si="388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389">E400/$Q400*100</f>
        <v>22.241475684740077</v>
      </c>
      <c r="F1606" s="7">
        <f t="shared" si="389"/>
        <v>7.1268865287870327</v>
      </c>
      <c r="G1606" s="7">
        <f t="shared" si="389"/>
        <v>9.1335941866964774</v>
      </c>
      <c r="H1606" s="7">
        <f t="shared" si="389"/>
        <v>3.309111235326998</v>
      </c>
      <c r="I1606" s="7">
        <f t="shared" si="389"/>
        <v>11.386249301285636</v>
      </c>
      <c r="J1606" s="7">
        <f t="shared" si="389"/>
        <v>13.968697596422583</v>
      </c>
      <c r="K1606" s="7">
        <f t="shared" si="389"/>
        <v>2.5880380100614868</v>
      </c>
      <c r="L1606" s="7">
        <f t="shared" si="389"/>
        <v>5.8021240916713248</v>
      </c>
      <c r="M1606" s="7">
        <f t="shared" si="389"/>
        <v>8.8708775852431536</v>
      </c>
      <c r="N1606" s="7">
        <f t="shared" si="389"/>
        <v>3.320290665176076</v>
      </c>
      <c r="O1606" s="7">
        <f t="shared" si="389"/>
        <v>12.917831190609281</v>
      </c>
      <c r="P1606" s="7">
        <f t="shared" si="389"/>
        <v>44.309670206819455</v>
      </c>
      <c r="Q1606" s="7">
        <f t="shared" si="389"/>
        <v>100</v>
      </c>
      <c r="R1606"/>
    </row>
    <row r="1607" spans="1:18" ht="14.25" x14ac:dyDescent="0.45">
      <c r="A1607" s="6">
        <v>391</v>
      </c>
      <c r="B1607" s="4" t="s">
        <v>76</v>
      </c>
      <c r="C1607" s="4" t="s">
        <v>5</v>
      </c>
      <c r="D1607" s="4" t="s">
        <v>6</v>
      </c>
      <c r="E1607" s="7">
        <f t="shared" ref="E1607:Q1607" si="390">E401/$Q401*100</f>
        <v>0</v>
      </c>
      <c r="F1607" s="7">
        <f t="shared" si="390"/>
        <v>5.9760956175298805</v>
      </c>
      <c r="G1607" s="7">
        <f t="shared" si="390"/>
        <v>0</v>
      </c>
      <c r="H1607" s="7">
        <f t="shared" si="390"/>
        <v>0</v>
      </c>
      <c r="I1607" s="7">
        <f t="shared" si="390"/>
        <v>0</v>
      </c>
      <c r="J1607" s="7">
        <f t="shared" si="390"/>
        <v>0</v>
      </c>
      <c r="K1607" s="7">
        <f t="shared" si="390"/>
        <v>0</v>
      </c>
      <c r="L1607" s="7">
        <f t="shared" si="390"/>
        <v>0</v>
      </c>
      <c r="M1607" s="7">
        <f t="shared" si="390"/>
        <v>0</v>
      </c>
      <c r="N1607" s="7">
        <f t="shared" si="390"/>
        <v>0</v>
      </c>
      <c r="O1607" s="7">
        <f t="shared" si="390"/>
        <v>3.5856573705179287</v>
      </c>
      <c r="P1607" s="7">
        <f t="shared" si="390"/>
        <v>91.235059760956176</v>
      </c>
      <c r="Q1607" s="7">
        <f t="shared" si="390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7</v>
      </c>
      <c r="E1608" s="7">
        <f t="shared" ref="E1608:Q1608" si="391">E402/$Q402*100</f>
        <v>0</v>
      </c>
      <c r="F1608" s="7">
        <f t="shared" si="391"/>
        <v>1.7777777777777777</v>
      </c>
      <c r="G1608" s="7">
        <f t="shared" si="391"/>
        <v>0</v>
      </c>
      <c r="H1608" s="7">
        <f t="shared" si="391"/>
        <v>0</v>
      </c>
      <c r="I1608" s="7">
        <f t="shared" si="391"/>
        <v>0</v>
      </c>
      <c r="J1608" s="7">
        <f t="shared" si="391"/>
        <v>0</v>
      </c>
      <c r="K1608" s="7">
        <f t="shared" si="391"/>
        <v>0</v>
      </c>
      <c r="L1608" s="7">
        <f t="shared" si="391"/>
        <v>0</v>
      </c>
      <c r="M1608" s="7">
        <f t="shared" si="391"/>
        <v>0</v>
      </c>
      <c r="N1608" s="7">
        <f t="shared" si="391"/>
        <v>0</v>
      </c>
      <c r="O1608" s="7">
        <f t="shared" si="391"/>
        <v>2.2222222222222223</v>
      </c>
      <c r="P1608" s="7">
        <f t="shared" si="391"/>
        <v>96.888888888888886</v>
      </c>
      <c r="Q1608" s="7">
        <f t="shared" si="391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392">E403/$Q403*100</f>
        <v>0</v>
      </c>
      <c r="F1609" s="7">
        <f t="shared" si="392"/>
        <v>3.7735849056603774</v>
      </c>
      <c r="G1609" s="7">
        <f t="shared" si="392"/>
        <v>0</v>
      </c>
      <c r="H1609" s="7">
        <f t="shared" si="392"/>
        <v>0</v>
      </c>
      <c r="I1609" s="7">
        <f t="shared" si="392"/>
        <v>0</v>
      </c>
      <c r="J1609" s="7">
        <f t="shared" si="392"/>
        <v>0</v>
      </c>
      <c r="K1609" s="7">
        <f t="shared" si="392"/>
        <v>0</v>
      </c>
      <c r="L1609" s="7">
        <f t="shared" si="392"/>
        <v>0</v>
      </c>
      <c r="M1609" s="7">
        <f t="shared" si="392"/>
        <v>0.83857442348008393</v>
      </c>
      <c r="N1609" s="7">
        <f t="shared" si="392"/>
        <v>0</v>
      </c>
      <c r="O1609" s="7">
        <f t="shared" si="392"/>
        <v>2.5157232704402519</v>
      </c>
      <c r="P1609" s="7">
        <f t="shared" si="392"/>
        <v>93.29140461215934</v>
      </c>
      <c r="Q1609" s="7">
        <f t="shared" si="392"/>
        <v>100</v>
      </c>
      <c r="R1609"/>
    </row>
    <row r="1610" spans="1:18" ht="14.25" x14ac:dyDescent="0.45">
      <c r="A1610" s="6">
        <v>394</v>
      </c>
      <c r="B1610" s="4"/>
      <c r="C1610" s="4" t="s">
        <v>8</v>
      </c>
      <c r="D1610" s="4" t="s">
        <v>6</v>
      </c>
      <c r="E1610" s="7">
        <f t="shared" ref="E1610:Q1610" si="393">E404/$Q404*100</f>
        <v>0</v>
      </c>
      <c r="F1610" s="7">
        <f t="shared" si="393"/>
        <v>4.2735042735042734</v>
      </c>
      <c r="G1610" s="7">
        <f t="shared" si="393"/>
        <v>0</v>
      </c>
      <c r="H1610" s="7">
        <f t="shared" si="393"/>
        <v>0</v>
      </c>
      <c r="I1610" s="7">
        <f t="shared" si="393"/>
        <v>0</v>
      </c>
      <c r="J1610" s="7">
        <f t="shared" si="393"/>
        <v>0</v>
      </c>
      <c r="K1610" s="7">
        <f t="shared" si="393"/>
        <v>0</v>
      </c>
      <c r="L1610" s="7">
        <f t="shared" si="393"/>
        <v>0</v>
      </c>
      <c r="M1610" s="7">
        <f t="shared" si="393"/>
        <v>1.4245014245014245</v>
      </c>
      <c r="N1610" s="7">
        <f t="shared" si="393"/>
        <v>0</v>
      </c>
      <c r="O1610" s="7">
        <f t="shared" si="393"/>
        <v>3.4188034188034191</v>
      </c>
      <c r="P1610" s="7">
        <f t="shared" si="393"/>
        <v>89.173789173789174</v>
      </c>
      <c r="Q1610" s="7">
        <f t="shared" si="393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7</v>
      </c>
      <c r="E1611" s="7">
        <f t="shared" ref="E1611:Q1611" si="394">E405/$Q405*100</f>
        <v>0</v>
      </c>
      <c r="F1611" s="7">
        <f t="shared" si="394"/>
        <v>2.5862068965517242</v>
      </c>
      <c r="G1611" s="7">
        <f t="shared" si="394"/>
        <v>0</v>
      </c>
      <c r="H1611" s="7">
        <f t="shared" si="394"/>
        <v>0</v>
      </c>
      <c r="I1611" s="7">
        <f t="shared" si="394"/>
        <v>0</v>
      </c>
      <c r="J1611" s="7">
        <f t="shared" si="394"/>
        <v>0</v>
      </c>
      <c r="K1611" s="7">
        <f t="shared" si="394"/>
        <v>0</v>
      </c>
      <c r="L1611" s="7">
        <f t="shared" si="394"/>
        <v>0</v>
      </c>
      <c r="M1611" s="7">
        <f t="shared" si="394"/>
        <v>5.1724137931034484</v>
      </c>
      <c r="N1611" s="7">
        <f t="shared" si="394"/>
        <v>0</v>
      </c>
      <c r="O1611" s="7">
        <f t="shared" si="394"/>
        <v>5.4597701149425291</v>
      </c>
      <c r="P1611" s="7">
        <f t="shared" si="394"/>
        <v>89.65517241379311</v>
      </c>
      <c r="Q1611" s="7">
        <f t="shared" si="394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395">E406/$Q406*100</f>
        <v>0</v>
      </c>
      <c r="F1612" s="7">
        <f t="shared" si="395"/>
        <v>3.2904148783977112</v>
      </c>
      <c r="G1612" s="7">
        <f t="shared" si="395"/>
        <v>0</v>
      </c>
      <c r="H1612" s="7">
        <f t="shared" si="395"/>
        <v>0</v>
      </c>
      <c r="I1612" s="7">
        <f t="shared" si="395"/>
        <v>0</v>
      </c>
      <c r="J1612" s="7">
        <f t="shared" si="395"/>
        <v>0</v>
      </c>
      <c r="K1612" s="7">
        <f t="shared" si="395"/>
        <v>0</v>
      </c>
      <c r="L1612" s="7">
        <f t="shared" si="395"/>
        <v>0</v>
      </c>
      <c r="M1612" s="7">
        <f t="shared" si="395"/>
        <v>3.8626609442060089</v>
      </c>
      <c r="N1612" s="7">
        <f t="shared" si="395"/>
        <v>0</v>
      </c>
      <c r="O1612" s="7">
        <f t="shared" si="395"/>
        <v>3.8626609442060089</v>
      </c>
      <c r="P1612" s="7">
        <f t="shared" si="395"/>
        <v>89.84263233190272</v>
      </c>
      <c r="Q1612" s="7">
        <f t="shared" si="395"/>
        <v>100</v>
      </c>
      <c r="R1612"/>
    </row>
    <row r="1613" spans="1:18" ht="14.25" x14ac:dyDescent="0.45">
      <c r="A1613" s="6">
        <v>397</v>
      </c>
      <c r="B1613" s="4"/>
      <c r="C1613" s="4" t="s">
        <v>9</v>
      </c>
      <c r="D1613" s="4" t="s">
        <v>6</v>
      </c>
      <c r="E1613" s="7">
        <f t="shared" ref="E1613:Q1613" si="396">E407/$Q407*100</f>
        <v>5.6278413544442705</v>
      </c>
      <c r="F1613" s="7">
        <f t="shared" si="396"/>
        <v>4.0915503997491767</v>
      </c>
      <c r="G1613" s="7">
        <f t="shared" si="396"/>
        <v>1.3952030098761563</v>
      </c>
      <c r="H1613" s="7">
        <f t="shared" si="396"/>
        <v>7.838219156607619E-2</v>
      </c>
      <c r="I1613" s="7">
        <f t="shared" si="396"/>
        <v>11.412447092020694</v>
      </c>
      <c r="J1613" s="7">
        <f t="shared" si="396"/>
        <v>5.3613419031196115</v>
      </c>
      <c r="K1613" s="7">
        <f t="shared" si="396"/>
        <v>1.050321366985421</v>
      </c>
      <c r="L1613" s="7">
        <f t="shared" si="396"/>
        <v>1.050321366985421</v>
      </c>
      <c r="M1613" s="7">
        <f t="shared" si="396"/>
        <v>6.6781627214296906</v>
      </c>
      <c r="N1613" s="7">
        <f t="shared" si="396"/>
        <v>0.90923342216648384</v>
      </c>
      <c r="O1613" s="7">
        <f t="shared" si="396"/>
        <v>10.98918325756388</v>
      </c>
      <c r="P1613" s="7">
        <f t="shared" si="396"/>
        <v>67.722213513089827</v>
      </c>
      <c r="Q1613" s="7">
        <f t="shared" si="396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7</v>
      </c>
      <c r="E1614" s="7">
        <f t="shared" ref="E1614:Q1614" si="397">E408/$Q408*100</f>
        <v>14.94140625</v>
      </c>
      <c r="F1614" s="7">
        <f t="shared" si="397"/>
        <v>6.640625</v>
      </c>
      <c r="G1614" s="7">
        <f t="shared" si="397"/>
        <v>2.880859375</v>
      </c>
      <c r="H1614" s="7">
        <f t="shared" si="397"/>
        <v>0.146484375</v>
      </c>
      <c r="I1614" s="7">
        <f t="shared" si="397"/>
        <v>8.5611979166666679</v>
      </c>
      <c r="J1614" s="7">
        <f t="shared" si="397"/>
        <v>2.457682291666667</v>
      </c>
      <c r="K1614" s="7">
        <f t="shared" si="397"/>
        <v>0.89518229166666663</v>
      </c>
      <c r="L1614" s="7">
        <f t="shared" si="397"/>
        <v>0.78125</v>
      </c>
      <c r="M1614" s="7">
        <f t="shared" si="397"/>
        <v>11.181640625</v>
      </c>
      <c r="N1614" s="7">
        <f t="shared" si="397"/>
        <v>0.830078125</v>
      </c>
      <c r="O1614" s="7">
        <f t="shared" si="397"/>
        <v>12.906901041666666</v>
      </c>
      <c r="P1614" s="7">
        <f t="shared" si="397"/>
        <v>60.921223958333336</v>
      </c>
      <c r="Q1614" s="7">
        <f t="shared" si="397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398">E409/$Q409*100</f>
        <v>10.192507388769071</v>
      </c>
      <c r="F1615" s="7">
        <f t="shared" si="398"/>
        <v>5.3918044572250183</v>
      </c>
      <c r="G1615" s="7">
        <f t="shared" si="398"/>
        <v>2.1327582075245628</v>
      </c>
      <c r="H1615" s="7">
        <f t="shared" si="398"/>
        <v>0.13579359373751895</v>
      </c>
      <c r="I1615" s="7">
        <f t="shared" si="398"/>
        <v>10.024762361210959</v>
      </c>
      <c r="J1615" s="7">
        <f t="shared" si="398"/>
        <v>3.8980749261123089</v>
      </c>
      <c r="K1615" s="7">
        <f t="shared" si="398"/>
        <v>0.99848230689352191</v>
      </c>
      <c r="L1615" s="7">
        <f t="shared" si="398"/>
        <v>0.91860372234204013</v>
      </c>
      <c r="M1615" s="7">
        <f t="shared" si="398"/>
        <v>8.8585350267593252</v>
      </c>
      <c r="N1615" s="7">
        <f t="shared" si="398"/>
        <v>0.88665228852144751</v>
      </c>
      <c r="O1615" s="7">
        <f t="shared" si="398"/>
        <v>11.933860531991373</v>
      </c>
      <c r="P1615" s="7">
        <f t="shared" si="398"/>
        <v>64.366163431583985</v>
      </c>
      <c r="Q1615" s="7">
        <f t="shared" si="398"/>
        <v>100</v>
      </c>
      <c r="R1615"/>
    </row>
    <row r="1616" spans="1:18" ht="14.25" x14ac:dyDescent="0.45">
      <c r="A1616" s="6">
        <v>400</v>
      </c>
      <c r="B1616" s="4"/>
      <c r="C1616" s="4" t="s">
        <v>10</v>
      </c>
      <c r="D1616" s="4" t="s">
        <v>6</v>
      </c>
      <c r="E1616" s="7">
        <f t="shared" ref="E1616:Q1616" si="399">E410/$Q410*100</f>
        <v>19.649280575539567</v>
      </c>
      <c r="F1616" s="7">
        <f t="shared" si="399"/>
        <v>5.6654676258992804</v>
      </c>
      <c r="G1616" s="7">
        <f t="shared" si="399"/>
        <v>8.0935251798561154</v>
      </c>
      <c r="H1616" s="7">
        <f t="shared" si="399"/>
        <v>3.7769784172661871</v>
      </c>
      <c r="I1616" s="7">
        <f t="shared" si="399"/>
        <v>35.206834532374096</v>
      </c>
      <c r="J1616" s="7">
        <f t="shared" si="399"/>
        <v>22.032374100719423</v>
      </c>
      <c r="K1616" s="7">
        <f t="shared" si="399"/>
        <v>6.4298561151079143</v>
      </c>
      <c r="L1616" s="7">
        <f t="shared" si="399"/>
        <v>5.3507194244604319</v>
      </c>
      <c r="M1616" s="7">
        <f t="shared" si="399"/>
        <v>6.0251798561151082</v>
      </c>
      <c r="N1616" s="7">
        <f t="shared" si="399"/>
        <v>6.8345323741007196</v>
      </c>
      <c r="O1616" s="7">
        <f t="shared" si="399"/>
        <v>16.546762589928058</v>
      </c>
      <c r="P1616" s="7">
        <f t="shared" si="399"/>
        <v>29.31654676258993</v>
      </c>
      <c r="Q1616" s="7">
        <f t="shared" si="399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7</v>
      </c>
      <c r="E1617" s="7">
        <f t="shared" ref="E1617:Q1617" si="400">E411/$Q411*100</f>
        <v>40.22346368715084</v>
      </c>
      <c r="F1617" s="7">
        <f t="shared" si="400"/>
        <v>10.360589131538852</v>
      </c>
      <c r="G1617" s="7">
        <f t="shared" si="400"/>
        <v>7.2117826307770443</v>
      </c>
      <c r="H1617" s="7">
        <f t="shared" si="400"/>
        <v>5.027932960893855</v>
      </c>
      <c r="I1617" s="7">
        <f t="shared" si="400"/>
        <v>28.491620111731841</v>
      </c>
      <c r="J1617" s="7">
        <f t="shared" si="400"/>
        <v>12.239715591670899</v>
      </c>
      <c r="K1617" s="7">
        <f t="shared" si="400"/>
        <v>3.9106145251396649</v>
      </c>
      <c r="L1617" s="7">
        <f t="shared" si="400"/>
        <v>3.7582529202640935</v>
      </c>
      <c r="M1617" s="7">
        <f t="shared" si="400"/>
        <v>9.5479939055358045</v>
      </c>
      <c r="N1617" s="7">
        <f t="shared" si="400"/>
        <v>3.5551041137633312</v>
      </c>
      <c r="O1617" s="7">
        <f t="shared" si="400"/>
        <v>20.060944641950229</v>
      </c>
      <c r="P1617" s="7">
        <f t="shared" si="400"/>
        <v>25.088877602844086</v>
      </c>
      <c r="Q1617" s="7">
        <f t="shared" si="400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01">E412/$Q412*100</f>
        <v>29.31075602194133</v>
      </c>
      <c r="F1618" s="7">
        <f t="shared" si="401"/>
        <v>7.9418077748628662</v>
      </c>
      <c r="G1618" s="7">
        <f t="shared" si="401"/>
        <v>7.6556165036966366</v>
      </c>
      <c r="H1618" s="7">
        <f t="shared" si="401"/>
        <v>4.2451705222990705</v>
      </c>
      <c r="I1618" s="7">
        <f t="shared" si="401"/>
        <v>32.005723825423324</v>
      </c>
      <c r="J1618" s="7">
        <f t="shared" si="401"/>
        <v>17.433818268542808</v>
      </c>
      <c r="K1618" s="7">
        <f t="shared" si="401"/>
        <v>5.2945385165752441</v>
      </c>
      <c r="L1618" s="7">
        <f t="shared" si="401"/>
        <v>4.6267588838540421</v>
      </c>
      <c r="M1618" s="7">
        <f t="shared" si="401"/>
        <v>7.7033150488910085</v>
      </c>
      <c r="N1618" s="7">
        <f t="shared" si="401"/>
        <v>5.2706892439780582</v>
      </c>
      <c r="O1618" s="7">
        <f t="shared" si="401"/>
        <v>18.268542809444313</v>
      </c>
      <c r="P1618" s="7">
        <f t="shared" si="401"/>
        <v>27.331266396374907</v>
      </c>
      <c r="Q1618" s="7">
        <f t="shared" si="401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6</v>
      </c>
      <c r="E1619" s="7">
        <f t="shared" ref="E1619:Q1619" si="402">E413/$Q413*100</f>
        <v>8.6077600260841223</v>
      </c>
      <c r="F1619" s="7">
        <f t="shared" si="402"/>
        <v>4.5538528420823825</v>
      </c>
      <c r="G1619" s="7">
        <f t="shared" si="402"/>
        <v>2.8692533420280402</v>
      </c>
      <c r="H1619" s="7">
        <f t="shared" si="402"/>
        <v>0.9346810129333768</v>
      </c>
      <c r="I1619" s="7">
        <f t="shared" si="402"/>
        <v>16.422128029562007</v>
      </c>
      <c r="J1619" s="7">
        <f t="shared" si="402"/>
        <v>9.0533637648081733</v>
      </c>
      <c r="K1619" s="7">
        <f t="shared" si="402"/>
        <v>2.3910444516900338</v>
      </c>
      <c r="L1619" s="7">
        <f t="shared" si="402"/>
        <v>2.0541245516791653</v>
      </c>
      <c r="M1619" s="7">
        <f t="shared" si="402"/>
        <v>6.1841104227801331</v>
      </c>
      <c r="N1619" s="7">
        <f t="shared" si="402"/>
        <v>2.2823606129768503</v>
      </c>
      <c r="O1619" s="7">
        <f t="shared" si="402"/>
        <v>11.824801651994349</v>
      </c>
      <c r="P1619" s="7">
        <f t="shared" si="402"/>
        <v>59.993478969677206</v>
      </c>
      <c r="Q1619" s="7">
        <f t="shared" si="402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7</v>
      </c>
      <c r="E1620" s="7">
        <f t="shared" ref="E1620:Q1620" si="403">E414/$Q414*100</f>
        <v>19.712313003452245</v>
      </c>
      <c r="F1620" s="7">
        <f t="shared" si="403"/>
        <v>7.2382048331415412</v>
      </c>
      <c r="G1620" s="7">
        <f t="shared" si="403"/>
        <v>3.6823935558112773</v>
      </c>
      <c r="H1620" s="7">
        <f t="shared" si="403"/>
        <v>1.2082853855005753</v>
      </c>
      <c r="I1620" s="7">
        <f t="shared" si="403"/>
        <v>12.497123130034522</v>
      </c>
      <c r="J1620" s="7">
        <f t="shared" si="403"/>
        <v>4.5109321058688145</v>
      </c>
      <c r="K1620" s="7">
        <f t="shared" si="403"/>
        <v>1.5650172612197928</v>
      </c>
      <c r="L1620" s="7">
        <f t="shared" si="403"/>
        <v>1.4039125431530495</v>
      </c>
      <c r="M1620" s="7">
        <f t="shared" si="403"/>
        <v>10.287686996547755</v>
      </c>
      <c r="N1620" s="7">
        <f t="shared" si="403"/>
        <v>1.2888377445339472</v>
      </c>
      <c r="O1620" s="7">
        <f t="shared" si="403"/>
        <v>13.91254315304948</v>
      </c>
      <c r="P1620" s="7">
        <f t="shared" si="403"/>
        <v>54.833141542002309</v>
      </c>
      <c r="Q1620" s="7">
        <f t="shared" si="403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04">E415/$Q415*100</f>
        <v>14.002235885969815</v>
      </c>
      <c r="F1621" s="7">
        <f t="shared" si="404"/>
        <v>5.8859698155394078</v>
      </c>
      <c r="G1621" s="7">
        <f t="shared" si="404"/>
        <v>3.2699832308552264</v>
      </c>
      <c r="H1621" s="7">
        <f t="shared" si="404"/>
        <v>1.1011738401341531</v>
      </c>
      <c r="I1621" s="7">
        <f t="shared" si="404"/>
        <v>14.522079373951929</v>
      </c>
      <c r="J1621" s="7">
        <f t="shared" si="404"/>
        <v>6.8250419228619341</v>
      </c>
      <c r="K1621" s="7">
        <f t="shared" si="404"/>
        <v>1.9619899385131356</v>
      </c>
      <c r="L1621" s="7">
        <f t="shared" si="404"/>
        <v>1.732811626607043</v>
      </c>
      <c r="M1621" s="7">
        <f t="shared" si="404"/>
        <v>8.1665735047512573</v>
      </c>
      <c r="N1621" s="7">
        <f t="shared" si="404"/>
        <v>1.811067635550587</v>
      </c>
      <c r="O1621" s="7">
        <f t="shared" si="404"/>
        <v>12.828395751816657</v>
      </c>
      <c r="P1621" s="7">
        <f t="shared" si="404"/>
        <v>57.47903856903298</v>
      </c>
      <c r="Q1621" s="7">
        <f t="shared" si="404"/>
        <v>100</v>
      </c>
      <c r="R1621"/>
    </row>
    <row r="1622" spans="1:18" ht="14.25" x14ac:dyDescent="0.45">
      <c r="A1622" s="6">
        <v>406</v>
      </c>
      <c r="B1622" s="4" t="s">
        <v>77</v>
      </c>
      <c r="C1622" s="4" t="s">
        <v>5</v>
      </c>
      <c r="D1622" s="4" t="s">
        <v>6</v>
      </c>
      <c r="E1622" s="7">
        <f t="shared" ref="E1622:Q1622" si="405">E416/$Q416*100</f>
        <v>0</v>
      </c>
      <c r="F1622" s="7">
        <f t="shared" si="405"/>
        <v>4.5535714285714279</v>
      </c>
      <c r="G1622" s="7">
        <f t="shared" si="405"/>
        <v>0.5357142857142857</v>
      </c>
      <c r="H1622" s="7">
        <f t="shared" si="405"/>
        <v>0</v>
      </c>
      <c r="I1622" s="7">
        <f t="shared" si="405"/>
        <v>0</v>
      </c>
      <c r="J1622" s="7">
        <f t="shared" si="405"/>
        <v>0</v>
      </c>
      <c r="K1622" s="7">
        <f t="shared" si="405"/>
        <v>0</v>
      </c>
      <c r="L1622" s="7">
        <f t="shared" si="405"/>
        <v>0</v>
      </c>
      <c r="M1622" s="7">
        <f t="shared" si="405"/>
        <v>0.9821428571428571</v>
      </c>
      <c r="N1622" s="7">
        <f t="shared" si="405"/>
        <v>0</v>
      </c>
      <c r="O1622" s="7">
        <f t="shared" si="405"/>
        <v>3.5714285714285712</v>
      </c>
      <c r="P1622" s="7">
        <f t="shared" si="405"/>
        <v>90.892857142857139</v>
      </c>
      <c r="Q1622" s="7">
        <f t="shared" si="405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7</v>
      </c>
      <c r="E1623" s="7">
        <f t="shared" ref="E1623:Q1623" si="406">E417/$Q417*100</f>
        <v>0</v>
      </c>
      <c r="F1623" s="7">
        <f t="shared" si="406"/>
        <v>3.3268101761252442</v>
      </c>
      <c r="G1623" s="7">
        <f t="shared" si="406"/>
        <v>0</v>
      </c>
      <c r="H1623" s="7">
        <f t="shared" si="406"/>
        <v>0</v>
      </c>
      <c r="I1623" s="7">
        <f t="shared" si="406"/>
        <v>0</v>
      </c>
      <c r="J1623" s="7">
        <f t="shared" si="406"/>
        <v>0</v>
      </c>
      <c r="K1623" s="7">
        <f t="shared" si="406"/>
        <v>0</v>
      </c>
      <c r="L1623" s="7">
        <f t="shared" si="406"/>
        <v>0</v>
      </c>
      <c r="M1623" s="7">
        <f t="shared" si="406"/>
        <v>1.1741682974559686</v>
      </c>
      <c r="N1623" s="7">
        <f t="shared" si="406"/>
        <v>0</v>
      </c>
      <c r="O1623" s="7">
        <f t="shared" si="406"/>
        <v>1.8590998043052838</v>
      </c>
      <c r="P1623" s="7">
        <f t="shared" si="406"/>
        <v>93.933463796477497</v>
      </c>
      <c r="Q1623" s="7">
        <f t="shared" si="406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07">E418/$Q418*100</f>
        <v>0</v>
      </c>
      <c r="F1624" s="7">
        <f t="shared" si="407"/>
        <v>4.2115114646700977</v>
      </c>
      <c r="G1624" s="7">
        <f t="shared" si="407"/>
        <v>0.14038371548900327</v>
      </c>
      <c r="H1624" s="7">
        <f t="shared" si="407"/>
        <v>0</v>
      </c>
      <c r="I1624" s="7">
        <f t="shared" si="407"/>
        <v>0</v>
      </c>
      <c r="J1624" s="7">
        <f t="shared" si="407"/>
        <v>0.14038371548900327</v>
      </c>
      <c r="K1624" s="7">
        <f t="shared" si="407"/>
        <v>0</v>
      </c>
      <c r="L1624" s="7">
        <f t="shared" si="407"/>
        <v>0</v>
      </c>
      <c r="M1624" s="7">
        <f t="shared" si="407"/>
        <v>1.0294805802526907</v>
      </c>
      <c r="N1624" s="7">
        <f t="shared" si="407"/>
        <v>0</v>
      </c>
      <c r="O1624" s="7">
        <f t="shared" si="407"/>
        <v>2.9480580252690687</v>
      </c>
      <c r="P1624" s="7">
        <f t="shared" si="407"/>
        <v>92.372484791764151</v>
      </c>
      <c r="Q1624" s="7">
        <f t="shared" si="407"/>
        <v>100</v>
      </c>
      <c r="R1624"/>
    </row>
    <row r="1625" spans="1:18" ht="14.25" x14ac:dyDescent="0.45">
      <c r="A1625" s="6">
        <v>409</v>
      </c>
      <c r="B1625" s="4"/>
      <c r="C1625" s="4" t="s">
        <v>8</v>
      </c>
      <c r="D1625" s="4" t="s">
        <v>6</v>
      </c>
      <c r="E1625" s="7">
        <f t="shared" ref="E1625:Q1625" si="408">E419/$Q419*100</f>
        <v>0.56270096463022512</v>
      </c>
      <c r="F1625" s="7">
        <f t="shared" si="408"/>
        <v>5.9485530546623799</v>
      </c>
      <c r="G1625" s="7">
        <f t="shared" si="408"/>
        <v>0</v>
      </c>
      <c r="H1625" s="7">
        <f t="shared" si="408"/>
        <v>0</v>
      </c>
      <c r="I1625" s="7">
        <f t="shared" si="408"/>
        <v>0.48231511254019299</v>
      </c>
      <c r="J1625" s="7">
        <f t="shared" si="408"/>
        <v>0.2411575562700965</v>
      </c>
      <c r="K1625" s="7">
        <f t="shared" si="408"/>
        <v>0</v>
      </c>
      <c r="L1625" s="7">
        <f t="shared" si="408"/>
        <v>0</v>
      </c>
      <c r="M1625" s="7">
        <f t="shared" si="408"/>
        <v>3.456591639871383</v>
      </c>
      <c r="N1625" s="7">
        <f t="shared" si="408"/>
        <v>0</v>
      </c>
      <c r="O1625" s="7">
        <f t="shared" si="408"/>
        <v>4.09967845659164</v>
      </c>
      <c r="P1625" s="7">
        <f t="shared" si="408"/>
        <v>86.575562700964625</v>
      </c>
      <c r="Q1625" s="7">
        <f t="shared" si="408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7</v>
      </c>
      <c r="E1626" s="7">
        <f t="shared" ref="E1626:Q1626" si="409">E420/$Q420*100</f>
        <v>0.43541364296081275</v>
      </c>
      <c r="F1626" s="7">
        <f t="shared" si="409"/>
        <v>5.1523947750362842</v>
      </c>
      <c r="G1626" s="7">
        <f t="shared" si="409"/>
        <v>0.29027576197387517</v>
      </c>
      <c r="H1626" s="7">
        <f t="shared" si="409"/>
        <v>0</v>
      </c>
      <c r="I1626" s="7">
        <f t="shared" si="409"/>
        <v>0.36284470246734396</v>
      </c>
      <c r="J1626" s="7">
        <f t="shared" si="409"/>
        <v>0</v>
      </c>
      <c r="K1626" s="7">
        <f t="shared" si="409"/>
        <v>0</v>
      </c>
      <c r="L1626" s="7">
        <f t="shared" si="409"/>
        <v>0</v>
      </c>
      <c r="M1626" s="7">
        <f t="shared" si="409"/>
        <v>9.433962264150944</v>
      </c>
      <c r="N1626" s="7">
        <f t="shared" si="409"/>
        <v>0</v>
      </c>
      <c r="O1626" s="7">
        <f t="shared" si="409"/>
        <v>4.4267053701015966</v>
      </c>
      <c r="P1626" s="7">
        <f t="shared" si="409"/>
        <v>82.873730043541357</v>
      </c>
      <c r="Q1626" s="7">
        <f t="shared" si="409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10">E421/$Q421*100</f>
        <v>0.15278838808250572</v>
      </c>
      <c r="F1627" s="7">
        <f t="shared" si="410"/>
        <v>5.6913674560733387</v>
      </c>
      <c r="G1627" s="7">
        <f t="shared" si="410"/>
        <v>0.19098548510313218</v>
      </c>
      <c r="H1627" s="7">
        <f t="shared" si="410"/>
        <v>0</v>
      </c>
      <c r="I1627" s="7">
        <f t="shared" si="410"/>
        <v>0.30557677616501144</v>
      </c>
      <c r="J1627" s="7">
        <f t="shared" si="410"/>
        <v>0.3437738731856379</v>
      </c>
      <c r="K1627" s="7">
        <f t="shared" si="410"/>
        <v>0</v>
      </c>
      <c r="L1627" s="7">
        <f t="shared" si="410"/>
        <v>0.15278838808250572</v>
      </c>
      <c r="M1627" s="7">
        <f t="shared" si="410"/>
        <v>6.6462948815889984</v>
      </c>
      <c r="N1627" s="7">
        <f t="shared" si="410"/>
        <v>0</v>
      </c>
      <c r="O1627" s="7">
        <f t="shared" si="410"/>
        <v>4.0870893812070284</v>
      </c>
      <c r="P1627" s="7">
        <f t="shared" si="410"/>
        <v>84.606569900687546</v>
      </c>
      <c r="Q1627" s="7">
        <f t="shared" si="410"/>
        <v>100</v>
      </c>
      <c r="R1627"/>
    </row>
    <row r="1628" spans="1:18" ht="14.25" x14ac:dyDescent="0.45">
      <c r="A1628" s="6">
        <v>412</v>
      </c>
      <c r="B1628" s="4"/>
      <c r="C1628" s="4" t="s">
        <v>9</v>
      </c>
      <c r="D1628" s="4" t="s">
        <v>6</v>
      </c>
      <c r="E1628" s="7">
        <f t="shared" ref="E1628:Q1628" si="411">E422/$Q422*100</f>
        <v>2.1419571608567831</v>
      </c>
      <c r="F1628" s="7">
        <f t="shared" si="411"/>
        <v>7.8328433431331375</v>
      </c>
      <c r="G1628" s="7">
        <f t="shared" si="411"/>
        <v>0.88198236035279298</v>
      </c>
      <c r="H1628" s="7">
        <f t="shared" si="411"/>
        <v>6.2998740025199507E-2</v>
      </c>
      <c r="I1628" s="7">
        <f t="shared" si="411"/>
        <v>5.9008819823603531</v>
      </c>
      <c r="J1628" s="7">
        <f t="shared" si="411"/>
        <v>2.897942041159177</v>
      </c>
      <c r="K1628" s="7">
        <f t="shared" si="411"/>
        <v>0.58798824023519536</v>
      </c>
      <c r="L1628" s="7">
        <f t="shared" si="411"/>
        <v>0.14699706005879884</v>
      </c>
      <c r="M1628" s="7">
        <f t="shared" si="411"/>
        <v>4.9349013019739605</v>
      </c>
      <c r="N1628" s="7">
        <f t="shared" si="411"/>
        <v>0.46199076018479635</v>
      </c>
      <c r="O1628" s="7">
        <f t="shared" si="411"/>
        <v>8.9038219235615301</v>
      </c>
      <c r="P1628" s="7">
        <f t="shared" si="411"/>
        <v>73.225535489290223</v>
      </c>
      <c r="Q1628" s="7">
        <f t="shared" si="411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7</v>
      </c>
      <c r="E1629" s="7">
        <f t="shared" ref="E1629:Q1629" si="412">E423/$Q423*100</f>
        <v>3.50130890052356</v>
      </c>
      <c r="F1629" s="7">
        <f t="shared" si="412"/>
        <v>8.3933246073298431</v>
      </c>
      <c r="G1629" s="7">
        <f t="shared" si="412"/>
        <v>2.2742146596858639</v>
      </c>
      <c r="H1629" s="7">
        <f t="shared" si="412"/>
        <v>0</v>
      </c>
      <c r="I1629" s="7">
        <f t="shared" si="412"/>
        <v>4.204842931937173</v>
      </c>
      <c r="J1629" s="7">
        <f t="shared" si="412"/>
        <v>0.81806282722513091</v>
      </c>
      <c r="K1629" s="7">
        <f t="shared" si="412"/>
        <v>0.27814136125654448</v>
      </c>
      <c r="L1629" s="7">
        <f t="shared" si="412"/>
        <v>0.3763089005235602</v>
      </c>
      <c r="M1629" s="7">
        <f t="shared" si="412"/>
        <v>6.8880890052356021</v>
      </c>
      <c r="N1629" s="7">
        <f t="shared" si="412"/>
        <v>0.31086387434554974</v>
      </c>
      <c r="O1629" s="7">
        <f t="shared" si="412"/>
        <v>8.9168848167539263</v>
      </c>
      <c r="P1629" s="7">
        <f t="shared" si="412"/>
        <v>72.464005235602087</v>
      </c>
      <c r="Q1629" s="7">
        <f t="shared" si="412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13">E424/$Q424*100</f>
        <v>2.879219942967528</v>
      </c>
      <c r="F1630" s="7">
        <f t="shared" si="413"/>
        <v>8.0765338975255272</v>
      </c>
      <c r="G1630" s="7">
        <f t="shared" si="413"/>
        <v>1.6649802226106152</v>
      </c>
      <c r="H1630" s="7">
        <f t="shared" si="413"/>
        <v>8.2789071842516784E-2</v>
      </c>
      <c r="I1630" s="7">
        <f t="shared" si="413"/>
        <v>4.9397479532701682</v>
      </c>
      <c r="J1630" s="7">
        <f t="shared" si="413"/>
        <v>1.6833777941311749</v>
      </c>
      <c r="K1630" s="7">
        <f t="shared" si="413"/>
        <v>0.4047465734523043</v>
      </c>
      <c r="L1630" s="7">
        <f t="shared" si="413"/>
        <v>0.25756600128783003</v>
      </c>
      <c r="M1630" s="7">
        <f t="shared" si="413"/>
        <v>6.0895961733051234</v>
      </c>
      <c r="N1630" s="7">
        <f t="shared" si="413"/>
        <v>0.37715021617146538</v>
      </c>
      <c r="O1630" s="7">
        <f t="shared" si="413"/>
        <v>8.8860270444301346</v>
      </c>
      <c r="P1630" s="7">
        <f t="shared" si="413"/>
        <v>72.845184435654502</v>
      </c>
      <c r="Q1630" s="7">
        <f t="shared" si="413"/>
        <v>100</v>
      </c>
      <c r="R1630"/>
    </row>
    <row r="1631" spans="1:18" ht="14.25" x14ac:dyDescent="0.45">
      <c r="A1631" s="6">
        <v>415</v>
      </c>
      <c r="B1631" s="4"/>
      <c r="C1631" s="4" t="s">
        <v>10</v>
      </c>
      <c r="D1631" s="4" t="s">
        <v>6</v>
      </c>
      <c r="E1631" s="7">
        <f t="shared" ref="E1631:Q1631" si="414">E425/$Q425*100</f>
        <v>12.585812356979407</v>
      </c>
      <c r="F1631" s="7">
        <f t="shared" si="414"/>
        <v>7.2082379862700234</v>
      </c>
      <c r="G1631" s="7">
        <f t="shared" si="414"/>
        <v>7.2082379862700234</v>
      </c>
      <c r="H1631" s="7">
        <f t="shared" si="414"/>
        <v>3.2036613272311212</v>
      </c>
      <c r="I1631" s="7">
        <f t="shared" si="414"/>
        <v>25.972540045766589</v>
      </c>
      <c r="J1631" s="7">
        <f t="shared" si="414"/>
        <v>18.878718535469108</v>
      </c>
      <c r="K1631" s="7">
        <f t="shared" si="414"/>
        <v>2.1739130434782608</v>
      </c>
      <c r="L1631" s="7">
        <f t="shared" si="414"/>
        <v>1.8306636155606408</v>
      </c>
      <c r="M1631" s="7">
        <f t="shared" si="414"/>
        <v>4.1189931350114417</v>
      </c>
      <c r="N1631" s="7">
        <f t="shared" si="414"/>
        <v>4.0045766590389018</v>
      </c>
      <c r="O1631" s="7">
        <f t="shared" si="414"/>
        <v>17.391304347826086</v>
      </c>
      <c r="P1631" s="7">
        <f t="shared" si="414"/>
        <v>37.757437070938217</v>
      </c>
      <c r="Q1631" s="7">
        <f t="shared" si="414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7</v>
      </c>
      <c r="E1632" s="7">
        <f t="shared" ref="E1632:Q1632" si="415">E426/$Q426*100</f>
        <v>23.570190641247834</v>
      </c>
      <c r="F1632" s="7">
        <f t="shared" si="415"/>
        <v>9.9653379549393417</v>
      </c>
      <c r="G1632" s="7">
        <f t="shared" si="415"/>
        <v>7.7123050259965336</v>
      </c>
      <c r="H1632" s="7">
        <f t="shared" si="415"/>
        <v>2.4263431542461005</v>
      </c>
      <c r="I1632" s="7">
        <f t="shared" si="415"/>
        <v>17.504332755632582</v>
      </c>
      <c r="J1632" s="7">
        <f t="shared" si="415"/>
        <v>8.752166377816291</v>
      </c>
      <c r="K1632" s="7">
        <f t="shared" si="415"/>
        <v>2.0797227036395149</v>
      </c>
      <c r="L1632" s="7">
        <f t="shared" si="415"/>
        <v>0.95320623916811087</v>
      </c>
      <c r="M1632" s="7">
        <f t="shared" si="415"/>
        <v>5.2859618717504331</v>
      </c>
      <c r="N1632" s="7">
        <f t="shared" si="415"/>
        <v>2.8596187175043331</v>
      </c>
      <c r="O1632" s="7">
        <f t="shared" si="415"/>
        <v>16.724436741767764</v>
      </c>
      <c r="P1632" s="7">
        <f t="shared" si="415"/>
        <v>42.201039861351816</v>
      </c>
      <c r="Q1632" s="7">
        <f t="shared" si="415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16">E427/$Q427*100</f>
        <v>18.7192118226601</v>
      </c>
      <c r="F1633" s="7">
        <f t="shared" si="416"/>
        <v>9.014778325123153</v>
      </c>
      <c r="G1633" s="7">
        <f t="shared" si="416"/>
        <v>7.7832512315270943</v>
      </c>
      <c r="H1633" s="7">
        <f t="shared" si="416"/>
        <v>2.7093596059113301</v>
      </c>
      <c r="I1633" s="7">
        <f t="shared" si="416"/>
        <v>20.591133004926107</v>
      </c>
      <c r="J1633" s="7">
        <f t="shared" si="416"/>
        <v>12.906403940886699</v>
      </c>
      <c r="K1633" s="7">
        <f t="shared" si="416"/>
        <v>1.9704433497536946</v>
      </c>
      <c r="L1633" s="7">
        <f t="shared" si="416"/>
        <v>1.7733990147783252</v>
      </c>
      <c r="M1633" s="7">
        <f t="shared" si="416"/>
        <v>4.6305418719211824</v>
      </c>
      <c r="N1633" s="7">
        <f t="shared" si="416"/>
        <v>3.3990147783251232</v>
      </c>
      <c r="O1633" s="7">
        <f t="shared" si="416"/>
        <v>17.487684729064039</v>
      </c>
      <c r="P1633" s="7">
        <f t="shared" si="416"/>
        <v>40.541871921182263</v>
      </c>
      <c r="Q1633" s="7">
        <f t="shared" si="416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6</v>
      </c>
      <c r="E1634" s="7">
        <f t="shared" ref="E1634:Q1634" si="417">E428/$Q428*100</f>
        <v>2.7030409210361657</v>
      </c>
      <c r="F1634" s="7">
        <f t="shared" si="417"/>
        <v>7.0954824177199356</v>
      </c>
      <c r="G1634" s="7">
        <f t="shared" si="417"/>
        <v>1.3765486171943435</v>
      </c>
      <c r="H1634" s="7">
        <f t="shared" si="417"/>
        <v>0.3754223501439119</v>
      </c>
      <c r="I1634" s="7">
        <f t="shared" si="417"/>
        <v>6.3696658741083727</v>
      </c>
      <c r="J1634" s="7">
        <f t="shared" si="417"/>
        <v>3.8668502064822925</v>
      </c>
      <c r="K1634" s="7">
        <f t="shared" si="417"/>
        <v>0.63821799524465028</v>
      </c>
      <c r="L1634" s="7">
        <f t="shared" si="417"/>
        <v>0.41296458515830309</v>
      </c>
      <c r="M1634" s="7">
        <f t="shared" si="417"/>
        <v>4.0921036165686395</v>
      </c>
      <c r="N1634" s="7">
        <f t="shared" si="417"/>
        <v>0.725816543611563</v>
      </c>
      <c r="O1634" s="7">
        <f t="shared" si="417"/>
        <v>8.334376173194844</v>
      </c>
      <c r="P1634" s="7">
        <f t="shared" si="417"/>
        <v>73.945688900012513</v>
      </c>
      <c r="Q1634" s="7">
        <f t="shared" si="417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7</v>
      </c>
      <c r="E1635" s="7">
        <f t="shared" ref="E1635:Q1635" si="418">E429/$Q429*100</f>
        <v>4.997930463576159</v>
      </c>
      <c r="F1635" s="7">
        <f t="shared" si="418"/>
        <v>7.5951986754966896</v>
      </c>
      <c r="G1635" s="7">
        <f t="shared" si="418"/>
        <v>2.4627483443708611</v>
      </c>
      <c r="H1635" s="7">
        <f t="shared" si="418"/>
        <v>0.32077814569536423</v>
      </c>
      <c r="I1635" s="7">
        <f t="shared" si="418"/>
        <v>4.7495860927152318</v>
      </c>
      <c r="J1635" s="7">
        <f t="shared" si="418"/>
        <v>1.5107615894039736</v>
      </c>
      <c r="K1635" s="7">
        <f t="shared" si="418"/>
        <v>0.35182119205298013</v>
      </c>
      <c r="L1635" s="7">
        <f t="shared" si="418"/>
        <v>0.35182119205298013</v>
      </c>
      <c r="M1635" s="7">
        <f t="shared" si="418"/>
        <v>6.4362582781456954</v>
      </c>
      <c r="N1635" s="7">
        <f t="shared" si="418"/>
        <v>0.51738410596026496</v>
      </c>
      <c r="O1635" s="7">
        <f t="shared" si="418"/>
        <v>8.4747516556291398</v>
      </c>
      <c r="P1635" s="7">
        <f t="shared" si="418"/>
        <v>72.620033112582789</v>
      </c>
      <c r="Q1635" s="7">
        <f t="shared" si="418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19">E430/$Q430*100</f>
        <v>3.9705465873690171</v>
      </c>
      <c r="F1636" s="7">
        <f t="shared" si="419"/>
        <v>7.3690172755593322</v>
      </c>
      <c r="G1636" s="7">
        <f t="shared" si="419"/>
        <v>1.9767771169640329</v>
      </c>
      <c r="H1636" s="7">
        <f t="shared" si="419"/>
        <v>0.33418295100538092</v>
      </c>
      <c r="I1636" s="7">
        <f t="shared" si="419"/>
        <v>5.4658736901727556</v>
      </c>
      <c r="J1636" s="7">
        <f t="shared" si="419"/>
        <v>2.5828377230246389</v>
      </c>
      <c r="K1636" s="7">
        <f t="shared" si="419"/>
        <v>0.45879354290569241</v>
      </c>
      <c r="L1636" s="7">
        <f t="shared" si="419"/>
        <v>0.37383177570093462</v>
      </c>
      <c r="M1636" s="7">
        <f t="shared" si="419"/>
        <v>5.3809119229679983</v>
      </c>
      <c r="N1636" s="7">
        <f t="shared" si="419"/>
        <v>0.58340413480600395</v>
      </c>
      <c r="O1636" s="7">
        <f t="shared" si="419"/>
        <v>8.4225431888983291</v>
      </c>
      <c r="P1636" s="7">
        <f t="shared" si="419"/>
        <v>73.169073916737474</v>
      </c>
      <c r="Q1636" s="7">
        <f t="shared" si="419"/>
        <v>100</v>
      </c>
      <c r="R1636"/>
    </row>
    <row r="1637" spans="1:18" ht="14.25" x14ac:dyDescent="0.45">
      <c r="A1637" s="6">
        <v>421</v>
      </c>
      <c r="B1637" s="4" t="s">
        <v>78</v>
      </c>
      <c r="C1637" s="4" t="s">
        <v>5</v>
      </c>
      <c r="D1637" s="4" t="s">
        <v>6</v>
      </c>
      <c r="E1637" s="7">
        <f t="shared" ref="E1637:Q1637" si="420">E431/$Q431*100</f>
        <v>0</v>
      </c>
      <c r="F1637" s="7">
        <f t="shared" si="420"/>
        <v>4.032258064516129</v>
      </c>
      <c r="G1637" s="7">
        <f t="shared" si="420"/>
        <v>1.0752688172043012</v>
      </c>
      <c r="H1637" s="7">
        <f t="shared" si="420"/>
        <v>0</v>
      </c>
      <c r="I1637" s="7">
        <f t="shared" si="420"/>
        <v>0</v>
      </c>
      <c r="J1637" s="7">
        <f t="shared" si="420"/>
        <v>0</v>
      </c>
      <c r="K1637" s="7">
        <f t="shared" si="420"/>
        <v>0</v>
      </c>
      <c r="L1637" s="7">
        <f t="shared" si="420"/>
        <v>0</v>
      </c>
      <c r="M1637" s="7">
        <f t="shared" si="420"/>
        <v>1.6129032258064515</v>
      </c>
      <c r="N1637" s="7">
        <f t="shared" si="420"/>
        <v>0</v>
      </c>
      <c r="O1637" s="7">
        <f t="shared" si="420"/>
        <v>3.763440860215054</v>
      </c>
      <c r="P1637" s="7">
        <f t="shared" si="420"/>
        <v>90.86021505376344</v>
      </c>
      <c r="Q1637" s="7">
        <f t="shared" si="420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7</v>
      </c>
      <c r="E1638" s="7">
        <f t="shared" ref="E1638:Q1638" si="421">E432/$Q432*100</f>
        <v>0</v>
      </c>
      <c r="F1638" s="7">
        <f t="shared" si="421"/>
        <v>5.5263157894736841</v>
      </c>
      <c r="G1638" s="7">
        <f t="shared" si="421"/>
        <v>0</v>
      </c>
      <c r="H1638" s="7">
        <f t="shared" si="421"/>
        <v>0</v>
      </c>
      <c r="I1638" s="7">
        <f t="shared" si="421"/>
        <v>0</v>
      </c>
      <c r="J1638" s="7">
        <f t="shared" si="421"/>
        <v>0</v>
      </c>
      <c r="K1638" s="7">
        <f t="shared" si="421"/>
        <v>0</v>
      </c>
      <c r="L1638" s="7">
        <f t="shared" si="421"/>
        <v>0</v>
      </c>
      <c r="M1638" s="7">
        <f t="shared" si="421"/>
        <v>1.5789473684210527</v>
      </c>
      <c r="N1638" s="7">
        <f t="shared" si="421"/>
        <v>0</v>
      </c>
      <c r="O1638" s="7">
        <f t="shared" si="421"/>
        <v>2.6315789473684208</v>
      </c>
      <c r="P1638" s="7">
        <f t="shared" si="421"/>
        <v>90.26315789473685</v>
      </c>
      <c r="Q1638" s="7">
        <f t="shared" si="421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22">E433/$Q433*100</f>
        <v>0</v>
      </c>
      <c r="F1639" s="7">
        <f t="shared" si="422"/>
        <v>4.774535809018567</v>
      </c>
      <c r="G1639" s="7">
        <f t="shared" si="422"/>
        <v>0.66312997347480107</v>
      </c>
      <c r="H1639" s="7">
        <f t="shared" si="422"/>
        <v>0</v>
      </c>
      <c r="I1639" s="7">
        <f t="shared" si="422"/>
        <v>0</v>
      </c>
      <c r="J1639" s="7">
        <f t="shared" si="422"/>
        <v>0</v>
      </c>
      <c r="K1639" s="7">
        <f t="shared" si="422"/>
        <v>0</v>
      </c>
      <c r="L1639" s="7">
        <f t="shared" si="422"/>
        <v>0</v>
      </c>
      <c r="M1639" s="7">
        <f t="shared" si="422"/>
        <v>1.8567639257294428</v>
      </c>
      <c r="N1639" s="7">
        <f t="shared" si="422"/>
        <v>0</v>
      </c>
      <c r="O1639" s="7">
        <f t="shared" si="422"/>
        <v>2.7851458885941645</v>
      </c>
      <c r="P1639" s="7">
        <f t="shared" si="422"/>
        <v>90.450928381962868</v>
      </c>
      <c r="Q1639" s="7">
        <f t="shared" si="422"/>
        <v>100</v>
      </c>
      <c r="R1639"/>
    </row>
    <row r="1640" spans="1:18" ht="14.25" x14ac:dyDescent="0.45">
      <c r="A1640" s="6">
        <v>424</v>
      </c>
      <c r="B1640" s="4"/>
      <c r="C1640" s="4" t="s">
        <v>8</v>
      </c>
      <c r="D1640" s="4" t="s">
        <v>6</v>
      </c>
      <c r="E1640" s="7">
        <f t="shared" ref="E1640:Q1640" si="423">E434/$Q434*100</f>
        <v>0</v>
      </c>
      <c r="F1640" s="7">
        <f t="shared" si="423"/>
        <v>11.173184357541899</v>
      </c>
      <c r="G1640" s="7">
        <f t="shared" si="423"/>
        <v>0</v>
      </c>
      <c r="H1640" s="7">
        <f t="shared" si="423"/>
        <v>0</v>
      </c>
      <c r="I1640" s="7">
        <f t="shared" si="423"/>
        <v>0.83798882681564246</v>
      </c>
      <c r="J1640" s="7">
        <f t="shared" si="423"/>
        <v>0</v>
      </c>
      <c r="K1640" s="7">
        <f t="shared" si="423"/>
        <v>0</v>
      </c>
      <c r="L1640" s="7">
        <f t="shared" si="423"/>
        <v>0</v>
      </c>
      <c r="M1640" s="7">
        <f t="shared" si="423"/>
        <v>6.4245810055865924</v>
      </c>
      <c r="N1640" s="7">
        <f t="shared" si="423"/>
        <v>0</v>
      </c>
      <c r="O1640" s="7">
        <f t="shared" si="423"/>
        <v>6.1452513966480442</v>
      </c>
      <c r="P1640" s="7">
        <f t="shared" si="423"/>
        <v>78.212290502793294</v>
      </c>
      <c r="Q1640" s="7">
        <f t="shared" si="423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7</v>
      </c>
      <c r="E1641" s="7">
        <f t="shared" ref="E1641:Q1641" si="424">E435/$Q435*100</f>
        <v>0.94637223974763407</v>
      </c>
      <c r="F1641" s="7">
        <f t="shared" si="424"/>
        <v>7.5709779179810726</v>
      </c>
      <c r="G1641" s="7">
        <f t="shared" si="424"/>
        <v>0</v>
      </c>
      <c r="H1641" s="7">
        <f t="shared" si="424"/>
        <v>0</v>
      </c>
      <c r="I1641" s="7">
        <f t="shared" si="424"/>
        <v>1.2618296529968454</v>
      </c>
      <c r="J1641" s="7">
        <f t="shared" si="424"/>
        <v>0</v>
      </c>
      <c r="K1641" s="7">
        <f t="shared" si="424"/>
        <v>0</v>
      </c>
      <c r="L1641" s="7">
        <f t="shared" si="424"/>
        <v>0</v>
      </c>
      <c r="M1641" s="7">
        <f t="shared" si="424"/>
        <v>14.511041009463725</v>
      </c>
      <c r="N1641" s="7">
        <f t="shared" si="424"/>
        <v>0</v>
      </c>
      <c r="O1641" s="7">
        <f t="shared" si="424"/>
        <v>5.6782334384858046</v>
      </c>
      <c r="P1641" s="7">
        <f t="shared" si="424"/>
        <v>76.34069400630915</v>
      </c>
      <c r="Q1641" s="7">
        <f t="shared" si="424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25">E436/$Q436*100</f>
        <v>0.4437869822485207</v>
      </c>
      <c r="F1642" s="7">
        <f t="shared" si="425"/>
        <v>8.2840236686390547</v>
      </c>
      <c r="G1642" s="7">
        <f t="shared" si="425"/>
        <v>0.73964497041420119</v>
      </c>
      <c r="H1642" s="7">
        <f t="shared" si="425"/>
        <v>0</v>
      </c>
      <c r="I1642" s="7">
        <f t="shared" si="425"/>
        <v>0.8875739644970414</v>
      </c>
      <c r="J1642" s="7">
        <f t="shared" si="425"/>
        <v>0</v>
      </c>
      <c r="K1642" s="7">
        <f t="shared" si="425"/>
        <v>0</v>
      </c>
      <c r="L1642" s="7">
        <f t="shared" si="425"/>
        <v>0</v>
      </c>
      <c r="M1642" s="7">
        <f t="shared" si="425"/>
        <v>9.7633136094674562</v>
      </c>
      <c r="N1642" s="7">
        <f t="shared" si="425"/>
        <v>0</v>
      </c>
      <c r="O1642" s="7">
        <f t="shared" si="425"/>
        <v>6.9526627218934909</v>
      </c>
      <c r="P1642" s="7">
        <f t="shared" si="425"/>
        <v>77.662721893491124</v>
      </c>
      <c r="Q1642" s="7">
        <f t="shared" si="425"/>
        <v>100</v>
      </c>
      <c r="R1642"/>
    </row>
    <row r="1643" spans="1:18" ht="14.25" x14ac:dyDescent="0.45">
      <c r="A1643" s="6">
        <v>427</v>
      </c>
      <c r="B1643" s="4"/>
      <c r="C1643" s="4" t="s">
        <v>9</v>
      </c>
      <c r="D1643" s="4" t="s">
        <v>6</v>
      </c>
      <c r="E1643" s="7">
        <f t="shared" ref="E1643:Q1643" si="426">E437/$Q437*100</f>
        <v>3.0784030784030785</v>
      </c>
      <c r="F1643" s="7">
        <f t="shared" si="426"/>
        <v>6.5897065897065898</v>
      </c>
      <c r="G1643" s="7">
        <f t="shared" si="426"/>
        <v>1.6674683341350007</v>
      </c>
      <c r="H1643" s="7">
        <f t="shared" si="426"/>
        <v>4.8100048100048101E-2</v>
      </c>
      <c r="I1643" s="7">
        <f t="shared" si="426"/>
        <v>2.1164021164021163</v>
      </c>
      <c r="J1643" s="7">
        <f t="shared" si="426"/>
        <v>1.8117684784351451</v>
      </c>
      <c r="K1643" s="7">
        <f t="shared" si="426"/>
        <v>0.32066698733365401</v>
      </c>
      <c r="L1643" s="7">
        <f t="shared" si="426"/>
        <v>0.62530062530062536</v>
      </c>
      <c r="M1643" s="7">
        <f t="shared" si="426"/>
        <v>5.9483726150392817</v>
      </c>
      <c r="N1643" s="7">
        <f t="shared" si="426"/>
        <v>0.4329004329004329</v>
      </c>
      <c r="O1643" s="7">
        <f t="shared" si="426"/>
        <v>4.6015712682379348</v>
      </c>
      <c r="P1643" s="7">
        <f t="shared" si="426"/>
        <v>78.114478114478118</v>
      </c>
      <c r="Q1643" s="7">
        <f t="shared" si="426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7</v>
      </c>
      <c r="E1644" s="7">
        <f t="shared" ref="E1644:Q1644" si="427">E438/$Q438*100</f>
        <v>4.667291471415183</v>
      </c>
      <c r="F1644" s="7">
        <f t="shared" si="427"/>
        <v>7.853795688847236</v>
      </c>
      <c r="G1644" s="7">
        <f t="shared" si="427"/>
        <v>1.7619493908153701</v>
      </c>
      <c r="H1644" s="7">
        <f t="shared" si="427"/>
        <v>0.11246485473289597</v>
      </c>
      <c r="I1644" s="7">
        <f t="shared" si="427"/>
        <v>1.499531396438613</v>
      </c>
      <c r="J1644" s="7">
        <f t="shared" si="427"/>
        <v>0.82474226804123718</v>
      </c>
      <c r="K1644" s="7">
        <f t="shared" si="427"/>
        <v>0.2061855670103093</v>
      </c>
      <c r="L1644" s="7">
        <f t="shared" si="427"/>
        <v>0.67478912839737581</v>
      </c>
      <c r="M1644" s="7">
        <f t="shared" si="427"/>
        <v>8.1162136832239931</v>
      </c>
      <c r="N1644" s="7">
        <f t="shared" si="427"/>
        <v>0.22492970946579194</v>
      </c>
      <c r="O1644" s="7">
        <f t="shared" si="427"/>
        <v>6.9165885660731021</v>
      </c>
      <c r="P1644" s="7">
        <f t="shared" si="427"/>
        <v>75.257731958762889</v>
      </c>
      <c r="Q1644" s="7">
        <f t="shared" si="427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28">E439/$Q439*100</f>
        <v>3.8534646621738382</v>
      </c>
      <c r="F1645" s="7">
        <f t="shared" si="428"/>
        <v>7.1971660618627959</v>
      </c>
      <c r="G1645" s="7">
        <f t="shared" si="428"/>
        <v>1.6761707274926558</v>
      </c>
      <c r="H1645" s="7">
        <f t="shared" si="428"/>
        <v>4.3200276481769481E-2</v>
      </c>
      <c r="I1645" s="7">
        <f t="shared" si="428"/>
        <v>1.8230516675306723</v>
      </c>
      <c r="J1645" s="7">
        <f t="shared" si="428"/>
        <v>1.3478486262312079</v>
      </c>
      <c r="K1645" s="7">
        <f t="shared" si="428"/>
        <v>0.32832210126144806</v>
      </c>
      <c r="L1645" s="7">
        <f t="shared" si="428"/>
        <v>0.63936409193018839</v>
      </c>
      <c r="M1645" s="7">
        <f t="shared" si="428"/>
        <v>6.9206842923794714</v>
      </c>
      <c r="N1645" s="7">
        <f t="shared" si="428"/>
        <v>0.29376188007603249</v>
      </c>
      <c r="O1645" s="7">
        <f t="shared" si="428"/>
        <v>5.702436495593572</v>
      </c>
      <c r="P1645" s="7">
        <f t="shared" si="428"/>
        <v>76.775531363400731</v>
      </c>
      <c r="Q1645" s="7">
        <f t="shared" si="428"/>
        <v>100</v>
      </c>
      <c r="R1645"/>
    </row>
    <row r="1646" spans="1:18" ht="14.25" x14ac:dyDescent="0.45">
      <c r="A1646" s="6">
        <v>430</v>
      </c>
      <c r="B1646" s="4"/>
      <c r="C1646" s="4" t="s">
        <v>10</v>
      </c>
      <c r="D1646" s="4" t="s">
        <v>6</v>
      </c>
      <c r="E1646" s="7">
        <f t="shared" ref="E1646:Q1646" si="429">E440/$Q440*100</f>
        <v>22.145877378435518</v>
      </c>
      <c r="F1646" s="7">
        <f t="shared" si="429"/>
        <v>6.7124735729386886</v>
      </c>
      <c r="G1646" s="7">
        <f t="shared" si="429"/>
        <v>12.684989429175475</v>
      </c>
      <c r="H1646" s="7">
        <f t="shared" si="429"/>
        <v>5.7082452431289639</v>
      </c>
      <c r="I1646" s="7">
        <f t="shared" si="429"/>
        <v>15.803382663847781</v>
      </c>
      <c r="J1646" s="7">
        <f t="shared" si="429"/>
        <v>22.727272727272727</v>
      </c>
      <c r="K1646" s="7">
        <f t="shared" si="429"/>
        <v>4.3868921775898517</v>
      </c>
      <c r="L1646" s="7">
        <f t="shared" si="429"/>
        <v>7.0824524312896404</v>
      </c>
      <c r="M1646" s="7">
        <f t="shared" si="429"/>
        <v>8.5623678646934458</v>
      </c>
      <c r="N1646" s="7">
        <f t="shared" si="429"/>
        <v>5.0211416490486256</v>
      </c>
      <c r="O1646" s="7">
        <f t="shared" si="429"/>
        <v>12.579281183932348</v>
      </c>
      <c r="P1646" s="7">
        <f t="shared" si="429"/>
        <v>33.7737843551797</v>
      </c>
      <c r="Q1646" s="7">
        <f t="shared" si="429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7</v>
      </c>
      <c r="E1647" s="7">
        <f t="shared" ref="E1647:Q1647" si="430">E441/$Q441*100</f>
        <v>37.061183550651954</v>
      </c>
      <c r="F1647" s="7">
        <f t="shared" si="430"/>
        <v>9.9799398194583748</v>
      </c>
      <c r="G1647" s="7">
        <f t="shared" si="430"/>
        <v>10.531594784353059</v>
      </c>
      <c r="H1647" s="7">
        <f t="shared" si="430"/>
        <v>7.8736208625877628</v>
      </c>
      <c r="I1647" s="7">
        <f t="shared" si="430"/>
        <v>9.2276830491474424</v>
      </c>
      <c r="J1647" s="7">
        <f t="shared" si="430"/>
        <v>11.484453360080241</v>
      </c>
      <c r="K1647" s="7">
        <f t="shared" si="430"/>
        <v>2.9588766298896689</v>
      </c>
      <c r="L1647" s="7">
        <f t="shared" si="430"/>
        <v>6.168505516549649</v>
      </c>
      <c r="M1647" s="7">
        <f t="shared" si="430"/>
        <v>10.581745235707121</v>
      </c>
      <c r="N1647" s="7">
        <f t="shared" si="430"/>
        <v>3.8615847542627884</v>
      </c>
      <c r="O1647" s="7">
        <f t="shared" si="430"/>
        <v>16.399197592778336</v>
      </c>
      <c r="P1647" s="7">
        <f t="shared" si="430"/>
        <v>31.193580742226679</v>
      </c>
      <c r="Q1647" s="7">
        <f t="shared" si="430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31">E442/$Q442*100</f>
        <v>29.693535925830545</v>
      </c>
      <c r="F1648" s="7">
        <f t="shared" si="431"/>
        <v>8.4985835694050991</v>
      </c>
      <c r="G1648" s="7">
        <f t="shared" si="431"/>
        <v>11.640484161730621</v>
      </c>
      <c r="H1648" s="7">
        <f t="shared" si="431"/>
        <v>6.8246201390677319</v>
      </c>
      <c r="I1648" s="7">
        <f t="shared" si="431"/>
        <v>12.464589235127479</v>
      </c>
      <c r="J1648" s="7">
        <f t="shared" si="431"/>
        <v>17.022920422353849</v>
      </c>
      <c r="K1648" s="7">
        <f t="shared" si="431"/>
        <v>3.6312129796549062</v>
      </c>
      <c r="L1648" s="7">
        <f t="shared" si="431"/>
        <v>6.412567602369303</v>
      </c>
      <c r="M1648" s="7">
        <f t="shared" si="431"/>
        <v>9.3999484934329125</v>
      </c>
      <c r="N1648" s="7">
        <f t="shared" si="431"/>
        <v>4.4810713365954156</v>
      </c>
      <c r="O1648" s="7">
        <f t="shared" si="431"/>
        <v>14.653618336337884</v>
      </c>
      <c r="P1648" s="7">
        <f t="shared" si="431"/>
        <v>32.500643832088592</v>
      </c>
      <c r="Q1648" s="7">
        <f t="shared" si="431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6</v>
      </c>
      <c r="E1649" s="7">
        <f t="shared" ref="E1649:Q1649" si="432">E443/$Q443*100</f>
        <v>6.883322049198827</v>
      </c>
      <c r="F1649" s="7">
        <f t="shared" si="432"/>
        <v>6.6802076280749274</v>
      </c>
      <c r="G1649" s="7">
        <f t="shared" si="432"/>
        <v>3.915594673888513</v>
      </c>
      <c r="H1649" s="7">
        <f t="shared" si="432"/>
        <v>1.2074023922365154</v>
      </c>
      <c r="I1649" s="7">
        <f t="shared" si="432"/>
        <v>4.9311667795080112</v>
      </c>
      <c r="J1649" s="7">
        <f t="shared" si="432"/>
        <v>6.1047167682238772</v>
      </c>
      <c r="K1649" s="7">
        <f t="shared" si="432"/>
        <v>1.1284134506883321</v>
      </c>
      <c r="L1649" s="7">
        <f t="shared" si="432"/>
        <v>1.8618821936357481</v>
      </c>
      <c r="M1649" s="7">
        <f t="shared" si="432"/>
        <v>6.2739787858271265</v>
      </c>
      <c r="N1649" s="7">
        <f t="shared" si="432"/>
        <v>1.3653802753328819</v>
      </c>
      <c r="O1649" s="7">
        <f t="shared" si="432"/>
        <v>6.3642518618821935</v>
      </c>
      <c r="P1649" s="7">
        <f t="shared" si="432"/>
        <v>69.273301737756711</v>
      </c>
      <c r="Q1649" s="7">
        <f t="shared" si="432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7</v>
      </c>
      <c r="E1650" s="7">
        <f t="shared" ref="E1650:Q1650" si="433">E444/$Q444*100</f>
        <v>12.328596360009973</v>
      </c>
      <c r="F1650" s="7">
        <f t="shared" si="433"/>
        <v>8.277237596609325</v>
      </c>
      <c r="G1650" s="7">
        <f t="shared" si="433"/>
        <v>3.7771129394166039</v>
      </c>
      <c r="H1650" s="7">
        <f t="shared" si="433"/>
        <v>1.9820493642483172</v>
      </c>
      <c r="I1650" s="7">
        <f t="shared" si="433"/>
        <v>3.3158813263525309</v>
      </c>
      <c r="J1650" s="7">
        <f t="shared" si="433"/>
        <v>3.4280727998005487</v>
      </c>
      <c r="K1650" s="7">
        <f t="shared" si="433"/>
        <v>0.98479182248815755</v>
      </c>
      <c r="L1650" s="7">
        <f t="shared" si="433"/>
        <v>2.0194465220643232</v>
      </c>
      <c r="M1650" s="7">
        <f t="shared" si="433"/>
        <v>8.6013462976813759</v>
      </c>
      <c r="N1650" s="7">
        <f t="shared" si="433"/>
        <v>1.0720518573921716</v>
      </c>
      <c r="O1650" s="7">
        <f t="shared" si="433"/>
        <v>9.0875093492894532</v>
      </c>
      <c r="P1650" s="7">
        <f t="shared" si="433"/>
        <v>65.02119172276241</v>
      </c>
      <c r="Q1650" s="7">
        <f t="shared" si="433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34">E445/$Q445*100</f>
        <v>9.5001184553423368</v>
      </c>
      <c r="F1651" s="7">
        <f t="shared" si="434"/>
        <v>7.4330727315801939</v>
      </c>
      <c r="G1651" s="7">
        <f t="shared" si="434"/>
        <v>3.8734896943852166</v>
      </c>
      <c r="H1651" s="7">
        <f t="shared" si="434"/>
        <v>1.6050698886519783</v>
      </c>
      <c r="I1651" s="7">
        <f t="shared" si="434"/>
        <v>4.1814735844586597</v>
      </c>
      <c r="J1651" s="7">
        <f t="shared" si="434"/>
        <v>4.8389007344231221</v>
      </c>
      <c r="K1651" s="7">
        <f t="shared" si="434"/>
        <v>1.0542525467898602</v>
      </c>
      <c r="L1651" s="7">
        <f t="shared" si="434"/>
        <v>1.9485903814262024</v>
      </c>
      <c r="M1651" s="7">
        <f t="shared" si="434"/>
        <v>7.391613361762615</v>
      </c>
      <c r="N1651" s="7">
        <f t="shared" si="434"/>
        <v>1.2437810945273633</v>
      </c>
      <c r="O1651" s="7">
        <f t="shared" si="434"/>
        <v>7.6403695806680885</v>
      </c>
      <c r="P1651" s="7">
        <f t="shared" si="434"/>
        <v>67.282634446813546</v>
      </c>
      <c r="Q1651" s="7">
        <f t="shared" si="434"/>
        <v>100</v>
      </c>
      <c r="R1651"/>
    </row>
    <row r="1652" spans="1:18" ht="14.25" x14ac:dyDescent="0.45">
      <c r="A1652" s="6">
        <v>436</v>
      </c>
      <c r="B1652" s="4" t="s">
        <v>79</v>
      </c>
      <c r="C1652" s="4" t="s">
        <v>5</v>
      </c>
      <c r="D1652" s="4" t="s">
        <v>6</v>
      </c>
      <c r="E1652" s="7">
        <f t="shared" ref="E1652:Q1652" si="435">E446/$Q446*100</f>
        <v>0</v>
      </c>
      <c r="F1652" s="7">
        <f t="shared" si="435"/>
        <v>5.5555555555555554</v>
      </c>
      <c r="G1652" s="7">
        <f t="shared" si="435"/>
        <v>0</v>
      </c>
      <c r="H1652" s="7">
        <f t="shared" si="435"/>
        <v>0</v>
      </c>
      <c r="I1652" s="7">
        <f t="shared" si="435"/>
        <v>0</v>
      </c>
      <c r="J1652" s="7">
        <f t="shared" si="435"/>
        <v>2.5641025641025639</v>
      </c>
      <c r="K1652" s="7">
        <f t="shared" si="435"/>
        <v>0</v>
      </c>
      <c r="L1652" s="7">
        <f t="shared" si="435"/>
        <v>0</v>
      </c>
      <c r="M1652" s="7">
        <f t="shared" si="435"/>
        <v>0</v>
      </c>
      <c r="N1652" s="7">
        <f t="shared" si="435"/>
        <v>0</v>
      </c>
      <c r="O1652" s="7">
        <f t="shared" si="435"/>
        <v>2.5641025641025639</v>
      </c>
      <c r="P1652" s="7">
        <f t="shared" si="435"/>
        <v>92.307692307692307</v>
      </c>
      <c r="Q1652" s="7">
        <f t="shared" si="435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7</v>
      </c>
      <c r="E1653" s="7">
        <f t="shared" ref="E1653:Q1653" si="436">E447/$Q447*100</f>
        <v>0</v>
      </c>
      <c r="F1653" s="7">
        <f t="shared" si="436"/>
        <v>1.153846153846154</v>
      </c>
      <c r="G1653" s="7">
        <f t="shared" si="436"/>
        <v>0</v>
      </c>
      <c r="H1653" s="7">
        <f t="shared" si="436"/>
        <v>0</v>
      </c>
      <c r="I1653" s="7">
        <f t="shared" si="436"/>
        <v>0</v>
      </c>
      <c r="J1653" s="7">
        <f t="shared" si="436"/>
        <v>0</v>
      </c>
      <c r="K1653" s="7">
        <f t="shared" si="436"/>
        <v>0</v>
      </c>
      <c r="L1653" s="7">
        <f t="shared" si="436"/>
        <v>0</v>
      </c>
      <c r="M1653" s="7">
        <f t="shared" si="436"/>
        <v>1.5384615384615385</v>
      </c>
      <c r="N1653" s="7">
        <f t="shared" si="436"/>
        <v>0</v>
      </c>
      <c r="O1653" s="7">
        <f t="shared" si="436"/>
        <v>1.153846153846154</v>
      </c>
      <c r="P1653" s="7">
        <f t="shared" si="436"/>
        <v>93.84615384615384</v>
      </c>
      <c r="Q1653" s="7">
        <f t="shared" si="436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37">E448/$Q448*100</f>
        <v>0</v>
      </c>
      <c r="F1654" s="7">
        <f t="shared" si="437"/>
        <v>3.024193548387097</v>
      </c>
      <c r="G1654" s="7">
        <f t="shared" si="437"/>
        <v>0</v>
      </c>
      <c r="H1654" s="7">
        <f t="shared" si="437"/>
        <v>0</v>
      </c>
      <c r="I1654" s="7">
        <f t="shared" si="437"/>
        <v>0</v>
      </c>
      <c r="J1654" s="7">
        <f t="shared" si="437"/>
        <v>1.2096774193548387</v>
      </c>
      <c r="K1654" s="7">
        <f t="shared" si="437"/>
        <v>0.80645161290322576</v>
      </c>
      <c r="L1654" s="7">
        <f t="shared" si="437"/>
        <v>0</v>
      </c>
      <c r="M1654" s="7">
        <f t="shared" si="437"/>
        <v>0.60483870967741937</v>
      </c>
      <c r="N1654" s="7">
        <f t="shared" si="437"/>
        <v>0</v>
      </c>
      <c r="O1654" s="7">
        <f t="shared" si="437"/>
        <v>2.82258064516129</v>
      </c>
      <c r="P1654" s="7">
        <f t="shared" si="437"/>
        <v>93.548387096774192</v>
      </c>
      <c r="Q1654" s="7">
        <f t="shared" si="437"/>
        <v>100</v>
      </c>
      <c r="R1654"/>
    </row>
    <row r="1655" spans="1:18" ht="14.25" x14ac:dyDescent="0.45">
      <c r="A1655" s="6">
        <v>439</v>
      </c>
      <c r="B1655" s="4"/>
      <c r="C1655" s="4" t="s">
        <v>8</v>
      </c>
      <c r="D1655" s="4" t="s">
        <v>6</v>
      </c>
      <c r="E1655" s="7">
        <f t="shared" ref="E1655:Q1655" si="438">E449/$Q449*100</f>
        <v>0.75093867334167708</v>
      </c>
      <c r="F1655" s="7">
        <f t="shared" si="438"/>
        <v>1.5018773466833542</v>
      </c>
      <c r="G1655" s="7">
        <f t="shared" si="438"/>
        <v>0</v>
      </c>
      <c r="H1655" s="7">
        <f t="shared" si="438"/>
        <v>0</v>
      </c>
      <c r="I1655" s="7">
        <f t="shared" si="438"/>
        <v>0</v>
      </c>
      <c r="J1655" s="7">
        <f t="shared" si="438"/>
        <v>0</v>
      </c>
      <c r="K1655" s="7">
        <f t="shared" si="438"/>
        <v>0</v>
      </c>
      <c r="L1655" s="7">
        <f t="shared" si="438"/>
        <v>0</v>
      </c>
      <c r="M1655" s="7">
        <f t="shared" si="438"/>
        <v>1.6270337922403004</v>
      </c>
      <c r="N1655" s="7">
        <f t="shared" si="438"/>
        <v>0</v>
      </c>
      <c r="O1655" s="7">
        <f t="shared" si="438"/>
        <v>1.3767209011264081</v>
      </c>
      <c r="P1655" s="7">
        <f t="shared" si="438"/>
        <v>95.994993742177726</v>
      </c>
      <c r="Q1655" s="7">
        <f t="shared" si="438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7</v>
      </c>
      <c r="E1656" s="7">
        <f t="shared" ref="E1656:Q1656" si="439">E450/$Q450*100</f>
        <v>0</v>
      </c>
      <c r="F1656" s="7">
        <f t="shared" si="439"/>
        <v>1.5604681404421328</v>
      </c>
      <c r="G1656" s="7">
        <f t="shared" si="439"/>
        <v>0</v>
      </c>
      <c r="H1656" s="7">
        <f t="shared" si="439"/>
        <v>0</v>
      </c>
      <c r="I1656" s="7">
        <f t="shared" si="439"/>
        <v>0</v>
      </c>
      <c r="J1656" s="7">
        <f t="shared" si="439"/>
        <v>0</v>
      </c>
      <c r="K1656" s="7">
        <f t="shared" si="439"/>
        <v>0</v>
      </c>
      <c r="L1656" s="7">
        <f t="shared" si="439"/>
        <v>0</v>
      </c>
      <c r="M1656" s="7">
        <f t="shared" si="439"/>
        <v>2.2106631989596877</v>
      </c>
      <c r="N1656" s="7">
        <f t="shared" si="439"/>
        <v>0</v>
      </c>
      <c r="O1656" s="7">
        <f t="shared" si="439"/>
        <v>1.4304291287386215</v>
      </c>
      <c r="P1656" s="7">
        <f t="shared" si="439"/>
        <v>93.888166449934985</v>
      </c>
      <c r="Q1656" s="7">
        <f t="shared" si="439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40">E451/$Q451*100</f>
        <v>0.25559105431309903</v>
      </c>
      <c r="F1657" s="7">
        <f t="shared" si="440"/>
        <v>1.9169329073482428</v>
      </c>
      <c r="G1657" s="7">
        <f t="shared" si="440"/>
        <v>0</v>
      </c>
      <c r="H1657" s="7">
        <f t="shared" si="440"/>
        <v>0</v>
      </c>
      <c r="I1657" s="7">
        <f t="shared" si="440"/>
        <v>0</v>
      </c>
      <c r="J1657" s="7">
        <f t="shared" si="440"/>
        <v>0</v>
      </c>
      <c r="K1657" s="7">
        <f t="shared" si="440"/>
        <v>0</v>
      </c>
      <c r="L1657" s="7">
        <f t="shared" si="440"/>
        <v>0</v>
      </c>
      <c r="M1657" s="7">
        <f t="shared" si="440"/>
        <v>1.6613418530351438</v>
      </c>
      <c r="N1657" s="7">
        <f t="shared" si="440"/>
        <v>0</v>
      </c>
      <c r="O1657" s="7">
        <f t="shared" si="440"/>
        <v>1.5974440894568689</v>
      </c>
      <c r="P1657" s="7">
        <f t="shared" si="440"/>
        <v>95.143769968051117</v>
      </c>
      <c r="Q1657" s="7">
        <f t="shared" si="440"/>
        <v>100</v>
      </c>
      <c r="R1657"/>
    </row>
    <row r="1658" spans="1:18" ht="14.25" x14ac:dyDescent="0.45">
      <c r="A1658" s="6">
        <v>442</v>
      </c>
      <c r="B1658" s="4"/>
      <c r="C1658" s="4" t="s">
        <v>9</v>
      </c>
      <c r="D1658" s="4" t="s">
        <v>6</v>
      </c>
      <c r="E1658" s="7">
        <f t="shared" ref="E1658:Q1658" si="441">E452/$Q452*100</f>
        <v>1.7023833366713399</v>
      </c>
      <c r="F1658" s="7">
        <f t="shared" si="441"/>
        <v>3.8854396154616464</v>
      </c>
      <c r="G1658" s="7">
        <f t="shared" si="441"/>
        <v>0.56078509913879437</v>
      </c>
      <c r="H1658" s="7">
        <f t="shared" si="441"/>
        <v>6.0084117764870819E-2</v>
      </c>
      <c r="I1658" s="7">
        <f t="shared" si="441"/>
        <v>5.7480472661726418</v>
      </c>
      <c r="J1658" s="7">
        <f t="shared" si="441"/>
        <v>1.3819347085920288</v>
      </c>
      <c r="K1658" s="7">
        <f t="shared" si="441"/>
        <v>0.66092529541357903</v>
      </c>
      <c r="L1658" s="7">
        <f t="shared" si="441"/>
        <v>0.30042058882435413</v>
      </c>
      <c r="M1658" s="7">
        <f t="shared" si="441"/>
        <v>2.403364710594833</v>
      </c>
      <c r="N1658" s="7">
        <f t="shared" si="441"/>
        <v>0.40056078509913878</v>
      </c>
      <c r="O1658" s="7">
        <f t="shared" si="441"/>
        <v>7.2501502102944118</v>
      </c>
      <c r="P1658" s="7">
        <f t="shared" si="441"/>
        <v>80.292409373122382</v>
      </c>
      <c r="Q1658" s="7">
        <f t="shared" si="441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7</v>
      </c>
      <c r="E1659" s="7">
        <f t="shared" ref="E1659:Q1659" si="442">E453/$Q453*100</f>
        <v>4.1278092034857057</v>
      </c>
      <c r="F1659" s="7">
        <f t="shared" si="442"/>
        <v>4.112521021250573</v>
      </c>
      <c r="G1659" s="7">
        <f t="shared" si="442"/>
        <v>1.2536309432808439</v>
      </c>
      <c r="H1659" s="7">
        <f t="shared" si="442"/>
        <v>4.5864546705396726E-2</v>
      </c>
      <c r="I1659" s="7">
        <f t="shared" si="442"/>
        <v>4.3571319370126895</v>
      </c>
      <c r="J1659" s="7">
        <f t="shared" si="442"/>
        <v>0.76440911175661208</v>
      </c>
      <c r="K1659" s="7">
        <f t="shared" si="442"/>
        <v>0.56566274269989303</v>
      </c>
      <c r="L1659" s="7">
        <f t="shared" si="442"/>
        <v>0.2904754624675126</v>
      </c>
      <c r="M1659" s="7">
        <f t="shared" si="442"/>
        <v>4.0972328390154411</v>
      </c>
      <c r="N1659" s="7">
        <f t="shared" si="442"/>
        <v>0.30576364470264489</v>
      </c>
      <c r="O1659" s="7">
        <f t="shared" si="442"/>
        <v>8.0415838556795602</v>
      </c>
      <c r="P1659" s="7">
        <f t="shared" si="442"/>
        <v>79.101054884574225</v>
      </c>
      <c r="Q1659" s="7">
        <f t="shared" si="442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43">E454/$Q454*100</f>
        <v>3.05998613037448</v>
      </c>
      <c r="F1660" s="7">
        <f t="shared" si="443"/>
        <v>4.030859916782247</v>
      </c>
      <c r="G1660" s="7">
        <f t="shared" si="443"/>
        <v>0.90152565880721214</v>
      </c>
      <c r="H1660" s="7">
        <f t="shared" si="443"/>
        <v>8.6685159500693484E-2</v>
      </c>
      <c r="I1660" s="7">
        <f t="shared" si="443"/>
        <v>4.9583911234396671</v>
      </c>
      <c r="J1660" s="7">
        <f t="shared" si="443"/>
        <v>1.0142163661581138</v>
      </c>
      <c r="K1660" s="7">
        <f t="shared" si="443"/>
        <v>0.61546463245492367</v>
      </c>
      <c r="L1660" s="7">
        <f t="shared" si="443"/>
        <v>0.34674063800277394</v>
      </c>
      <c r="M1660" s="7">
        <f t="shared" si="443"/>
        <v>3.3980582524271843</v>
      </c>
      <c r="N1660" s="7">
        <f t="shared" si="443"/>
        <v>0.34674063800277394</v>
      </c>
      <c r="O1660" s="7">
        <f t="shared" si="443"/>
        <v>7.7063106796116498</v>
      </c>
      <c r="P1660" s="7">
        <f t="shared" si="443"/>
        <v>79.594313453536756</v>
      </c>
      <c r="Q1660" s="7">
        <f t="shared" si="443"/>
        <v>100</v>
      </c>
      <c r="R1660"/>
    </row>
    <row r="1661" spans="1:18" ht="14.25" x14ac:dyDescent="0.45">
      <c r="A1661" s="6">
        <v>445</v>
      </c>
      <c r="B1661" s="4"/>
      <c r="C1661" s="4" t="s">
        <v>10</v>
      </c>
      <c r="D1661" s="4" t="s">
        <v>6</v>
      </c>
      <c r="E1661" s="7">
        <f t="shared" ref="E1661:Q1661" si="444">E455/$Q455*100</f>
        <v>9.201954397394136</v>
      </c>
      <c r="F1661" s="7">
        <f t="shared" si="444"/>
        <v>6.9218241042345277</v>
      </c>
      <c r="G1661" s="7">
        <f t="shared" si="444"/>
        <v>3.664495114006515</v>
      </c>
      <c r="H1661" s="7">
        <f t="shared" si="444"/>
        <v>1.9543973941368076</v>
      </c>
      <c r="I1661" s="7">
        <f t="shared" si="444"/>
        <v>22.719869706840392</v>
      </c>
      <c r="J1661" s="7">
        <f t="shared" si="444"/>
        <v>8.8762214983713346</v>
      </c>
      <c r="K1661" s="7">
        <f t="shared" si="444"/>
        <v>3.0944625407166124</v>
      </c>
      <c r="L1661" s="7">
        <f t="shared" si="444"/>
        <v>1.221498371335505</v>
      </c>
      <c r="M1661" s="7">
        <f t="shared" si="444"/>
        <v>2.9315960912052117</v>
      </c>
      <c r="N1661" s="7">
        <f t="shared" si="444"/>
        <v>5.3745928338762221</v>
      </c>
      <c r="O1661" s="7">
        <f t="shared" si="444"/>
        <v>17.752442996742669</v>
      </c>
      <c r="P1661" s="7">
        <f t="shared" si="444"/>
        <v>46.254071661237781</v>
      </c>
      <c r="Q1661" s="7">
        <f t="shared" si="444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7</v>
      </c>
      <c r="E1662" s="7">
        <f t="shared" ref="E1662:Q1662" si="445">E456/$Q456*100</f>
        <v>17.647058823529413</v>
      </c>
      <c r="F1662" s="7">
        <f t="shared" si="445"/>
        <v>7.5526506899055921</v>
      </c>
      <c r="G1662" s="7">
        <f t="shared" si="445"/>
        <v>2.9774872912127814</v>
      </c>
      <c r="H1662" s="7">
        <f t="shared" si="445"/>
        <v>2.6870007262164126</v>
      </c>
      <c r="I1662" s="7">
        <f t="shared" si="445"/>
        <v>22.875816993464053</v>
      </c>
      <c r="J1662" s="7">
        <f t="shared" si="445"/>
        <v>5.6644880174291936</v>
      </c>
      <c r="K1662" s="7">
        <f t="shared" si="445"/>
        <v>2.9048656499636891</v>
      </c>
      <c r="L1662" s="7">
        <f t="shared" si="445"/>
        <v>0.72621641249092228</v>
      </c>
      <c r="M1662" s="7">
        <f t="shared" si="445"/>
        <v>4.7204066811909948</v>
      </c>
      <c r="N1662" s="7">
        <f t="shared" si="445"/>
        <v>4.7930283224400867</v>
      </c>
      <c r="O1662" s="7">
        <f t="shared" si="445"/>
        <v>21.060275962236748</v>
      </c>
      <c r="P1662" s="7">
        <f t="shared" si="445"/>
        <v>43.064633260711695</v>
      </c>
      <c r="Q1662" s="7">
        <f t="shared" si="445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46">E457/$Q457*100</f>
        <v>13.929393706830393</v>
      </c>
      <c r="F1663" s="7">
        <f t="shared" si="446"/>
        <v>7.5211051419800459</v>
      </c>
      <c r="G1663" s="7">
        <f t="shared" si="446"/>
        <v>3.300076745970836</v>
      </c>
      <c r="H1663" s="7">
        <f t="shared" si="446"/>
        <v>2.3791250959324639</v>
      </c>
      <c r="I1663" s="7">
        <f t="shared" si="446"/>
        <v>22.755180353031466</v>
      </c>
      <c r="J1663" s="7">
        <f t="shared" si="446"/>
        <v>7.1373752877973899</v>
      </c>
      <c r="K1663" s="7">
        <f t="shared" si="446"/>
        <v>3.2233307751343054</v>
      </c>
      <c r="L1663" s="7">
        <f t="shared" si="446"/>
        <v>1.1128165771297005</v>
      </c>
      <c r="M1663" s="7">
        <f t="shared" si="446"/>
        <v>3.9140445126630854</v>
      </c>
      <c r="N1663" s="7">
        <f t="shared" si="446"/>
        <v>4.9501151189562549</v>
      </c>
      <c r="O1663" s="7">
        <f t="shared" si="446"/>
        <v>19.301611665387565</v>
      </c>
      <c r="P1663" s="7">
        <f t="shared" si="446"/>
        <v>44.435917114351497</v>
      </c>
      <c r="Q1663" s="7">
        <f t="shared" si="446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6</v>
      </c>
      <c r="E1664" s="7">
        <f t="shared" ref="E1664:Q1664" si="447">E458/$Q458*100</f>
        <v>2.7384064951149032</v>
      </c>
      <c r="F1664" s="7">
        <f t="shared" si="447"/>
        <v>4.2520985275904772</v>
      </c>
      <c r="G1664" s="7">
        <f t="shared" si="447"/>
        <v>0.96325856612082017</v>
      </c>
      <c r="H1664" s="7">
        <f t="shared" si="447"/>
        <v>0.30273840649511491</v>
      </c>
      <c r="I1664" s="7">
        <f t="shared" si="447"/>
        <v>7.7473510389431679</v>
      </c>
      <c r="J1664" s="7">
        <f t="shared" si="447"/>
        <v>2.449428925278657</v>
      </c>
      <c r="K1664" s="7">
        <f t="shared" si="447"/>
        <v>0.97701940277968891</v>
      </c>
      <c r="L1664" s="7">
        <f t="shared" si="447"/>
        <v>0.49539011971927893</v>
      </c>
      <c r="M1664" s="7">
        <f t="shared" si="447"/>
        <v>2.3943855786431816</v>
      </c>
      <c r="N1664" s="7">
        <f t="shared" si="447"/>
        <v>1.2384752992981973</v>
      </c>
      <c r="O1664" s="7">
        <f t="shared" si="447"/>
        <v>8.2289803220035775</v>
      </c>
      <c r="P1664" s="7">
        <f t="shared" si="447"/>
        <v>76.606577679922935</v>
      </c>
      <c r="Q1664" s="7">
        <f t="shared" si="447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7</v>
      </c>
      <c r="E1665" s="7">
        <f t="shared" ref="E1665:Q1665" si="448">E459/$Q459*100</f>
        <v>5.7849390175674165</v>
      </c>
      <c r="F1665" s="7">
        <f t="shared" si="448"/>
        <v>4.4533959941814931</v>
      </c>
      <c r="G1665" s="7">
        <f t="shared" si="448"/>
        <v>1.3986796464137854</v>
      </c>
      <c r="H1665" s="7">
        <f t="shared" si="448"/>
        <v>0.49233523553765246</v>
      </c>
      <c r="I1665" s="7">
        <f t="shared" si="448"/>
        <v>6.7472306143001006</v>
      </c>
      <c r="J1665" s="7">
        <f t="shared" si="448"/>
        <v>1.4546268322703368</v>
      </c>
      <c r="K1665" s="7">
        <f t="shared" si="448"/>
        <v>0.89515497370482255</v>
      </c>
      <c r="L1665" s="7">
        <f t="shared" si="448"/>
        <v>0.4028197381671702</v>
      </c>
      <c r="M1665" s="7">
        <f t="shared" si="448"/>
        <v>3.9722501958151502</v>
      </c>
      <c r="N1665" s="7">
        <f t="shared" si="448"/>
        <v>0.92872328521875347</v>
      </c>
      <c r="O1665" s="7">
        <f t="shared" si="448"/>
        <v>9.3208011637014661</v>
      </c>
      <c r="P1665" s="7">
        <f t="shared" si="448"/>
        <v>75.271343851404268</v>
      </c>
      <c r="Q1665" s="7">
        <f t="shared" si="448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49">E460/$Q460*100</f>
        <v>4.4360809476801579</v>
      </c>
      <c r="F1666" s="7">
        <f t="shared" si="449"/>
        <v>4.3620434353405724</v>
      </c>
      <c r="G1666" s="7">
        <f t="shared" si="449"/>
        <v>1.1846001974333662</v>
      </c>
      <c r="H1666" s="7">
        <f t="shared" si="449"/>
        <v>0.44422507403751232</v>
      </c>
      <c r="I1666" s="7">
        <f t="shared" si="449"/>
        <v>7.2001480750246785</v>
      </c>
      <c r="J1666" s="7">
        <f t="shared" si="449"/>
        <v>1.9002961500493583</v>
      </c>
      <c r="K1666" s="7">
        <f t="shared" si="449"/>
        <v>0.96248766041461009</v>
      </c>
      <c r="L1666" s="7">
        <f t="shared" si="449"/>
        <v>0.43188548864758142</v>
      </c>
      <c r="M1666" s="7">
        <f t="shared" si="449"/>
        <v>3.2453109575518266</v>
      </c>
      <c r="N1666" s="7">
        <f t="shared" si="449"/>
        <v>1.0612043435340572</v>
      </c>
      <c r="O1666" s="7">
        <f t="shared" si="449"/>
        <v>8.8289733464955589</v>
      </c>
      <c r="P1666" s="7">
        <f t="shared" si="449"/>
        <v>75.845261599210261</v>
      </c>
      <c r="Q1666" s="7">
        <f t="shared" si="449"/>
        <v>100</v>
      </c>
      <c r="R1666"/>
    </row>
    <row r="1667" spans="1:18" ht="14.25" x14ac:dyDescent="0.45">
      <c r="A1667" s="6">
        <v>451</v>
      </c>
      <c r="B1667" s="4" t="s">
        <v>80</v>
      </c>
      <c r="C1667" s="4" t="s">
        <v>5</v>
      </c>
      <c r="D1667" s="4" t="s">
        <v>6</v>
      </c>
      <c r="E1667" s="7">
        <f t="shared" ref="E1667:Q1667" si="450">E461/$Q461*100</f>
        <v>0</v>
      </c>
      <c r="F1667" s="7">
        <f t="shared" si="450"/>
        <v>0</v>
      </c>
      <c r="G1667" s="7">
        <f t="shared" si="450"/>
        <v>0</v>
      </c>
      <c r="H1667" s="7">
        <f t="shared" si="450"/>
        <v>0</v>
      </c>
      <c r="I1667" s="7">
        <f t="shared" si="450"/>
        <v>0</v>
      </c>
      <c r="J1667" s="7">
        <f t="shared" si="450"/>
        <v>0</v>
      </c>
      <c r="K1667" s="7">
        <f t="shared" si="450"/>
        <v>0</v>
      </c>
      <c r="L1667" s="7">
        <f t="shared" si="450"/>
        <v>0</v>
      </c>
      <c r="M1667" s="7">
        <f t="shared" si="450"/>
        <v>0</v>
      </c>
      <c r="N1667" s="7">
        <f t="shared" si="450"/>
        <v>0</v>
      </c>
      <c r="O1667" s="7">
        <f t="shared" si="450"/>
        <v>0</v>
      </c>
      <c r="P1667" s="7">
        <f t="shared" si="450"/>
        <v>100</v>
      </c>
      <c r="Q1667" s="7">
        <f t="shared" si="450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7</v>
      </c>
      <c r="E1668" s="7">
        <f t="shared" ref="E1668:Q1668" si="451">E462/$Q462*100</f>
        <v>0</v>
      </c>
      <c r="F1668" s="7">
        <f t="shared" si="451"/>
        <v>0</v>
      </c>
      <c r="G1668" s="7">
        <f t="shared" si="451"/>
        <v>0</v>
      </c>
      <c r="H1668" s="7">
        <f t="shared" si="451"/>
        <v>0</v>
      </c>
      <c r="I1668" s="7">
        <f t="shared" si="451"/>
        <v>0</v>
      </c>
      <c r="J1668" s="7">
        <f t="shared" si="451"/>
        <v>0</v>
      </c>
      <c r="K1668" s="7">
        <f t="shared" si="451"/>
        <v>0</v>
      </c>
      <c r="L1668" s="7">
        <f t="shared" si="451"/>
        <v>0</v>
      </c>
      <c r="M1668" s="7">
        <f t="shared" si="451"/>
        <v>0</v>
      </c>
      <c r="N1668" s="7">
        <f t="shared" si="451"/>
        <v>0</v>
      </c>
      <c r="O1668" s="7">
        <f t="shared" si="451"/>
        <v>0</v>
      </c>
      <c r="P1668" s="7">
        <f t="shared" si="451"/>
        <v>76.923076923076934</v>
      </c>
      <c r="Q1668" s="7">
        <f t="shared" si="451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52">E463/$Q463*100</f>
        <v>0</v>
      </c>
      <c r="F1669" s="7">
        <f t="shared" si="452"/>
        <v>0</v>
      </c>
      <c r="G1669" s="7">
        <f t="shared" si="452"/>
        <v>0</v>
      </c>
      <c r="H1669" s="7">
        <f t="shared" si="452"/>
        <v>0</v>
      </c>
      <c r="I1669" s="7">
        <f t="shared" si="452"/>
        <v>0</v>
      </c>
      <c r="J1669" s="7">
        <f t="shared" si="452"/>
        <v>0</v>
      </c>
      <c r="K1669" s="7">
        <f t="shared" si="452"/>
        <v>0</v>
      </c>
      <c r="L1669" s="7">
        <f t="shared" si="452"/>
        <v>0</v>
      </c>
      <c r="M1669" s="7">
        <f t="shared" si="452"/>
        <v>0</v>
      </c>
      <c r="N1669" s="7">
        <f t="shared" si="452"/>
        <v>0</v>
      </c>
      <c r="O1669" s="7">
        <f t="shared" si="452"/>
        <v>0</v>
      </c>
      <c r="P1669" s="7">
        <f t="shared" si="452"/>
        <v>94.117647058823522</v>
      </c>
      <c r="Q1669" s="7">
        <f t="shared" si="452"/>
        <v>100</v>
      </c>
      <c r="R1669"/>
    </row>
    <row r="1670" spans="1:18" ht="14.25" x14ac:dyDescent="0.45">
      <c r="A1670" s="6">
        <v>454</v>
      </c>
      <c r="B1670" s="4"/>
      <c r="C1670" s="4" t="s">
        <v>8</v>
      </c>
      <c r="D1670" s="4" t="s">
        <v>6</v>
      </c>
      <c r="E1670" s="7">
        <f t="shared" ref="E1670:Q1670" si="453">E464/$Q464*100</f>
        <v>0</v>
      </c>
      <c r="F1670" s="7">
        <f t="shared" si="453"/>
        <v>8.1632653061224492</v>
      </c>
      <c r="G1670" s="7">
        <f t="shared" si="453"/>
        <v>0</v>
      </c>
      <c r="H1670" s="7">
        <f t="shared" si="453"/>
        <v>0</v>
      </c>
      <c r="I1670" s="7">
        <f t="shared" si="453"/>
        <v>0</v>
      </c>
      <c r="J1670" s="7">
        <f t="shared" si="453"/>
        <v>0</v>
      </c>
      <c r="K1670" s="7">
        <f t="shared" si="453"/>
        <v>0</v>
      </c>
      <c r="L1670" s="7">
        <f t="shared" si="453"/>
        <v>0</v>
      </c>
      <c r="M1670" s="7">
        <f t="shared" si="453"/>
        <v>0</v>
      </c>
      <c r="N1670" s="7">
        <f t="shared" si="453"/>
        <v>0</v>
      </c>
      <c r="O1670" s="7">
        <f t="shared" si="453"/>
        <v>0</v>
      </c>
      <c r="P1670" s="7">
        <f t="shared" si="453"/>
        <v>93.877551020408163</v>
      </c>
      <c r="Q1670" s="7">
        <f t="shared" si="453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7</v>
      </c>
      <c r="E1671" s="7">
        <f t="shared" ref="E1671:Q1671" si="454">E465/$Q465*100</f>
        <v>0</v>
      </c>
      <c r="F1671" s="7">
        <f t="shared" si="454"/>
        <v>7.6923076923076925</v>
      </c>
      <c r="G1671" s="7">
        <f t="shared" si="454"/>
        <v>0</v>
      </c>
      <c r="H1671" s="7">
        <f t="shared" si="454"/>
        <v>0</v>
      </c>
      <c r="I1671" s="7">
        <f t="shared" si="454"/>
        <v>0</v>
      </c>
      <c r="J1671" s="7">
        <f t="shared" si="454"/>
        <v>0</v>
      </c>
      <c r="K1671" s="7">
        <f t="shared" si="454"/>
        <v>0</v>
      </c>
      <c r="L1671" s="7">
        <f t="shared" si="454"/>
        <v>0</v>
      </c>
      <c r="M1671" s="7">
        <f t="shared" si="454"/>
        <v>17.948717948717949</v>
      </c>
      <c r="N1671" s="7">
        <f t="shared" si="454"/>
        <v>0</v>
      </c>
      <c r="O1671" s="7">
        <f t="shared" si="454"/>
        <v>0</v>
      </c>
      <c r="P1671" s="7">
        <f t="shared" si="454"/>
        <v>82.051282051282044</v>
      </c>
      <c r="Q1671" s="7">
        <f t="shared" si="454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55">E466/$Q466*100</f>
        <v>0</v>
      </c>
      <c r="F1672" s="7">
        <f t="shared" si="455"/>
        <v>4.7058823529411766</v>
      </c>
      <c r="G1672" s="7">
        <f t="shared" si="455"/>
        <v>0</v>
      </c>
      <c r="H1672" s="7">
        <f t="shared" si="455"/>
        <v>0</v>
      </c>
      <c r="I1672" s="7">
        <f t="shared" si="455"/>
        <v>0</v>
      </c>
      <c r="J1672" s="7">
        <f t="shared" si="455"/>
        <v>0</v>
      </c>
      <c r="K1672" s="7">
        <f t="shared" si="455"/>
        <v>0</v>
      </c>
      <c r="L1672" s="7">
        <f t="shared" si="455"/>
        <v>0</v>
      </c>
      <c r="M1672" s="7">
        <f t="shared" si="455"/>
        <v>3.5294117647058822</v>
      </c>
      <c r="N1672" s="7">
        <f t="shared" si="455"/>
        <v>0</v>
      </c>
      <c r="O1672" s="7">
        <f t="shared" si="455"/>
        <v>0</v>
      </c>
      <c r="P1672" s="7">
        <f t="shared" si="455"/>
        <v>88.235294117647058</v>
      </c>
      <c r="Q1672" s="7">
        <f t="shared" si="455"/>
        <v>100</v>
      </c>
      <c r="R1672"/>
    </row>
    <row r="1673" spans="1:18" ht="14.25" x14ac:dyDescent="0.45">
      <c r="A1673" s="6">
        <v>457</v>
      </c>
      <c r="B1673" s="4"/>
      <c r="C1673" s="4" t="s">
        <v>9</v>
      </c>
      <c r="D1673" s="4" t="s">
        <v>6</v>
      </c>
      <c r="E1673" s="7">
        <f t="shared" ref="E1673:Q1673" si="456">E467/$Q467*100</f>
        <v>9.7163865546218489</v>
      </c>
      <c r="F1673" s="7">
        <f t="shared" si="456"/>
        <v>5.829831932773109</v>
      </c>
      <c r="G1673" s="7">
        <f t="shared" si="456"/>
        <v>3.8340336134453783</v>
      </c>
      <c r="H1673" s="7">
        <f t="shared" si="456"/>
        <v>0.15756302521008403</v>
      </c>
      <c r="I1673" s="7">
        <f t="shared" si="456"/>
        <v>14.180672268907562</v>
      </c>
      <c r="J1673" s="7">
        <f t="shared" si="456"/>
        <v>7.6680672268907566</v>
      </c>
      <c r="K1673" s="7">
        <f t="shared" si="456"/>
        <v>1.4180672268907564</v>
      </c>
      <c r="L1673" s="7">
        <f t="shared" si="456"/>
        <v>1.5756302521008403</v>
      </c>
      <c r="M1673" s="7">
        <f t="shared" si="456"/>
        <v>10.294117647058822</v>
      </c>
      <c r="N1673" s="7">
        <f t="shared" si="456"/>
        <v>0.57773109243697485</v>
      </c>
      <c r="O1673" s="7">
        <f t="shared" si="456"/>
        <v>11.134453781512606</v>
      </c>
      <c r="P1673" s="7">
        <f t="shared" si="456"/>
        <v>56.82773109243697</v>
      </c>
      <c r="Q1673" s="7">
        <f t="shared" si="456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7</v>
      </c>
      <c r="E1674" s="7">
        <f t="shared" ref="E1674:Q1674" si="457">E468/$Q468*100</f>
        <v>15.94896331738437</v>
      </c>
      <c r="F1674" s="7">
        <f t="shared" si="457"/>
        <v>7.9744816586921852</v>
      </c>
      <c r="G1674" s="7">
        <f t="shared" si="457"/>
        <v>3.8809144072301969</v>
      </c>
      <c r="H1674" s="7">
        <f t="shared" si="457"/>
        <v>0.21265284423179162</v>
      </c>
      <c r="I1674" s="7">
        <f t="shared" si="457"/>
        <v>9.2503987240829346</v>
      </c>
      <c r="J1674" s="7">
        <f t="shared" si="457"/>
        <v>3.0303030303030303</v>
      </c>
      <c r="K1674" s="7">
        <f t="shared" si="457"/>
        <v>0.63795853269537484</v>
      </c>
      <c r="L1674" s="7">
        <f t="shared" si="457"/>
        <v>1.4885699096225411</v>
      </c>
      <c r="M1674" s="7">
        <f t="shared" si="457"/>
        <v>12.971823498139287</v>
      </c>
      <c r="N1674" s="7">
        <f t="shared" si="457"/>
        <v>0.79744816586921841</v>
      </c>
      <c r="O1674" s="7">
        <f t="shared" si="457"/>
        <v>12.174375332270069</v>
      </c>
      <c r="P1674" s="7">
        <f t="shared" si="457"/>
        <v>55.449229133439658</v>
      </c>
      <c r="Q1674" s="7">
        <f t="shared" si="457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58">E469/$Q469*100</f>
        <v>12.962962962962962</v>
      </c>
      <c r="F1675" s="7">
        <f t="shared" si="458"/>
        <v>6.8518518518518521</v>
      </c>
      <c r="G1675" s="7">
        <f t="shared" si="458"/>
        <v>3.8624338624338623</v>
      </c>
      <c r="H1675" s="7">
        <f t="shared" si="458"/>
        <v>0.1851851851851852</v>
      </c>
      <c r="I1675" s="7">
        <f t="shared" si="458"/>
        <v>11.851851851851853</v>
      </c>
      <c r="J1675" s="7">
        <f t="shared" si="458"/>
        <v>5.3703703703703702</v>
      </c>
      <c r="K1675" s="7">
        <f t="shared" si="458"/>
        <v>0.87301587301587302</v>
      </c>
      <c r="L1675" s="7">
        <f t="shared" si="458"/>
        <v>1.5079365079365079</v>
      </c>
      <c r="M1675" s="7">
        <f t="shared" si="458"/>
        <v>11.587301587301587</v>
      </c>
      <c r="N1675" s="7">
        <f t="shared" si="458"/>
        <v>0.76719576719576721</v>
      </c>
      <c r="O1675" s="7">
        <f t="shared" si="458"/>
        <v>11.71957671957672</v>
      </c>
      <c r="P1675" s="7">
        <f t="shared" si="458"/>
        <v>56.349206349206348</v>
      </c>
      <c r="Q1675" s="7">
        <f t="shared" si="458"/>
        <v>100</v>
      </c>
      <c r="R1675"/>
    </row>
    <row r="1676" spans="1:18" ht="14.25" x14ac:dyDescent="0.45">
      <c r="A1676" s="6">
        <v>460</v>
      </c>
      <c r="B1676" s="4"/>
      <c r="C1676" s="4" t="s">
        <v>10</v>
      </c>
      <c r="D1676" s="4" t="s">
        <v>6</v>
      </c>
      <c r="E1676" s="7">
        <f t="shared" ref="E1676:Q1676" si="459">E470/$Q470*100</f>
        <v>25.517356475300403</v>
      </c>
      <c r="F1676" s="7">
        <f t="shared" si="459"/>
        <v>6.6922563417890517</v>
      </c>
      <c r="G1676" s="7">
        <f t="shared" si="459"/>
        <v>9.3457943925233646</v>
      </c>
      <c r="H1676" s="7">
        <f t="shared" si="459"/>
        <v>3.9552736982643526</v>
      </c>
      <c r="I1676" s="7">
        <f t="shared" si="459"/>
        <v>30.67423230974633</v>
      </c>
      <c r="J1676" s="7">
        <f t="shared" si="459"/>
        <v>22.99732977303071</v>
      </c>
      <c r="K1676" s="7">
        <f t="shared" si="459"/>
        <v>5.106809078771696</v>
      </c>
      <c r="L1676" s="7">
        <f t="shared" si="459"/>
        <v>6.8591455273698267</v>
      </c>
      <c r="M1676" s="7">
        <f t="shared" si="459"/>
        <v>9.1121495327102799</v>
      </c>
      <c r="N1676" s="7">
        <f t="shared" si="459"/>
        <v>3.7550066755674232</v>
      </c>
      <c r="O1676" s="7">
        <f t="shared" si="459"/>
        <v>13.851802403204271</v>
      </c>
      <c r="P1676" s="7">
        <f t="shared" si="459"/>
        <v>29.53938584779706</v>
      </c>
      <c r="Q1676" s="7">
        <f t="shared" si="459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7</v>
      </c>
      <c r="E1677" s="7">
        <f t="shared" ref="E1677:Q1677" si="460">E471/$Q471*100</f>
        <v>40.112089671737387</v>
      </c>
      <c r="F1677" s="7">
        <f t="shared" si="460"/>
        <v>9.0472377902321863</v>
      </c>
      <c r="G1677" s="7">
        <f t="shared" si="460"/>
        <v>8.8390712570056031</v>
      </c>
      <c r="H1677" s="7">
        <f t="shared" si="460"/>
        <v>5.8286629303442758</v>
      </c>
      <c r="I1677" s="7">
        <f t="shared" si="460"/>
        <v>23.122497998398721</v>
      </c>
      <c r="J1677" s="7">
        <f t="shared" si="460"/>
        <v>11.240992794235389</v>
      </c>
      <c r="K1677" s="7">
        <f t="shared" si="460"/>
        <v>3.2185748598879105</v>
      </c>
      <c r="L1677" s="7">
        <f t="shared" si="460"/>
        <v>4.5316253002401918</v>
      </c>
      <c r="M1677" s="7">
        <f t="shared" si="460"/>
        <v>12.489991993594876</v>
      </c>
      <c r="N1677" s="7">
        <f t="shared" si="460"/>
        <v>3.2826261008807047</v>
      </c>
      <c r="O1677" s="7">
        <f t="shared" si="460"/>
        <v>15.644515612489993</v>
      </c>
      <c r="P1677" s="7">
        <f t="shared" si="460"/>
        <v>28.15052041633307</v>
      </c>
      <c r="Q1677" s="7">
        <f t="shared" si="460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61">E472/$Q472*100</f>
        <v>32.93011851246424</v>
      </c>
      <c r="F1678" s="7">
        <f t="shared" si="461"/>
        <v>7.8708622803432773</v>
      </c>
      <c r="G1678" s="7">
        <f t="shared" si="461"/>
        <v>9.0559869227625676</v>
      </c>
      <c r="H1678" s="7">
        <f t="shared" si="461"/>
        <v>4.9284838577850429</v>
      </c>
      <c r="I1678" s="7">
        <f t="shared" si="461"/>
        <v>26.857376379239884</v>
      </c>
      <c r="J1678" s="7">
        <f t="shared" si="461"/>
        <v>17.000408663669798</v>
      </c>
      <c r="K1678" s="7">
        <f t="shared" si="461"/>
        <v>4.0866366979975481</v>
      </c>
      <c r="L1678" s="7">
        <f t="shared" si="461"/>
        <v>5.6559051900286068</v>
      </c>
      <c r="M1678" s="7">
        <f t="shared" si="461"/>
        <v>10.894973436861463</v>
      </c>
      <c r="N1678" s="7">
        <f t="shared" si="461"/>
        <v>3.5145075602778917</v>
      </c>
      <c r="O1678" s="7">
        <f t="shared" si="461"/>
        <v>14.736411932979157</v>
      </c>
      <c r="P1678" s="7">
        <f t="shared" si="461"/>
        <v>28.835308541070699</v>
      </c>
      <c r="Q1678" s="7">
        <f t="shared" si="461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6</v>
      </c>
      <c r="E1679" s="7">
        <f t="shared" ref="E1679:Q1679" si="462">E473/$Q473*100</f>
        <v>21.494974874371859</v>
      </c>
      <c r="F1679" s="7">
        <f t="shared" si="462"/>
        <v>6.4321608040201008</v>
      </c>
      <c r="G1679" s="7">
        <f t="shared" si="462"/>
        <v>7.9396984924623117</v>
      </c>
      <c r="H1679" s="7">
        <f t="shared" si="462"/>
        <v>3.0778894472361809</v>
      </c>
      <c r="I1679" s="7">
        <f t="shared" si="462"/>
        <v>26.494974874371856</v>
      </c>
      <c r="J1679" s="7">
        <f t="shared" si="462"/>
        <v>19.145728643216081</v>
      </c>
      <c r="K1679" s="7">
        <f t="shared" si="462"/>
        <v>4.1331658291457289</v>
      </c>
      <c r="L1679" s="7">
        <f t="shared" si="462"/>
        <v>5.5402010050251258</v>
      </c>
      <c r="M1679" s="7">
        <f t="shared" si="462"/>
        <v>9.3090452261306531</v>
      </c>
      <c r="N1679" s="7">
        <f t="shared" si="462"/>
        <v>3.0025125628140703</v>
      </c>
      <c r="O1679" s="7">
        <f t="shared" si="462"/>
        <v>13.128140703517587</v>
      </c>
      <c r="P1679" s="7">
        <f t="shared" si="462"/>
        <v>36.595477386934675</v>
      </c>
      <c r="Q1679" s="7">
        <f t="shared" si="462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7</v>
      </c>
      <c r="E1680" s="7">
        <f t="shared" ref="E1680:Q1680" si="463">E474/$Q474*100</f>
        <v>34.344422700587089</v>
      </c>
      <c r="F1680" s="7">
        <f t="shared" si="463"/>
        <v>8.7206457925636016</v>
      </c>
      <c r="G1680" s="7">
        <f t="shared" si="463"/>
        <v>7.6076320939334643</v>
      </c>
      <c r="H1680" s="7">
        <f t="shared" si="463"/>
        <v>4.4642857142857144</v>
      </c>
      <c r="I1680" s="7">
        <f t="shared" si="463"/>
        <v>19.826320939334639</v>
      </c>
      <c r="J1680" s="7">
        <f t="shared" si="463"/>
        <v>9.3077299412915853</v>
      </c>
      <c r="K1680" s="7">
        <f t="shared" si="463"/>
        <v>2.5562622309197649</v>
      </c>
      <c r="L1680" s="7">
        <f t="shared" si="463"/>
        <v>3.7548923679060668</v>
      </c>
      <c r="M1680" s="7">
        <f t="shared" si="463"/>
        <v>12.622309197651663</v>
      </c>
      <c r="N1680" s="7">
        <f t="shared" si="463"/>
        <v>2.6418786692759295</v>
      </c>
      <c r="O1680" s="7">
        <f t="shared" si="463"/>
        <v>14.713796477495109</v>
      </c>
      <c r="P1680" s="7">
        <f t="shared" si="463"/>
        <v>34.821428571428569</v>
      </c>
      <c r="Q1680" s="7">
        <f t="shared" si="463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64">E475/$Q475*100</f>
        <v>28.011152416356879</v>
      </c>
      <c r="F1681" s="7">
        <f t="shared" si="464"/>
        <v>7.6022304832713754</v>
      </c>
      <c r="G1681" s="7">
        <f t="shared" si="464"/>
        <v>7.744733581164807</v>
      </c>
      <c r="H1681" s="7">
        <f t="shared" si="464"/>
        <v>3.7794299876084265</v>
      </c>
      <c r="I1681" s="7">
        <f t="shared" si="464"/>
        <v>23.079306071871127</v>
      </c>
      <c r="J1681" s="7">
        <f t="shared" si="464"/>
        <v>14.157372986369268</v>
      </c>
      <c r="K1681" s="7">
        <f t="shared" si="464"/>
        <v>3.3581164807930608</v>
      </c>
      <c r="L1681" s="7">
        <f t="shared" si="464"/>
        <v>4.6282527881040894</v>
      </c>
      <c r="M1681" s="7">
        <f t="shared" si="464"/>
        <v>11.003717472118959</v>
      </c>
      <c r="N1681" s="7">
        <f t="shared" si="464"/>
        <v>2.8128872366790585</v>
      </c>
      <c r="O1681" s="7">
        <f t="shared" si="464"/>
        <v>13.915737298636927</v>
      </c>
      <c r="P1681" s="7">
        <f t="shared" si="464"/>
        <v>35.693928128872365</v>
      </c>
      <c r="Q1681" s="7">
        <f t="shared" si="464"/>
        <v>100</v>
      </c>
      <c r="R1681"/>
    </row>
    <row r="1682" spans="1:18" ht="14.25" x14ac:dyDescent="0.45">
      <c r="A1682" s="6">
        <v>466</v>
      </c>
      <c r="B1682" s="4" t="s">
        <v>81</v>
      </c>
      <c r="C1682" s="4" t="s">
        <v>5</v>
      </c>
      <c r="D1682" s="4" t="s">
        <v>6</v>
      </c>
      <c r="E1682" s="7">
        <f t="shared" ref="E1682:Q1682" si="465">E476/$Q476*100</f>
        <v>0</v>
      </c>
      <c r="F1682" s="7">
        <f t="shared" si="465"/>
        <v>2.6570048309178742</v>
      </c>
      <c r="G1682" s="7">
        <f t="shared" si="465"/>
        <v>0</v>
      </c>
      <c r="H1682" s="7">
        <f t="shared" si="465"/>
        <v>0</v>
      </c>
      <c r="I1682" s="7">
        <f t="shared" si="465"/>
        <v>0</v>
      </c>
      <c r="J1682" s="7">
        <f t="shared" si="465"/>
        <v>0</v>
      </c>
      <c r="K1682" s="7">
        <f t="shared" si="465"/>
        <v>0</v>
      </c>
      <c r="L1682" s="7">
        <f t="shared" si="465"/>
        <v>0</v>
      </c>
      <c r="M1682" s="7">
        <f t="shared" si="465"/>
        <v>1.2077294685990339</v>
      </c>
      <c r="N1682" s="7">
        <f t="shared" si="465"/>
        <v>0</v>
      </c>
      <c r="O1682" s="7">
        <f t="shared" si="465"/>
        <v>1.4492753623188406</v>
      </c>
      <c r="P1682" s="7">
        <f t="shared" si="465"/>
        <v>95.652173913043484</v>
      </c>
      <c r="Q1682" s="7">
        <f t="shared" si="465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7</v>
      </c>
      <c r="E1683" s="7">
        <f t="shared" ref="E1683:Q1683" si="466">E477/$Q477*100</f>
        <v>0</v>
      </c>
      <c r="F1683" s="7">
        <f t="shared" si="466"/>
        <v>2.5641025641025639</v>
      </c>
      <c r="G1683" s="7">
        <f t="shared" si="466"/>
        <v>0</v>
      </c>
      <c r="H1683" s="7">
        <f t="shared" si="466"/>
        <v>0</v>
      </c>
      <c r="I1683" s="7">
        <f t="shared" si="466"/>
        <v>0</v>
      </c>
      <c r="J1683" s="7">
        <f t="shared" si="466"/>
        <v>0</v>
      </c>
      <c r="K1683" s="7">
        <f t="shared" si="466"/>
        <v>0</v>
      </c>
      <c r="L1683" s="7">
        <f t="shared" si="466"/>
        <v>0</v>
      </c>
      <c r="M1683" s="7">
        <f t="shared" si="466"/>
        <v>0.76923076923076927</v>
      </c>
      <c r="N1683" s="7">
        <f t="shared" si="466"/>
        <v>0</v>
      </c>
      <c r="O1683" s="7">
        <f t="shared" si="466"/>
        <v>2.0512820512820511</v>
      </c>
      <c r="P1683" s="7">
        <f t="shared" si="466"/>
        <v>96.92307692307692</v>
      </c>
      <c r="Q1683" s="7">
        <f t="shared" si="466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67">E478/$Q478*100</f>
        <v>0</v>
      </c>
      <c r="F1684" s="7">
        <f t="shared" si="467"/>
        <v>2.4906600249066</v>
      </c>
      <c r="G1684" s="7">
        <f t="shared" si="467"/>
        <v>0</v>
      </c>
      <c r="H1684" s="7">
        <f t="shared" si="467"/>
        <v>0</v>
      </c>
      <c r="I1684" s="7">
        <f t="shared" si="467"/>
        <v>0</v>
      </c>
      <c r="J1684" s="7">
        <f t="shared" si="467"/>
        <v>0</v>
      </c>
      <c r="K1684" s="7">
        <f t="shared" si="467"/>
        <v>0</v>
      </c>
      <c r="L1684" s="7">
        <f t="shared" si="467"/>
        <v>0</v>
      </c>
      <c r="M1684" s="7">
        <f t="shared" si="467"/>
        <v>0.37359900373599003</v>
      </c>
      <c r="N1684" s="7">
        <f t="shared" si="467"/>
        <v>0</v>
      </c>
      <c r="O1684" s="7">
        <f t="shared" si="467"/>
        <v>1.61892901618929</v>
      </c>
      <c r="P1684" s="7">
        <f t="shared" si="467"/>
        <v>95.765877957658788</v>
      </c>
      <c r="Q1684" s="7">
        <f t="shared" si="467"/>
        <v>100</v>
      </c>
      <c r="R1684"/>
    </row>
    <row r="1685" spans="1:18" ht="14.25" x14ac:dyDescent="0.45">
      <c r="A1685" s="6">
        <v>469</v>
      </c>
      <c r="B1685" s="4"/>
      <c r="C1685" s="4" t="s">
        <v>8</v>
      </c>
      <c r="D1685" s="4" t="s">
        <v>6</v>
      </c>
      <c r="E1685" s="7">
        <f t="shared" ref="E1685:Q1685" si="468">E479/$Q479*100</f>
        <v>0</v>
      </c>
      <c r="F1685" s="7">
        <f t="shared" si="468"/>
        <v>3.4883720930232558</v>
      </c>
      <c r="G1685" s="7">
        <f t="shared" si="468"/>
        <v>0</v>
      </c>
      <c r="H1685" s="7">
        <f t="shared" si="468"/>
        <v>0</v>
      </c>
      <c r="I1685" s="7">
        <f t="shared" si="468"/>
        <v>0</v>
      </c>
      <c r="J1685" s="7">
        <f t="shared" si="468"/>
        <v>0</v>
      </c>
      <c r="K1685" s="7">
        <f t="shared" si="468"/>
        <v>0.64599483204134367</v>
      </c>
      <c r="L1685" s="7">
        <f t="shared" si="468"/>
        <v>0</v>
      </c>
      <c r="M1685" s="7">
        <f t="shared" si="468"/>
        <v>3.3591731266149871</v>
      </c>
      <c r="N1685" s="7">
        <f t="shared" si="468"/>
        <v>0</v>
      </c>
      <c r="O1685" s="7">
        <f t="shared" si="468"/>
        <v>2.454780361757106</v>
      </c>
      <c r="P1685" s="7">
        <f t="shared" si="468"/>
        <v>90.439276485788113</v>
      </c>
      <c r="Q1685" s="7">
        <f t="shared" si="468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7</v>
      </c>
      <c r="E1686" s="7">
        <f t="shared" ref="E1686:Q1686" si="469">E480/$Q480*100</f>
        <v>0.72463768115942029</v>
      </c>
      <c r="F1686" s="7">
        <f t="shared" si="469"/>
        <v>1.932367149758454</v>
      </c>
      <c r="G1686" s="7">
        <f t="shared" si="469"/>
        <v>0</v>
      </c>
      <c r="H1686" s="7">
        <f t="shared" si="469"/>
        <v>0</v>
      </c>
      <c r="I1686" s="7">
        <f t="shared" si="469"/>
        <v>0</v>
      </c>
      <c r="J1686" s="7">
        <f t="shared" si="469"/>
        <v>0</v>
      </c>
      <c r="K1686" s="7">
        <f t="shared" si="469"/>
        <v>0</v>
      </c>
      <c r="L1686" s="7">
        <f t="shared" si="469"/>
        <v>0</v>
      </c>
      <c r="M1686" s="7">
        <f t="shared" si="469"/>
        <v>4.4685990338164245</v>
      </c>
      <c r="N1686" s="7">
        <f t="shared" si="469"/>
        <v>0</v>
      </c>
      <c r="O1686" s="7">
        <f t="shared" si="469"/>
        <v>3.3816425120772946</v>
      </c>
      <c r="P1686" s="7">
        <f t="shared" si="469"/>
        <v>91.183574879227052</v>
      </c>
      <c r="Q1686" s="7">
        <f t="shared" si="469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70">E481/$Q481*100</f>
        <v>0.31269543464665417</v>
      </c>
      <c r="F1687" s="7">
        <f t="shared" si="470"/>
        <v>2.7517198248905568</v>
      </c>
      <c r="G1687" s="7">
        <f t="shared" si="470"/>
        <v>0.31269543464665417</v>
      </c>
      <c r="H1687" s="7">
        <f t="shared" si="470"/>
        <v>0</v>
      </c>
      <c r="I1687" s="7">
        <f t="shared" si="470"/>
        <v>0</v>
      </c>
      <c r="J1687" s="7">
        <f t="shared" si="470"/>
        <v>0</v>
      </c>
      <c r="K1687" s="7">
        <f t="shared" si="470"/>
        <v>0</v>
      </c>
      <c r="L1687" s="7">
        <f t="shared" si="470"/>
        <v>0</v>
      </c>
      <c r="M1687" s="7">
        <f t="shared" si="470"/>
        <v>4.2526579111944969</v>
      </c>
      <c r="N1687" s="7">
        <f t="shared" si="470"/>
        <v>0</v>
      </c>
      <c r="O1687" s="7">
        <f t="shared" si="470"/>
        <v>3.0018761726078798</v>
      </c>
      <c r="P1687" s="7">
        <f t="shared" si="470"/>
        <v>90.869293308317694</v>
      </c>
      <c r="Q1687" s="7">
        <f t="shared" si="470"/>
        <v>100</v>
      </c>
      <c r="R1687"/>
    </row>
    <row r="1688" spans="1:18" ht="14.25" x14ac:dyDescent="0.45">
      <c r="A1688" s="6">
        <v>472</v>
      </c>
      <c r="B1688" s="4"/>
      <c r="C1688" s="4" t="s">
        <v>9</v>
      </c>
      <c r="D1688" s="4" t="s">
        <v>6</v>
      </c>
      <c r="E1688" s="7">
        <f t="shared" ref="E1688:Q1688" si="471">E482/$Q482*100</f>
        <v>0.5791505791505791</v>
      </c>
      <c r="F1688" s="7">
        <f t="shared" si="471"/>
        <v>1.3513513513513513</v>
      </c>
      <c r="G1688" s="7">
        <f t="shared" si="471"/>
        <v>0.40540540540540543</v>
      </c>
      <c r="H1688" s="7">
        <f t="shared" si="471"/>
        <v>0</v>
      </c>
      <c r="I1688" s="7">
        <f t="shared" si="471"/>
        <v>3.0888030888030888</v>
      </c>
      <c r="J1688" s="7">
        <f t="shared" si="471"/>
        <v>0.65637065637065639</v>
      </c>
      <c r="K1688" s="7">
        <f t="shared" si="471"/>
        <v>0.30888030888030887</v>
      </c>
      <c r="L1688" s="7">
        <f t="shared" si="471"/>
        <v>0.11583011583011582</v>
      </c>
      <c r="M1688" s="7">
        <f t="shared" si="471"/>
        <v>1.5444015444015444</v>
      </c>
      <c r="N1688" s="7">
        <f t="shared" si="471"/>
        <v>0.19305019305019305</v>
      </c>
      <c r="O1688" s="7">
        <f t="shared" si="471"/>
        <v>5.1737451737451732</v>
      </c>
      <c r="P1688" s="7">
        <f t="shared" si="471"/>
        <v>88.301158301158296</v>
      </c>
      <c r="Q1688" s="7">
        <f t="shared" si="471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7</v>
      </c>
      <c r="E1689" s="7">
        <f t="shared" ref="E1689:Q1689" si="472">E483/$Q483*100</f>
        <v>1.4108593415989741</v>
      </c>
      <c r="F1689" s="7">
        <f t="shared" si="472"/>
        <v>1.8953968932592276</v>
      </c>
      <c r="G1689" s="7">
        <f t="shared" si="472"/>
        <v>1.2683482969930171</v>
      </c>
      <c r="H1689" s="7">
        <f t="shared" si="472"/>
        <v>0</v>
      </c>
      <c r="I1689" s="7">
        <f t="shared" si="472"/>
        <v>1.4821148639019524</v>
      </c>
      <c r="J1689" s="7">
        <f t="shared" si="472"/>
        <v>0.27077098475131822</v>
      </c>
      <c r="K1689" s="7">
        <f t="shared" si="472"/>
        <v>0.17101325352714836</v>
      </c>
      <c r="L1689" s="7">
        <f t="shared" si="472"/>
        <v>5.7004417842382783E-2</v>
      </c>
      <c r="M1689" s="7">
        <f t="shared" si="472"/>
        <v>3.2064985036340317</v>
      </c>
      <c r="N1689" s="7">
        <f t="shared" si="472"/>
        <v>0.11400883568476557</v>
      </c>
      <c r="O1689" s="7">
        <f t="shared" si="472"/>
        <v>4.774119994299558</v>
      </c>
      <c r="P1689" s="7">
        <f t="shared" si="472"/>
        <v>87.430525865754589</v>
      </c>
      <c r="Q1689" s="7">
        <f t="shared" si="472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73">E484/$Q484*100</f>
        <v>1.0740345986718045</v>
      </c>
      <c r="F1690" s="7">
        <f t="shared" si="473"/>
        <v>1.6561449536771338</v>
      </c>
      <c r="G1690" s="7">
        <f t="shared" si="473"/>
        <v>0.88546363859965571</v>
      </c>
      <c r="H1690" s="7">
        <f t="shared" si="473"/>
        <v>0</v>
      </c>
      <c r="I1690" s="7">
        <f t="shared" si="473"/>
        <v>2.1398704599491678</v>
      </c>
      <c r="J1690" s="7">
        <f t="shared" si="473"/>
        <v>0.47552676887759282</v>
      </c>
      <c r="K1690" s="7">
        <f t="shared" si="473"/>
        <v>0.19676969746659015</v>
      </c>
      <c r="L1690" s="7">
        <f t="shared" si="473"/>
        <v>5.7391161761088799E-2</v>
      </c>
      <c r="M1690" s="7">
        <f t="shared" si="473"/>
        <v>2.4842174305157005</v>
      </c>
      <c r="N1690" s="7">
        <f t="shared" si="473"/>
        <v>8.1987373944412564E-2</v>
      </c>
      <c r="O1690" s="7">
        <f t="shared" si="473"/>
        <v>4.9602361236369603</v>
      </c>
      <c r="P1690" s="7">
        <f t="shared" si="473"/>
        <v>87.80027875707141</v>
      </c>
      <c r="Q1690" s="7">
        <f t="shared" si="473"/>
        <v>100</v>
      </c>
      <c r="R1690"/>
    </row>
    <row r="1691" spans="1:18" ht="14.25" x14ac:dyDescent="0.45">
      <c r="A1691" s="6">
        <v>475</v>
      </c>
      <c r="B1691" s="4"/>
      <c r="C1691" s="4" t="s">
        <v>10</v>
      </c>
      <c r="D1691" s="4" t="s">
        <v>6</v>
      </c>
      <c r="E1691" s="7">
        <f t="shared" ref="E1691:Q1691" si="474">E485/$Q485*100</f>
        <v>6.4981949458483745</v>
      </c>
      <c r="F1691" s="7">
        <f t="shared" si="474"/>
        <v>1.0830324909747291</v>
      </c>
      <c r="G1691" s="7">
        <f t="shared" si="474"/>
        <v>6.8592057761732859</v>
      </c>
      <c r="H1691" s="7">
        <f t="shared" si="474"/>
        <v>1.4440433212996391</v>
      </c>
      <c r="I1691" s="7">
        <f t="shared" si="474"/>
        <v>18.411552346570399</v>
      </c>
      <c r="J1691" s="7">
        <f t="shared" si="474"/>
        <v>9.025270758122744</v>
      </c>
      <c r="K1691" s="7">
        <f t="shared" si="474"/>
        <v>3.6101083032490973</v>
      </c>
      <c r="L1691" s="7">
        <f t="shared" si="474"/>
        <v>3.9711191335740073</v>
      </c>
      <c r="M1691" s="7">
        <f t="shared" si="474"/>
        <v>3.2490974729241873</v>
      </c>
      <c r="N1691" s="7">
        <f t="shared" si="474"/>
        <v>3.2490974729241873</v>
      </c>
      <c r="O1691" s="7">
        <f t="shared" si="474"/>
        <v>12.274368231046932</v>
      </c>
      <c r="P1691" s="7">
        <f t="shared" si="474"/>
        <v>53.068592057761734</v>
      </c>
      <c r="Q1691" s="7">
        <f t="shared" si="474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7</v>
      </c>
      <c r="E1692" s="7">
        <f t="shared" ref="E1692:Q1692" si="475">E486/$Q486*100</f>
        <v>13.913043478260869</v>
      </c>
      <c r="F1692" s="7">
        <f t="shared" si="475"/>
        <v>6.3768115942028984</v>
      </c>
      <c r="G1692" s="7">
        <f t="shared" si="475"/>
        <v>6.0869565217391308</v>
      </c>
      <c r="H1692" s="7">
        <f t="shared" si="475"/>
        <v>4.057971014492753</v>
      </c>
      <c r="I1692" s="7">
        <f t="shared" si="475"/>
        <v>16.521739130434781</v>
      </c>
      <c r="J1692" s="7">
        <f t="shared" si="475"/>
        <v>6.3768115942028984</v>
      </c>
      <c r="K1692" s="7">
        <f t="shared" si="475"/>
        <v>2.0289855072463765</v>
      </c>
      <c r="L1692" s="7">
        <f t="shared" si="475"/>
        <v>0</v>
      </c>
      <c r="M1692" s="7">
        <f t="shared" si="475"/>
        <v>4.3478260869565215</v>
      </c>
      <c r="N1692" s="7">
        <f t="shared" si="475"/>
        <v>2.6086956521739131</v>
      </c>
      <c r="O1692" s="7">
        <f t="shared" si="475"/>
        <v>17.971014492753625</v>
      </c>
      <c r="P1692" s="7">
        <f t="shared" si="475"/>
        <v>53.913043478260867</v>
      </c>
      <c r="Q1692" s="7">
        <f t="shared" si="475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76">E487/$Q487*100</f>
        <v>10.500807754442649</v>
      </c>
      <c r="F1693" s="7">
        <f t="shared" si="476"/>
        <v>3.5541195476575123</v>
      </c>
      <c r="G1693" s="7">
        <f t="shared" si="476"/>
        <v>5.8158319870759287</v>
      </c>
      <c r="H1693" s="7">
        <f t="shared" si="476"/>
        <v>2.9079159935379644</v>
      </c>
      <c r="I1693" s="7">
        <f t="shared" si="476"/>
        <v>16.801292407108239</v>
      </c>
      <c r="J1693" s="7">
        <f t="shared" si="476"/>
        <v>7.1082390953150245</v>
      </c>
      <c r="K1693" s="7">
        <f t="shared" si="476"/>
        <v>2.2617124394184165</v>
      </c>
      <c r="L1693" s="7">
        <f t="shared" si="476"/>
        <v>1.615508885298869</v>
      </c>
      <c r="M1693" s="7">
        <f t="shared" si="476"/>
        <v>3.5541195476575123</v>
      </c>
      <c r="N1693" s="7">
        <f t="shared" si="476"/>
        <v>2.4232633279483036</v>
      </c>
      <c r="O1693" s="7">
        <f t="shared" si="476"/>
        <v>15.18578352180937</v>
      </c>
      <c r="P1693" s="7">
        <f t="shared" si="476"/>
        <v>53.957996768982227</v>
      </c>
      <c r="Q1693" s="7">
        <f t="shared" si="476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6</v>
      </c>
      <c r="E1694" s="7">
        <f t="shared" ref="E1694:Q1694" si="477">E488/$Q488*100</f>
        <v>0.75278530563083412</v>
      </c>
      <c r="F1694" s="7">
        <f t="shared" si="477"/>
        <v>1.5808491418247517</v>
      </c>
      <c r="G1694" s="7">
        <f t="shared" si="477"/>
        <v>0.63233965672990067</v>
      </c>
      <c r="H1694" s="7">
        <f t="shared" si="477"/>
        <v>6.0222824450466728E-2</v>
      </c>
      <c r="I1694" s="7">
        <f t="shared" si="477"/>
        <v>3.2369768142125865</v>
      </c>
      <c r="J1694" s="7">
        <f t="shared" si="477"/>
        <v>0.90334236675700086</v>
      </c>
      <c r="K1694" s="7">
        <f t="shared" si="477"/>
        <v>0.45167118337850043</v>
      </c>
      <c r="L1694" s="7">
        <f t="shared" si="477"/>
        <v>0.19572417946401685</v>
      </c>
      <c r="M1694" s="7">
        <f t="shared" si="477"/>
        <v>1.7314062029509185</v>
      </c>
      <c r="N1694" s="7">
        <f t="shared" si="477"/>
        <v>0.18066847335140018</v>
      </c>
      <c r="O1694" s="7">
        <f t="shared" si="477"/>
        <v>4.9232158988256547</v>
      </c>
      <c r="P1694" s="7">
        <f t="shared" si="477"/>
        <v>87.609153869316472</v>
      </c>
      <c r="Q1694" s="7">
        <f t="shared" si="477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7</v>
      </c>
      <c r="E1695" s="7">
        <f t="shared" ref="E1695:Q1695" si="478">E489/$Q489*100</f>
        <v>1.7842565597667639</v>
      </c>
      <c r="F1695" s="7">
        <f t="shared" si="478"/>
        <v>2.0174927113702621</v>
      </c>
      <c r="G1695" s="7">
        <f t="shared" si="478"/>
        <v>1.1895043731778425</v>
      </c>
      <c r="H1695" s="7">
        <f t="shared" si="478"/>
        <v>0.11661807580174927</v>
      </c>
      <c r="I1695" s="7">
        <f t="shared" si="478"/>
        <v>1.8775510204081631</v>
      </c>
      <c r="J1695" s="7">
        <f t="shared" si="478"/>
        <v>0.5014577259475218</v>
      </c>
      <c r="K1695" s="7">
        <f t="shared" si="478"/>
        <v>0.22157434402332363</v>
      </c>
      <c r="L1695" s="7">
        <f t="shared" si="478"/>
        <v>4.6647230320699708E-2</v>
      </c>
      <c r="M1695" s="7">
        <f t="shared" si="478"/>
        <v>3.2186588921282802</v>
      </c>
      <c r="N1695" s="7">
        <f t="shared" si="478"/>
        <v>0.15160349854227403</v>
      </c>
      <c r="O1695" s="7">
        <f t="shared" si="478"/>
        <v>4.9912536443148685</v>
      </c>
      <c r="P1695" s="7">
        <f t="shared" si="478"/>
        <v>86.822157434402342</v>
      </c>
      <c r="Q1695" s="7">
        <f t="shared" si="478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79">E490/$Q490*100</f>
        <v>1.3206307490144547</v>
      </c>
      <c r="F1696" s="7">
        <f t="shared" si="479"/>
        <v>1.8922470433639946</v>
      </c>
      <c r="G1696" s="7">
        <f t="shared" si="479"/>
        <v>0.97897503285151122</v>
      </c>
      <c r="H1696" s="7">
        <f t="shared" si="479"/>
        <v>0.11826544021024966</v>
      </c>
      <c r="I1696" s="7">
        <f t="shared" si="479"/>
        <v>2.431011826544021</v>
      </c>
      <c r="J1696" s="7">
        <f t="shared" si="479"/>
        <v>0.68988173455978974</v>
      </c>
      <c r="K1696" s="7">
        <f t="shared" si="479"/>
        <v>0.28909329829172142</v>
      </c>
      <c r="L1696" s="7">
        <f t="shared" si="479"/>
        <v>0.14454664914586071</v>
      </c>
      <c r="M1696" s="7">
        <f t="shared" si="479"/>
        <v>2.6084099868593955</v>
      </c>
      <c r="N1696" s="7">
        <f t="shared" si="479"/>
        <v>0.18396846254927726</v>
      </c>
      <c r="O1696" s="7">
        <f t="shared" si="479"/>
        <v>4.9934296977660972</v>
      </c>
      <c r="P1696" s="7">
        <f t="shared" si="479"/>
        <v>87.109067017082793</v>
      </c>
      <c r="Q1696" s="7">
        <f t="shared" si="479"/>
        <v>100</v>
      </c>
      <c r="R1696"/>
    </row>
    <row r="1697" spans="1:18" ht="14.25" x14ac:dyDescent="0.45">
      <c r="A1697" s="6">
        <v>481</v>
      </c>
      <c r="B1697" s="4" t="s">
        <v>82</v>
      </c>
      <c r="C1697" s="4" t="s">
        <v>5</v>
      </c>
      <c r="D1697" s="4" t="s">
        <v>6</v>
      </c>
      <c r="E1697" s="7">
        <f t="shared" ref="E1697:Q1697" si="480">E491/$Q491*100</f>
        <v>0</v>
      </c>
      <c r="F1697" s="7">
        <f t="shared" si="480"/>
        <v>0</v>
      </c>
      <c r="G1697" s="7">
        <f t="shared" si="480"/>
        <v>0</v>
      </c>
      <c r="H1697" s="7">
        <f t="shared" si="480"/>
        <v>0</v>
      </c>
      <c r="I1697" s="7">
        <f t="shared" si="480"/>
        <v>0</v>
      </c>
      <c r="J1697" s="7">
        <f t="shared" si="480"/>
        <v>0</v>
      </c>
      <c r="K1697" s="7">
        <f t="shared" si="480"/>
        <v>0</v>
      </c>
      <c r="L1697" s="7">
        <f t="shared" si="480"/>
        <v>0</v>
      </c>
      <c r="M1697" s="7">
        <f t="shared" si="480"/>
        <v>0</v>
      </c>
      <c r="N1697" s="7">
        <f t="shared" si="480"/>
        <v>0</v>
      </c>
      <c r="O1697" s="7">
        <f t="shared" si="480"/>
        <v>0</v>
      </c>
      <c r="P1697" s="7">
        <f t="shared" si="480"/>
        <v>100</v>
      </c>
      <c r="Q1697" s="7">
        <f t="shared" si="480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7</v>
      </c>
      <c r="E1698" s="7">
        <f t="shared" ref="E1698:Q1698" si="481">E492/$Q492*100</f>
        <v>0</v>
      </c>
      <c r="F1698" s="7">
        <f t="shared" si="481"/>
        <v>0</v>
      </c>
      <c r="G1698" s="7">
        <f t="shared" si="481"/>
        <v>0</v>
      </c>
      <c r="H1698" s="7">
        <f t="shared" si="481"/>
        <v>0</v>
      </c>
      <c r="I1698" s="7">
        <f t="shared" si="481"/>
        <v>0</v>
      </c>
      <c r="J1698" s="7">
        <f t="shared" si="481"/>
        <v>0</v>
      </c>
      <c r="K1698" s="7">
        <f t="shared" si="481"/>
        <v>0</v>
      </c>
      <c r="L1698" s="7">
        <f t="shared" si="481"/>
        <v>0</v>
      </c>
      <c r="M1698" s="7">
        <f t="shared" si="481"/>
        <v>0</v>
      </c>
      <c r="N1698" s="7">
        <f t="shared" si="481"/>
        <v>0</v>
      </c>
      <c r="O1698" s="7">
        <f t="shared" si="481"/>
        <v>0</v>
      </c>
      <c r="P1698" s="7">
        <f t="shared" si="481"/>
        <v>108.33333333333333</v>
      </c>
      <c r="Q1698" s="7">
        <f t="shared" si="481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482">E493/$Q493*100</f>
        <v>0</v>
      </c>
      <c r="F1699" s="7">
        <f t="shared" si="482"/>
        <v>0</v>
      </c>
      <c r="G1699" s="7">
        <f t="shared" si="482"/>
        <v>0</v>
      </c>
      <c r="H1699" s="7">
        <f t="shared" si="482"/>
        <v>0</v>
      </c>
      <c r="I1699" s="7">
        <f t="shared" si="482"/>
        <v>0</v>
      </c>
      <c r="J1699" s="7">
        <f t="shared" si="482"/>
        <v>0</v>
      </c>
      <c r="K1699" s="7">
        <f t="shared" si="482"/>
        <v>0</v>
      </c>
      <c r="L1699" s="7">
        <f t="shared" si="482"/>
        <v>0</v>
      </c>
      <c r="M1699" s="7">
        <f t="shared" si="482"/>
        <v>0</v>
      </c>
      <c r="N1699" s="7">
        <f t="shared" si="482"/>
        <v>0</v>
      </c>
      <c r="O1699" s="7">
        <f t="shared" si="482"/>
        <v>0</v>
      </c>
      <c r="P1699" s="7">
        <f t="shared" si="482"/>
        <v>100</v>
      </c>
      <c r="Q1699" s="7">
        <f t="shared" si="482"/>
        <v>100</v>
      </c>
      <c r="R1699"/>
    </row>
    <row r="1700" spans="1:18" ht="14.25" x14ac:dyDescent="0.45">
      <c r="A1700" s="6">
        <v>484</v>
      </c>
      <c r="B1700" s="4"/>
      <c r="C1700" s="4" t="s">
        <v>8</v>
      </c>
      <c r="D1700" s="4" t="s">
        <v>6</v>
      </c>
      <c r="E1700" s="7">
        <f t="shared" ref="E1700:Q1700" si="483">E494/$Q494*100</f>
        <v>0</v>
      </c>
      <c r="F1700" s="7">
        <f t="shared" si="483"/>
        <v>0</v>
      </c>
      <c r="G1700" s="7">
        <f t="shared" si="483"/>
        <v>0</v>
      </c>
      <c r="H1700" s="7">
        <f t="shared" si="483"/>
        <v>0</v>
      </c>
      <c r="I1700" s="7">
        <f t="shared" si="483"/>
        <v>0</v>
      </c>
      <c r="J1700" s="7">
        <f t="shared" si="483"/>
        <v>0</v>
      </c>
      <c r="K1700" s="7">
        <f t="shared" si="483"/>
        <v>0</v>
      </c>
      <c r="L1700" s="7">
        <f t="shared" si="483"/>
        <v>0</v>
      </c>
      <c r="M1700" s="7">
        <f t="shared" si="483"/>
        <v>0</v>
      </c>
      <c r="N1700" s="7">
        <f t="shared" si="483"/>
        <v>0</v>
      </c>
      <c r="O1700" s="7">
        <f t="shared" si="483"/>
        <v>8.5714285714285712</v>
      </c>
      <c r="P1700" s="7">
        <f t="shared" si="483"/>
        <v>82.857142857142861</v>
      </c>
      <c r="Q1700" s="7">
        <f t="shared" si="483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7</v>
      </c>
      <c r="E1701" s="7">
        <f t="shared" ref="E1701:Q1701" si="484">E495/$Q495*100</f>
        <v>0</v>
      </c>
      <c r="F1701" s="7">
        <f t="shared" si="484"/>
        <v>0</v>
      </c>
      <c r="G1701" s="7">
        <f t="shared" si="484"/>
        <v>0</v>
      </c>
      <c r="H1701" s="7">
        <f t="shared" si="484"/>
        <v>0</v>
      </c>
      <c r="I1701" s="7">
        <f t="shared" si="484"/>
        <v>0</v>
      </c>
      <c r="J1701" s="7">
        <f t="shared" si="484"/>
        <v>0</v>
      </c>
      <c r="K1701" s="7">
        <f t="shared" si="484"/>
        <v>0</v>
      </c>
      <c r="L1701" s="7">
        <f t="shared" si="484"/>
        <v>0</v>
      </c>
      <c r="M1701" s="7">
        <f t="shared" si="484"/>
        <v>10.526315789473683</v>
      </c>
      <c r="N1701" s="7">
        <f t="shared" si="484"/>
        <v>0</v>
      </c>
      <c r="O1701" s="7">
        <f t="shared" si="484"/>
        <v>0</v>
      </c>
      <c r="P1701" s="7">
        <f t="shared" si="484"/>
        <v>86.842105263157904</v>
      </c>
      <c r="Q1701" s="7">
        <f t="shared" si="484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485">E496/$Q496*100</f>
        <v>0</v>
      </c>
      <c r="F1702" s="7">
        <f t="shared" si="485"/>
        <v>0</v>
      </c>
      <c r="G1702" s="7">
        <f t="shared" si="485"/>
        <v>0</v>
      </c>
      <c r="H1702" s="7">
        <f t="shared" si="485"/>
        <v>0</v>
      </c>
      <c r="I1702" s="7">
        <f t="shared" si="485"/>
        <v>0</v>
      </c>
      <c r="J1702" s="7">
        <f t="shared" si="485"/>
        <v>0</v>
      </c>
      <c r="K1702" s="7">
        <f t="shared" si="485"/>
        <v>0</v>
      </c>
      <c r="L1702" s="7">
        <f t="shared" si="485"/>
        <v>0</v>
      </c>
      <c r="M1702" s="7">
        <f t="shared" si="485"/>
        <v>4</v>
      </c>
      <c r="N1702" s="7">
        <f t="shared" si="485"/>
        <v>0</v>
      </c>
      <c r="O1702" s="7">
        <f t="shared" si="485"/>
        <v>5.3333333333333339</v>
      </c>
      <c r="P1702" s="7">
        <f t="shared" si="485"/>
        <v>85.333333333333343</v>
      </c>
      <c r="Q1702" s="7">
        <f t="shared" si="485"/>
        <v>100</v>
      </c>
      <c r="R1702"/>
    </row>
    <row r="1703" spans="1:18" ht="14.25" x14ac:dyDescent="0.45">
      <c r="A1703" s="6">
        <v>487</v>
      </c>
      <c r="B1703" s="4"/>
      <c r="C1703" s="4" t="s">
        <v>9</v>
      </c>
      <c r="D1703" s="4" t="s">
        <v>6</v>
      </c>
      <c r="E1703" s="7">
        <f t="shared" ref="E1703:Q1703" si="486">E497/$Q497*100</f>
        <v>6.6065098291975506</v>
      </c>
      <c r="F1703" s="7">
        <f t="shared" si="486"/>
        <v>2.2236545278762487</v>
      </c>
      <c r="G1703" s="7">
        <f t="shared" si="486"/>
        <v>2.7715114405414116</v>
      </c>
      <c r="H1703" s="7">
        <f t="shared" si="486"/>
        <v>9.6680631646793427E-2</v>
      </c>
      <c r="I1703" s="7">
        <f t="shared" si="486"/>
        <v>7.3799548823718988</v>
      </c>
      <c r="J1703" s="7">
        <f t="shared" si="486"/>
        <v>4.8662584595552696</v>
      </c>
      <c r="K1703" s="7">
        <f t="shared" si="486"/>
        <v>1.1279407025459234</v>
      </c>
      <c r="L1703" s="7">
        <f t="shared" si="486"/>
        <v>1.0634869481147275</v>
      </c>
      <c r="M1703" s="7">
        <f t="shared" si="486"/>
        <v>7.7022236545278764</v>
      </c>
      <c r="N1703" s="7">
        <f t="shared" si="486"/>
        <v>1.160167579761521</v>
      </c>
      <c r="O1703" s="7">
        <f t="shared" si="486"/>
        <v>9.3457943925233646</v>
      </c>
      <c r="P1703" s="7">
        <f t="shared" si="486"/>
        <v>69.320012890750888</v>
      </c>
      <c r="Q1703" s="7">
        <f t="shared" si="486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7</v>
      </c>
      <c r="E1704" s="7">
        <f t="shared" ref="E1704:Q1704" si="487">E498/$Q498*100</f>
        <v>13.131955484896663</v>
      </c>
      <c r="F1704" s="7">
        <f t="shared" si="487"/>
        <v>4.8966613672496022</v>
      </c>
      <c r="G1704" s="7">
        <f t="shared" si="487"/>
        <v>3.5930047694753573</v>
      </c>
      <c r="H1704" s="7">
        <f t="shared" si="487"/>
        <v>0</v>
      </c>
      <c r="I1704" s="7">
        <f t="shared" si="487"/>
        <v>5.7233704292527827</v>
      </c>
      <c r="J1704" s="7">
        <f t="shared" si="487"/>
        <v>2.2575516693163751</v>
      </c>
      <c r="K1704" s="7">
        <f t="shared" si="487"/>
        <v>0.82670906200317962</v>
      </c>
      <c r="L1704" s="7">
        <f t="shared" si="487"/>
        <v>1.0492845786963434</v>
      </c>
      <c r="M1704" s="7">
        <f t="shared" si="487"/>
        <v>11.860095389507155</v>
      </c>
      <c r="N1704" s="7">
        <f t="shared" si="487"/>
        <v>0.7313195548489666</v>
      </c>
      <c r="O1704" s="7">
        <f t="shared" si="487"/>
        <v>11.637519872813991</v>
      </c>
      <c r="P1704" s="7">
        <f t="shared" si="487"/>
        <v>63.243243243243242</v>
      </c>
      <c r="Q1704" s="7">
        <f t="shared" si="487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488">E499/$Q499*100</f>
        <v>9.8879999999999999</v>
      </c>
      <c r="F1705" s="7">
        <f t="shared" si="488"/>
        <v>3.6319999999999997</v>
      </c>
      <c r="G1705" s="7">
        <f t="shared" si="488"/>
        <v>3.1040000000000001</v>
      </c>
      <c r="H1705" s="7">
        <f t="shared" si="488"/>
        <v>9.6000000000000002E-2</v>
      </c>
      <c r="I1705" s="7">
        <f t="shared" si="488"/>
        <v>6.5600000000000005</v>
      </c>
      <c r="J1705" s="7">
        <f t="shared" si="488"/>
        <v>3.5680000000000005</v>
      </c>
      <c r="K1705" s="7">
        <f t="shared" si="488"/>
        <v>0.89599999999999991</v>
      </c>
      <c r="L1705" s="7">
        <f t="shared" si="488"/>
        <v>1.0880000000000001</v>
      </c>
      <c r="M1705" s="7">
        <f t="shared" si="488"/>
        <v>9.7919999999999998</v>
      </c>
      <c r="N1705" s="7">
        <f t="shared" si="488"/>
        <v>0.91199999999999992</v>
      </c>
      <c r="O1705" s="7">
        <f t="shared" si="488"/>
        <v>10.448</v>
      </c>
      <c r="P1705" s="7">
        <f t="shared" si="488"/>
        <v>66.176000000000002</v>
      </c>
      <c r="Q1705" s="7">
        <f t="shared" si="488"/>
        <v>100</v>
      </c>
      <c r="R1705"/>
    </row>
    <row r="1706" spans="1:18" ht="14.25" x14ac:dyDescent="0.45">
      <c r="A1706" s="6">
        <v>490</v>
      </c>
      <c r="B1706" s="4"/>
      <c r="C1706" s="4" t="s">
        <v>10</v>
      </c>
      <c r="D1706" s="4" t="s">
        <v>6</v>
      </c>
      <c r="E1706" s="7">
        <f t="shared" ref="E1706:Q1706" si="489">E500/$Q500*100</f>
        <v>23.251612903225809</v>
      </c>
      <c r="F1706" s="7">
        <f t="shared" si="489"/>
        <v>4.774193548387097</v>
      </c>
      <c r="G1706" s="7">
        <f t="shared" si="489"/>
        <v>10.425806451612903</v>
      </c>
      <c r="H1706" s="7">
        <f t="shared" si="489"/>
        <v>6.0387096774193552</v>
      </c>
      <c r="I1706" s="7">
        <f t="shared" si="489"/>
        <v>21.316129032258065</v>
      </c>
      <c r="J1706" s="7">
        <f t="shared" si="489"/>
        <v>20.103225806451615</v>
      </c>
      <c r="K1706" s="7">
        <f t="shared" si="489"/>
        <v>3.9483870967741934</v>
      </c>
      <c r="L1706" s="7">
        <f t="shared" si="489"/>
        <v>4.5419354838709678</v>
      </c>
      <c r="M1706" s="7">
        <f t="shared" si="489"/>
        <v>7.5612903225806454</v>
      </c>
      <c r="N1706" s="7">
        <f t="shared" si="489"/>
        <v>7.1741935483870964</v>
      </c>
      <c r="O1706" s="7">
        <f t="shared" si="489"/>
        <v>14.24516129032258</v>
      </c>
      <c r="P1706" s="7">
        <f t="shared" si="489"/>
        <v>34.890322580645162</v>
      </c>
      <c r="Q1706" s="7">
        <f t="shared" si="489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7</v>
      </c>
      <c r="E1707" s="7">
        <f t="shared" ref="E1707:Q1707" si="490">E501/$Q501*100</f>
        <v>38.6900742741391</v>
      </c>
      <c r="F1707" s="7">
        <f t="shared" si="490"/>
        <v>6.0769750168804864</v>
      </c>
      <c r="G1707" s="7">
        <f t="shared" si="490"/>
        <v>8.0801260409633127</v>
      </c>
      <c r="H1707" s="7">
        <f t="shared" si="490"/>
        <v>5.9869457573711458</v>
      </c>
      <c r="I1707" s="7">
        <f t="shared" si="490"/>
        <v>17.983344586990771</v>
      </c>
      <c r="J1707" s="7">
        <f t="shared" si="490"/>
        <v>13.864505964438441</v>
      </c>
      <c r="K1707" s="7">
        <f t="shared" si="490"/>
        <v>3.4211118613549405</v>
      </c>
      <c r="L1707" s="7">
        <f t="shared" si="490"/>
        <v>3.4211118613549405</v>
      </c>
      <c r="M1707" s="7">
        <f t="shared" si="490"/>
        <v>12.243979293270312</v>
      </c>
      <c r="N1707" s="7">
        <f t="shared" si="490"/>
        <v>4.8390726986270538</v>
      </c>
      <c r="O1707" s="7">
        <f t="shared" si="490"/>
        <v>17.690749493585415</v>
      </c>
      <c r="P1707" s="7">
        <f t="shared" si="490"/>
        <v>31.217645734863829</v>
      </c>
      <c r="Q1707" s="7">
        <f t="shared" si="490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491">E502/$Q502*100</f>
        <v>31.422734919490509</v>
      </c>
      <c r="F1708" s="7">
        <f t="shared" si="491"/>
        <v>5.4193703436673877</v>
      </c>
      <c r="G1708" s="7">
        <f t="shared" si="491"/>
        <v>9.2405671713530388</v>
      </c>
      <c r="H1708" s="7">
        <f t="shared" si="491"/>
        <v>5.9721220860370101</v>
      </c>
      <c r="I1708" s="7">
        <f t="shared" si="491"/>
        <v>19.514539774092764</v>
      </c>
      <c r="J1708" s="7">
        <f t="shared" si="491"/>
        <v>16.786830088920933</v>
      </c>
      <c r="K1708" s="7">
        <f t="shared" si="491"/>
        <v>3.6890170632059598</v>
      </c>
      <c r="L1708" s="7">
        <f t="shared" si="491"/>
        <v>3.9774092766161977</v>
      </c>
      <c r="M1708" s="7">
        <f t="shared" si="491"/>
        <v>10.057678442682047</v>
      </c>
      <c r="N1708" s="7">
        <f t="shared" si="491"/>
        <v>5.9120403749098767</v>
      </c>
      <c r="O1708" s="7">
        <f t="shared" si="491"/>
        <v>16.005767844268203</v>
      </c>
      <c r="P1708" s="7">
        <f t="shared" si="491"/>
        <v>32.87671232876712</v>
      </c>
      <c r="Q1708" s="7">
        <f t="shared" si="491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6</v>
      </c>
      <c r="E1709" s="7">
        <f t="shared" ref="E1709:Q1709" si="492">E503/$Q503*100</f>
        <v>15.70048309178744</v>
      </c>
      <c r="F1709" s="7">
        <f t="shared" si="492"/>
        <v>3.5663540778630294</v>
      </c>
      <c r="G1709" s="7">
        <f t="shared" si="492"/>
        <v>7.0332480818414327</v>
      </c>
      <c r="H1709" s="7">
        <f t="shared" si="492"/>
        <v>3.3958510940608129</v>
      </c>
      <c r="I1709" s="7">
        <f t="shared" si="492"/>
        <v>14.947428246660982</v>
      </c>
      <c r="J1709" s="7">
        <f t="shared" si="492"/>
        <v>13.199772662688265</v>
      </c>
      <c r="K1709" s="7">
        <f t="shared" si="492"/>
        <v>2.5717533390167664</v>
      </c>
      <c r="L1709" s="7">
        <f t="shared" si="492"/>
        <v>2.9553850525717533</v>
      </c>
      <c r="M1709" s="7">
        <f t="shared" si="492"/>
        <v>7.6584256891162257</v>
      </c>
      <c r="N1709" s="7">
        <f t="shared" si="492"/>
        <v>4.4330775788576293</v>
      </c>
      <c r="O1709" s="7">
        <f t="shared" si="492"/>
        <v>12.034668940039785</v>
      </c>
      <c r="P1709" s="7">
        <f t="shared" si="492"/>
        <v>50.525717533390171</v>
      </c>
      <c r="Q1709" s="7">
        <f t="shared" si="492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7</v>
      </c>
      <c r="E1710" s="7">
        <f t="shared" ref="E1710:Q1710" si="493">E504/$Q504*100</f>
        <v>27.803218631427452</v>
      </c>
      <c r="F1710" s="7">
        <f t="shared" si="493"/>
        <v>5.5606437262854902</v>
      </c>
      <c r="G1710" s="7">
        <f t="shared" si="493"/>
        <v>6.1494177678921886</v>
      </c>
      <c r="H1710" s="7">
        <f t="shared" si="493"/>
        <v>3.5064765144576739</v>
      </c>
      <c r="I1710" s="7">
        <f t="shared" si="493"/>
        <v>12.809106371843518</v>
      </c>
      <c r="J1710" s="7">
        <f t="shared" si="493"/>
        <v>9.0278686379693838</v>
      </c>
      <c r="K1710" s="7">
        <f t="shared" si="493"/>
        <v>2.2765929608792357</v>
      </c>
      <c r="L1710" s="7">
        <f t="shared" si="493"/>
        <v>2.4466832395656155</v>
      </c>
      <c r="M1710" s="7">
        <f t="shared" si="493"/>
        <v>12.063325919141699</v>
      </c>
      <c r="N1710" s="7">
        <f t="shared" si="493"/>
        <v>3.0616250163548346</v>
      </c>
      <c r="O1710" s="7">
        <f t="shared" si="493"/>
        <v>15.020279994766453</v>
      </c>
      <c r="P1710" s="7">
        <f t="shared" si="493"/>
        <v>44.786078764882895</v>
      </c>
      <c r="Q1710" s="7">
        <f t="shared" si="493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494">E505/$Q505*100</f>
        <v>21.989921002451648</v>
      </c>
      <c r="F1711" s="7">
        <f t="shared" si="494"/>
        <v>4.6104603650231546</v>
      </c>
      <c r="G1711" s="7">
        <f t="shared" si="494"/>
        <v>6.5581585399073825</v>
      </c>
      <c r="H1711" s="7">
        <f t="shared" si="494"/>
        <v>3.4118768727867064</v>
      </c>
      <c r="I1711" s="7">
        <f t="shared" si="494"/>
        <v>13.831381095069464</v>
      </c>
      <c r="J1711" s="7">
        <f t="shared" si="494"/>
        <v>11.018795968400982</v>
      </c>
      <c r="K1711" s="7">
        <f t="shared" si="494"/>
        <v>2.4516480523018251</v>
      </c>
      <c r="L1711" s="7">
        <f t="shared" si="494"/>
        <v>2.6831925905747753</v>
      </c>
      <c r="M1711" s="7">
        <f t="shared" si="494"/>
        <v>9.9291746118223916</v>
      </c>
      <c r="N1711" s="7">
        <f t="shared" si="494"/>
        <v>3.7523835467175157</v>
      </c>
      <c r="O1711" s="7">
        <f t="shared" si="494"/>
        <v>13.586216289839282</v>
      </c>
      <c r="P1711" s="7">
        <f t="shared" si="494"/>
        <v>47.507491146826482</v>
      </c>
      <c r="Q1711" s="7">
        <f t="shared" si="494"/>
        <v>100</v>
      </c>
      <c r="R1711"/>
    </row>
    <row r="1712" spans="1:18" ht="14.25" x14ac:dyDescent="0.45">
      <c r="A1712" s="6">
        <v>496</v>
      </c>
      <c r="B1712" s="4" t="s">
        <v>83</v>
      </c>
      <c r="C1712" s="4" t="s">
        <v>5</v>
      </c>
      <c r="D1712" s="4" t="s">
        <v>6</v>
      </c>
      <c r="E1712" s="7">
        <f t="shared" ref="E1712:Q1712" si="495">E506/$Q506*100</f>
        <v>0</v>
      </c>
      <c r="F1712" s="7">
        <f t="shared" si="495"/>
        <v>1.2711864406779663</v>
      </c>
      <c r="G1712" s="7">
        <f t="shared" si="495"/>
        <v>0</v>
      </c>
      <c r="H1712" s="7">
        <f t="shared" si="495"/>
        <v>0</v>
      </c>
      <c r="I1712" s="7">
        <f t="shared" si="495"/>
        <v>0</v>
      </c>
      <c r="J1712" s="7">
        <f t="shared" si="495"/>
        <v>0</v>
      </c>
      <c r="K1712" s="7">
        <f t="shared" si="495"/>
        <v>0</v>
      </c>
      <c r="L1712" s="7">
        <f t="shared" si="495"/>
        <v>0</v>
      </c>
      <c r="M1712" s="7">
        <f t="shared" si="495"/>
        <v>0</v>
      </c>
      <c r="N1712" s="7">
        <f t="shared" si="495"/>
        <v>0</v>
      </c>
      <c r="O1712" s="7">
        <f t="shared" si="495"/>
        <v>0</v>
      </c>
      <c r="P1712" s="7">
        <f t="shared" si="495"/>
        <v>96.610169491525426</v>
      </c>
      <c r="Q1712" s="7">
        <f t="shared" si="495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7</v>
      </c>
      <c r="E1713" s="7">
        <f t="shared" ref="E1713:Q1713" si="496">E507/$Q507*100</f>
        <v>0</v>
      </c>
      <c r="F1713" s="7">
        <f t="shared" si="496"/>
        <v>1.5625</v>
      </c>
      <c r="G1713" s="7">
        <f t="shared" si="496"/>
        <v>0</v>
      </c>
      <c r="H1713" s="7">
        <f t="shared" si="496"/>
        <v>0</v>
      </c>
      <c r="I1713" s="7">
        <f t="shared" si="496"/>
        <v>0</v>
      </c>
      <c r="J1713" s="7">
        <f t="shared" si="496"/>
        <v>1.5625</v>
      </c>
      <c r="K1713" s="7">
        <f t="shared" si="496"/>
        <v>0</v>
      </c>
      <c r="L1713" s="7">
        <f t="shared" si="496"/>
        <v>0</v>
      </c>
      <c r="M1713" s="7">
        <f t="shared" si="496"/>
        <v>0</v>
      </c>
      <c r="N1713" s="7">
        <f t="shared" si="496"/>
        <v>0</v>
      </c>
      <c r="O1713" s="7">
        <f t="shared" si="496"/>
        <v>1.171875</v>
      </c>
      <c r="P1713" s="7">
        <f t="shared" si="496"/>
        <v>97.65625</v>
      </c>
      <c r="Q1713" s="7">
        <f t="shared" si="496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497">E508/$Q508*100</f>
        <v>0</v>
      </c>
      <c r="F1714" s="7">
        <f t="shared" si="497"/>
        <v>1.6293279022403258</v>
      </c>
      <c r="G1714" s="7">
        <f t="shared" si="497"/>
        <v>0</v>
      </c>
      <c r="H1714" s="7">
        <f t="shared" si="497"/>
        <v>0</v>
      </c>
      <c r="I1714" s="7">
        <f t="shared" si="497"/>
        <v>0</v>
      </c>
      <c r="J1714" s="7">
        <f t="shared" si="497"/>
        <v>1.0183299389002036</v>
      </c>
      <c r="K1714" s="7">
        <f t="shared" si="497"/>
        <v>0</v>
      </c>
      <c r="L1714" s="7">
        <f t="shared" si="497"/>
        <v>0</v>
      </c>
      <c r="M1714" s="7">
        <f t="shared" si="497"/>
        <v>0</v>
      </c>
      <c r="N1714" s="7">
        <f t="shared" si="497"/>
        <v>0</v>
      </c>
      <c r="O1714" s="7">
        <f t="shared" si="497"/>
        <v>0.61099796334012213</v>
      </c>
      <c r="P1714" s="7">
        <f t="shared" si="497"/>
        <v>97.352342158859472</v>
      </c>
      <c r="Q1714" s="7">
        <f t="shared" si="497"/>
        <v>100</v>
      </c>
      <c r="R1714"/>
    </row>
    <row r="1715" spans="1:18" ht="14.25" x14ac:dyDescent="0.45">
      <c r="A1715" s="6">
        <v>499</v>
      </c>
      <c r="B1715" s="4"/>
      <c r="C1715" s="4" t="s">
        <v>8</v>
      </c>
      <c r="D1715" s="4" t="s">
        <v>6</v>
      </c>
      <c r="E1715" s="7">
        <f t="shared" ref="E1715:Q1715" si="498">E509/$Q509*100</f>
        <v>0.3734827264239029</v>
      </c>
      <c r="F1715" s="7">
        <f t="shared" si="498"/>
        <v>0.7469654528478058</v>
      </c>
      <c r="G1715" s="7">
        <f t="shared" si="498"/>
        <v>0</v>
      </c>
      <c r="H1715" s="7">
        <f t="shared" si="498"/>
        <v>0</v>
      </c>
      <c r="I1715" s="7">
        <f t="shared" si="498"/>
        <v>0</v>
      </c>
      <c r="J1715" s="7">
        <f t="shared" si="498"/>
        <v>0</v>
      </c>
      <c r="K1715" s="7">
        <f t="shared" si="498"/>
        <v>0.28011204481792717</v>
      </c>
      <c r="L1715" s="7">
        <f t="shared" si="498"/>
        <v>0.28011204481792717</v>
      </c>
      <c r="M1715" s="7">
        <f t="shared" si="498"/>
        <v>1.0270774976657329</v>
      </c>
      <c r="N1715" s="7">
        <f t="shared" si="498"/>
        <v>0</v>
      </c>
      <c r="O1715" s="7">
        <f t="shared" si="498"/>
        <v>1.400560224089636</v>
      </c>
      <c r="P1715" s="7">
        <f t="shared" si="498"/>
        <v>95.985060690943044</v>
      </c>
      <c r="Q1715" s="7">
        <f t="shared" si="498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7</v>
      </c>
      <c r="E1716" s="7">
        <f t="shared" ref="E1716:Q1716" si="499">E510/$Q510*100</f>
        <v>0.41237113402061859</v>
      </c>
      <c r="F1716" s="7">
        <f t="shared" si="499"/>
        <v>1.9587628865979381</v>
      </c>
      <c r="G1716" s="7">
        <f t="shared" si="499"/>
        <v>0</v>
      </c>
      <c r="H1716" s="7">
        <f t="shared" si="499"/>
        <v>0</v>
      </c>
      <c r="I1716" s="7">
        <f t="shared" si="499"/>
        <v>0.51546391752577314</v>
      </c>
      <c r="J1716" s="7">
        <f t="shared" si="499"/>
        <v>0</v>
      </c>
      <c r="K1716" s="7">
        <f t="shared" si="499"/>
        <v>0</v>
      </c>
      <c r="L1716" s="7">
        <f t="shared" si="499"/>
        <v>0</v>
      </c>
      <c r="M1716" s="7">
        <f t="shared" si="499"/>
        <v>1.5463917525773196</v>
      </c>
      <c r="N1716" s="7">
        <f t="shared" si="499"/>
        <v>0</v>
      </c>
      <c r="O1716" s="7">
        <f t="shared" si="499"/>
        <v>1.5463917525773196</v>
      </c>
      <c r="P1716" s="7">
        <f t="shared" si="499"/>
        <v>94.639175257731949</v>
      </c>
      <c r="Q1716" s="7">
        <f t="shared" si="499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00">E511/$Q511*100</f>
        <v>0.14713094654242276</v>
      </c>
      <c r="F1717" s="7">
        <f t="shared" si="500"/>
        <v>1.3241785188818049</v>
      </c>
      <c r="G1717" s="7">
        <f t="shared" si="500"/>
        <v>0</v>
      </c>
      <c r="H1717" s="7">
        <f t="shared" si="500"/>
        <v>0</v>
      </c>
      <c r="I1717" s="7">
        <f t="shared" si="500"/>
        <v>0.24521824423737126</v>
      </c>
      <c r="J1717" s="7">
        <f t="shared" si="500"/>
        <v>0</v>
      </c>
      <c r="K1717" s="7">
        <f t="shared" si="500"/>
        <v>0.39234919077979402</v>
      </c>
      <c r="L1717" s="7">
        <f t="shared" si="500"/>
        <v>0.14713094654242276</v>
      </c>
      <c r="M1717" s="7">
        <f t="shared" si="500"/>
        <v>0.98087297694948505</v>
      </c>
      <c r="N1717" s="7">
        <f t="shared" si="500"/>
        <v>0</v>
      </c>
      <c r="O1717" s="7">
        <f t="shared" si="500"/>
        <v>1.6674840608141246</v>
      </c>
      <c r="P1717" s="7">
        <f t="shared" si="500"/>
        <v>95.537027954879832</v>
      </c>
      <c r="Q1717" s="7">
        <f t="shared" si="500"/>
        <v>100</v>
      </c>
      <c r="R1717"/>
    </row>
    <row r="1718" spans="1:18" ht="14.25" x14ac:dyDescent="0.45">
      <c r="A1718" s="6">
        <v>502</v>
      </c>
      <c r="B1718" s="4"/>
      <c r="C1718" s="4" t="s">
        <v>9</v>
      </c>
      <c r="D1718" s="4" t="s">
        <v>6</v>
      </c>
      <c r="E1718" s="7">
        <f t="shared" ref="E1718:Q1718" si="501">E512/$Q512*100</f>
        <v>1.1268143621084799</v>
      </c>
      <c r="F1718" s="7">
        <f t="shared" si="501"/>
        <v>2.5783040488922842</v>
      </c>
      <c r="G1718" s="7">
        <f t="shared" si="501"/>
        <v>0.51566080977845685</v>
      </c>
      <c r="H1718" s="7">
        <f t="shared" si="501"/>
        <v>0.22918258212375861</v>
      </c>
      <c r="I1718" s="7">
        <f t="shared" si="501"/>
        <v>4.0679908326967151</v>
      </c>
      <c r="J1718" s="7">
        <f t="shared" si="501"/>
        <v>1.241405653170359</v>
      </c>
      <c r="K1718" s="7">
        <f t="shared" si="501"/>
        <v>1.241405653170359</v>
      </c>
      <c r="L1718" s="7">
        <f t="shared" si="501"/>
        <v>0.6875477463712758</v>
      </c>
      <c r="M1718" s="7">
        <f t="shared" si="501"/>
        <v>2.4064171122994651</v>
      </c>
      <c r="N1718" s="7">
        <f t="shared" si="501"/>
        <v>0.43926661573720399</v>
      </c>
      <c r="O1718" s="7">
        <f t="shared" si="501"/>
        <v>6.6844919786096257</v>
      </c>
      <c r="P1718" s="7">
        <f t="shared" si="501"/>
        <v>83.689839572192511</v>
      </c>
      <c r="Q1718" s="7">
        <f t="shared" si="501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7</v>
      </c>
      <c r="E1719" s="7">
        <f t="shared" ref="E1719:Q1719" si="502">E513/$Q513*100</f>
        <v>2.8340877779964573</v>
      </c>
      <c r="F1719" s="7">
        <f t="shared" si="502"/>
        <v>3.8181460342452276</v>
      </c>
      <c r="G1719" s="7">
        <f t="shared" si="502"/>
        <v>0.74788427474906516</v>
      </c>
      <c r="H1719" s="7">
        <f t="shared" si="502"/>
        <v>0.3345798071245818</v>
      </c>
      <c r="I1719" s="7">
        <f t="shared" si="502"/>
        <v>7.2623499311159216</v>
      </c>
      <c r="J1719" s="7">
        <f t="shared" si="502"/>
        <v>1.9287541822475891</v>
      </c>
      <c r="K1719" s="7">
        <f t="shared" si="502"/>
        <v>1.2792757331234008</v>
      </c>
      <c r="L1719" s="7">
        <f t="shared" si="502"/>
        <v>0.47234796299940962</v>
      </c>
      <c r="M1719" s="7">
        <f t="shared" si="502"/>
        <v>3.9952765203700058</v>
      </c>
      <c r="N1719" s="7">
        <f t="shared" si="502"/>
        <v>0.45266679787443415</v>
      </c>
      <c r="O1719" s="7">
        <f t="shared" si="502"/>
        <v>8.0299153709899631</v>
      </c>
      <c r="P1719" s="7">
        <f t="shared" si="502"/>
        <v>78.016138555402478</v>
      </c>
      <c r="Q1719" s="7">
        <f t="shared" si="502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03">E514/$Q514*100</f>
        <v>2.0158945532079859</v>
      </c>
      <c r="F1720" s="7">
        <f t="shared" si="503"/>
        <v>3.1982942430703627</v>
      </c>
      <c r="G1720" s="7">
        <f t="shared" si="503"/>
        <v>0.70750145377011053</v>
      </c>
      <c r="H1720" s="7">
        <f t="shared" si="503"/>
        <v>0.24229501841442139</v>
      </c>
      <c r="I1720" s="7">
        <f t="shared" si="503"/>
        <v>5.6600116301608843</v>
      </c>
      <c r="J1720" s="7">
        <f t="shared" si="503"/>
        <v>1.5700717193254505</v>
      </c>
      <c r="K1720" s="7">
        <f t="shared" si="503"/>
        <v>1.279317697228145</v>
      </c>
      <c r="L1720" s="7">
        <f t="shared" si="503"/>
        <v>0.56212444272145767</v>
      </c>
      <c r="M1720" s="7">
        <f t="shared" si="503"/>
        <v>3.1498352393874782</v>
      </c>
      <c r="N1720" s="7">
        <f t="shared" si="503"/>
        <v>0.38767202946307422</v>
      </c>
      <c r="O1720" s="7">
        <f t="shared" si="503"/>
        <v>7.3270013568521026</v>
      </c>
      <c r="P1720" s="7">
        <f t="shared" si="503"/>
        <v>80.945919751889903</v>
      </c>
      <c r="Q1720" s="7">
        <f t="shared" si="503"/>
        <v>100</v>
      </c>
      <c r="R1720"/>
    </row>
    <row r="1721" spans="1:18" ht="14.25" x14ac:dyDescent="0.45">
      <c r="A1721" s="6">
        <v>505</v>
      </c>
      <c r="B1721" s="4"/>
      <c r="C1721" s="4" t="s">
        <v>10</v>
      </c>
      <c r="D1721" s="4" t="s">
        <v>6</v>
      </c>
      <c r="E1721" s="7">
        <f t="shared" ref="E1721:Q1721" si="504">E515/$Q515*100</f>
        <v>10.967741935483872</v>
      </c>
      <c r="F1721" s="7">
        <f t="shared" si="504"/>
        <v>8.172043010752688</v>
      </c>
      <c r="G1721" s="7">
        <f t="shared" si="504"/>
        <v>4.3010752688172049</v>
      </c>
      <c r="H1721" s="7">
        <f t="shared" si="504"/>
        <v>2.795698924731183</v>
      </c>
      <c r="I1721" s="7">
        <f t="shared" si="504"/>
        <v>22.365591397849464</v>
      </c>
      <c r="J1721" s="7">
        <f t="shared" si="504"/>
        <v>14.838709677419354</v>
      </c>
      <c r="K1721" s="7">
        <f t="shared" si="504"/>
        <v>5.376344086021505</v>
      </c>
      <c r="L1721" s="7">
        <f t="shared" si="504"/>
        <v>1.935483870967742</v>
      </c>
      <c r="M1721" s="7">
        <f t="shared" si="504"/>
        <v>3.010752688172043</v>
      </c>
      <c r="N1721" s="7">
        <f t="shared" si="504"/>
        <v>4.731182795698925</v>
      </c>
      <c r="O1721" s="7">
        <f t="shared" si="504"/>
        <v>18.064516129032256</v>
      </c>
      <c r="P1721" s="7">
        <f t="shared" si="504"/>
        <v>40.645161290322577</v>
      </c>
      <c r="Q1721" s="7">
        <f t="shared" si="504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7</v>
      </c>
      <c r="E1722" s="7">
        <f t="shared" ref="E1722:Q1722" si="505">E516/$Q516*100</f>
        <v>21.2406015037594</v>
      </c>
      <c r="F1722" s="7">
        <f t="shared" si="505"/>
        <v>8.458646616541353</v>
      </c>
      <c r="G1722" s="7">
        <f t="shared" si="505"/>
        <v>3.3834586466165413</v>
      </c>
      <c r="H1722" s="7">
        <f t="shared" si="505"/>
        <v>4.3233082706766917</v>
      </c>
      <c r="I1722" s="7">
        <f t="shared" si="505"/>
        <v>22.556390977443609</v>
      </c>
      <c r="J1722" s="7">
        <f t="shared" si="505"/>
        <v>9.2105263157894726</v>
      </c>
      <c r="K1722" s="7">
        <f t="shared" si="505"/>
        <v>4.1353383458646613</v>
      </c>
      <c r="L1722" s="7">
        <f t="shared" si="505"/>
        <v>3.5714285714285712</v>
      </c>
      <c r="M1722" s="7">
        <f t="shared" si="505"/>
        <v>6.3909774436090219</v>
      </c>
      <c r="N1722" s="7">
        <f t="shared" si="505"/>
        <v>2.4436090225563909</v>
      </c>
      <c r="O1722" s="7">
        <f t="shared" si="505"/>
        <v>23.872180451127818</v>
      </c>
      <c r="P1722" s="7">
        <f t="shared" si="505"/>
        <v>35.714285714285715</v>
      </c>
      <c r="Q1722" s="7">
        <f t="shared" si="505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06">E517/$Q517*100</f>
        <v>16.834677419354836</v>
      </c>
      <c r="F1723" s="7">
        <f t="shared" si="506"/>
        <v>8.870967741935484</v>
      </c>
      <c r="G1723" s="7">
        <f t="shared" si="506"/>
        <v>4.334677419354839</v>
      </c>
      <c r="H1723" s="7">
        <f t="shared" si="506"/>
        <v>3.225806451612903</v>
      </c>
      <c r="I1723" s="7">
        <f t="shared" si="506"/>
        <v>22.782258064516128</v>
      </c>
      <c r="J1723" s="7">
        <f t="shared" si="506"/>
        <v>11.391129032258064</v>
      </c>
      <c r="K1723" s="7">
        <f t="shared" si="506"/>
        <v>4.838709677419355</v>
      </c>
      <c r="L1723" s="7">
        <f t="shared" si="506"/>
        <v>2.4193548387096775</v>
      </c>
      <c r="M1723" s="7">
        <f t="shared" si="506"/>
        <v>4.334677419354839</v>
      </c>
      <c r="N1723" s="7">
        <f t="shared" si="506"/>
        <v>3.5282258064516134</v>
      </c>
      <c r="O1723" s="7">
        <f t="shared" si="506"/>
        <v>21.572580645161292</v>
      </c>
      <c r="P1723" s="7">
        <f t="shared" si="506"/>
        <v>38.00403225806452</v>
      </c>
      <c r="Q1723" s="7">
        <f t="shared" si="506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6</v>
      </c>
      <c r="E1724" s="7">
        <f t="shared" ref="E1724:Q1724" si="507">E518/$Q518*100</f>
        <v>1.6966067864271457</v>
      </c>
      <c r="F1724" s="7">
        <f t="shared" si="507"/>
        <v>2.6660963786712291</v>
      </c>
      <c r="G1724" s="7">
        <f t="shared" si="507"/>
        <v>0.74137439406900485</v>
      </c>
      <c r="H1724" s="7">
        <f t="shared" si="507"/>
        <v>0.34217279726261762</v>
      </c>
      <c r="I1724" s="7">
        <f t="shared" si="507"/>
        <v>4.6621043627031646</v>
      </c>
      <c r="J1724" s="7">
        <f t="shared" si="507"/>
        <v>1.9674935842600514</v>
      </c>
      <c r="K1724" s="7">
        <f t="shared" si="507"/>
        <v>1.311662389506701</v>
      </c>
      <c r="L1724" s="7">
        <f t="shared" si="507"/>
        <v>0.67008839463929293</v>
      </c>
      <c r="M1724" s="7">
        <f t="shared" si="507"/>
        <v>2.0102651839178787</v>
      </c>
      <c r="N1724" s="7">
        <f t="shared" si="507"/>
        <v>0.5988023952095809</v>
      </c>
      <c r="O1724" s="7">
        <f t="shared" si="507"/>
        <v>6.5012831479897351</v>
      </c>
      <c r="P1724" s="7">
        <f t="shared" si="507"/>
        <v>83.162246934702026</v>
      </c>
      <c r="Q1724" s="7">
        <f t="shared" si="507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7</v>
      </c>
      <c r="E1725" s="7">
        <f t="shared" ref="E1725:Q1725" si="508">E519/$Q519*100</f>
        <v>3.821935861765998</v>
      </c>
      <c r="F1725" s="7">
        <f t="shared" si="508"/>
        <v>3.895153023868795</v>
      </c>
      <c r="G1725" s="7">
        <f t="shared" si="508"/>
        <v>0.87860594523356284</v>
      </c>
      <c r="H1725" s="7">
        <f t="shared" si="508"/>
        <v>0.45394640503734079</v>
      </c>
      <c r="I1725" s="7">
        <f t="shared" si="508"/>
        <v>7.2045687509152145</v>
      </c>
      <c r="J1725" s="7">
        <f t="shared" si="508"/>
        <v>2.1086542685605507</v>
      </c>
      <c r="K1725" s="7">
        <f t="shared" si="508"/>
        <v>1.317908917850344</v>
      </c>
      <c r="L1725" s="7">
        <f t="shared" si="508"/>
        <v>0.58573729682237519</v>
      </c>
      <c r="M1725" s="7">
        <f t="shared" si="508"/>
        <v>3.5583540781959293</v>
      </c>
      <c r="N1725" s="7">
        <f t="shared" si="508"/>
        <v>0.46858983745790017</v>
      </c>
      <c r="O1725" s="7">
        <f t="shared" si="508"/>
        <v>8.156391858251574</v>
      </c>
      <c r="P1725" s="7">
        <f t="shared" si="508"/>
        <v>77.990921071899251</v>
      </c>
      <c r="Q1725" s="7">
        <f t="shared" si="508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09">E520/$Q520*100</f>
        <v>2.7368573079145002</v>
      </c>
      <c r="F1726" s="7">
        <f t="shared" si="509"/>
        <v>3.264009243212016</v>
      </c>
      <c r="G1726" s="7">
        <f t="shared" si="509"/>
        <v>0.79433853264009247</v>
      </c>
      <c r="H1726" s="7">
        <f t="shared" si="509"/>
        <v>0.41883304448295783</v>
      </c>
      <c r="I1726" s="7">
        <f t="shared" si="509"/>
        <v>5.8853264009243214</v>
      </c>
      <c r="J1726" s="7">
        <f t="shared" si="509"/>
        <v>2.0508376660889662</v>
      </c>
      <c r="K1726" s="7">
        <f t="shared" si="509"/>
        <v>1.3070479491623339</v>
      </c>
      <c r="L1726" s="7">
        <f t="shared" si="509"/>
        <v>0.64991334488734831</v>
      </c>
      <c r="M1726" s="7">
        <f t="shared" si="509"/>
        <v>2.8307336799537843</v>
      </c>
      <c r="N1726" s="7">
        <f t="shared" si="509"/>
        <v>0.57047949162333911</v>
      </c>
      <c r="O1726" s="7">
        <f t="shared" si="509"/>
        <v>7.3295782784517618</v>
      </c>
      <c r="P1726" s="7">
        <f t="shared" si="509"/>
        <v>80.545927209705368</v>
      </c>
      <c r="Q1726" s="7">
        <f t="shared" si="509"/>
        <v>100</v>
      </c>
      <c r="R1726"/>
    </row>
    <row r="1727" spans="1:18" ht="14.25" x14ac:dyDescent="0.45">
      <c r="A1727" s="6">
        <v>511</v>
      </c>
      <c r="B1727" s="4" t="s">
        <v>84</v>
      </c>
      <c r="C1727" s="4" t="s">
        <v>5</v>
      </c>
      <c r="D1727" s="4" t="s">
        <v>6</v>
      </c>
      <c r="E1727" s="7">
        <f t="shared" ref="E1727:Q1727" si="510">E521/$Q521*100</f>
        <v>0</v>
      </c>
      <c r="F1727" s="7">
        <f t="shared" si="510"/>
        <v>0</v>
      </c>
      <c r="G1727" s="7">
        <f t="shared" si="510"/>
        <v>0</v>
      </c>
      <c r="H1727" s="7">
        <f t="shared" si="510"/>
        <v>0</v>
      </c>
      <c r="I1727" s="7">
        <f t="shared" si="510"/>
        <v>0</v>
      </c>
      <c r="J1727" s="7">
        <f t="shared" si="510"/>
        <v>0</v>
      </c>
      <c r="K1727" s="7">
        <f t="shared" si="510"/>
        <v>0</v>
      </c>
      <c r="L1727" s="7">
        <f t="shared" si="510"/>
        <v>0</v>
      </c>
      <c r="M1727" s="7">
        <f t="shared" si="510"/>
        <v>0</v>
      </c>
      <c r="N1727" s="7">
        <f t="shared" si="510"/>
        <v>0</v>
      </c>
      <c r="O1727" s="7">
        <f t="shared" si="510"/>
        <v>0</v>
      </c>
      <c r="P1727" s="7">
        <f t="shared" si="510"/>
        <v>94</v>
      </c>
      <c r="Q1727" s="7">
        <f t="shared" si="510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7</v>
      </c>
      <c r="E1728" s="7">
        <f t="shared" ref="E1728:Q1728" si="511">E522/$Q522*100</f>
        <v>0</v>
      </c>
      <c r="F1728" s="7">
        <f t="shared" si="511"/>
        <v>0</v>
      </c>
      <c r="G1728" s="7">
        <f t="shared" si="511"/>
        <v>0</v>
      </c>
      <c r="H1728" s="7">
        <f t="shared" si="511"/>
        <v>0</v>
      </c>
      <c r="I1728" s="7">
        <f t="shared" si="511"/>
        <v>0</v>
      </c>
      <c r="J1728" s="7">
        <f t="shared" si="511"/>
        <v>0</v>
      </c>
      <c r="K1728" s="7">
        <f t="shared" si="511"/>
        <v>0</v>
      </c>
      <c r="L1728" s="7">
        <f t="shared" si="511"/>
        <v>0</v>
      </c>
      <c r="M1728" s="7">
        <f t="shared" si="511"/>
        <v>0</v>
      </c>
      <c r="N1728" s="7">
        <f t="shared" si="511"/>
        <v>0</v>
      </c>
      <c r="O1728" s="7">
        <f t="shared" si="511"/>
        <v>0</v>
      </c>
      <c r="P1728" s="7">
        <f t="shared" si="511"/>
        <v>81.081081081081081</v>
      </c>
      <c r="Q1728" s="7">
        <f t="shared" si="511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12">E523/$Q523*100</f>
        <v>0</v>
      </c>
      <c r="F1729" s="7">
        <f t="shared" si="512"/>
        <v>0</v>
      </c>
      <c r="G1729" s="7">
        <f t="shared" si="512"/>
        <v>0</v>
      </c>
      <c r="H1729" s="7">
        <f t="shared" si="512"/>
        <v>0</v>
      </c>
      <c r="I1729" s="7">
        <f t="shared" si="512"/>
        <v>0</v>
      </c>
      <c r="J1729" s="7">
        <f t="shared" si="512"/>
        <v>0</v>
      </c>
      <c r="K1729" s="7">
        <f t="shared" si="512"/>
        <v>0</v>
      </c>
      <c r="L1729" s="7">
        <f t="shared" si="512"/>
        <v>0</v>
      </c>
      <c r="M1729" s="7">
        <f t="shared" si="512"/>
        <v>0</v>
      </c>
      <c r="N1729" s="7">
        <f t="shared" si="512"/>
        <v>0</v>
      </c>
      <c r="O1729" s="7">
        <f t="shared" si="512"/>
        <v>0</v>
      </c>
      <c r="P1729" s="7">
        <f t="shared" si="512"/>
        <v>93.827160493827151</v>
      </c>
      <c r="Q1729" s="7">
        <f t="shared" si="512"/>
        <v>100</v>
      </c>
      <c r="R1729"/>
    </row>
    <row r="1730" spans="1:18" ht="14.25" x14ac:dyDescent="0.45">
      <c r="A1730" s="6">
        <v>514</v>
      </c>
      <c r="B1730" s="4"/>
      <c r="C1730" s="4" t="s">
        <v>8</v>
      </c>
      <c r="D1730" s="4" t="s">
        <v>6</v>
      </c>
      <c r="E1730" s="7">
        <f t="shared" ref="E1730:Q1730" si="513">E524/$Q524*100</f>
        <v>0</v>
      </c>
      <c r="F1730" s="7">
        <f t="shared" si="513"/>
        <v>4.1666666666666661</v>
      </c>
      <c r="G1730" s="7">
        <f t="shared" si="513"/>
        <v>0</v>
      </c>
      <c r="H1730" s="7">
        <f t="shared" si="513"/>
        <v>0</v>
      </c>
      <c r="I1730" s="7">
        <f t="shared" si="513"/>
        <v>0</v>
      </c>
      <c r="J1730" s="7">
        <f t="shared" si="513"/>
        <v>0</v>
      </c>
      <c r="K1730" s="7">
        <f t="shared" si="513"/>
        <v>0</v>
      </c>
      <c r="L1730" s="7">
        <f t="shared" si="513"/>
        <v>0</v>
      </c>
      <c r="M1730" s="7">
        <f t="shared" si="513"/>
        <v>0</v>
      </c>
      <c r="N1730" s="7">
        <f t="shared" si="513"/>
        <v>0</v>
      </c>
      <c r="O1730" s="7">
        <f t="shared" si="513"/>
        <v>4.1666666666666661</v>
      </c>
      <c r="P1730" s="7">
        <f t="shared" si="513"/>
        <v>93.055555555555557</v>
      </c>
      <c r="Q1730" s="7">
        <f t="shared" si="513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7</v>
      </c>
      <c r="E1731" s="7">
        <f t="shared" ref="E1731:Q1731" si="514">E525/$Q525*100</f>
        <v>0</v>
      </c>
      <c r="F1731" s="7">
        <f t="shared" si="514"/>
        <v>0</v>
      </c>
      <c r="G1731" s="7">
        <f t="shared" si="514"/>
        <v>0</v>
      </c>
      <c r="H1731" s="7">
        <f t="shared" si="514"/>
        <v>0</v>
      </c>
      <c r="I1731" s="7">
        <f t="shared" si="514"/>
        <v>0</v>
      </c>
      <c r="J1731" s="7">
        <f t="shared" si="514"/>
        <v>0</v>
      </c>
      <c r="K1731" s="7">
        <f t="shared" si="514"/>
        <v>0</v>
      </c>
      <c r="L1731" s="7">
        <f t="shared" si="514"/>
        <v>0</v>
      </c>
      <c r="M1731" s="7">
        <f t="shared" si="514"/>
        <v>15.853658536585366</v>
      </c>
      <c r="N1731" s="7">
        <f t="shared" si="514"/>
        <v>0</v>
      </c>
      <c r="O1731" s="7">
        <f t="shared" si="514"/>
        <v>0</v>
      </c>
      <c r="P1731" s="7">
        <f t="shared" si="514"/>
        <v>80.487804878048792</v>
      </c>
      <c r="Q1731" s="7">
        <f t="shared" si="514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15">E526/$Q526*100</f>
        <v>0</v>
      </c>
      <c r="F1732" s="7">
        <f t="shared" si="515"/>
        <v>2.6143790849673203</v>
      </c>
      <c r="G1732" s="7">
        <f t="shared" si="515"/>
        <v>0</v>
      </c>
      <c r="H1732" s="7">
        <f t="shared" si="515"/>
        <v>0</v>
      </c>
      <c r="I1732" s="7">
        <f t="shared" si="515"/>
        <v>0</v>
      </c>
      <c r="J1732" s="7">
        <f t="shared" si="515"/>
        <v>0</v>
      </c>
      <c r="K1732" s="7">
        <f t="shared" si="515"/>
        <v>0</v>
      </c>
      <c r="L1732" s="7">
        <f t="shared" si="515"/>
        <v>0</v>
      </c>
      <c r="M1732" s="7">
        <f t="shared" si="515"/>
        <v>10.457516339869281</v>
      </c>
      <c r="N1732" s="7">
        <f t="shared" si="515"/>
        <v>0</v>
      </c>
      <c r="O1732" s="7">
        <f t="shared" si="515"/>
        <v>3.2679738562091507</v>
      </c>
      <c r="P1732" s="7">
        <f t="shared" si="515"/>
        <v>86.274509803921575</v>
      </c>
      <c r="Q1732" s="7">
        <f t="shared" si="515"/>
        <v>100</v>
      </c>
      <c r="R1732"/>
    </row>
    <row r="1733" spans="1:18" ht="14.25" x14ac:dyDescent="0.45">
      <c r="A1733" s="6">
        <v>517</v>
      </c>
      <c r="B1733" s="4"/>
      <c r="C1733" s="4" t="s">
        <v>9</v>
      </c>
      <c r="D1733" s="4" t="s">
        <v>6</v>
      </c>
      <c r="E1733" s="7">
        <f t="shared" ref="E1733:Q1733" si="516">E527/$Q527*100</f>
        <v>4.5843311666096476</v>
      </c>
      <c r="F1733" s="7">
        <f t="shared" si="516"/>
        <v>3.352719808416011</v>
      </c>
      <c r="G1733" s="7">
        <f t="shared" si="516"/>
        <v>2.7027027027027026</v>
      </c>
      <c r="H1733" s="7">
        <f t="shared" si="516"/>
        <v>0.30790283954840919</v>
      </c>
      <c r="I1733" s="7">
        <f t="shared" si="516"/>
        <v>4.242216900444749</v>
      </c>
      <c r="J1733" s="7">
        <f t="shared" si="516"/>
        <v>4.344851180294218</v>
      </c>
      <c r="K1733" s="7">
        <f t="shared" si="516"/>
        <v>0.65001710571330817</v>
      </c>
      <c r="L1733" s="7">
        <f t="shared" si="516"/>
        <v>1.0947656517276769</v>
      </c>
      <c r="M1733" s="7">
        <f t="shared" si="516"/>
        <v>7.9028395484091689</v>
      </c>
      <c r="N1733" s="7">
        <f t="shared" si="516"/>
        <v>1.0263427984946971</v>
      </c>
      <c r="O1733" s="7">
        <f t="shared" si="516"/>
        <v>9.1686623332192951</v>
      </c>
      <c r="P1733" s="7">
        <f t="shared" si="516"/>
        <v>72.049264454327741</v>
      </c>
      <c r="Q1733" s="7">
        <f t="shared" si="516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7</v>
      </c>
      <c r="E1734" s="7">
        <f t="shared" ref="E1734:Q1734" si="517">E528/$Q528*100</f>
        <v>7.8284717028172519</v>
      </c>
      <c r="F1734" s="7">
        <f t="shared" si="517"/>
        <v>3.914235851408626</v>
      </c>
      <c r="G1734" s="7">
        <f t="shared" si="517"/>
        <v>2.7424582398404387</v>
      </c>
      <c r="H1734" s="7">
        <f t="shared" si="517"/>
        <v>0</v>
      </c>
      <c r="I1734" s="7">
        <f t="shared" si="517"/>
        <v>2.4432809773123907</v>
      </c>
      <c r="J1734" s="7">
        <f t="shared" si="517"/>
        <v>1.6454749439042633</v>
      </c>
      <c r="K1734" s="7">
        <f t="shared" si="517"/>
        <v>0.5484916479680878</v>
      </c>
      <c r="L1734" s="7">
        <f t="shared" si="517"/>
        <v>0.77287459486412358</v>
      </c>
      <c r="M1734" s="7">
        <f t="shared" si="517"/>
        <v>11.119421590625779</v>
      </c>
      <c r="N1734" s="7">
        <f t="shared" si="517"/>
        <v>0.57342308651209173</v>
      </c>
      <c r="O1734" s="7">
        <f t="shared" si="517"/>
        <v>10.99476439790576</v>
      </c>
      <c r="P1734" s="7">
        <f t="shared" si="517"/>
        <v>70.007479431563198</v>
      </c>
      <c r="Q1734" s="7">
        <f t="shared" si="517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18">E529/$Q529*100</f>
        <v>6.453471622010948</v>
      </c>
      <c r="F1735" s="7">
        <f t="shared" si="518"/>
        <v>3.6876980697205415</v>
      </c>
      <c r="G1735" s="7">
        <f t="shared" si="518"/>
        <v>2.6937481993661772</v>
      </c>
      <c r="H1735" s="7">
        <f t="shared" si="518"/>
        <v>7.2025352924229319E-2</v>
      </c>
      <c r="I1735" s="7">
        <f t="shared" si="518"/>
        <v>3.2699510227600115</v>
      </c>
      <c r="J1735" s="7">
        <f t="shared" si="518"/>
        <v>2.8233938346297895</v>
      </c>
      <c r="K1735" s="7">
        <f t="shared" si="518"/>
        <v>0.61941803514837224</v>
      </c>
      <c r="L1735" s="7">
        <f t="shared" si="518"/>
        <v>0.89311437626044365</v>
      </c>
      <c r="M1735" s="7">
        <f t="shared" si="518"/>
        <v>9.6946125036012667</v>
      </c>
      <c r="N1735" s="7">
        <f t="shared" si="518"/>
        <v>0.82108902333621436</v>
      </c>
      <c r="O1735" s="7">
        <f t="shared" si="518"/>
        <v>10.184384903486027</v>
      </c>
      <c r="P1735" s="7">
        <f t="shared" si="518"/>
        <v>70.858542206856811</v>
      </c>
      <c r="Q1735" s="7">
        <f t="shared" si="518"/>
        <v>100</v>
      </c>
      <c r="R1735"/>
    </row>
    <row r="1736" spans="1:18" ht="14.25" x14ac:dyDescent="0.45">
      <c r="A1736" s="6">
        <v>520</v>
      </c>
      <c r="B1736" s="4"/>
      <c r="C1736" s="4" t="s">
        <v>10</v>
      </c>
      <c r="D1736" s="4" t="s">
        <v>6</v>
      </c>
      <c r="E1736" s="7">
        <f t="shared" ref="E1736:Q1736" si="519">E530/$Q530*100</f>
        <v>17.173196631270596</v>
      </c>
      <c r="F1736" s="7">
        <f t="shared" si="519"/>
        <v>4.2841450018308311</v>
      </c>
      <c r="G1736" s="7">
        <f t="shared" si="519"/>
        <v>11.644086415232517</v>
      </c>
      <c r="H1736" s="7">
        <f t="shared" si="519"/>
        <v>3.6616623947272062</v>
      </c>
      <c r="I1736" s="7">
        <f t="shared" si="519"/>
        <v>17.136580007323325</v>
      </c>
      <c r="J1736" s="7">
        <f t="shared" si="519"/>
        <v>24.313438300988651</v>
      </c>
      <c r="K1736" s="7">
        <f t="shared" si="519"/>
        <v>3.8447455144635665</v>
      </c>
      <c r="L1736" s="7">
        <f t="shared" si="519"/>
        <v>4.7235444891980967</v>
      </c>
      <c r="M1736" s="7">
        <f t="shared" si="519"/>
        <v>6.6276089344562434</v>
      </c>
      <c r="N1736" s="7">
        <f t="shared" si="519"/>
        <v>5.0897107286708172</v>
      </c>
      <c r="O1736" s="7">
        <f t="shared" si="519"/>
        <v>15.012815818381545</v>
      </c>
      <c r="P1736" s="7">
        <f t="shared" si="519"/>
        <v>37.092640058586596</v>
      </c>
      <c r="Q1736" s="7">
        <f t="shared" si="519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7</v>
      </c>
      <c r="E1737" s="7">
        <f t="shared" ref="E1737:Q1737" si="520">E531/$Q531*100</f>
        <v>33.105622700998424</v>
      </c>
      <c r="F1737" s="7">
        <f t="shared" si="520"/>
        <v>7.2779821334734622</v>
      </c>
      <c r="G1737" s="7">
        <f t="shared" si="520"/>
        <v>8.9069889647924327</v>
      </c>
      <c r="H1737" s="7">
        <f t="shared" si="520"/>
        <v>8.1187598528638993</v>
      </c>
      <c r="I1737" s="7">
        <f t="shared" si="520"/>
        <v>11.954808197582764</v>
      </c>
      <c r="J1737" s="7">
        <f t="shared" si="520"/>
        <v>16.579085654230163</v>
      </c>
      <c r="K1737" s="7">
        <f t="shared" si="520"/>
        <v>3.2842879663688915</v>
      </c>
      <c r="L1737" s="7">
        <f t="shared" si="520"/>
        <v>3.9148712559117187</v>
      </c>
      <c r="M1737" s="7">
        <f t="shared" si="520"/>
        <v>10.746190225959012</v>
      </c>
      <c r="N1737" s="7">
        <f t="shared" si="520"/>
        <v>4.1513399894902783</v>
      </c>
      <c r="O1737" s="7">
        <f t="shared" si="520"/>
        <v>19.915922228060957</v>
      </c>
      <c r="P1737" s="7">
        <f t="shared" si="520"/>
        <v>33.631108775617449</v>
      </c>
      <c r="Q1737" s="7">
        <f t="shared" si="520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21">E532/$Q532*100</f>
        <v>26.507499234771963</v>
      </c>
      <c r="F1738" s="7">
        <f t="shared" si="521"/>
        <v>6.0146923783287418</v>
      </c>
      <c r="G1738" s="7">
        <f t="shared" si="521"/>
        <v>10.039791857973675</v>
      </c>
      <c r="H1738" s="7">
        <f t="shared" si="521"/>
        <v>6.3054790327517596</v>
      </c>
      <c r="I1738" s="7">
        <f t="shared" si="521"/>
        <v>14.110805019895928</v>
      </c>
      <c r="J1738" s="7">
        <f t="shared" si="521"/>
        <v>19.819406183042545</v>
      </c>
      <c r="K1738" s="7">
        <f t="shared" si="521"/>
        <v>3.4741352923171105</v>
      </c>
      <c r="L1738" s="7">
        <f t="shared" si="521"/>
        <v>4.3924089378634834</v>
      </c>
      <c r="M1738" s="7">
        <f t="shared" si="521"/>
        <v>8.9684726048362418</v>
      </c>
      <c r="N1738" s="7">
        <f t="shared" si="521"/>
        <v>4.5148454239363334</v>
      </c>
      <c r="O1738" s="7">
        <f t="shared" si="521"/>
        <v>17.891031527395164</v>
      </c>
      <c r="P1738" s="7">
        <f t="shared" si="521"/>
        <v>35.078053259871439</v>
      </c>
      <c r="Q1738" s="7">
        <f t="shared" si="521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6</v>
      </c>
      <c r="E1739" s="7">
        <f t="shared" ref="E1739:Q1739" si="522">E533/$Q533*100</f>
        <v>10.488058151609552</v>
      </c>
      <c r="F1739" s="7">
        <f t="shared" si="522"/>
        <v>3.7556247836621668</v>
      </c>
      <c r="G1739" s="7">
        <f t="shared" si="522"/>
        <v>6.8362755278643137</v>
      </c>
      <c r="H1739" s="7">
        <f t="shared" si="522"/>
        <v>1.8691588785046727</v>
      </c>
      <c r="I1739" s="7">
        <f t="shared" si="522"/>
        <v>10.211145725164418</v>
      </c>
      <c r="J1739" s="7">
        <f t="shared" si="522"/>
        <v>13.620629975770163</v>
      </c>
      <c r="K1739" s="7">
        <f t="shared" si="522"/>
        <v>2.1287642782969884</v>
      </c>
      <c r="L1739" s="7">
        <f t="shared" si="522"/>
        <v>2.8037383177570092</v>
      </c>
      <c r="M1739" s="7">
        <f t="shared" si="522"/>
        <v>7.2170301142263762</v>
      </c>
      <c r="N1739" s="7">
        <f t="shared" si="522"/>
        <v>2.9595015576323989</v>
      </c>
      <c r="O1739" s="7">
        <f t="shared" si="522"/>
        <v>11.682242990654206</v>
      </c>
      <c r="P1739" s="7">
        <f t="shared" si="522"/>
        <v>55.9190031152648</v>
      </c>
      <c r="Q1739" s="7">
        <f t="shared" si="522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7</v>
      </c>
      <c r="E1740" s="7">
        <f t="shared" ref="E1740:Q1740" si="523">E534/$Q534*100</f>
        <v>19.778141938736919</v>
      </c>
      <c r="F1740" s="7">
        <f t="shared" si="523"/>
        <v>5.5212403882516075</v>
      </c>
      <c r="G1740" s="7">
        <f t="shared" si="523"/>
        <v>5.6094793898903319</v>
      </c>
      <c r="H1740" s="7">
        <f t="shared" si="523"/>
        <v>3.9455439304172444</v>
      </c>
      <c r="I1740" s="7">
        <f t="shared" si="523"/>
        <v>6.9708811294592206</v>
      </c>
      <c r="J1740" s="7">
        <f t="shared" si="523"/>
        <v>8.8365057355351073</v>
      </c>
      <c r="K1740" s="7">
        <f t="shared" si="523"/>
        <v>1.8530190344132107</v>
      </c>
      <c r="L1740" s="7">
        <f t="shared" si="523"/>
        <v>2.2690028992814826</v>
      </c>
      <c r="M1740" s="7">
        <f t="shared" si="523"/>
        <v>10.966847346527166</v>
      </c>
      <c r="N1740" s="7">
        <f t="shared" si="523"/>
        <v>2.2563973276188074</v>
      </c>
      <c r="O1740" s="7">
        <f t="shared" si="523"/>
        <v>15.139291566872556</v>
      </c>
      <c r="P1740" s="7">
        <f t="shared" si="523"/>
        <v>52.691289549981093</v>
      </c>
      <c r="Q1740" s="7">
        <f t="shared" si="523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24">E535/$Q535*100</f>
        <v>15.888872684847602</v>
      </c>
      <c r="F1741" s="7">
        <f t="shared" si="524"/>
        <v>4.7615575324485926</v>
      </c>
      <c r="G1741" s="7">
        <f t="shared" si="524"/>
        <v>6.1542948811433575</v>
      </c>
      <c r="H1741" s="7">
        <f t="shared" si="524"/>
        <v>3.0479801662534634</v>
      </c>
      <c r="I1741" s="7">
        <f t="shared" si="524"/>
        <v>8.3855913664868016</v>
      </c>
      <c r="J1741" s="7">
        <f t="shared" si="524"/>
        <v>10.864809683535073</v>
      </c>
      <c r="K1741" s="7">
        <f t="shared" si="524"/>
        <v>1.9906664722181711</v>
      </c>
      <c r="L1741" s="7">
        <f t="shared" si="524"/>
        <v>2.5156774099460404</v>
      </c>
      <c r="M1741" s="7">
        <f t="shared" si="524"/>
        <v>9.3626950561470021</v>
      </c>
      <c r="N1741" s="7">
        <f t="shared" si="524"/>
        <v>2.5740119585824703</v>
      </c>
      <c r="O1741" s="7">
        <f t="shared" si="524"/>
        <v>13.708618929561034</v>
      </c>
      <c r="P1741" s="7">
        <f t="shared" si="524"/>
        <v>54.061542948811436</v>
      </c>
      <c r="Q1741" s="7">
        <f t="shared" si="524"/>
        <v>100</v>
      </c>
      <c r="R1741"/>
    </row>
    <row r="1742" spans="1:18" ht="14.25" x14ac:dyDescent="0.45">
      <c r="A1742" s="6">
        <v>526</v>
      </c>
      <c r="B1742" s="4" t="s">
        <v>85</v>
      </c>
      <c r="C1742" s="4" t="s">
        <v>5</v>
      </c>
      <c r="D1742" s="4" t="s">
        <v>6</v>
      </c>
      <c r="E1742" s="7">
        <f t="shared" ref="E1742:Q1742" si="525">E536/$Q536*100</f>
        <v>0</v>
      </c>
      <c r="F1742" s="7">
        <f t="shared" si="525"/>
        <v>5.1282051282051277</v>
      </c>
      <c r="G1742" s="7">
        <f t="shared" si="525"/>
        <v>0</v>
      </c>
      <c r="H1742" s="7">
        <f t="shared" si="525"/>
        <v>0</v>
      </c>
      <c r="I1742" s="7">
        <f t="shared" si="525"/>
        <v>0</v>
      </c>
      <c r="J1742" s="7">
        <f t="shared" si="525"/>
        <v>0</v>
      </c>
      <c r="K1742" s="7">
        <f t="shared" si="525"/>
        <v>0</v>
      </c>
      <c r="L1742" s="7">
        <f t="shared" si="525"/>
        <v>0</v>
      </c>
      <c r="M1742" s="7">
        <f t="shared" si="525"/>
        <v>1.7948717948717947</v>
      </c>
      <c r="N1742" s="7">
        <f t="shared" si="525"/>
        <v>0</v>
      </c>
      <c r="O1742" s="7">
        <f t="shared" si="525"/>
        <v>2.8205128205128207</v>
      </c>
      <c r="P1742" s="7">
        <f t="shared" si="525"/>
        <v>88.974358974358964</v>
      </c>
      <c r="Q1742" s="7">
        <f t="shared" si="525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7</v>
      </c>
      <c r="E1743" s="7">
        <f t="shared" ref="E1743:Q1743" si="526">E537/$Q537*100</f>
        <v>0</v>
      </c>
      <c r="F1743" s="7">
        <f t="shared" si="526"/>
        <v>3.25</v>
      </c>
      <c r="G1743" s="7">
        <f t="shared" si="526"/>
        <v>0</v>
      </c>
      <c r="H1743" s="7">
        <f t="shared" si="526"/>
        <v>0</v>
      </c>
      <c r="I1743" s="7">
        <f t="shared" si="526"/>
        <v>0</v>
      </c>
      <c r="J1743" s="7">
        <f t="shared" si="526"/>
        <v>0.75</v>
      </c>
      <c r="K1743" s="7">
        <f t="shared" si="526"/>
        <v>0</v>
      </c>
      <c r="L1743" s="7">
        <f t="shared" si="526"/>
        <v>0</v>
      </c>
      <c r="M1743" s="7">
        <f t="shared" si="526"/>
        <v>0.75</v>
      </c>
      <c r="N1743" s="7">
        <f t="shared" si="526"/>
        <v>0</v>
      </c>
      <c r="O1743" s="7">
        <f t="shared" si="526"/>
        <v>2.5</v>
      </c>
      <c r="P1743" s="7">
        <f t="shared" si="526"/>
        <v>94</v>
      </c>
      <c r="Q1743" s="7">
        <f t="shared" si="526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27">E538/$Q538*100</f>
        <v>0</v>
      </c>
      <c r="F1744" s="7">
        <f t="shared" si="527"/>
        <v>3.7641154328732744</v>
      </c>
      <c r="G1744" s="7">
        <f t="shared" si="527"/>
        <v>0</v>
      </c>
      <c r="H1744" s="7">
        <f t="shared" si="527"/>
        <v>0</v>
      </c>
      <c r="I1744" s="7">
        <f t="shared" si="527"/>
        <v>0.37641154328732745</v>
      </c>
      <c r="J1744" s="7">
        <f t="shared" si="527"/>
        <v>0.37641154328732745</v>
      </c>
      <c r="K1744" s="7">
        <f t="shared" si="527"/>
        <v>0</v>
      </c>
      <c r="L1744" s="7">
        <f t="shared" si="527"/>
        <v>0</v>
      </c>
      <c r="M1744" s="7">
        <f t="shared" si="527"/>
        <v>1.1292346298619824</v>
      </c>
      <c r="N1744" s="7">
        <f t="shared" si="527"/>
        <v>0</v>
      </c>
      <c r="O1744" s="7">
        <f t="shared" si="527"/>
        <v>2.5094102885821834</v>
      </c>
      <c r="P1744" s="7">
        <f t="shared" si="527"/>
        <v>91.342534504391466</v>
      </c>
      <c r="Q1744" s="7">
        <f t="shared" si="527"/>
        <v>100</v>
      </c>
      <c r="R1744"/>
    </row>
    <row r="1745" spans="1:18" ht="14.25" x14ac:dyDescent="0.45">
      <c r="A1745" s="6">
        <v>529</v>
      </c>
      <c r="B1745" s="4"/>
      <c r="C1745" s="4" t="s">
        <v>8</v>
      </c>
      <c r="D1745" s="4" t="s">
        <v>6</v>
      </c>
      <c r="E1745" s="7">
        <f t="shared" ref="E1745:Q1745" si="528">E539/$Q539*100</f>
        <v>0</v>
      </c>
      <c r="F1745" s="7">
        <f t="shared" si="528"/>
        <v>5.4607508532423212</v>
      </c>
      <c r="G1745" s="7">
        <f t="shared" si="528"/>
        <v>0</v>
      </c>
      <c r="H1745" s="7">
        <f t="shared" si="528"/>
        <v>0</v>
      </c>
      <c r="I1745" s="7">
        <f t="shared" si="528"/>
        <v>0.68259385665529015</v>
      </c>
      <c r="J1745" s="7">
        <f t="shared" si="528"/>
        <v>0</v>
      </c>
      <c r="K1745" s="7">
        <f t="shared" si="528"/>
        <v>0.51194539249146753</v>
      </c>
      <c r="L1745" s="7">
        <f t="shared" si="528"/>
        <v>0</v>
      </c>
      <c r="M1745" s="7">
        <f t="shared" si="528"/>
        <v>2.218430034129693</v>
      </c>
      <c r="N1745" s="7">
        <f t="shared" si="528"/>
        <v>0</v>
      </c>
      <c r="O1745" s="7">
        <f t="shared" si="528"/>
        <v>3.0716723549488054</v>
      </c>
      <c r="P1745" s="7">
        <f t="shared" si="528"/>
        <v>89.078498293515366</v>
      </c>
      <c r="Q1745" s="7">
        <f t="shared" si="528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7</v>
      </c>
      <c r="E1746" s="7">
        <f t="shared" ref="E1746:Q1746" si="529">E540/$Q540*100</f>
        <v>0</v>
      </c>
      <c r="F1746" s="7">
        <f t="shared" si="529"/>
        <v>8</v>
      </c>
      <c r="G1746" s="7">
        <f t="shared" si="529"/>
        <v>0</v>
      </c>
      <c r="H1746" s="7">
        <f t="shared" si="529"/>
        <v>0</v>
      </c>
      <c r="I1746" s="7">
        <f t="shared" si="529"/>
        <v>0.5714285714285714</v>
      </c>
      <c r="J1746" s="7">
        <f t="shared" si="529"/>
        <v>0</v>
      </c>
      <c r="K1746" s="7">
        <f t="shared" si="529"/>
        <v>0</v>
      </c>
      <c r="L1746" s="7">
        <f t="shared" si="529"/>
        <v>0</v>
      </c>
      <c r="M1746" s="7">
        <f t="shared" si="529"/>
        <v>6.666666666666667</v>
      </c>
      <c r="N1746" s="7">
        <f t="shared" si="529"/>
        <v>0</v>
      </c>
      <c r="O1746" s="7">
        <f t="shared" si="529"/>
        <v>3.2380952380952377</v>
      </c>
      <c r="P1746" s="7">
        <f t="shared" si="529"/>
        <v>82.666666666666671</v>
      </c>
      <c r="Q1746" s="7">
        <f t="shared" si="529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30">E541/$Q541*100</f>
        <v>0</v>
      </c>
      <c r="F1747" s="7">
        <f t="shared" si="530"/>
        <v>6.1662198391420908</v>
      </c>
      <c r="G1747" s="7">
        <f t="shared" si="530"/>
        <v>0</v>
      </c>
      <c r="H1747" s="7">
        <f t="shared" si="530"/>
        <v>0</v>
      </c>
      <c r="I1747" s="7">
        <f t="shared" si="530"/>
        <v>0.98302055406613054</v>
      </c>
      <c r="J1747" s="7">
        <f t="shared" si="530"/>
        <v>0</v>
      </c>
      <c r="K1747" s="7">
        <f t="shared" si="530"/>
        <v>0.26809651474530832</v>
      </c>
      <c r="L1747" s="7">
        <f t="shared" si="530"/>
        <v>0</v>
      </c>
      <c r="M1747" s="7">
        <f t="shared" si="530"/>
        <v>4.7363717605004467</v>
      </c>
      <c r="N1747" s="7">
        <f t="shared" si="530"/>
        <v>0</v>
      </c>
      <c r="O1747" s="7">
        <f t="shared" si="530"/>
        <v>3.2171581769436997</v>
      </c>
      <c r="P1747" s="7">
        <f t="shared" si="530"/>
        <v>85.433422698838243</v>
      </c>
      <c r="Q1747" s="7">
        <f t="shared" si="530"/>
        <v>100</v>
      </c>
      <c r="R1747"/>
    </row>
    <row r="1748" spans="1:18" ht="14.25" x14ac:dyDescent="0.45">
      <c r="A1748" s="6">
        <v>532</v>
      </c>
      <c r="B1748" s="4"/>
      <c r="C1748" s="4" t="s">
        <v>9</v>
      </c>
      <c r="D1748" s="4" t="s">
        <v>6</v>
      </c>
      <c r="E1748" s="7">
        <f t="shared" ref="E1748:Q1748" si="531">E542/$Q542*100</f>
        <v>4.4027093596059119</v>
      </c>
      <c r="F1748" s="7">
        <f t="shared" si="531"/>
        <v>5.0800492610837438</v>
      </c>
      <c r="G1748" s="7">
        <f t="shared" si="531"/>
        <v>1.5086206896551724</v>
      </c>
      <c r="H1748" s="7">
        <f t="shared" si="531"/>
        <v>0.21551724137931033</v>
      </c>
      <c r="I1748" s="7">
        <f t="shared" si="531"/>
        <v>11.268472906403941</v>
      </c>
      <c r="J1748" s="7">
        <f t="shared" si="531"/>
        <v>5.0492610837438425</v>
      </c>
      <c r="K1748" s="7">
        <f t="shared" si="531"/>
        <v>1.2931034482758621</v>
      </c>
      <c r="L1748" s="7">
        <f t="shared" si="531"/>
        <v>0.8004926108374385</v>
      </c>
      <c r="M1748" s="7">
        <f t="shared" si="531"/>
        <v>5.1416256157635472</v>
      </c>
      <c r="N1748" s="7">
        <f t="shared" si="531"/>
        <v>0.98522167487684731</v>
      </c>
      <c r="O1748" s="7">
        <f t="shared" si="531"/>
        <v>9.4211822660098523</v>
      </c>
      <c r="P1748" s="7">
        <f t="shared" si="531"/>
        <v>69.827586206896555</v>
      </c>
      <c r="Q1748" s="7">
        <f t="shared" si="531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7</v>
      </c>
      <c r="E1749" s="7">
        <f t="shared" ref="E1749:Q1749" si="532">E543/$Q543*100</f>
        <v>11.70313986679353</v>
      </c>
      <c r="F1749" s="7">
        <f t="shared" si="532"/>
        <v>8.2778306374881065</v>
      </c>
      <c r="G1749" s="7">
        <f t="shared" si="532"/>
        <v>2.9178560101490647</v>
      </c>
      <c r="H1749" s="7">
        <f t="shared" si="532"/>
        <v>0.1585791309863622</v>
      </c>
      <c r="I1749" s="7">
        <f t="shared" si="532"/>
        <v>8.1826831588962889</v>
      </c>
      <c r="J1749" s="7">
        <f t="shared" si="532"/>
        <v>2.3152553124008879</v>
      </c>
      <c r="K1749" s="7">
        <f t="shared" si="532"/>
        <v>0.85632730732635576</v>
      </c>
      <c r="L1749" s="7">
        <f t="shared" si="532"/>
        <v>0.98319061211544556</v>
      </c>
      <c r="M1749" s="7">
        <f t="shared" si="532"/>
        <v>9.4196003805899142</v>
      </c>
      <c r="N1749" s="7">
        <f t="shared" si="532"/>
        <v>0.44402156676181415</v>
      </c>
      <c r="O1749" s="7">
        <f t="shared" si="532"/>
        <v>12.686330478908975</v>
      </c>
      <c r="P1749" s="7">
        <f t="shared" si="532"/>
        <v>62.733904218204884</v>
      </c>
      <c r="Q1749" s="7">
        <f t="shared" si="532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33">E544/$Q544*100</f>
        <v>7.9662605435801312</v>
      </c>
      <c r="F1750" s="7">
        <f t="shared" si="533"/>
        <v>6.6385504529834423</v>
      </c>
      <c r="G1750" s="7">
        <f t="shared" si="533"/>
        <v>2.1243361449547016</v>
      </c>
      <c r="H1750" s="7">
        <f t="shared" si="533"/>
        <v>0.14058106841611998</v>
      </c>
      <c r="I1750" s="7">
        <f t="shared" si="533"/>
        <v>9.7781943142767886</v>
      </c>
      <c r="J1750" s="7">
        <f t="shared" si="533"/>
        <v>3.8113089659481409</v>
      </c>
      <c r="K1750" s="7">
        <f t="shared" si="533"/>
        <v>1.1402686660418619</v>
      </c>
      <c r="L1750" s="7">
        <f t="shared" si="533"/>
        <v>0.99968759762574189</v>
      </c>
      <c r="M1750" s="7">
        <f t="shared" si="533"/>
        <v>7.2633552014995315</v>
      </c>
      <c r="N1750" s="7">
        <f t="shared" si="533"/>
        <v>0.71852546079350199</v>
      </c>
      <c r="O1750" s="7">
        <f t="shared" si="533"/>
        <v>11.043423930021868</v>
      </c>
      <c r="P1750" s="7">
        <f t="shared" si="533"/>
        <v>66.260543580131198</v>
      </c>
      <c r="Q1750" s="7">
        <f t="shared" si="533"/>
        <v>100</v>
      </c>
      <c r="R1750"/>
    </row>
    <row r="1751" spans="1:18" ht="14.25" x14ac:dyDescent="0.45">
      <c r="A1751" s="6">
        <v>535</v>
      </c>
      <c r="B1751" s="4"/>
      <c r="C1751" s="4" t="s">
        <v>10</v>
      </c>
      <c r="D1751" s="4" t="s">
        <v>6</v>
      </c>
      <c r="E1751" s="7">
        <f t="shared" ref="E1751:Q1751" si="534">E545/$Q545*100</f>
        <v>24.227005870841488</v>
      </c>
      <c r="F1751" s="7">
        <f t="shared" si="534"/>
        <v>8.4148727984344411</v>
      </c>
      <c r="G1751" s="7">
        <f t="shared" si="534"/>
        <v>8.8845401174168295</v>
      </c>
      <c r="H1751" s="7">
        <f t="shared" si="534"/>
        <v>4.8923679060665357</v>
      </c>
      <c r="I1751" s="7">
        <f t="shared" si="534"/>
        <v>30.332681017612522</v>
      </c>
      <c r="J1751" s="7">
        <f t="shared" si="534"/>
        <v>26.614481409001954</v>
      </c>
      <c r="K1751" s="7">
        <f t="shared" si="534"/>
        <v>7.5538160469667321</v>
      </c>
      <c r="L1751" s="7">
        <f t="shared" si="534"/>
        <v>5.8317025440313115</v>
      </c>
      <c r="M1751" s="7">
        <f t="shared" si="534"/>
        <v>7.8669275929549904</v>
      </c>
      <c r="N1751" s="7">
        <f t="shared" si="534"/>
        <v>4.7358121330724066</v>
      </c>
      <c r="O1751" s="7">
        <f t="shared" si="534"/>
        <v>16.43835616438356</v>
      </c>
      <c r="P1751" s="7">
        <f t="shared" si="534"/>
        <v>28.962818003913892</v>
      </c>
      <c r="Q1751" s="7">
        <f t="shared" si="534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7</v>
      </c>
      <c r="E1752" s="7">
        <f t="shared" ref="E1752:Q1752" si="535">E546/$Q546*100</f>
        <v>44.119795471146823</v>
      </c>
      <c r="F1752" s="7">
        <f t="shared" si="535"/>
        <v>13.002191380569759</v>
      </c>
      <c r="G1752" s="7">
        <f t="shared" si="535"/>
        <v>9.349890430971513</v>
      </c>
      <c r="H1752" s="7">
        <f t="shared" si="535"/>
        <v>6.9393718042366688</v>
      </c>
      <c r="I1752" s="7">
        <f t="shared" si="535"/>
        <v>22.826880934989045</v>
      </c>
      <c r="J1752" s="7">
        <f t="shared" si="535"/>
        <v>16.216216216216218</v>
      </c>
      <c r="K1752" s="7">
        <f t="shared" si="535"/>
        <v>3.9810080350620893</v>
      </c>
      <c r="L1752" s="7">
        <f t="shared" si="535"/>
        <v>4.6749452154857565</v>
      </c>
      <c r="M1752" s="7">
        <f t="shared" si="535"/>
        <v>13.403944485025566</v>
      </c>
      <c r="N1752" s="7">
        <f t="shared" si="535"/>
        <v>3.6523009495982466</v>
      </c>
      <c r="O1752" s="7">
        <f t="shared" si="535"/>
        <v>20.27027027027027</v>
      </c>
      <c r="P1752" s="7">
        <f t="shared" si="535"/>
        <v>24.68955441928415</v>
      </c>
      <c r="Q1752" s="7">
        <f t="shared" si="535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36">E547/$Q547*100</f>
        <v>34.529656214582545</v>
      </c>
      <c r="F1753" s="7">
        <f t="shared" si="536"/>
        <v>10.691348696637704</v>
      </c>
      <c r="G1753" s="7">
        <f t="shared" si="536"/>
        <v>9.1613146958821314</v>
      </c>
      <c r="H1753" s="7">
        <f t="shared" si="536"/>
        <v>5.9123536078579519</v>
      </c>
      <c r="I1753" s="7">
        <f t="shared" si="536"/>
        <v>26.350585568568192</v>
      </c>
      <c r="J1753" s="7">
        <f t="shared" si="536"/>
        <v>21.193804306762374</v>
      </c>
      <c r="K1753" s="7">
        <f t="shared" si="536"/>
        <v>5.6856819040423119</v>
      </c>
      <c r="L1753" s="7">
        <f t="shared" si="536"/>
        <v>5.1756705704571218</v>
      </c>
      <c r="M1753" s="7">
        <f t="shared" si="536"/>
        <v>10.6724593879864</v>
      </c>
      <c r="N1753" s="7">
        <f t="shared" si="536"/>
        <v>4.0989799773328297</v>
      </c>
      <c r="O1753" s="7">
        <f t="shared" si="536"/>
        <v>18.417075935020776</v>
      </c>
      <c r="P1753" s="7">
        <f t="shared" si="536"/>
        <v>26.690593124291652</v>
      </c>
      <c r="Q1753" s="7">
        <f t="shared" si="536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6</v>
      </c>
      <c r="E1754" s="7">
        <f t="shared" ref="E1754:Q1754" si="537">E548/$Q548*100</f>
        <v>11.201179071481208</v>
      </c>
      <c r="F1754" s="7">
        <f t="shared" si="537"/>
        <v>6.4554163596168017</v>
      </c>
      <c r="G1754" s="7">
        <f t="shared" si="537"/>
        <v>4.0972733971997046</v>
      </c>
      <c r="H1754" s="7">
        <f t="shared" si="537"/>
        <v>1.9307295504789979</v>
      </c>
      <c r="I1754" s="7">
        <f t="shared" si="537"/>
        <v>16.890198968312454</v>
      </c>
      <c r="J1754" s="7">
        <f t="shared" si="537"/>
        <v>12.527634487840825</v>
      </c>
      <c r="K1754" s="7">
        <f t="shared" si="537"/>
        <v>3.5519528371407518</v>
      </c>
      <c r="L1754" s="7">
        <f t="shared" si="537"/>
        <v>2.6086956521739131</v>
      </c>
      <c r="M1754" s="7">
        <f t="shared" si="537"/>
        <v>5.6595431098010316</v>
      </c>
      <c r="N1754" s="7">
        <f t="shared" si="537"/>
        <v>2.210759027266028</v>
      </c>
      <c r="O1754" s="7">
        <f t="shared" si="537"/>
        <v>11.215917464996314</v>
      </c>
      <c r="P1754" s="7">
        <f t="shared" si="537"/>
        <v>57.25865880619012</v>
      </c>
      <c r="Q1754" s="7">
        <f t="shared" si="537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7</v>
      </c>
      <c r="E1755" s="7">
        <f t="shared" ref="E1755:Q1755" si="538">E549/$Q549*100</f>
        <v>23.196480938416421</v>
      </c>
      <c r="F1755" s="7">
        <f t="shared" si="538"/>
        <v>9.7214076246334304</v>
      </c>
      <c r="G1755" s="7">
        <f t="shared" si="538"/>
        <v>5.161290322580645</v>
      </c>
      <c r="H1755" s="7">
        <f t="shared" si="538"/>
        <v>2.8299120234604103</v>
      </c>
      <c r="I1755" s="7">
        <f t="shared" si="538"/>
        <v>13.005865102639296</v>
      </c>
      <c r="J1755" s="7">
        <f t="shared" si="538"/>
        <v>7.6832844574780053</v>
      </c>
      <c r="K1755" s="7">
        <f t="shared" si="538"/>
        <v>2.0381231671554252</v>
      </c>
      <c r="L1755" s="7">
        <f t="shared" si="538"/>
        <v>2.2727272727272729</v>
      </c>
      <c r="M1755" s="7">
        <f t="shared" si="538"/>
        <v>10.278592375366568</v>
      </c>
      <c r="N1755" s="7">
        <f t="shared" si="538"/>
        <v>1.6715542521994136</v>
      </c>
      <c r="O1755" s="7">
        <f t="shared" si="538"/>
        <v>14.310850439882698</v>
      </c>
      <c r="P1755" s="7">
        <f t="shared" si="538"/>
        <v>50.777126099706749</v>
      </c>
      <c r="Q1755" s="7">
        <f t="shared" si="538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39">E550/$Q550*100</f>
        <v>17.223121047212825</v>
      </c>
      <c r="F1756" s="7">
        <f t="shared" si="539"/>
        <v>8.0526548021767912</v>
      </c>
      <c r="G1756" s="7">
        <f t="shared" si="539"/>
        <v>4.6256802470951612</v>
      </c>
      <c r="H1756" s="7">
        <f t="shared" si="539"/>
        <v>2.367995293425504</v>
      </c>
      <c r="I1756" s="7">
        <f t="shared" si="539"/>
        <v>14.958082070892779</v>
      </c>
      <c r="J1756" s="7">
        <f t="shared" si="539"/>
        <v>10.067657008383586</v>
      </c>
      <c r="K1756" s="7">
        <f t="shared" si="539"/>
        <v>2.7798205618473304</v>
      </c>
      <c r="L1756" s="7">
        <f t="shared" si="539"/>
        <v>2.4709516105309604</v>
      </c>
      <c r="M1756" s="7">
        <f t="shared" si="539"/>
        <v>7.9644065303721128</v>
      </c>
      <c r="N1756" s="7">
        <f t="shared" si="539"/>
        <v>1.9046918664509485</v>
      </c>
      <c r="O1756" s="7">
        <f t="shared" si="539"/>
        <v>12.773937343727019</v>
      </c>
      <c r="P1756" s="7">
        <f t="shared" si="539"/>
        <v>54.007942344462421</v>
      </c>
      <c r="Q1756" s="7">
        <f t="shared" si="539"/>
        <v>100</v>
      </c>
      <c r="R1756"/>
    </row>
    <row r="1757" spans="1:18" ht="14.25" x14ac:dyDescent="0.45">
      <c r="A1757" s="6">
        <v>541</v>
      </c>
      <c r="B1757" s="4" t="s">
        <v>86</v>
      </c>
      <c r="C1757" s="4" t="s">
        <v>5</v>
      </c>
      <c r="D1757" s="4" t="s">
        <v>6</v>
      </c>
      <c r="E1757" s="7">
        <f t="shared" ref="E1757:Q1757" si="540">E551/$Q551*100</f>
        <v>0</v>
      </c>
      <c r="F1757" s="7">
        <f t="shared" si="540"/>
        <v>0</v>
      </c>
      <c r="G1757" s="7">
        <f t="shared" si="540"/>
        <v>0</v>
      </c>
      <c r="H1757" s="7">
        <f t="shared" si="540"/>
        <v>0</v>
      </c>
      <c r="I1757" s="7">
        <f t="shared" si="540"/>
        <v>0</v>
      </c>
      <c r="J1757" s="7">
        <f t="shared" si="540"/>
        <v>0</v>
      </c>
      <c r="K1757" s="7">
        <f t="shared" si="540"/>
        <v>0</v>
      </c>
      <c r="L1757" s="7">
        <f t="shared" si="540"/>
        <v>0</v>
      </c>
      <c r="M1757" s="7">
        <f t="shared" si="540"/>
        <v>0</v>
      </c>
      <c r="N1757" s="7">
        <f t="shared" si="540"/>
        <v>0</v>
      </c>
      <c r="O1757" s="7">
        <f t="shared" si="540"/>
        <v>3.1496062992125982</v>
      </c>
      <c r="P1757" s="7">
        <f t="shared" si="540"/>
        <v>95.275590551181097</v>
      </c>
      <c r="Q1757" s="7">
        <f t="shared" si="540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7</v>
      </c>
      <c r="E1758" s="7">
        <f t="shared" ref="E1758:Q1758" si="541">E552/$Q552*100</f>
        <v>0</v>
      </c>
      <c r="F1758" s="7">
        <f t="shared" si="541"/>
        <v>0</v>
      </c>
      <c r="G1758" s="7">
        <f t="shared" si="541"/>
        <v>0</v>
      </c>
      <c r="H1758" s="7">
        <f t="shared" si="541"/>
        <v>0</v>
      </c>
      <c r="I1758" s="7">
        <f t="shared" si="541"/>
        <v>0</v>
      </c>
      <c r="J1758" s="7">
        <f t="shared" si="541"/>
        <v>0</v>
      </c>
      <c r="K1758" s="7">
        <f t="shared" si="541"/>
        <v>0</v>
      </c>
      <c r="L1758" s="7">
        <f t="shared" si="541"/>
        <v>0</v>
      </c>
      <c r="M1758" s="7">
        <f t="shared" si="541"/>
        <v>2.3622047244094486</v>
      </c>
      <c r="N1758" s="7">
        <f t="shared" si="541"/>
        <v>0</v>
      </c>
      <c r="O1758" s="7">
        <f t="shared" si="541"/>
        <v>0</v>
      </c>
      <c r="P1758" s="7">
        <f t="shared" si="541"/>
        <v>96.850393700787393</v>
      </c>
      <c r="Q1758" s="7">
        <f t="shared" si="541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42">E553/$Q553*100</f>
        <v>0</v>
      </c>
      <c r="F1759" s="7">
        <f t="shared" si="542"/>
        <v>0</v>
      </c>
      <c r="G1759" s="7">
        <f t="shared" si="542"/>
        <v>0</v>
      </c>
      <c r="H1759" s="7">
        <f t="shared" si="542"/>
        <v>0</v>
      </c>
      <c r="I1759" s="7">
        <f t="shared" si="542"/>
        <v>0</v>
      </c>
      <c r="J1759" s="7">
        <f t="shared" si="542"/>
        <v>0</v>
      </c>
      <c r="K1759" s="7">
        <f t="shared" si="542"/>
        <v>0</v>
      </c>
      <c r="L1759" s="7">
        <f t="shared" si="542"/>
        <v>0</v>
      </c>
      <c r="M1759" s="7">
        <f t="shared" si="542"/>
        <v>1.9455252918287937</v>
      </c>
      <c r="N1759" s="7">
        <f t="shared" si="542"/>
        <v>0</v>
      </c>
      <c r="O1759" s="7">
        <f t="shared" si="542"/>
        <v>1.556420233463035</v>
      </c>
      <c r="P1759" s="7">
        <f t="shared" si="542"/>
        <v>95.330739299610897</v>
      </c>
      <c r="Q1759" s="7">
        <f t="shared" si="542"/>
        <v>100</v>
      </c>
      <c r="R1759"/>
    </row>
    <row r="1760" spans="1:18" ht="14.25" x14ac:dyDescent="0.45">
      <c r="A1760" s="6">
        <v>544</v>
      </c>
      <c r="B1760" s="4"/>
      <c r="C1760" s="4" t="s">
        <v>8</v>
      </c>
      <c r="D1760" s="4" t="s">
        <v>6</v>
      </c>
      <c r="E1760" s="7">
        <f t="shared" ref="E1760:Q1760" si="543">E554/$Q554*100</f>
        <v>0</v>
      </c>
      <c r="F1760" s="7">
        <f t="shared" si="543"/>
        <v>2.7027027027027026</v>
      </c>
      <c r="G1760" s="7">
        <f t="shared" si="543"/>
        <v>0</v>
      </c>
      <c r="H1760" s="7">
        <f t="shared" si="543"/>
        <v>0</v>
      </c>
      <c r="I1760" s="7">
        <f t="shared" si="543"/>
        <v>0</v>
      </c>
      <c r="J1760" s="7">
        <f t="shared" si="543"/>
        <v>0</v>
      </c>
      <c r="K1760" s="7">
        <f t="shared" si="543"/>
        <v>0</v>
      </c>
      <c r="L1760" s="7">
        <f t="shared" si="543"/>
        <v>0</v>
      </c>
      <c r="M1760" s="7">
        <f t="shared" si="543"/>
        <v>2.4024024024024024</v>
      </c>
      <c r="N1760" s="7">
        <f t="shared" si="543"/>
        <v>0</v>
      </c>
      <c r="O1760" s="7">
        <f t="shared" si="543"/>
        <v>1.5015015015015014</v>
      </c>
      <c r="P1760" s="7">
        <f t="shared" si="543"/>
        <v>92.192192192192195</v>
      </c>
      <c r="Q1760" s="7">
        <f t="shared" si="543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7</v>
      </c>
      <c r="E1761" s="7">
        <f t="shared" ref="E1761:Q1761" si="544">E555/$Q555*100</f>
        <v>0</v>
      </c>
      <c r="F1761" s="7">
        <f t="shared" si="544"/>
        <v>5.4755043227665707</v>
      </c>
      <c r="G1761" s="7">
        <f t="shared" si="544"/>
        <v>0</v>
      </c>
      <c r="H1761" s="7">
        <f t="shared" si="544"/>
        <v>0</v>
      </c>
      <c r="I1761" s="7">
        <f t="shared" si="544"/>
        <v>0.86455331412103753</v>
      </c>
      <c r="J1761" s="7">
        <f t="shared" si="544"/>
        <v>0</v>
      </c>
      <c r="K1761" s="7">
        <f t="shared" si="544"/>
        <v>0</v>
      </c>
      <c r="L1761" s="7">
        <f t="shared" si="544"/>
        <v>0</v>
      </c>
      <c r="M1761" s="7">
        <f t="shared" si="544"/>
        <v>4.0345821325648412</v>
      </c>
      <c r="N1761" s="7">
        <f t="shared" si="544"/>
        <v>0</v>
      </c>
      <c r="O1761" s="7">
        <f t="shared" si="544"/>
        <v>4.6109510086455332</v>
      </c>
      <c r="P1761" s="7">
        <f t="shared" si="544"/>
        <v>87.896253602305478</v>
      </c>
      <c r="Q1761" s="7">
        <f t="shared" si="544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45">E556/$Q556*100</f>
        <v>0</v>
      </c>
      <c r="F1762" s="7">
        <f t="shared" si="545"/>
        <v>3.8011695906432745</v>
      </c>
      <c r="G1762" s="7">
        <f t="shared" si="545"/>
        <v>0</v>
      </c>
      <c r="H1762" s="7">
        <f t="shared" si="545"/>
        <v>0</v>
      </c>
      <c r="I1762" s="7">
        <f t="shared" si="545"/>
        <v>0.8771929824561403</v>
      </c>
      <c r="J1762" s="7">
        <f t="shared" si="545"/>
        <v>0</v>
      </c>
      <c r="K1762" s="7">
        <f t="shared" si="545"/>
        <v>0</v>
      </c>
      <c r="L1762" s="7">
        <f t="shared" si="545"/>
        <v>0</v>
      </c>
      <c r="M1762" s="7">
        <f t="shared" si="545"/>
        <v>3.3625730994152043</v>
      </c>
      <c r="N1762" s="7">
        <f t="shared" si="545"/>
        <v>0</v>
      </c>
      <c r="O1762" s="7">
        <f t="shared" si="545"/>
        <v>3.2163742690058479</v>
      </c>
      <c r="P1762" s="7">
        <f t="shared" si="545"/>
        <v>89.035087719298247</v>
      </c>
      <c r="Q1762" s="7">
        <f t="shared" si="545"/>
        <v>100</v>
      </c>
      <c r="R1762"/>
    </row>
    <row r="1763" spans="1:18" ht="14.25" x14ac:dyDescent="0.45">
      <c r="A1763" s="6">
        <v>547</v>
      </c>
      <c r="B1763" s="4"/>
      <c r="C1763" s="4" t="s">
        <v>9</v>
      </c>
      <c r="D1763" s="4" t="s">
        <v>6</v>
      </c>
      <c r="E1763" s="7">
        <f t="shared" ref="E1763:Q1763" si="546">E557/$Q557*100</f>
        <v>2.8537735849056602</v>
      </c>
      <c r="F1763" s="7">
        <f t="shared" si="546"/>
        <v>5.5896226415094343</v>
      </c>
      <c r="G1763" s="7">
        <f t="shared" si="546"/>
        <v>0.73113207547169812</v>
      </c>
      <c r="H1763" s="7">
        <f t="shared" si="546"/>
        <v>9.4339622641509441E-2</v>
      </c>
      <c r="I1763" s="7">
        <f t="shared" si="546"/>
        <v>12.735849056603774</v>
      </c>
      <c r="J1763" s="7">
        <f t="shared" si="546"/>
        <v>5.9198113207547172</v>
      </c>
      <c r="K1763" s="7">
        <f t="shared" si="546"/>
        <v>0.99056603773584906</v>
      </c>
      <c r="L1763" s="7">
        <f t="shared" si="546"/>
        <v>0.589622641509434</v>
      </c>
      <c r="M1763" s="7">
        <f t="shared" si="546"/>
        <v>4.716981132075472</v>
      </c>
      <c r="N1763" s="7">
        <f t="shared" si="546"/>
        <v>0.68396226415094341</v>
      </c>
      <c r="O1763" s="7">
        <f t="shared" si="546"/>
        <v>6.25</v>
      </c>
      <c r="P1763" s="7">
        <f t="shared" si="546"/>
        <v>70.330188679245282</v>
      </c>
      <c r="Q1763" s="7">
        <f t="shared" si="546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7</v>
      </c>
      <c r="E1764" s="7">
        <f t="shared" ref="E1764:Q1764" si="547">E558/$Q558*100</f>
        <v>6.8815503262804025</v>
      </c>
      <c r="F1764" s="7">
        <f t="shared" si="547"/>
        <v>8.8787818864939698</v>
      </c>
      <c r="G1764" s="7">
        <f t="shared" si="547"/>
        <v>1.4633181728297409</v>
      </c>
      <c r="H1764" s="7">
        <f t="shared" si="547"/>
        <v>0.13842198932173225</v>
      </c>
      <c r="I1764" s="7">
        <f t="shared" si="547"/>
        <v>10.579394898160965</v>
      </c>
      <c r="J1764" s="7">
        <f t="shared" si="547"/>
        <v>1.8192604310856237</v>
      </c>
      <c r="K1764" s="7">
        <f t="shared" si="547"/>
        <v>0.77120822622107965</v>
      </c>
      <c r="L1764" s="7">
        <f t="shared" si="547"/>
        <v>0.21752026893415069</v>
      </c>
      <c r="M1764" s="7">
        <f t="shared" si="547"/>
        <v>6.2092149495748465</v>
      </c>
      <c r="N1764" s="7">
        <f t="shared" si="547"/>
        <v>0.45481510777140594</v>
      </c>
      <c r="O1764" s="7">
        <f t="shared" si="547"/>
        <v>7.3759145738580179</v>
      </c>
      <c r="P1764" s="7">
        <f t="shared" si="547"/>
        <v>69.270318370575438</v>
      </c>
      <c r="Q1764" s="7">
        <f t="shared" si="547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48">E559/$Q559*100</f>
        <v>5.1011622901420575</v>
      </c>
      <c r="F1765" s="7">
        <f t="shared" si="548"/>
        <v>7.3934567369780462</v>
      </c>
      <c r="G1765" s="7">
        <f t="shared" si="548"/>
        <v>1.1945759793370643</v>
      </c>
      <c r="H1765" s="7">
        <f t="shared" si="548"/>
        <v>9.6857511838140342E-2</v>
      </c>
      <c r="I1765" s="7">
        <f t="shared" si="548"/>
        <v>11.504520017219114</v>
      </c>
      <c r="J1765" s="7">
        <f t="shared" si="548"/>
        <v>3.6805854498493327</v>
      </c>
      <c r="K1765" s="7">
        <f t="shared" si="548"/>
        <v>0.87171760654326302</v>
      </c>
      <c r="L1765" s="7">
        <f t="shared" si="548"/>
        <v>0.41971588463194143</v>
      </c>
      <c r="M1765" s="7">
        <f t="shared" si="548"/>
        <v>5.5101162290142058</v>
      </c>
      <c r="N1765" s="7">
        <f t="shared" si="548"/>
        <v>0.55962117950925527</v>
      </c>
      <c r="O1765" s="7">
        <f t="shared" si="548"/>
        <v>6.8661213947481698</v>
      </c>
      <c r="P1765" s="7">
        <f t="shared" si="548"/>
        <v>69.780456306500213</v>
      </c>
      <c r="Q1765" s="7">
        <f t="shared" si="548"/>
        <v>100</v>
      </c>
      <c r="R1765"/>
    </row>
    <row r="1766" spans="1:18" ht="14.25" x14ac:dyDescent="0.45">
      <c r="A1766" s="6">
        <v>550</v>
      </c>
      <c r="B1766" s="4"/>
      <c r="C1766" s="4" t="s">
        <v>10</v>
      </c>
      <c r="D1766" s="4" t="s">
        <v>6</v>
      </c>
      <c r="E1766" s="7">
        <f t="shared" ref="E1766:Q1766" si="549">E560/$Q560*100</f>
        <v>16.368286445012789</v>
      </c>
      <c r="F1766" s="7">
        <f t="shared" si="549"/>
        <v>7.8005115089514065</v>
      </c>
      <c r="G1766" s="7">
        <f t="shared" si="549"/>
        <v>4.9872122762148337</v>
      </c>
      <c r="H1766" s="7">
        <f t="shared" si="549"/>
        <v>2.8132992327365729</v>
      </c>
      <c r="I1766" s="7">
        <f t="shared" si="549"/>
        <v>35.549872122762153</v>
      </c>
      <c r="J1766" s="7">
        <f t="shared" si="549"/>
        <v>26.086956521739129</v>
      </c>
      <c r="K1766" s="7">
        <f t="shared" si="549"/>
        <v>5.7544757033248084</v>
      </c>
      <c r="L1766" s="7">
        <f t="shared" si="549"/>
        <v>3.5805626598465472</v>
      </c>
      <c r="M1766" s="7">
        <f t="shared" si="549"/>
        <v>3.4526854219948846</v>
      </c>
      <c r="N1766" s="7">
        <f t="shared" si="549"/>
        <v>4.7314578005115093</v>
      </c>
      <c r="O1766" s="7">
        <f t="shared" si="549"/>
        <v>11.76470588235294</v>
      </c>
      <c r="P1766" s="7">
        <f t="shared" si="549"/>
        <v>32.09718670076726</v>
      </c>
      <c r="Q1766" s="7">
        <f t="shared" si="549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7</v>
      </c>
      <c r="E1767" s="7">
        <f t="shared" ref="E1767:Q1767" si="550">E561/$Q561*100</f>
        <v>29.870129870129869</v>
      </c>
      <c r="F1767" s="7">
        <f t="shared" si="550"/>
        <v>11.688311688311687</v>
      </c>
      <c r="G1767" s="7">
        <f t="shared" si="550"/>
        <v>5.4945054945054945</v>
      </c>
      <c r="H1767" s="7">
        <f t="shared" si="550"/>
        <v>4.0959040959040962</v>
      </c>
      <c r="I1767" s="7">
        <f t="shared" si="550"/>
        <v>29.170829170829172</v>
      </c>
      <c r="J1767" s="7">
        <f t="shared" si="550"/>
        <v>14.685314685314685</v>
      </c>
      <c r="K1767" s="7">
        <f t="shared" si="550"/>
        <v>4.6953046953046949</v>
      </c>
      <c r="L1767" s="7">
        <f t="shared" si="550"/>
        <v>2.8971028971028971</v>
      </c>
      <c r="M1767" s="7">
        <f t="shared" si="550"/>
        <v>5.0949050949050951</v>
      </c>
      <c r="N1767" s="7">
        <f t="shared" si="550"/>
        <v>3.0969030969030968</v>
      </c>
      <c r="O1767" s="7">
        <f t="shared" si="550"/>
        <v>15.684315684315683</v>
      </c>
      <c r="P1767" s="7">
        <f t="shared" si="550"/>
        <v>32.267732267732271</v>
      </c>
      <c r="Q1767" s="7">
        <f t="shared" si="550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51">E562/$Q562*100</f>
        <v>24.062674874090657</v>
      </c>
      <c r="F1768" s="7">
        <f t="shared" si="551"/>
        <v>10.352546166759932</v>
      </c>
      <c r="G1768" s="7">
        <f t="shared" si="551"/>
        <v>5.316172355903749</v>
      </c>
      <c r="H1768" s="7">
        <f t="shared" si="551"/>
        <v>3.4695019585898148</v>
      </c>
      <c r="I1768" s="7">
        <f t="shared" si="551"/>
        <v>32.008953553441522</v>
      </c>
      <c r="J1768" s="7">
        <f t="shared" si="551"/>
        <v>19.809736989367654</v>
      </c>
      <c r="K1768" s="7">
        <f t="shared" si="551"/>
        <v>5.2042529378847231</v>
      </c>
      <c r="L1768" s="7">
        <f t="shared" si="551"/>
        <v>3.2456631225517625</v>
      </c>
      <c r="M1768" s="7">
        <f t="shared" si="551"/>
        <v>4.3648573027420259</v>
      </c>
      <c r="N1768" s="7">
        <f t="shared" si="551"/>
        <v>3.9171796306659208</v>
      </c>
      <c r="O1768" s="7">
        <f t="shared" si="551"/>
        <v>13.989927252378287</v>
      </c>
      <c r="P1768" s="7">
        <f t="shared" si="551"/>
        <v>32.120872971460543</v>
      </c>
      <c r="Q1768" s="7">
        <f t="shared" si="551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6</v>
      </c>
      <c r="E1769" s="7">
        <f t="shared" ref="E1769:Q1769" si="552">E563/$Q563*100</f>
        <v>4.5761166818596166</v>
      </c>
      <c r="F1769" s="7">
        <f t="shared" si="552"/>
        <v>5.6882406563354602</v>
      </c>
      <c r="G1769" s="7">
        <f t="shared" si="552"/>
        <v>1.422060164083865</v>
      </c>
      <c r="H1769" s="7">
        <f t="shared" si="552"/>
        <v>0.49225159525979939</v>
      </c>
      <c r="I1769" s="7">
        <f t="shared" si="552"/>
        <v>14.858705560619873</v>
      </c>
      <c r="J1769" s="7">
        <f t="shared" si="552"/>
        <v>8.3500455788514127</v>
      </c>
      <c r="K1769" s="7">
        <f t="shared" si="552"/>
        <v>1.4767547857793983</v>
      </c>
      <c r="L1769" s="7">
        <f t="shared" si="552"/>
        <v>0.80218778486782127</v>
      </c>
      <c r="M1769" s="7">
        <f t="shared" si="552"/>
        <v>4.3208751139471282</v>
      </c>
      <c r="N1769" s="7">
        <f t="shared" si="552"/>
        <v>1.2032816773017321</v>
      </c>
      <c r="O1769" s="7">
        <f t="shared" si="552"/>
        <v>6.6727438468550586</v>
      </c>
      <c r="P1769" s="7">
        <f t="shared" si="552"/>
        <v>66.763901549680952</v>
      </c>
      <c r="Q1769" s="7">
        <f t="shared" si="552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7</v>
      </c>
      <c r="E1770" s="7">
        <f t="shared" ref="E1770:Q1770" si="553">E564/$Q564*100</f>
        <v>10.003063725490197</v>
      </c>
      <c r="F1770" s="7">
        <f t="shared" si="553"/>
        <v>8.9767156862745097</v>
      </c>
      <c r="G1770" s="7">
        <f t="shared" si="553"/>
        <v>2.0220588235294117</v>
      </c>
      <c r="H1770" s="7">
        <f t="shared" si="553"/>
        <v>0.64338235294117641</v>
      </c>
      <c r="I1770" s="7">
        <f t="shared" si="553"/>
        <v>12.683823529411764</v>
      </c>
      <c r="J1770" s="7">
        <f t="shared" si="553"/>
        <v>3.7224264705882351</v>
      </c>
      <c r="K1770" s="7">
        <f t="shared" si="553"/>
        <v>1.4093137254901962</v>
      </c>
      <c r="L1770" s="7">
        <f t="shared" si="553"/>
        <v>0.71997549019607843</v>
      </c>
      <c r="M1770" s="7">
        <f t="shared" si="553"/>
        <v>5.8363970588235299</v>
      </c>
      <c r="N1770" s="7">
        <f t="shared" si="553"/>
        <v>0.87316176470588236</v>
      </c>
      <c r="O1770" s="7">
        <f t="shared" si="553"/>
        <v>8.3639705882352935</v>
      </c>
      <c r="P1770" s="7">
        <f t="shared" si="553"/>
        <v>65.272671568627445</v>
      </c>
      <c r="Q1770" s="7">
        <f t="shared" si="553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54">E565/$Q565*100</f>
        <v>7.5559623866189574</v>
      </c>
      <c r="F1771" s="7">
        <f t="shared" si="554"/>
        <v>7.4727469418324048</v>
      </c>
      <c r="G1771" s="7">
        <f t="shared" si="554"/>
        <v>1.7059166181243239</v>
      </c>
      <c r="H1771" s="7">
        <f t="shared" si="554"/>
        <v>0.5991512024631771</v>
      </c>
      <c r="I1771" s="7">
        <f t="shared" si="554"/>
        <v>13.713905300823834</v>
      </c>
      <c r="J1771" s="7">
        <f t="shared" si="554"/>
        <v>5.8084380461013563</v>
      </c>
      <c r="K1771" s="7">
        <f t="shared" si="554"/>
        <v>1.39801947241408</v>
      </c>
      <c r="L1771" s="7">
        <f t="shared" si="554"/>
        <v>0.74061745860031625</v>
      </c>
      <c r="M1771" s="7">
        <f t="shared" si="554"/>
        <v>5.1676791212449027</v>
      </c>
      <c r="N1771" s="7">
        <f t="shared" si="554"/>
        <v>0.99858533743862854</v>
      </c>
      <c r="O1771" s="7">
        <f t="shared" si="554"/>
        <v>7.580927020054923</v>
      </c>
      <c r="P1771" s="7">
        <f t="shared" si="554"/>
        <v>65.914953815428149</v>
      </c>
      <c r="Q1771" s="7">
        <f t="shared" si="554"/>
        <v>100</v>
      </c>
      <c r="R1771"/>
    </row>
    <row r="1772" spans="1:18" ht="14.25" x14ac:dyDescent="0.45">
      <c r="A1772" s="6">
        <v>556</v>
      </c>
      <c r="B1772" s="4" t="s">
        <v>87</v>
      </c>
      <c r="C1772" s="4" t="s">
        <v>5</v>
      </c>
      <c r="D1772" s="4" t="s">
        <v>6</v>
      </c>
      <c r="E1772" s="7">
        <f t="shared" ref="E1772:Q1772" si="555">E566/$Q566*100</f>
        <v>0</v>
      </c>
      <c r="F1772" s="7">
        <f t="shared" si="555"/>
        <v>3.9473684210526314</v>
      </c>
      <c r="G1772" s="7">
        <f t="shared" si="555"/>
        <v>0</v>
      </c>
      <c r="H1772" s="7">
        <f t="shared" si="555"/>
        <v>0</v>
      </c>
      <c r="I1772" s="7">
        <f t="shared" si="555"/>
        <v>0</v>
      </c>
      <c r="J1772" s="7">
        <f t="shared" si="555"/>
        <v>0</v>
      </c>
      <c r="K1772" s="7">
        <f t="shared" si="555"/>
        <v>0</v>
      </c>
      <c r="L1772" s="7">
        <f t="shared" si="555"/>
        <v>0</v>
      </c>
      <c r="M1772" s="7">
        <f t="shared" si="555"/>
        <v>7.8947368421052628</v>
      </c>
      <c r="N1772" s="7">
        <f t="shared" si="555"/>
        <v>0</v>
      </c>
      <c r="O1772" s="7">
        <f t="shared" si="555"/>
        <v>0</v>
      </c>
      <c r="P1772" s="7">
        <f t="shared" si="555"/>
        <v>82.89473684210526</v>
      </c>
      <c r="Q1772" s="7">
        <f t="shared" si="555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7</v>
      </c>
      <c r="E1773" s="7">
        <f t="shared" ref="E1773:Q1773" si="556">E567/$Q567*100</f>
        <v>0</v>
      </c>
      <c r="F1773" s="7">
        <f t="shared" si="556"/>
        <v>4.225352112676056</v>
      </c>
      <c r="G1773" s="7">
        <f t="shared" si="556"/>
        <v>0</v>
      </c>
      <c r="H1773" s="7">
        <f t="shared" si="556"/>
        <v>0</v>
      </c>
      <c r="I1773" s="7">
        <f t="shared" si="556"/>
        <v>0</v>
      </c>
      <c r="J1773" s="7">
        <f t="shared" si="556"/>
        <v>0</v>
      </c>
      <c r="K1773" s="7">
        <f t="shared" si="556"/>
        <v>0</v>
      </c>
      <c r="L1773" s="7">
        <f t="shared" si="556"/>
        <v>0</v>
      </c>
      <c r="M1773" s="7">
        <f t="shared" si="556"/>
        <v>0</v>
      </c>
      <c r="N1773" s="7">
        <f t="shared" si="556"/>
        <v>0</v>
      </c>
      <c r="O1773" s="7">
        <f t="shared" si="556"/>
        <v>0</v>
      </c>
      <c r="P1773" s="7">
        <f t="shared" si="556"/>
        <v>92.957746478873233</v>
      </c>
      <c r="Q1773" s="7">
        <f t="shared" si="556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57">E568/$Q568*100</f>
        <v>0</v>
      </c>
      <c r="F1774" s="7">
        <f t="shared" si="557"/>
        <v>8.4507042253521121</v>
      </c>
      <c r="G1774" s="7">
        <f t="shared" si="557"/>
        <v>0</v>
      </c>
      <c r="H1774" s="7">
        <f t="shared" si="557"/>
        <v>0</v>
      </c>
      <c r="I1774" s="7">
        <f t="shared" si="557"/>
        <v>0</v>
      </c>
      <c r="J1774" s="7">
        <f t="shared" si="557"/>
        <v>0</v>
      </c>
      <c r="K1774" s="7">
        <f t="shared" si="557"/>
        <v>0</v>
      </c>
      <c r="L1774" s="7">
        <f t="shared" si="557"/>
        <v>0</v>
      </c>
      <c r="M1774" s="7">
        <f t="shared" si="557"/>
        <v>4.225352112676056</v>
      </c>
      <c r="N1774" s="7">
        <f t="shared" si="557"/>
        <v>0</v>
      </c>
      <c r="O1774" s="7">
        <f t="shared" si="557"/>
        <v>2.112676056338028</v>
      </c>
      <c r="P1774" s="7">
        <f t="shared" si="557"/>
        <v>90.845070422535215</v>
      </c>
      <c r="Q1774" s="7">
        <f t="shared" si="557"/>
        <v>100</v>
      </c>
      <c r="R1774"/>
    </row>
    <row r="1775" spans="1:18" ht="14.25" x14ac:dyDescent="0.45">
      <c r="A1775" s="6">
        <v>559</v>
      </c>
      <c r="B1775" s="4"/>
      <c r="C1775" s="4" t="s">
        <v>8</v>
      </c>
      <c r="D1775" s="4" t="s">
        <v>6</v>
      </c>
      <c r="E1775" s="7">
        <f t="shared" ref="E1775:Q1775" si="558">E569/$Q569*100</f>
        <v>0.77922077922077926</v>
      </c>
      <c r="F1775" s="7">
        <f t="shared" si="558"/>
        <v>4.6753246753246751</v>
      </c>
      <c r="G1775" s="7">
        <f t="shared" si="558"/>
        <v>0</v>
      </c>
      <c r="H1775" s="7">
        <f t="shared" si="558"/>
        <v>0</v>
      </c>
      <c r="I1775" s="7">
        <f t="shared" si="558"/>
        <v>0</v>
      </c>
      <c r="J1775" s="7">
        <f t="shared" si="558"/>
        <v>0</v>
      </c>
      <c r="K1775" s="7">
        <f t="shared" si="558"/>
        <v>0</v>
      </c>
      <c r="L1775" s="7">
        <f t="shared" si="558"/>
        <v>0</v>
      </c>
      <c r="M1775" s="7">
        <f t="shared" si="558"/>
        <v>1.0389610389610389</v>
      </c>
      <c r="N1775" s="7">
        <f t="shared" si="558"/>
        <v>0</v>
      </c>
      <c r="O1775" s="7">
        <f t="shared" si="558"/>
        <v>1.5584415584415585</v>
      </c>
      <c r="P1775" s="7">
        <f t="shared" si="558"/>
        <v>91.428571428571431</v>
      </c>
      <c r="Q1775" s="7">
        <f t="shared" si="558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7</v>
      </c>
      <c r="E1776" s="7">
        <f t="shared" ref="E1776:Q1776" si="559">E570/$Q570*100</f>
        <v>0</v>
      </c>
      <c r="F1776" s="7">
        <f t="shared" si="559"/>
        <v>3.9682539682539679</v>
      </c>
      <c r="G1776" s="7">
        <f t="shared" si="559"/>
        <v>0</v>
      </c>
      <c r="H1776" s="7">
        <f t="shared" si="559"/>
        <v>0</v>
      </c>
      <c r="I1776" s="7">
        <f t="shared" si="559"/>
        <v>1.3227513227513228</v>
      </c>
      <c r="J1776" s="7">
        <f t="shared" si="559"/>
        <v>0</v>
      </c>
      <c r="K1776" s="7">
        <f t="shared" si="559"/>
        <v>0</v>
      </c>
      <c r="L1776" s="7">
        <f t="shared" si="559"/>
        <v>0</v>
      </c>
      <c r="M1776" s="7">
        <f t="shared" si="559"/>
        <v>4.7619047619047619</v>
      </c>
      <c r="N1776" s="7">
        <f t="shared" si="559"/>
        <v>0</v>
      </c>
      <c r="O1776" s="7">
        <f t="shared" si="559"/>
        <v>2.6455026455026456</v>
      </c>
      <c r="P1776" s="7">
        <f t="shared" si="559"/>
        <v>87.56613756613757</v>
      </c>
      <c r="Q1776" s="7">
        <f t="shared" si="559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60">E571/$Q571*100</f>
        <v>0.65616797900262469</v>
      </c>
      <c r="F1777" s="7">
        <f t="shared" si="560"/>
        <v>5.1181102362204722</v>
      </c>
      <c r="G1777" s="7">
        <f t="shared" si="560"/>
        <v>0.65616797900262469</v>
      </c>
      <c r="H1777" s="7">
        <f t="shared" si="560"/>
        <v>0</v>
      </c>
      <c r="I1777" s="7">
        <f t="shared" si="560"/>
        <v>0</v>
      </c>
      <c r="J1777" s="7">
        <f t="shared" si="560"/>
        <v>0</v>
      </c>
      <c r="K1777" s="7">
        <f t="shared" si="560"/>
        <v>0</v>
      </c>
      <c r="L1777" s="7">
        <f t="shared" si="560"/>
        <v>0</v>
      </c>
      <c r="M1777" s="7">
        <f t="shared" si="560"/>
        <v>2.8871391076115485</v>
      </c>
      <c r="N1777" s="7">
        <f t="shared" si="560"/>
        <v>0</v>
      </c>
      <c r="O1777" s="7">
        <f t="shared" si="560"/>
        <v>1.837270341207349</v>
      </c>
      <c r="P1777" s="7">
        <f t="shared" si="560"/>
        <v>89.370078740157481</v>
      </c>
      <c r="Q1777" s="7">
        <f t="shared" si="560"/>
        <v>100</v>
      </c>
      <c r="R1777"/>
    </row>
    <row r="1778" spans="1:18" ht="14.25" x14ac:dyDescent="0.45">
      <c r="A1778" s="6">
        <v>562</v>
      </c>
      <c r="B1778" s="4"/>
      <c r="C1778" s="4" t="s">
        <v>9</v>
      </c>
      <c r="D1778" s="4" t="s">
        <v>6</v>
      </c>
      <c r="E1778" s="7">
        <f t="shared" ref="E1778:Q1778" si="561">E572/$Q572*100</f>
        <v>3.3009211873080861</v>
      </c>
      <c r="F1778" s="7">
        <f t="shared" si="561"/>
        <v>6.3459570112589558</v>
      </c>
      <c r="G1778" s="7">
        <f t="shared" si="561"/>
        <v>1.4073694984646878</v>
      </c>
      <c r="H1778" s="7">
        <f t="shared" si="561"/>
        <v>0</v>
      </c>
      <c r="I1778" s="7">
        <f t="shared" si="561"/>
        <v>8.393039918116683</v>
      </c>
      <c r="J1778" s="7">
        <f t="shared" si="561"/>
        <v>3.5568065506653022</v>
      </c>
      <c r="K1778" s="7">
        <f t="shared" si="561"/>
        <v>0.51177072671443202</v>
      </c>
      <c r="L1778" s="7">
        <f t="shared" si="561"/>
        <v>0.56294779938587514</v>
      </c>
      <c r="M1778" s="7">
        <f t="shared" si="561"/>
        <v>5.6550665301944729</v>
      </c>
      <c r="N1778" s="7">
        <f t="shared" si="561"/>
        <v>0.74206755373592626</v>
      </c>
      <c r="O1778" s="7">
        <f t="shared" si="561"/>
        <v>6.9856704196519956</v>
      </c>
      <c r="P1778" s="7">
        <f t="shared" si="561"/>
        <v>72.824974411463657</v>
      </c>
      <c r="Q1778" s="7">
        <f t="shared" si="561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7</v>
      </c>
      <c r="E1779" s="7">
        <f t="shared" ref="E1779:Q1779" si="562">E573/$Q573*100</f>
        <v>6.4181683534929643</v>
      </c>
      <c r="F1779" s="7">
        <f t="shared" si="562"/>
        <v>8.0720809676623055</v>
      </c>
      <c r="G1779" s="7">
        <f t="shared" si="562"/>
        <v>2.0241915576400888</v>
      </c>
      <c r="H1779" s="7">
        <f t="shared" si="562"/>
        <v>7.4055788694149596E-2</v>
      </c>
      <c r="I1779" s="7">
        <f t="shared" si="562"/>
        <v>6.5169094050851637</v>
      </c>
      <c r="J1779" s="7">
        <f t="shared" si="562"/>
        <v>1.4564305109849418</v>
      </c>
      <c r="K1779" s="7">
        <f t="shared" si="562"/>
        <v>0.17279684028634903</v>
      </c>
      <c r="L1779" s="7">
        <f t="shared" si="562"/>
        <v>0.61713157245124661</v>
      </c>
      <c r="M1779" s="7">
        <f t="shared" si="562"/>
        <v>7.5783757097013087</v>
      </c>
      <c r="N1779" s="7">
        <f t="shared" si="562"/>
        <v>0.59244630955319677</v>
      </c>
      <c r="O1779" s="7">
        <f t="shared" si="562"/>
        <v>8.0720809676623055</v>
      </c>
      <c r="P1779" s="7">
        <f t="shared" si="562"/>
        <v>70.402369785238221</v>
      </c>
      <c r="Q1779" s="7">
        <f t="shared" si="562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63">E574/$Q574*100</f>
        <v>4.871311989956058</v>
      </c>
      <c r="F1780" s="7">
        <f t="shared" si="563"/>
        <v>7.2693032015065908</v>
      </c>
      <c r="G1780" s="7">
        <f t="shared" si="563"/>
        <v>1.6823603264281233</v>
      </c>
      <c r="H1780" s="7">
        <f t="shared" si="563"/>
        <v>0</v>
      </c>
      <c r="I1780" s="7">
        <f t="shared" si="563"/>
        <v>7.3948524795982422</v>
      </c>
      <c r="J1780" s="7">
        <f t="shared" si="563"/>
        <v>2.5109855618330195</v>
      </c>
      <c r="K1780" s="7">
        <f t="shared" si="563"/>
        <v>0.36409290646578785</v>
      </c>
      <c r="L1780" s="7">
        <f t="shared" si="563"/>
        <v>0.57752667922159451</v>
      </c>
      <c r="M1780" s="7">
        <f t="shared" si="563"/>
        <v>6.7168863779033261</v>
      </c>
      <c r="N1780" s="7">
        <f t="shared" si="563"/>
        <v>0.64030131826741998</v>
      </c>
      <c r="O1780" s="7">
        <f t="shared" si="563"/>
        <v>7.5204017576898927</v>
      </c>
      <c r="P1780" s="7">
        <f t="shared" si="563"/>
        <v>71.600753295668554</v>
      </c>
      <c r="Q1780" s="7">
        <f t="shared" si="563"/>
        <v>100</v>
      </c>
      <c r="R1780"/>
    </row>
    <row r="1781" spans="1:18" ht="14.25" x14ac:dyDescent="0.45">
      <c r="A1781" s="6">
        <v>565</v>
      </c>
      <c r="B1781" s="4"/>
      <c r="C1781" s="4" t="s">
        <v>10</v>
      </c>
      <c r="D1781" s="4" t="s">
        <v>6</v>
      </c>
      <c r="E1781" s="7">
        <f t="shared" ref="E1781:Q1781" si="564">E575/$Q575*100</f>
        <v>18.353105373342636</v>
      </c>
      <c r="F1781" s="7">
        <f t="shared" si="564"/>
        <v>8.7229588276343328</v>
      </c>
      <c r="G1781" s="7">
        <f t="shared" si="564"/>
        <v>8.164689462665736</v>
      </c>
      <c r="H1781" s="7">
        <f t="shared" si="564"/>
        <v>3.2100488485694347</v>
      </c>
      <c r="I1781" s="7">
        <f t="shared" si="564"/>
        <v>28.262386601535241</v>
      </c>
      <c r="J1781" s="7">
        <f t="shared" si="564"/>
        <v>19.888346127006283</v>
      </c>
      <c r="K1781" s="7">
        <f t="shared" si="564"/>
        <v>4.6755059316120029</v>
      </c>
      <c r="L1781" s="7">
        <f t="shared" si="564"/>
        <v>3.2798325191905091</v>
      </c>
      <c r="M1781" s="7">
        <f t="shared" si="564"/>
        <v>5.6524773203070486</v>
      </c>
      <c r="N1781" s="7">
        <f t="shared" si="564"/>
        <v>4.6755059316120029</v>
      </c>
      <c r="O1781" s="7">
        <f t="shared" si="564"/>
        <v>13.46824842986741</v>
      </c>
      <c r="P1781" s="7">
        <f t="shared" si="564"/>
        <v>32.309839497557576</v>
      </c>
      <c r="Q1781" s="7">
        <f t="shared" si="564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7</v>
      </c>
      <c r="E1782" s="7">
        <f t="shared" ref="E1782:Q1782" si="565">E576/$Q576*100</f>
        <v>31.306441902468389</v>
      </c>
      <c r="F1782" s="7">
        <f t="shared" si="565"/>
        <v>9.512341962673089</v>
      </c>
      <c r="G1782" s="7">
        <f t="shared" si="565"/>
        <v>6.1408789885611075</v>
      </c>
      <c r="H1782" s="7">
        <f t="shared" si="565"/>
        <v>5.2378085490668278</v>
      </c>
      <c r="I1782" s="7">
        <f t="shared" si="565"/>
        <v>20.650210716435883</v>
      </c>
      <c r="J1782" s="7">
        <f t="shared" si="565"/>
        <v>8.488862131246238</v>
      </c>
      <c r="K1782" s="7">
        <f t="shared" si="565"/>
        <v>2.3479831426851292</v>
      </c>
      <c r="L1782" s="7">
        <f t="shared" si="565"/>
        <v>2.4683925346177005</v>
      </c>
      <c r="M1782" s="7">
        <f t="shared" si="565"/>
        <v>9.1511137868753778</v>
      </c>
      <c r="N1782" s="7">
        <f t="shared" si="565"/>
        <v>2.7092113184828417</v>
      </c>
      <c r="O1782" s="7">
        <f t="shared" si="565"/>
        <v>16.857314870559904</v>
      </c>
      <c r="P1782" s="7">
        <f t="shared" si="565"/>
        <v>36.965683323299217</v>
      </c>
      <c r="Q1782" s="7">
        <f t="shared" si="565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66">E577/$Q577*100</f>
        <v>25.419896640826874</v>
      </c>
      <c r="F1783" s="7">
        <f t="shared" si="566"/>
        <v>9.2054263565891468</v>
      </c>
      <c r="G1783" s="7">
        <f t="shared" si="566"/>
        <v>7.3643410852713185</v>
      </c>
      <c r="H1783" s="7">
        <f t="shared" si="566"/>
        <v>4.2312661498708017</v>
      </c>
      <c r="I1783" s="7">
        <f t="shared" si="566"/>
        <v>24.354005167958658</v>
      </c>
      <c r="J1783" s="7">
        <f t="shared" si="566"/>
        <v>13.75968992248062</v>
      </c>
      <c r="K1783" s="7">
        <f t="shared" si="566"/>
        <v>3.4560723514211884</v>
      </c>
      <c r="L1783" s="7">
        <f t="shared" si="566"/>
        <v>2.8100775193798451</v>
      </c>
      <c r="M1783" s="7">
        <f t="shared" si="566"/>
        <v>7.3966408268733854</v>
      </c>
      <c r="N1783" s="7">
        <f t="shared" si="566"/>
        <v>3.4237726098191215</v>
      </c>
      <c r="O1783" s="7">
        <f t="shared" si="566"/>
        <v>15.083979328165375</v>
      </c>
      <c r="P1783" s="7">
        <f t="shared" si="566"/>
        <v>34.689922480620154</v>
      </c>
      <c r="Q1783" s="7">
        <f t="shared" si="566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6</v>
      </c>
      <c r="E1784" s="7">
        <f t="shared" ref="E1784:Q1784" si="567">E578/$Q578*100</f>
        <v>6.882870450232879</v>
      </c>
      <c r="F1784" s="7">
        <f t="shared" si="567"/>
        <v>6.8311195445920303</v>
      </c>
      <c r="G1784" s="7">
        <f t="shared" si="567"/>
        <v>3.0360531309297913</v>
      </c>
      <c r="H1784" s="7">
        <f t="shared" si="567"/>
        <v>0.72451267897188198</v>
      </c>
      <c r="I1784" s="7">
        <f t="shared" si="567"/>
        <v>12.7134724857685</v>
      </c>
      <c r="J1784" s="7">
        <f t="shared" si="567"/>
        <v>7.2623770915991024</v>
      </c>
      <c r="K1784" s="7">
        <f t="shared" si="567"/>
        <v>1.5352768673451784</v>
      </c>
      <c r="L1784" s="7">
        <f t="shared" si="567"/>
        <v>1.1385199240986716</v>
      </c>
      <c r="M1784" s="7">
        <f t="shared" si="567"/>
        <v>5.2958426772468519</v>
      </c>
      <c r="N1784" s="7">
        <f t="shared" si="567"/>
        <v>1.5525271692254614</v>
      </c>
      <c r="O1784" s="7">
        <f t="shared" si="567"/>
        <v>8.2283939968949458</v>
      </c>
      <c r="P1784" s="7">
        <f t="shared" si="567"/>
        <v>64.20562359841297</v>
      </c>
      <c r="Q1784" s="7">
        <f t="shared" si="567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7</v>
      </c>
      <c r="E1785" s="7">
        <f t="shared" ref="E1785:Q1785" si="568">E579/$Q579*100</f>
        <v>12.670343932511358</v>
      </c>
      <c r="F1785" s="7">
        <f t="shared" si="568"/>
        <v>8.2576249188838418</v>
      </c>
      <c r="G1785" s="7">
        <f t="shared" si="568"/>
        <v>3.0337443218689164</v>
      </c>
      <c r="H1785" s="7">
        <f t="shared" si="568"/>
        <v>1.3951979234263465</v>
      </c>
      <c r="I1785" s="7">
        <f t="shared" si="568"/>
        <v>9.9123945489941594</v>
      </c>
      <c r="J1785" s="7">
        <f t="shared" si="568"/>
        <v>3.3095392602206362</v>
      </c>
      <c r="K1785" s="7">
        <f t="shared" si="568"/>
        <v>0.84360804672290712</v>
      </c>
      <c r="L1785" s="7">
        <f t="shared" si="568"/>
        <v>1.054510058403634</v>
      </c>
      <c r="M1785" s="7">
        <f t="shared" si="568"/>
        <v>7.770927968851395</v>
      </c>
      <c r="N1785" s="7">
        <f t="shared" si="568"/>
        <v>1.1031797534068788</v>
      </c>
      <c r="O1785" s="7">
        <f t="shared" si="568"/>
        <v>9.9448410123296558</v>
      </c>
      <c r="P1785" s="7">
        <f t="shared" si="568"/>
        <v>62.605451005840365</v>
      </c>
      <c r="Q1785" s="7">
        <f t="shared" si="568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69">E580/$Q580*100</f>
        <v>9.8303101228788776</v>
      </c>
      <c r="F1786" s="7">
        <f t="shared" si="569"/>
        <v>7.5817102733428063</v>
      </c>
      <c r="G1786" s="7">
        <f t="shared" si="569"/>
        <v>2.9925603945498622</v>
      </c>
      <c r="H1786" s="7">
        <f t="shared" si="569"/>
        <v>1.1034021566496699</v>
      </c>
      <c r="I1786" s="7">
        <f t="shared" si="569"/>
        <v>11.268076569422385</v>
      </c>
      <c r="J1786" s="7">
        <f t="shared" si="569"/>
        <v>5.2077238150965472</v>
      </c>
      <c r="K1786" s="7">
        <f t="shared" si="569"/>
        <v>1.1786341218757836</v>
      </c>
      <c r="L1786" s="7">
        <f t="shared" si="569"/>
        <v>1.1201203711443617</v>
      </c>
      <c r="M1786" s="7">
        <f t="shared" si="569"/>
        <v>6.620412939898018</v>
      </c>
      <c r="N1786" s="7">
        <f t="shared" si="569"/>
        <v>1.3207389450806655</v>
      </c>
      <c r="O1786" s="7">
        <f t="shared" si="569"/>
        <v>9.0696313633703927</v>
      </c>
      <c r="P1786" s="7">
        <f t="shared" si="569"/>
        <v>63.3703920421299</v>
      </c>
      <c r="Q1786" s="7">
        <f t="shared" si="569"/>
        <v>100</v>
      </c>
      <c r="R1786"/>
    </row>
    <row r="1787" spans="1:18" ht="14.25" x14ac:dyDescent="0.45">
      <c r="A1787" s="6">
        <v>571</v>
      </c>
      <c r="B1787" s="4" t="s">
        <v>88</v>
      </c>
      <c r="C1787" s="4" t="s">
        <v>5</v>
      </c>
      <c r="D1787" s="4" t="s">
        <v>6</v>
      </c>
      <c r="E1787" s="7">
        <f t="shared" ref="E1787:Q1787" si="570">E581/$Q581*100</f>
        <v>0</v>
      </c>
      <c r="F1787" s="7">
        <f t="shared" si="570"/>
        <v>4.1666666666666661</v>
      </c>
      <c r="G1787" s="7">
        <f t="shared" si="570"/>
        <v>0</v>
      </c>
      <c r="H1787" s="7">
        <f t="shared" si="570"/>
        <v>0</v>
      </c>
      <c r="I1787" s="7">
        <f t="shared" si="570"/>
        <v>0</v>
      </c>
      <c r="J1787" s="7">
        <f t="shared" si="570"/>
        <v>1.25</v>
      </c>
      <c r="K1787" s="7">
        <f t="shared" si="570"/>
        <v>0</v>
      </c>
      <c r="L1787" s="7">
        <f t="shared" si="570"/>
        <v>0</v>
      </c>
      <c r="M1787" s="7">
        <f t="shared" si="570"/>
        <v>1.6666666666666667</v>
      </c>
      <c r="N1787" s="7">
        <f t="shared" si="570"/>
        <v>0</v>
      </c>
      <c r="O1787" s="7">
        <f t="shared" si="570"/>
        <v>2.9166666666666665</v>
      </c>
      <c r="P1787" s="7">
        <f t="shared" si="570"/>
        <v>90.416666666666671</v>
      </c>
      <c r="Q1787" s="7">
        <f t="shared" si="570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7</v>
      </c>
      <c r="E1788" s="7">
        <f t="shared" ref="E1788:Q1788" si="571">E582/$Q582*100</f>
        <v>0</v>
      </c>
      <c r="F1788" s="7">
        <f t="shared" si="571"/>
        <v>4.3902439024390238</v>
      </c>
      <c r="G1788" s="7">
        <f t="shared" si="571"/>
        <v>0</v>
      </c>
      <c r="H1788" s="7">
        <f t="shared" si="571"/>
        <v>0</v>
      </c>
      <c r="I1788" s="7">
        <f t="shared" si="571"/>
        <v>0</v>
      </c>
      <c r="J1788" s="7">
        <f t="shared" si="571"/>
        <v>0</v>
      </c>
      <c r="K1788" s="7">
        <f t="shared" si="571"/>
        <v>0</v>
      </c>
      <c r="L1788" s="7">
        <f t="shared" si="571"/>
        <v>0</v>
      </c>
      <c r="M1788" s="7">
        <f t="shared" si="571"/>
        <v>0</v>
      </c>
      <c r="N1788" s="7">
        <f t="shared" si="571"/>
        <v>0</v>
      </c>
      <c r="O1788" s="7">
        <f t="shared" si="571"/>
        <v>5.8536585365853666</v>
      </c>
      <c r="P1788" s="7">
        <f t="shared" si="571"/>
        <v>91.707317073170742</v>
      </c>
      <c r="Q1788" s="7">
        <f t="shared" si="571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72">E583/$Q583*100</f>
        <v>0</v>
      </c>
      <c r="F1789" s="7">
        <f t="shared" si="572"/>
        <v>3.3707865168539324</v>
      </c>
      <c r="G1789" s="7">
        <f t="shared" si="572"/>
        <v>0</v>
      </c>
      <c r="H1789" s="7">
        <f t="shared" si="572"/>
        <v>0</v>
      </c>
      <c r="I1789" s="7">
        <f t="shared" si="572"/>
        <v>0</v>
      </c>
      <c r="J1789" s="7">
        <f t="shared" si="572"/>
        <v>0.6741573033707865</v>
      </c>
      <c r="K1789" s="7">
        <f t="shared" si="572"/>
        <v>0</v>
      </c>
      <c r="L1789" s="7">
        <f t="shared" si="572"/>
        <v>0</v>
      </c>
      <c r="M1789" s="7">
        <f t="shared" si="572"/>
        <v>1.348314606741573</v>
      </c>
      <c r="N1789" s="7">
        <f t="shared" si="572"/>
        <v>0</v>
      </c>
      <c r="O1789" s="7">
        <f t="shared" si="572"/>
        <v>3.8202247191011236</v>
      </c>
      <c r="P1789" s="7">
        <f t="shared" si="572"/>
        <v>90.561797752808985</v>
      </c>
      <c r="Q1789" s="7">
        <f t="shared" si="572"/>
        <v>100</v>
      </c>
      <c r="R1789"/>
    </row>
    <row r="1790" spans="1:18" ht="14.25" x14ac:dyDescent="0.45">
      <c r="A1790" s="6">
        <v>574</v>
      </c>
      <c r="B1790" s="4"/>
      <c r="C1790" s="4" t="s">
        <v>8</v>
      </c>
      <c r="D1790" s="4" t="s">
        <v>6</v>
      </c>
      <c r="E1790" s="7">
        <f t="shared" ref="E1790:Q1790" si="573">E584/$Q584*100</f>
        <v>0</v>
      </c>
      <c r="F1790" s="7">
        <f t="shared" si="573"/>
        <v>5.5737704918032787</v>
      </c>
      <c r="G1790" s="7">
        <f t="shared" si="573"/>
        <v>0</v>
      </c>
      <c r="H1790" s="7">
        <f t="shared" si="573"/>
        <v>0</v>
      </c>
      <c r="I1790" s="7">
        <f t="shared" si="573"/>
        <v>0</v>
      </c>
      <c r="J1790" s="7">
        <f t="shared" si="573"/>
        <v>0</v>
      </c>
      <c r="K1790" s="7">
        <f t="shared" si="573"/>
        <v>0</v>
      </c>
      <c r="L1790" s="7">
        <f t="shared" si="573"/>
        <v>0</v>
      </c>
      <c r="M1790" s="7">
        <f t="shared" si="573"/>
        <v>1.639344262295082</v>
      </c>
      <c r="N1790" s="7">
        <f t="shared" si="573"/>
        <v>0</v>
      </c>
      <c r="O1790" s="7">
        <f t="shared" si="573"/>
        <v>1.3114754098360655</v>
      </c>
      <c r="P1790" s="7">
        <f t="shared" si="573"/>
        <v>91.475409836065566</v>
      </c>
      <c r="Q1790" s="7">
        <f t="shared" si="573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7</v>
      </c>
      <c r="E1791" s="7">
        <f t="shared" ref="E1791:Q1791" si="574">E585/$Q585*100</f>
        <v>0</v>
      </c>
      <c r="F1791" s="7">
        <f t="shared" si="574"/>
        <v>2.2922636103151861</v>
      </c>
      <c r="G1791" s="7">
        <f t="shared" si="574"/>
        <v>0</v>
      </c>
      <c r="H1791" s="7">
        <f t="shared" si="574"/>
        <v>0</v>
      </c>
      <c r="I1791" s="7">
        <f t="shared" si="574"/>
        <v>0</v>
      </c>
      <c r="J1791" s="7">
        <f t="shared" si="574"/>
        <v>0.8595988538681949</v>
      </c>
      <c r="K1791" s="7">
        <f t="shared" si="574"/>
        <v>0</v>
      </c>
      <c r="L1791" s="7">
        <f t="shared" si="574"/>
        <v>0</v>
      </c>
      <c r="M1791" s="7">
        <f t="shared" si="574"/>
        <v>4.5845272206303722</v>
      </c>
      <c r="N1791" s="7">
        <f t="shared" si="574"/>
        <v>0</v>
      </c>
      <c r="O1791" s="7">
        <f t="shared" si="574"/>
        <v>0</v>
      </c>
      <c r="P1791" s="7">
        <f t="shared" si="574"/>
        <v>93.123209169054448</v>
      </c>
      <c r="Q1791" s="7">
        <f t="shared" si="574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75">E586/$Q586*100</f>
        <v>0</v>
      </c>
      <c r="F1792" s="7">
        <f t="shared" si="575"/>
        <v>4.5941807044410412</v>
      </c>
      <c r="G1792" s="7">
        <f t="shared" si="575"/>
        <v>0</v>
      </c>
      <c r="H1792" s="7">
        <f t="shared" si="575"/>
        <v>0</v>
      </c>
      <c r="I1792" s="7">
        <f t="shared" si="575"/>
        <v>0</v>
      </c>
      <c r="J1792" s="7">
        <f t="shared" si="575"/>
        <v>0</v>
      </c>
      <c r="K1792" s="7">
        <f t="shared" si="575"/>
        <v>0</v>
      </c>
      <c r="L1792" s="7">
        <f t="shared" si="575"/>
        <v>0</v>
      </c>
      <c r="M1792" s="7">
        <f t="shared" si="575"/>
        <v>3.828483920367534</v>
      </c>
      <c r="N1792" s="7">
        <f t="shared" si="575"/>
        <v>0</v>
      </c>
      <c r="O1792" s="7">
        <f t="shared" si="575"/>
        <v>0.91883614088820831</v>
      </c>
      <c r="P1792" s="7">
        <f t="shared" si="575"/>
        <v>91.117917304747323</v>
      </c>
      <c r="Q1792" s="7">
        <f t="shared" si="575"/>
        <v>100</v>
      </c>
      <c r="R1792"/>
    </row>
    <row r="1793" spans="1:18" ht="14.25" x14ac:dyDescent="0.45">
      <c r="A1793" s="6">
        <v>577</v>
      </c>
      <c r="B1793" s="4"/>
      <c r="C1793" s="4" t="s">
        <v>9</v>
      </c>
      <c r="D1793" s="4" t="s">
        <v>6</v>
      </c>
      <c r="E1793" s="7">
        <f t="shared" ref="E1793:Q1793" si="576">E587/$Q587*100</f>
        <v>0.66085911685190746</v>
      </c>
      <c r="F1793" s="7">
        <f t="shared" si="576"/>
        <v>3.0339441273655754</v>
      </c>
      <c r="G1793" s="7">
        <f t="shared" si="576"/>
        <v>0.42054671072394112</v>
      </c>
      <c r="H1793" s="7">
        <f t="shared" si="576"/>
        <v>0</v>
      </c>
      <c r="I1793" s="7">
        <f t="shared" si="576"/>
        <v>2.1027335536197058</v>
      </c>
      <c r="J1793" s="7">
        <f t="shared" si="576"/>
        <v>0.7509762691498949</v>
      </c>
      <c r="K1793" s="7">
        <f t="shared" si="576"/>
        <v>0.36046860919194951</v>
      </c>
      <c r="L1793" s="7">
        <f t="shared" si="576"/>
        <v>0.12015620306398318</v>
      </c>
      <c r="M1793" s="7">
        <f t="shared" si="576"/>
        <v>1.5319915890657854</v>
      </c>
      <c r="N1793" s="7">
        <f t="shared" si="576"/>
        <v>0.12015620306398318</v>
      </c>
      <c r="O1793" s="7">
        <f t="shared" si="576"/>
        <v>4.9264043256233103</v>
      </c>
      <c r="P1793" s="7">
        <f t="shared" si="576"/>
        <v>87.714028236707719</v>
      </c>
      <c r="Q1793" s="7">
        <f t="shared" si="576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7</v>
      </c>
      <c r="E1794" s="7">
        <f t="shared" ref="E1794:Q1794" si="577">E588/$Q588*100</f>
        <v>1.2073193737030747</v>
      </c>
      <c r="F1794" s="7">
        <f t="shared" si="577"/>
        <v>2.6976042256178081</v>
      </c>
      <c r="G1794" s="7">
        <f t="shared" si="577"/>
        <v>0.98094699113374839</v>
      </c>
      <c r="H1794" s="7">
        <f t="shared" si="577"/>
        <v>0</v>
      </c>
      <c r="I1794" s="7">
        <f t="shared" si="577"/>
        <v>1.2261837389171855</v>
      </c>
      <c r="J1794" s="7">
        <f t="shared" si="577"/>
        <v>0.47160913035276364</v>
      </c>
      <c r="K1794" s="7">
        <f t="shared" si="577"/>
        <v>0.22637238256932654</v>
      </c>
      <c r="L1794" s="7">
        <f t="shared" si="577"/>
        <v>5.6593095642331635E-2</v>
      </c>
      <c r="M1794" s="7">
        <f t="shared" si="577"/>
        <v>2.7353329560460291</v>
      </c>
      <c r="N1794" s="7">
        <f t="shared" si="577"/>
        <v>0.15091492171288434</v>
      </c>
      <c r="O1794" s="7">
        <f t="shared" si="577"/>
        <v>4.5651763818147524</v>
      </c>
      <c r="P1794" s="7">
        <f t="shared" si="577"/>
        <v>87.587247689115273</v>
      </c>
      <c r="Q1794" s="7">
        <f t="shared" si="577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78">E589/$Q589*100</f>
        <v>1.0773864689527342</v>
      </c>
      <c r="F1795" s="7">
        <f t="shared" si="578"/>
        <v>2.8266913809082483</v>
      </c>
      <c r="G1795" s="7">
        <f t="shared" si="578"/>
        <v>0.7298424467099166</v>
      </c>
      <c r="H1795" s="7">
        <f t="shared" si="578"/>
        <v>0</v>
      </c>
      <c r="I1795" s="7">
        <f t="shared" si="578"/>
        <v>1.5871177015755329</v>
      </c>
      <c r="J1795" s="7">
        <f t="shared" si="578"/>
        <v>0.60240963855421692</v>
      </c>
      <c r="K1795" s="7">
        <f t="shared" si="578"/>
        <v>0.33595922150139018</v>
      </c>
      <c r="L1795" s="7">
        <f t="shared" si="578"/>
        <v>9.2678405931417976E-2</v>
      </c>
      <c r="M1795" s="7">
        <f t="shared" si="578"/>
        <v>2.2937905468025948</v>
      </c>
      <c r="N1795" s="7">
        <f t="shared" si="578"/>
        <v>0.17377201112140872</v>
      </c>
      <c r="O1795" s="7">
        <f t="shared" si="578"/>
        <v>4.7381835032437438</v>
      </c>
      <c r="P1795" s="7">
        <f t="shared" si="578"/>
        <v>87.592678405931423</v>
      </c>
      <c r="Q1795" s="7">
        <f t="shared" si="578"/>
        <v>100</v>
      </c>
      <c r="R1795"/>
    </row>
    <row r="1796" spans="1:18" ht="14.25" x14ac:dyDescent="0.45">
      <c r="A1796" s="6">
        <v>580</v>
      </c>
      <c r="B1796" s="4"/>
      <c r="C1796" s="4" t="s">
        <v>10</v>
      </c>
      <c r="D1796" s="4" t="s">
        <v>6</v>
      </c>
      <c r="E1796" s="7">
        <f t="shared" ref="E1796:Q1796" si="579">E590/$Q590*100</f>
        <v>3.5928143712574849</v>
      </c>
      <c r="F1796" s="7">
        <f t="shared" si="579"/>
        <v>3.293413173652695</v>
      </c>
      <c r="G1796" s="7">
        <f t="shared" si="579"/>
        <v>4.4910179640718564</v>
      </c>
      <c r="H1796" s="7">
        <f t="shared" si="579"/>
        <v>0.89820359281437123</v>
      </c>
      <c r="I1796" s="7">
        <f t="shared" si="579"/>
        <v>15.269461077844312</v>
      </c>
      <c r="J1796" s="7">
        <f t="shared" si="579"/>
        <v>10.179640718562874</v>
      </c>
      <c r="K1796" s="7">
        <f t="shared" si="579"/>
        <v>5.9880239520958085</v>
      </c>
      <c r="L1796" s="7">
        <f t="shared" si="579"/>
        <v>2.6946107784431139</v>
      </c>
      <c r="M1796" s="7">
        <f t="shared" si="579"/>
        <v>2.3952095808383236</v>
      </c>
      <c r="N1796" s="7">
        <f t="shared" si="579"/>
        <v>2.6946107784431139</v>
      </c>
      <c r="O1796" s="7">
        <f t="shared" si="579"/>
        <v>16.467065868263472</v>
      </c>
      <c r="P1796" s="7">
        <f t="shared" si="579"/>
        <v>53.892215568862277</v>
      </c>
      <c r="Q1796" s="7">
        <f t="shared" si="579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7</v>
      </c>
      <c r="E1797" s="7">
        <f t="shared" ref="E1797:Q1797" si="580">E591/$Q591*100</f>
        <v>8.5416666666666661</v>
      </c>
      <c r="F1797" s="7">
        <f t="shared" si="580"/>
        <v>6.25</v>
      </c>
      <c r="G1797" s="7">
        <f t="shared" si="580"/>
        <v>7.291666666666667</v>
      </c>
      <c r="H1797" s="7">
        <f t="shared" si="580"/>
        <v>0.83333333333333337</v>
      </c>
      <c r="I1797" s="7">
        <f t="shared" si="580"/>
        <v>14.374999999999998</v>
      </c>
      <c r="J1797" s="7">
        <f t="shared" si="580"/>
        <v>5</v>
      </c>
      <c r="K1797" s="7">
        <f t="shared" si="580"/>
        <v>1.4583333333333333</v>
      </c>
      <c r="L1797" s="7">
        <f t="shared" si="580"/>
        <v>0.625</v>
      </c>
      <c r="M1797" s="7">
        <f t="shared" si="580"/>
        <v>4.1666666666666661</v>
      </c>
      <c r="N1797" s="7">
        <f t="shared" si="580"/>
        <v>0.625</v>
      </c>
      <c r="O1797" s="7">
        <f t="shared" si="580"/>
        <v>16.666666666666664</v>
      </c>
      <c r="P1797" s="7">
        <f t="shared" si="580"/>
        <v>51.875000000000007</v>
      </c>
      <c r="Q1797" s="7">
        <f t="shared" si="580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581">E592/$Q592*100</f>
        <v>7.2481572481572485</v>
      </c>
      <c r="F1798" s="7">
        <f t="shared" si="581"/>
        <v>4.176904176904177</v>
      </c>
      <c r="G1798" s="7">
        <f t="shared" si="581"/>
        <v>6.1425061425061429</v>
      </c>
      <c r="H1798" s="7">
        <f t="shared" si="581"/>
        <v>1.4742014742014742</v>
      </c>
      <c r="I1798" s="7">
        <f t="shared" si="581"/>
        <v>14.742014742014742</v>
      </c>
      <c r="J1798" s="7">
        <f t="shared" si="581"/>
        <v>7.2481572481572485</v>
      </c>
      <c r="K1798" s="7">
        <f t="shared" si="581"/>
        <v>2.7027027027027026</v>
      </c>
      <c r="L1798" s="7">
        <f t="shared" si="581"/>
        <v>1.597051597051597</v>
      </c>
      <c r="M1798" s="7">
        <f t="shared" si="581"/>
        <v>3.9312039312039313</v>
      </c>
      <c r="N1798" s="7">
        <f t="shared" si="581"/>
        <v>1.597051597051597</v>
      </c>
      <c r="O1798" s="7">
        <f t="shared" si="581"/>
        <v>16.584766584766587</v>
      </c>
      <c r="P1798" s="7">
        <f t="shared" si="581"/>
        <v>52.702702702702695</v>
      </c>
      <c r="Q1798" s="7">
        <f t="shared" si="581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6</v>
      </c>
      <c r="E1799" s="7">
        <f t="shared" ref="E1799:Q1799" si="582">E593/$Q593*100</f>
        <v>0.92680608365019002</v>
      </c>
      <c r="F1799" s="7">
        <f t="shared" si="582"/>
        <v>3.4458174904942971</v>
      </c>
      <c r="G1799" s="7">
        <f t="shared" si="582"/>
        <v>0.64163498098859317</v>
      </c>
      <c r="H1799" s="7">
        <f t="shared" si="582"/>
        <v>7.1292775665399238E-2</v>
      </c>
      <c r="I1799" s="7">
        <f t="shared" si="582"/>
        <v>2.7566539923954374</v>
      </c>
      <c r="J1799" s="7">
        <f t="shared" si="582"/>
        <v>1.5446768060836502</v>
      </c>
      <c r="K1799" s="7">
        <f t="shared" si="582"/>
        <v>0.61787072243346008</v>
      </c>
      <c r="L1799" s="7">
        <f t="shared" si="582"/>
        <v>0.28517110266159695</v>
      </c>
      <c r="M1799" s="7">
        <f t="shared" si="582"/>
        <v>1.6397338403041826</v>
      </c>
      <c r="N1799" s="7">
        <f t="shared" si="582"/>
        <v>0.38022813688212925</v>
      </c>
      <c r="O1799" s="7">
        <f t="shared" si="582"/>
        <v>5.4657794676806084</v>
      </c>
      <c r="P1799" s="7">
        <f t="shared" si="582"/>
        <v>85.313688212927758</v>
      </c>
      <c r="Q1799" s="7">
        <f t="shared" si="582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7</v>
      </c>
      <c r="E1800" s="7">
        <f t="shared" ref="E1800:Q1800" si="583">E594/$Q594*100</f>
        <v>1.7516174846141708</v>
      </c>
      <c r="F1800" s="7">
        <f t="shared" si="583"/>
        <v>3.0140445005523118</v>
      </c>
      <c r="G1800" s="7">
        <f t="shared" si="583"/>
        <v>1.2939876913365946</v>
      </c>
      <c r="H1800" s="7">
        <f t="shared" si="583"/>
        <v>4.7341013097680296E-2</v>
      </c>
      <c r="I1800" s="7">
        <f t="shared" si="583"/>
        <v>2.0830045762979328</v>
      </c>
      <c r="J1800" s="7">
        <f t="shared" si="583"/>
        <v>0.75745620956288473</v>
      </c>
      <c r="K1800" s="7">
        <f t="shared" si="583"/>
        <v>0.34716742938298878</v>
      </c>
      <c r="L1800" s="7">
        <f t="shared" si="583"/>
        <v>0.18936405239072118</v>
      </c>
      <c r="M1800" s="7">
        <f t="shared" si="583"/>
        <v>2.9035821366577244</v>
      </c>
      <c r="N1800" s="7">
        <f t="shared" si="583"/>
        <v>0.11046236389458736</v>
      </c>
      <c r="O1800" s="7">
        <f t="shared" si="583"/>
        <v>5.2548524538425125</v>
      </c>
      <c r="P1800" s="7">
        <f t="shared" si="583"/>
        <v>85.308505602019878</v>
      </c>
      <c r="Q1800" s="7">
        <f t="shared" si="583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584">E595/$Q595*100</f>
        <v>1.4224751066856329</v>
      </c>
      <c r="F1801" s="7">
        <f t="shared" si="584"/>
        <v>3.1578947368421053</v>
      </c>
      <c r="G1801" s="7">
        <f t="shared" si="584"/>
        <v>1.0810810810810811</v>
      </c>
      <c r="H1801" s="7">
        <f t="shared" si="584"/>
        <v>9.4831673779042197E-2</v>
      </c>
      <c r="I1801" s="7">
        <f t="shared" si="584"/>
        <v>2.4276908487434805</v>
      </c>
      <c r="J1801" s="7">
        <f t="shared" si="584"/>
        <v>1.1284969179706021</v>
      </c>
      <c r="K1801" s="7">
        <f t="shared" si="584"/>
        <v>0.4457088667614984</v>
      </c>
      <c r="L1801" s="7">
        <f t="shared" si="584"/>
        <v>0.19914651493598859</v>
      </c>
      <c r="M1801" s="7">
        <f t="shared" si="584"/>
        <v>2.3897581792318636</v>
      </c>
      <c r="N1801" s="7">
        <f t="shared" si="584"/>
        <v>0.2750118539592224</v>
      </c>
      <c r="O1801" s="7">
        <f t="shared" si="584"/>
        <v>5.3295400663821724</v>
      </c>
      <c r="P1801" s="7">
        <f t="shared" si="584"/>
        <v>85.291607396870546</v>
      </c>
      <c r="Q1801" s="7">
        <f t="shared" si="584"/>
        <v>100</v>
      </c>
      <c r="R1801"/>
    </row>
    <row r="1802" spans="1:18" ht="14.25" x14ac:dyDescent="0.45">
      <c r="A1802" s="6">
        <v>586</v>
      </c>
      <c r="B1802" s="4" t="s">
        <v>89</v>
      </c>
      <c r="C1802" s="4" t="s">
        <v>5</v>
      </c>
      <c r="D1802" s="4" t="s">
        <v>6</v>
      </c>
      <c r="E1802" s="7">
        <f t="shared" ref="E1802:Q1802" si="585">E596/$Q596*100</f>
        <v>0</v>
      </c>
      <c r="F1802" s="7">
        <f t="shared" si="585"/>
        <v>5.037783375314862</v>
      </c>
      <c r="G1802" s="7">
        <f t="shared" si="585"/>
        <v>0</v>
      </c>
      <c r="H1802" s="7">
        <f t="shared" si="585"/>
        <v>0</v>
      </c>
      <c r="I1802" s="7">
        <f t="shared" si="585"/>
        <v>0</v>
      </c>
      <c r="J1802" s="7">
        <f t="shared" si="585"/>
        <v>0</v>
      </c>
      <c r="K1802" s="7">
        <f t="shared" si="585"/>
        <v>0</v>
      </c>
      <c r="L1802" s="7">
        <f t="shared" si="585"/>
        <v>0</v>
      </c>
      <c r="M1802" s="7">
        <f t="shared" si="585"/>
        <v>3.0226700251889169</v>
      </c>
      <c r="N1802" s="7">
        <f t="shared" si="585"/>
        <v>0</v>
      </c>
      <c r="O1802" s="7">
        <f t="shared" si="585"/>
        <v>1.7632241813602016</v>
      </c>
      <c r="P1802" s="7">
        <f t="shared" si="585"/>
        <v>89.924433249370267</v>
      </c>
      <c r="Q1802" s="7">
        <f t="shared" si="585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7</v>
      </c>
      <c r="E1803" s="7">
        <f t="shared" ref="E1803:Q1803" si="586">E597/$Q597*100</f>
        <v>0</v>
      </c>
      <c r="F1803" s="7">
        <f t="shared" si="586"/>
        <v>3.2098765432098766</v>
      </c>
      <c r="G1803" s="7">
        <f t="shared" si="586"/>
        <v>0</v>
      </c>
      <c r="H1803" s="7">
        <f t="shared" si="586"/>
        <v>0</v>
      </c>
      <c r="I1803" s="7">
        <f t="shared" si="586"/>
        <v>0</v>
      </c>
      <c r="J1803" s="7">
        <f t="shared" si="586"/>
        <v>0.98765432098765427</v>
      </c>
      <c r="K1803" s="7">
        <f t="shared" si="586"/>
        <v>0</v>
      </c>
      <c r="L1803" s="7">
        <f t="shared" si="586"/>
        <v>0</v>
      </c>
      <c r="M1803" s="7">
        <f t="shared" si="586"/>
        <v>3.2098765432098766</v>
      </c>
      <c r="N1803" s="7">
        <f t="shared" si="586"/>
        <v>0</v>
      </c>
      <c r="O1803" s="7">
        <f t="shared" si="586"/>
        <v>2.4691358024691357</v>
      </c>
      <c r="P1803" s="7">
        <f t="shared" si="586"/>
        <v>89.382716049382722</v>
      </c>
      <c r="Q1803" s="7">
        <f t="shared" si="586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587">E598/$Q598*100</f>
        <v>0</v>
      </c>
      <c r="F1804" s="7">
        <f t="shared" si="587"/>
        <v>4.8994974874371859</v>
      </c>
      <c r="G1804" s="7">
        <f t="shared" si="587"/>
        <v>0</v>
      </c>
      <c r="H1804" s="7">
        <f t="shared" si="587"/>
        <v>0</v>
      </c>
      <c r="I1804" s="7">
        <f t="shared" si="587"/>
        <v>0</v>
      </c>
      <c r="J1804" s="7">
        <f t="shared" si="587"/>
        <v>0.50251256281407031</v>
      </c>
      <c r="K1804" s="7">
        <f t="shared" si="587"/>
        <v>0</v>
      </c>
      <c r="L1804" s="7">
        <f t="shared" si="587"/>
        <v>0</v>
      </c>
      <c r="M1804" s="7">
        <f t="shared" si="587"/>
        <v>2.6381909547738691</v>
      </c>
      <c r="N1804" s="7">
        <f t="shared" si="587"/>
        <v>0</v>
      </c>
      <c r="O1804" s="7">
        <f t="shared" si="587"/>
        <v>2.2613065326633168</v>
      </c>
      <c r="P1804" s="7">
        <f t="shared" si="587"/>
        <v>90.075376884422113</v>
      </c>
      <c r="Q1804" s="7">
        <f t="shared" si="587"/>
        <v>100</v>
      </c>
      <c r="R1804"/>
    </row>
    <row r="1805" spans="1:18" ht="14.25" x14ac:dyDescent="0.45">
      <c r="A1805" s="6">
        <v>589</v>
      </c>
      <c r="B1805" s="4"/>
      <c r="C1805" s="4" t="s">
        <v>8</v>
      </c>
      <c r="D1805" s="4" t="s">
        <v>6</v>
      </c>
      <c r="E1805" s="7">
        <f t="shared" ref="E1805:Q1805" si="588">E599/$Q599*100</f>
        <v>0</v>
      </c>
      <c r="F1805" s="7">
        <f t="shared" si="588"/>
        <v>8.2236842105263168</v>
      </c>
      <c r="G1805" s="7">
        <f t="shared" si="588"/>
        <v>0</v>
      </c>
      <c r="H1805" s="7">
        <f t="shared" si="588"/>
        <v>0</v>
      </c>
      <c r="I1805" s="7">
        <f t="shared" si="588"/>
        <v>1.3157894736842104</v>
      </c>
      <c r="J1805" s="7">
        <f t="shared" si="588"/>
        <v>0</v>
      </c>
      <c r="K1805" s="7">
        <f t="shared" si="588"/>
        <v>0</v>
      </c>
      <c r="L1805" s="7">
        <f t="shared" si="588"/>
        <v>0</v>
      </c>
      <c r="M1805" s="7">
        <f t="shared" si="588"/>
        <v>6.9078947368421062</v>
      </c>
      <c r="N1805" s="7">
        <f t="shared" si="588"/>
        <v>0</v>
      </c>
      <c r="O1805" s="7">
        <f t="shared" si="588"/>
        <v>5.5921052631578947</v>
      </c>
      <c r="P1805" s="7">
        <f t="shared" si="588"/>
        <v>81.907894736842096</v>
      </c>
      <c r="Q1805" s="7">
        <f t="shared" si="588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7</v>
      </c>
      <c r="E1806" s="7">
        <f t="shared" ref="E1806:Q1806" si="589">E600/$Q600*100</f>
        <v>1.7241379310344827</v>
      </c>
      <c r="F1806" s="7">
        <f t="shared" si="589"/>
        <v>8.6206896551724146</v>
      </c>
      <c r="G1806" s="7">
        <f t="shared" si="589"/>
        <v>0</v>
      </c>
      <c r="H1806" s="7">
        <f t="shared" si="589"/>
        <v>0</v>
      </c>
      <c r="I1806" s="7">
        <f t="shared" si="589"/>
        <v>0</v>
      </c>
      <c r="J1806" s="7">
        <f t="shared" si="589"/>
        <v>0</v>
      </c>
      <c r="K1806" s="7">
        <f t="shared" si="589"/>
        <v>0</v>
      </c>
      <c r="L1806" s="7">
        <f t="shared" si="589"/>
        <v>0</v>
      </c>
      <c r="M1806" s="7">
        <f t="shared" si="589"/>
        <v>18.678160919540229</v>
      </c>
      <c r="N1806" s="7">
        <f t="shared" si="589"/>
        <v>0</v>
      </c>
      <c r="O1806" s="7">
        <f t="shared" si="589"/>
        <v>7.1839080459770113</v>
      </c>
      <c r="P1806" s="7">
        <f t="shared" si="589"/>
        <v>70.689655172413794</v>
      </c>
      <c r="Q1806" s="7">
        <f t="shared" si="589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590">E601/$Q601*100</f>
        <v>0.46012269938650308</v>
      </c>
      <c r="F1807" s="7">
        <f t="shared" si="590"/>
        <v>8.7423312883435571</v>
      </c>
      <c r="G1807" s="7">
        <f t="shared" si="590"/>
        <v>0</v>
      </c>
      <c r="H1807" s="7">
        <f t="shared" si="590"/>
        <v>0</v>
      </c>
      <c r="I1807" s="7">
        <f t="shared" si="590"/>
        <v>1.0736196319018405</v>
      </c>
      <c r="J1807" s="7">
        <f t="shared" si="590"/>
        <v>0</v>
      </c>
      <c r="K1807" s="7">
        <f t="shared" si="590"/>
        <v>0</v>
      </c>
      <c r="L1807" s="7">
        <f t="shared" si="590"/>
        <v>0.46012269938650308</v>
      </c>
      <c r="M1807" s="7">
        <f t="shared" si="590"/>
        <v>13.803680981595093</v>
      </c>
      <c r="N1807" s="7">
        <f t="shared" si="590"/>
        <v>0</v>
      </c>
      <c r="O1807" s="7">
        <f t="shared" si="590"/>
        <v>6.2883435582822083</v>
      </c>
      <c r="P1807" s="7">
        <f t="shared" si="590"/>
        <v>76.99386503067484</v>
      </c>
      <c r="Q1807" s="7">
        <f t="shared" si="590"/>
        <v>100</v>
      </c>
      <c r="R1807"/>
    </row>
    <row r="1808" spans="1:18" ht="14.25" x14ac:dyDescent="0.45">
      <c r="A1808" s="6">
        <v>592</v>
      </c>
      <c r="B1808" s="4"/>
      <c r="C1808" s="4" t="s">
        <v>9</v>
      </c>
      <c r="D1808" s="4" t="s">
        <v>6</v>
      </c>
      <c r="E1808" s="7">
        <f t="shared" ref="E1808:Q1808" si="591">E602/$Q602*100</f>
        <v>4.0366972477064227</v>
      </c>
      <c r="F1808" s="7">
        <f t="shared" si="591"/>
        <v>8.1957186544342502</v>
      </c>
      <c r="G1808" s="7">
        <f t="shared" si="591"/>
        <v>1.5902140672782874</v>
      </c>
      <c r="H1808" s="7">
        <f t="shared" si="591"/>
        <v>0</v>
      </c>
      <c r="I1808" s="7">
        <f t="shared" si="591"/>
        <v>3.1498470948012232</v>
      </c>
      <c r="J1808" s="7">
        <f t="shared" si="591"/>
        <v>1.926605504587156</v>
      </c>
      <c r="K1808" s="7">
        <f t="shared" si="591"/>
        <v>0.3363914373088685</v>
      </c>
      <c r="L1808" s="7">
        <f t="shared" si="591"/>
        <v>0.4892966360856269</v>
      </c>
      <c r="M1808" s="7">
        <f t="shared" si="591"/>
        <v>9.1743119266055047</v>
      </c>
      <c r="N1808" s="7">
        <f t="shared" si="591"/>
        <v>0.3669724770642202</v>
      </c>
      <c r="O1808" s="7">
        <f t="shared" si="591"/>
        <v>8.1039755351681961</v>
      </c>
      <c r="P1808" s="7">
        <f t="shared" si="591"/>
        <v>71.0091743119266</v>
      </c>
      <c r="Q1808" s="7">
        <f t="shared" si="591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7</v>
      </c>
      <c r="E1809" s="7">
        <f t="shared" ref="E1809:Q1809" si="592">E603/$Q603*100</f>
        <v>6.2414266117969825</v>
      </c>
      <c r="F1809" s="7">
        <f t="shared" si="592"/>
        <v>9.3735711019661636</v>
      </c>
      <c r="G1809" s="7">
        <f t="shared" si="592"/>
        <v>2.2862368541380884</v>
      </c>
      <c r="H1809" s="7">
        <f t="shared" si="592"/>
        <v>0.2286236854138089</v>
      </c>
      <c r="I1809" s="7">
        <f t="shared" si="592"/>
        <v>1.7375400091449476</v>
      </c>
      <c r="J1809" s="7">
        <f t="shared" si="592"/>
        <v>0.80018289894833106</v>
      </c>
      <c r="K1809" s="7">
        <f t="shared" si="592"/>
        <v>0.38866026520347507</v>
      </c>
      <c r="L1809" s="7">
        <f t="shared" si="592"/>
        <v>0.34293552812071332</v>
      </c>
      <c r="M1809" s="7">
        <f t="shared" si="592"/>
        <v>14.311842706904434</v>
      </c>
      <c r="N1809" s="7">
        <f t="shared" si="592"/>
        <v>0.32007315957933241</v>
      </c>
      <c r="O1809" s="7">
        <f t="shared" si="592"/>
        <v>10.539551897576589</v>
      </c>
      <c r="P1809" s="7">
        <f t="shared" si="592"/>
        <v>65.866483767718336</v>
      </c>
      <c r="Q1809" s="7">
        <f t="shared" si="592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593">E604/$Q604*100</f>
        <v>5.2493781908626778</v>
      </c>
      <c r="F1810" s="7">
        <f t="shared" si="593"/>
        <v>8.9409608587511453</v>
      </c>
      <c r="G1810" s="7">
        <f t="shared" si="593"/>
        <v>1.9766985207487893</v>
      </c>
      <c r="H1810" s="7">
        <f t="shared" si="593"/>
        <v>0.11781646812410003</v>
      </c>
      <c r="I1810" s="7">
        <f t="shared" si="593"/>
        <v>2.4086922372038222</v>
      </c>
      <c r="J1810" s="7">
        <f t="shared" si="593"/>
        <v>1.2436182746432778</v>
      </c>
      <c r="K1810" s="7">
        <f t="shared" si="593"/>
        <v>0.35344940437230005</v>
      </c>
      <c r="L1810" s="7">
        <f t="shared" si="593"/>
        <v>0.39272156041366674</v>
      </c>
      <c r="M1810" s="7">
        <f t="shared" si="593"/>
        <v>12.122005498101846</v>
      </c>
      <c r="N1810" s="7">
        <f t="shared" si="593"/>
        <v>0.26181437360911114</v>
      </c>
      <c r="O1810" s="7">
        <f t="shared" si="593"/>
        <v>9.4907710433302785</v>
      </c>
      <c r="P1810" s="7">
        <f t="shared" si="593"/>
        <v>68.019374263647066</v>
      </c>
      <c r="Q1810" s="7">
        <f t="shared" si="593"/>
        <v>100</v>
      </c>
      <c r="R1810"/>
    </row>
    <row r="1811" spans="1:18" ht="14.25" x14ac:dyDescent="0.45">
      <c r="A1811" s="6">
        <v>595</v>
      </c>
      <c r="B1811" s="4"/>
      <c r="C1811" s="4" t="s">
        <v>10</v>
      </c>
      <c r="D1811" s="4" t="s">
        <v>6</v>
      </c>
      <c r="E1811" s="7">
        <f t="shared" ref="E1811:Q1811" si="594">E605/$Q605*100</f>
        <v>18.545454545454547</v>
      </c>
      <c r="F1811" s="7">
        <f t="shared" si="594"/>
        <v>10.363636363636363</v>
      </c>
      <c r="G1811" s="7">
        <f t="shared" si="594"/>
        <v>11.636363636363637</v>
      </c>
      <c r="H1811" s="7">
        <f t="shared" si="594"/>
        <v>2.7272727272727271</v>
      </c>
      <c r="I1811" s="7">
        <f t="shared" si="594"/>
        <v>10.363636363636363</v>
      </c>
      <c r="J1811" s="7">
        <f t="shared" si="594"/>
        <v>20.18181818181818</v>
      </c>
      <c r="K1811" s="7">
        <f t="shared" si="594"/>
        <v>1.8181818181818181</v>
      </c>
      <c r="L1811" s="7">
        <f t="shared" si="594"/>
        <v>5.6363636363636367</v>
      </c>
      <c r="M1811" s="7">
        <f t="shared" si="594"/>
        <v>6.3636363636363633</v>
      </c>
      <c r="N1811" s="7">
        <f t="shared" si="594"/>
        <v>1.6363636363636365</v>
      </c>
      <c r="O1811" s="7">
        <f t="shared" si="594"/>
        <v>14.727272727272728</v>
      </c>
      <c r="P1811" s="7">
        <f t="shared" si="594"/>
        <v>38.36363636363636</v>
      </c>
      <c r="Q1811" s="7">
        <f t="shared" si="594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7</v>
      </c>
      <c r="E1812" s="7">
        <f t="shared" ref="E1812:Q1812" si="595">E606/$Q606*100</f>
        <v>33.795493934142115</v>
      </c>
      <c r="F1812" s="7">
        <f t="shared" si="595"/>
        <v>14.904679376083187</v>
      </c>
      <c r="G1812" s="7">
        <f t="shared" si="595"/>
        <v>10.398613518197573</v>
      </c>
      <c r="H1812" s="7">
        <f t="shared" si="595"/>
        <v>2.9462738301559792</v>
      </c>
      <c r="I1812" s="7">
        <f t="shared" si="595"/>
        <v>7.2790294627383014</v>
      </c>
      <c r="J1812" s="7">
        <f t="shared" si="595"/>
        <v>9.3587521663778173</v>
      </c>
      <c r="K1812" s="7">
        <f t="shared" si="595"/>
        <v>1.9064124783362217</v>
      </c>
      <c r="L1812" s="7">
        <f t="shared" si="595"/>
        <v>5.545927209705372</v>
      </c>
      <c r="M1812" s="7">
        <f t="shared" si="595"/>
        <v>9.8786828422876951</v>
      </c>
      <c r="N1812" s="7">
        <f t="shared" si="595"/>
        <v>3.2928942807625647</v>
      </c>
      <c r="O1812" s="7">
        <f t="shared" si="595"/>
        <v>16.291161178509533</v>
      </c>
      <c r="P1812" s="7">
        <f t="shared" si="595"/>
        <v>32.06239168110919</v>
      </c>
      <c r="Q1812" s="7">
        <f t="shared" si="595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596">E607/$Q607*100</f>
        <v>26.964285714285712</v>
      </c>
      <c r="F1813" s="7">
        <f t="shared" si="596"/>
        <v>12.5</v>
      </c>
      <c r="G1813" s="7">
        <f t="shared" si="596"/>
        <v>10.892857142857142</v>
      </c>
      <c r="H1813" s="7">
        <f t="shared" si="596"/>
        <v>2.5892857142857144</v>
      </c>
      <c r="I1813" s="7">
        <f t="shared" si="596"/>
        <v>9.196428571428573</v>
      </c>
      <c r="J1813" s="7">
        <f t="shared" si="596"/>
        <v>15</v>
      </c>
      <c r="K1813" s="7">
        <f t="shared" si="596"/>
        <v>1.9642857142857142</v>
      </c>
      <c r="L1813" s="7">
        <f t="shared" si="596"/>
        <v>5.7142857142857144</v>
      </c>
      <c r="M1813" s="7">
        <f t="shared" si="596"/>
        <v>7.9464285714285712</v>
      </c>
      <c r="N1813" s="7">
        <f t="shared" si="596"/>
        <v>2.2321428571428572</v>
      </c>
      <c r="O1813" s="7">
        <f t="shared" si="596"/>
        <v>15.357142857142858</v>
      </c>
      <c r="P1813" s="7">
        <f t="shared" si="596"/>
        <v>35.892857142857146</v>
      </c>
      <c r="Q1813" s="7">
        <f t="shared" si="596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6</v>
      </c>
      <c r="E1814" s="7">
        <f t="shared" ref="E1814:Q1814" si="597">E608/$Q608*100</f>
        <v>5.1815766164747563</v>
      </c>
      <c r="F1814" s="7">
        <f t="shared" si="597"/>
        <v>8.3923826395039853</v>
      </c>
      <c r="G1814" s="7">
        <f t="shared" si="597"/>
        <v>2.5022143489813997</v>
      </c>
      <c r="H1814" s="7">
        <f t="shared" si="597"/>
        <v>0.26572187776793621</v>
      </c>
      <c r="I1814" s="7">
        <f t="shared" si="597"/>
        <v>3.6758193091231175</v>
      </c>
      <c r="J1814" s="7">
        <f t="shared" si="597"/>
        <v>3.9193976970770592</v>
      </c>
      <c r="K1814" s="7">
        <f t="shared" si="597"/>
        <v>0.46501328609388837</v>
      </c>
      <c r="L1814" s="7">
        <f t="shared" si="597"/>
        <v>1.0628875110717448</v>
      </c>
      <c r="M1814" s="7">
        <f t="shared" si="597"/>
        <v>8.1709477413640386</v>
      </c>
      <c r="N1814" s="7">
        <f t="shared" si="597"/>
        <v>0.39858281665190437</v>
      </c>
      <c r="O1814" s="7">
        <f t="shared" si="597"/>
        <v>8.2373782108060229</v>
      </c>
      <c r="P1814" s="7">
        <f t="shared" si="597"/>
        <v>69.419840566873333</v>
      </c>
      <c r="Q1814" s="7">
        <f t="shared" si="597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7</v>
      </c>
      <c r="E1815" s="7">
        <f t="shared" ref="E1815:Q1815" si="598">E609/$Q609*100</f>
        <v>8.301158301158301</v>
      </c>
      <c r="F1815" s="7">
        <f t="shared" si="598"/>
        <v>9.529659529659531</v>
      </c>
      <c r="G1815" s="7">
        <f t="shared" si="598"/>
        <v>2.7904527904527905</v>
      </c>
      <c r="H1815" s="7">
        <f t="shared" si="598"/>
        <v>0.42120042120042123</v>
      </c>
      <c r="I1815" s="7">
        <f t="shared" si="598"/>
        <v>2.1762021762021759</v>
      </c>
      <c r="J1815" s="7">
        <f t="shared" si="598"/>
        <v>1.6321516321516323</v>
      </c>
      <c r="K1815" s="7">
        <f t="shared" si="598"/>
        <v>0.50895050895050897</v>
      </c>
      <c r="L1815" s="7">
        <f t="shared" si="598"/>
        <v>0.78975078975078972</v>
      </c>
      <c r="M1815" s="7">
        <f t="shared" si="598"/>
        <v>13.320463320463322</v>
      </c>
      <c r="N1815" s="7">
        <f t="shared" si="598"/>
        <v>0.49140049140049141</v>
      </c>
      <c r="O1815" s="7">
        <f t="shared" si="598"/>
        <v>10.266760266760267</v>
      </c>
      <c r="P1815" s="7">
        <f t="shared" si="598"/>
        <v>64.513864513864519</v>
      </c>
      <c r="Q1815" s="7">
        <f t="shared" si="598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599">E610/$Q610*100</f>
        <v>6.9701419481155158</v>
      </c>
      <c r="F1816" s="7">
        <f t="shared" si="599"/>
        <v>9.0063631913852173</v>
      </c>
      <c r="G1816" s="7">
        <f t="shared" si="599"/>
        <v>2.672540381791483</v>
      </c>
      <c r="H1816" s="7">
        <f t="shared" si="599"/>
        <v>0.38179148311306904</v>
      </c>
      <c r="I1816" s="7">
        <f t="shared" si="599"/>
        <v>2.8585413607440038</v>
      </c>
      <c r="J1816" s="7">
        <f t="shared" si="599"/>
        <v>2.6333822809593737</v>
      </c>
      <c r="K1816" s="7">
        <f t="shared" si="599"/>
        <v>0.48947626040137049</v>
      </c>
      <c r="L1816" s="7">
        <f t="shared" si="599"/>
        <v>0.94958394517865885</v>
      </c>
      <c r="M1816" s="7">
        <f t="shared" si="599"/>
        <v>11.013215859030836</v>
      </c>
      <c r="N1816" s="7">
        <f t="shared" si="599"/>
        <v>0.51884483602545273</v>
      </c>
      <c r="O1816" s="7">
        <f t="shared" si="599"/>
        <v>9.3489965736661773</v>
      </c>
      <c r="P1816" s="7">
        <f t="shared" si="599"/>
        <v>66.715614292706803</v>
      </c>
      <c r="Q1816" s="7">
        <f t="shared" si="599"/>
        <v>100</v>
      </c>
      <c r="R1816"/>
    </row>
    <row r="1817" spans="1:18" ht="14.25" x14ac:dyDescent="0.45">
      <c r="A1817" s="6">
        <v>601</v>
      </c>
      <c r="B1817" s="4" t="s">
        <v>90</v>
      </c>
      <c r="C1817" s="4" t="s">
        <v>5</v>
      </c>
      <c r="D1817" s="4" t="s">
        <v>6</v>
      </c>
      <c r="E1817" s="7">
        <f t="shared" ref="E1817:Q1817" si="600">E611/$Q611*100</f>
        <v>0</v>
      </c>
      <c r="F1817" s="7">
        <f t="shared" si="600"/>
        <v>4.1666666666666661</v>
      </c>
      <c r="G1817" s="7">
        <f t="shared" si="600"/>
        <v>0</v>
      </c>
      <c r="H1817" s="7">
        <f t="shared" si="600"/>
        <v>0</v>
      </c>
      <c r="I1817" s="7">
        <f t="shared" si="600"/>
        <v>0</v>
      </c>
      <c r="J1817" s="7">
        <f t="shared" si="600"/>
        <v>0</v>
      </c>
      <c r="K1817" s="7">
        <f t="shared" si="600"/>
        <v>0</v>
      </c>
      <c r="L1817" s="7">
        <f t="shared" si="600"/>
        <v>0</v>
      </c>
      <c r="M1817" s="7">
        <f t="shared" si="600"/>
        <v>0</v>
      </c>
      <c r="N1817" s="7">
        <f t="shared" si="600"/>
        <v>0</v>
      </c>
      <c r="O1817" s="7">
        <f t="shared" si="600"/>
        <v>0</v>
      </c>
      <c r="P1817" s="7">
        <f t="shared" si="600"/>
        <v>90.277777777777786</v>
      </c>
      <c r="Q1817" s="7">
        <f t="shared" si="600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7</v>
      </c>
      <c r="E1818" s="7">
        <f t="shared" ref="E1818:Q1818" si="601">E612/$Q612*100</f>
        <v>0</v>
      </c>
      <c r="F1818" s="7">
        <f t="shared" si="601"/>
        <v>3.8461538461538463</v>
      </c>
      <c r="G1818" s="7">
        <f t="shared" si="601"/>
        <v>0</v>
      </c>
      <c r="H1818" s="7">
        <f t="shared" si="601"/>
        <v>0</v>
      </c>
      <c r="I1818" s="7">
        <f t="shared" si="601"/>
        <v>0</v>
      </c>
      <c r="J1818" s="7">
        <f t="shared" si="601"/>
        <v>0</v>
      </c>
      <c r="K1818" s="7">
        <f t="shared" si="601"/>
        <v>0</v>
      </c>
      <c r="L1818" s="7">
        <f t="shared" si="601"/>
        <v>0</v>
      </c>
      <c r="M1818" s="7">
        <f t="shared" si="601"/>
        <v>0</v>
      </c>
      <c r="N1818" s="7">
        <f t="shared" si="601"/>
        <v>0</v>
      </c>
      <c r="O1818" s="7">
        <f t="shared" si="601"/>
        <v>5.1282051282051277</v>
      </c>
      <c r="P1818" s="7">
        <f t="shared" si="601"/>
        <v>94.871794871794862</v>
      </c>
      <c r="Q1818" s="7">
        <f t="shared" si="601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02">E613/$Q613*100</f>
        <v>0</v>
      </c>
      <c r="F1819" s="7">
        <f t="shared" si="602"/>
        <v>3.3333333333333335</v>
      </c>
      <c r="G1819" s="7">
        <f t="shared" si="602"/>
        <v>0</v>
      </c>
      <c r="H1819" s="7">
        <f t="shared" si="602"/>
        <v>0</v>
      </c>
      <c r="I1819" s="7">
        <f t="shared" si="602"/>
        <v>0</v>
      </c>
      <c r="J1819" s="7">
        <f t="shared" si="602"/>
        <v>0</v>
      </c>
      <c r="K1819" s="7">
        <f t="shared" si="602"/>
        <v>0</v>
      </c>
      <c r="L1819" s="7">
        <f t="shared" si="602"/>
        <v>0</v>
      </c>
      <c r="M1819" s="7">
        <f t="shared" si="602"/>
        <v>0</v>
      </c>
      <c r="N1819" s="7">
        <f t="shared" si="602"/>
        <v>0</v>
      </c>
      <c r="O1819" s="7">
        <f t="shared" si="602"/>
        <v>2</v>
      </c>
      <c r="P1819" s="7">
        <f t="shared" si="602"/>
        <v>93.333333333333329</v>
      </c>
      <c r="Q1819" s="7">
        <f t="shared" si="602"/>
        <v>100</v>
      </c>
      <c r="R1819"/>
    </row>
    <row r="1820" spans="1:18" ht="14.25" x14ac:dyDescent="0.45">
      <c r="A1820" s="6">
        <v>604</v>
      </c>
      <c r="B1820" s="4"/>
      <c r="C1820" s="4" t="s">
        <v>8</v>
      </c>
      <c r="D1820" s="4" t="s">
        <v>6</v>
      </c>
      <c r="E1820" s="7">
        <f t="shared" ref="E1820:Q1820" si="603">E614/$Q614*100</f>
        <v>0</v>
      </c>
      <c r="F1820" s="7">
        <f t="shared" si="603"/>
        <v>2.358490566037736</v>
      </c>
      <c r="G1820" s="7">
        <f t="shared" si="603"/>
        <v>0</v>
      </c>
      <c r="H1820" s="7">
        <f t="shared" si="603"/>
        <v>0</v>
      </c>
      <c r="I1820" s="7">
        <f t="shared" si="603"/>
        <v>0</v>
      </c>
      <c r="J1820" s="7">
        <f t="shared" si="603"/>
        <v>0</v>
      </c>
      <c r="K1820" s="7">
        <f t="shared" si="603"/>
        <v>0</v>
      </c>
      <c r="L1820" s="7">
        <f t="shared" si="603"/>
        <v>0</v>
      </c>
      <c r="M1820" s="7">
        <f t="shared" si="603"/>
        <v>0.94339622641509435</v>
      </c>
      <c r="N1820" s="7">
        <f t="shared" si="603"/>
        <v>0</v>
      </c>
      <c r="O1820" s="7">
        <f t="shared" si="603"/>
        <v>2.358490566037736</v>
      </c>
      <c r="P1820" s="7">
        <f t="shared" si="603"/>
        <v>95.283018867924525</v>
      </c>
      <c r="Q1820" s="7">
        <f t="shared" si="603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7</v>
      </c>
      <c r="E1821" s="7">
        <f t="shared" ref="E1821:Q1821" si="604">E615/$Q615*100</f>
        <v>0</v>
      </c>
      <c r="F1821" s="7">
        <f t="shared" si="604"/>
        <v>3.0226700251889169</v>
      </c>
      <c r="G1821" s="7">
        <f t="shared" si="604"/>
        <v>0</v>
      </c>
      <c r="H1821" s="7">
        <f t="shared" si="604"/>
        <v>0</v>
      </c>
      <c r="I1821" s="7">
        <f t="shared" si="604"/>
        <v>0</v>
      </c>
      <c r="J1821" s="7">
        <f t="shared" si="604"/>
        <v>0</v>
      </c>
      <c r="K1821" s="7">
        <f t="shared" si="604"/>
        <v>0</v>
      </c>
      <c r="L1821" s="7">
        <f t="shared" si="604"/>
        <v>0</v>
      </c>
      <c r="M1821" s="7">
        <f t="shared" si="604"/>
        <v>3.5264483627204033</v>
      </c>
      <c r="N1821" s="7">
        <f t="shared" si="604"/>
        <v>0</v>
      </c>
      <c r="O1821" s="7">
        <f t="shared" si="604"/>
        <v>4.0302267002518892</v>
      </c>
      <c r="P1821" s="7">
        <f t="shared" si="604"/>
        <v>88.916876574307295</v>
      </c>
      <c r="Q1821" s="7">
        <f t="shared" si="604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05">E616/$Q616*100</f>
        <v>0</v>
      </c>
      <c r="F1822" s="7">
        <f t="shared" si="605"/>
        <v>3.4104750304506699</v>
      </c>
      <c r="G1822" s="7">
        <f t="shared" si="605"/>
        <v>0</v>
      </c>
      <c r="H1822" s="7">
        <f t="shared" si="605"/>
        <v>0</v>
      </c>
      <c r="I1822" s="7">
        <f t="shared" si="605"/>
        <v>0</v>
      </c>
      <c r="J1822" s="7">
        <f t="shared" si="605"/>
        <v>0</v>
      </c>
      <c r="K1822" s="7">
        <f t="shared" si="605"/>
        <v>0</v>
      </c>
      <c r="L1822" s="7">
        <f t="shared" si="605"/>
        <v>0</v>
      </c>
      <c r="M1822" s="7">
        <f t="shared" si="605"/>
        <v>2.9232643118148598</v>
      </c>
      <c r="N1822" s="7">
        <f t="shared" si="605"/>
        <v>0</v>
      </c>
      <c r="O1822" s="7">
        <f t="shared" si="605"/>
        <v>2.8014616321559074</v>
      </c>
      <c r="P1822" s="7">
        <f t="shared" si="605"/>
        <v>92.691839220462839</v>
      </c>
      <c r="Q1822" s="7">
        <f t="shared" si="605"/>
        <v>100</v>
      </c>
      <c r="R1822"/>
    </row>
    <row r="1823" spans="1:18" ht="14.25" x14ac:dyDescent="0.45">
      <c r="A1823" s="6">
        <v>607</v>
      </c>
      <c r="B1823" s="4"/>
      <c r="C1823" s="4" t="s">
        <v>9</v>
      </c>
      <c r="D1823" s="4" t="s">
        <v>6</v>
      </c>
      <c r="E1823" s="7">
        <f t="shared" ref="E1823:Q1823" si="606">E617/$Q617*100</f>
        <v>0.54066760695815708</v>
      </c>
      <c r="F1823" s="7">
        <f t="shared" si="606"/>
        <v>2.9854254818993886</v>
      </c>
      <c r="G1823" s="7">
        <f t="shared" si="606"/>
        <v>0.39962388340385518</v>
      </c>
      <c r="H1823" s="7">
        <f t="shared" si="606"/>
        <v>0</v>
      </c>
      <c r="I1823" s="7">
        <f t="shared" si="606"/>
        <v>0.5171603196991067</v>
      </c>
      <c r="J1823" s="7">
        <f t="shared" si="606"/>
        <v>0.25858015984955335</v>
      </c>
      <c r="K1823" s="7">
        <f t="shared" si="606"/>
        <v>0.23507287259050302</v>
      </c>
      <c r="L1823" s="7">
        <f t="shared" si="606"/>
        <v>0.16455101081335213</v>
      </c>
      <c r="M1823" s="7">
        <f t="shared" si="606"/>
        <v>2.0216267042783262</v>
      </c>
      <c r="N1823" s="7">
        <f t="shared" si="606"/>
        <v>7.0521861777150918E-2</v>
      </c>
      <c r="O1823" s="7">
        <f t="shared" si="606"/>
        <v>3.0559473436765399</v>
      </c>
      <c r="P1823" s="7">
        <f t="shared" si="606"/>
        <v>91.137752703338037</v>
      </c>
      <c r="Q1823" s="7">
        <f t="shared" si="606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7</v>
      </c>
      <c r="E1824" s="7">
        <f t="shared" ref="E1824:Q1824" si="607">E618/$Q618*100</f>
        <v>1.0238907849829351</v>
      </c>
      <c r="F1824" s="7">
        <f t="shared" si="607"/>
        <v>4.3728668941979523</v>
      </c>
      <c r="G1824" s="7">
        <f t="shared" si="607"/>
        <v>0.53327645051194539</v>
      </c>
      <c r="H1824" s="7">
        <f t="shared" si="607"/>
        <v>0</v>
      </c>
      <c r="I1824" s="7">
        <f t="shared" si="607"/>
        <v>0.55460750853242324</v>
      </c>
      <c r="J1824" s="7">
        <f t="shared" si="607"/>
        <v>6.3993174061433442E-2</v>
      </c>
      <c r="K1824" s="7">
        <f t="shared" si="607"/>
        <v>6.3993174061433442E-2</v>
      </c>
      <c r="L1824" s="7">
        <f t="shared" si="607"/>
        <v>6.3993174061433442E-2</v>
      </c>
      <c r="M1824" s="7">
        <f t="shared" si="607"/>
        <v>3.668941979522184</v>
      </c>
      <c r="N1824" s="7">
        <f t="shared" si="607"/>
        <v>0.10665529010238908</v>
      </c>
      <c r="O1824" s="7">
        <f t="shared" si="607"/>
        <v>3.6476109215017067</v>
      </c>
      <c r="P1824" s="7">
        <f t="shared" si="607"/>
        <v>87.755972696245735</v>
      </c>
      <c r="Q1824" s="7">
        <f t="shared" si="607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08">E619/$Q619*100</f>
        <v>0.79391703007939163</v>
      </c>
      <c r="F1825" s="7">
        <f t="shared" si="608"/>
        <v>3.7124007603712399</v>
      </c>
      <c r="G1825" s="7">
        <f t="shared" si="608"/>
        <v>0.42491334004249132</v>
      </c>
      <c r="H1825" s="7">
        <f t="shared" si="608"/>
        <v>0</v>
      </c>
      <c r="I1825" s="7">
        <f t="shared" si="608"/>
        <v>0.52555071005255505</v>
      </c>
      <c r="J1825" s="7">
        <f t="shared" si="608"/>
        <v>0.1789108800178911</v>
      </c>
      <c r="K1825" s="7">
        <f t="shared" si="608"/>
        <v>0.16772895001677288</v>
      </c>
      <c r="L1825" s="7">
        <f t="shared" si="608"/>
        <v>0.10063737001006373</v>
      </c>
      <c r="M1825" s="7">
        <f t="shared" si="608"/>
        <v>2.8625740802862576</v>
      </c>
      <c r="N1825" s="7">
        <f t="shared" si="608"/>
        <v>7.827351000782734E-2</v>
      </c>
      <c r="O1825" s="7">
        <f t="shared" si="608"/>
        <v>3.2986693503298672</v>
      </c>
      <c r="P1825" s="7">
        <f t="shared" si="608"/>
        <v>89.332438778933238</v>
      </c>
      <c r="Q1825" s="7">
        <f t="shared" si="608"/>
        <v>100</v>
      </c>
      <c r="R1825"/>
    </row>
    <row r="1826" spans="1:18" ht="14.25" x14ac:dyDescent="0.45">
      <c r="A1826" s="6">
        <v>610</v>
      </c>
      <c r="B1826" s="4"/>
      <c r="C1826" s="4" t="s">
        <v>10</v>
      </c>
      <c r="D1826" s="4" t="s">
        <v>6</v>
      </c>
      <c r="E1826" s="7">
        <f t="shared" ref="E1826:Q1826" si="609">E620/$Q620*100</f>
        <v>25.842696629213485</v>
      </c>
      <c r="F1826" s="7">
        <f t="shared" si="609"/>
        <v>7.8651685393258424</v>
      </c>
      <c r="G1826" s="7">
        <f t="shared" si="609"/>
        <v>7.8651685393258424</v>
      </c>
      <c r="H1826" s="7">
        <f t="shared" si="609"/>
        <v>0</v>
      </c>
      <c r="I1826" s="7">
        <f t="shared" si="609"/>
        <v>16.853932584269664</v>
      </c>
      <c r="J1826" s="7">
        <f t="shared" si="609"/>
        <v>4.4943820224719104</v>
      </c>
      <c r="K1826" s="7">
        <f t="shared" si="609"/>
        <v>0</v>
      </c>
      <c r="L1826" s="7">
        <f t="shared" si="609"/>
        <v>0</v>
      </c>
      <c r="M1826" s="7">
        <f t="shared" si="609"/>
        <v>0</v>
      </c>
      <c r="N1826" s="7">
        <f t="shared" si="609"/>
        <v>3.3707865168539324</v>
      </c>
      <c r="O1826" s="7">
        <f t="shared" si="609"/>
        <v>15.730337078651685</v>
      </c>
      <c r="P1826" s="7">
        <f t="shared" si="609"/>
        <v>39.325842696629216</v>
      </c>
      <c r="Q1826" s="7">
        <f t="shared" si="609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7</v>
      </c>
      <c r="E1827" s="7">
        <f t="shared" ref="E1827:Q1827" si="610">E621/$Q621*100</f>
        <v>35.036496350364963</v>
      </c>
      <c r="F1827" s="7">
        <f t="shared" si="610"/>
        <v>2.9197080291970803</v>
      </c>
      <c r="G1827" s="7">
        <f t="shared" si="610"/>
        <v>5.8394160583941606</v>
      </c>
      <c r="H1827" s="7">
        <f t="shared" si="610"/>
        <v>0</v>
      </c>
      <c r="I1827" s="7">
        <f t="shared" si="610"/>
        <v>13.138686131386862</v>
      </c>
      <c r="J1827" s="7">
        <f t="shared" si="610"/>
        <v>8.0291970802919703</v>
      </c>
      <c r="K1827" s="7">
        <f t="shared" si="610"/>
        <v>2.1897810218978102</v>
      </c>
      <c r="L1827" s="7">
        <f t="shared" si="610"/>
        <v>2.1897810218978102</v>
      </c>
      <c r="M1827" s="7">
        <f t="shared" si="610"/>
        <v>8.0291970802919703</v>
      </c>
      <c r="N1827" s="7">
        <f t="shared" si="610"/>
        <v>0</v>
      </c>
      <c r="O1827" s="7">
        <f t="shared" si="610"/>
        <v>20.437956204379564</v>
      </c>
      <c r="P1827" s="7">
        <f t="shared" si="610"/>
        <v>36.496350364963504</v>
      </c>
      <c r="Q1827" s="7">
        <f t="shared" si="610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11">E622/$Q622*100</f>
        <v>28.959276018099551</v>
      </c>
      <c r="F1828" s="7">
        <f t="shared" si="611"/>
        <v>6.7873303167420813</v>
      </c>
      <c r="G1828" s="7">
        <f t="shared" si="611"/>
        <v>4.5248868778280542</v>
      </c>
      <c r="H1828" s="7">
        <f t="shared" si="611"/>
        <v>0</v>
      </c>
      <c r="I1828" s="7">
        <f t="shared" si="611"/>
        <v>12.217194570135746</v>
      </c>
      <c r="J1828" s="7">
        <f t="shared" si="611"/>
        <v>7.2398190045248878</v>
      </c>
      <c r="K1828" s="7">
        <f t="shared" si="611"/>
        <v>2.7149321266968327</v>
      </c>
      <c r="L1828" s="7">
        <f t="shared" si="611"/>
        <v>2.7149321266968327</v>
      </c>
      <c r="M1828" s="7">
        <f t="shared" si="611"/>
        <v>5.4298642533936654</v>
      </c>
      <c r="N1828" s="7">
        <f t="shared" si="611"/>
        <v>1.809954751131222</v>
      </c>
      <c r="O1828" s="7">
        <f t="shared" si="611"/>
        <v>19.004524886877828</v>
      </c>
      <c r="P1828" s="7">
        <f t="shared" si="611"/>
        <v>38.461538461538467</v>
      </c>
      <c r="Q1828" s="7">
        <f t="shared" si="611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6</v>
      </c>
      <c r="E1829" s="7">
        <f t="shared" ref="E1829:Q1829" si="612">E623/$Q623*100</f>
        <v>0.88824623011774428</v>
      </c>
      <c r="F1829" s="7">
        <f t="shared" si="612"/>
        <v>3.0572195827308404</v>
      </c>
      <c r="G1829" s="7">
        <f t="shared" si="612"/>
        <v>0.43379467052261933</v>
      </c>
      <c r="H1829" s="7">
        <f t="shared" si="612"/>
        <v>0</v>
      </c>
      <c r="I1829" s="7">
        <f t="shared" si="612"/>
        <v>0.59904978310266477</v>
      </c>
      <c r="J1829" s="7">
        <f t="shared" si="612"/>
        <v>0.28919644701507952</v>
      </c>
      <c r="K1829" s="7">
        <f t="shared" si="612"/>
        <v>0.33051022516009088</v>
      </c>
      <c r="L1829" s="7">
        <f t="shared" si="612"/>
        <v>0.1032844453625284</v>
      </c>
      <c r="M1829" s="7">
        <f t="shared" si="612"/>
        <v>1.9624044618880394</v>
      </c>
      <c r="N1829" s="7">
        <f t="shared" si="612"/>
        <v>8.2627556290022719E-2</v>
      </c>
      <c r="O1829" s="7">
        <f t="shared" si="612"/>
        <v>3.0985333608758521</v>
      </c>
      <c r="P1829" s="7">
        <f t="shared" si="612"/>
        <v>90.601115472009923</v>
      </c>
      <c r="Q1829" s="7">
        <f t="shared" si="612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7</v>
      </c>
      <c r="E1830" s="7">
        <f t="shared" ref="E1830:Q1830" si="613">E624/$Q624*100</f>
        <v>1.889287738522577</v>
      </c>
      <c r="F1830" s="7">
        <f t="shared" si="613"/>
        <v>4.1942187795201207</v>
      </c>
      <c r="G1830" s="7">
        <f t="shared" si="613"/>
        <v>0.62346495371245036</v>
      </c>
      <c r="H1830" s="7">
        <f t="shared" si="613"/>
        <v>0</v>
      </c>
      <c r="I1830" s="7">
        <f t="shared" si="613"/>
        <v>0.71792934063857927</v>
      </c>
      <c r="J1830" s="7">
        <f t="shared" si="613"/>
        <v>0.30228603816361233</v>
      </c>
      <c r="K1830" s="7">
        <f t="shared" si="613"/>
        <v>0.1889287738522577</v>
      </c>
      <c r="L1830" s="7">
        <f t="shared" si="613"/>
        <v>0.13225014169658039</v>
      </c>
      <c r="M1830" s="7">
        <f t="shared" si="613"/>
        <v>3.8163612318156055</v>
      </c>
      <c r="N1830" s="7">
        <f t="shared" si="613"/>
        <v>0.17003589646703193</v>
      </c>
      <c r="O1830" s="7">
        <f t="shared" si="613"/>
        <v>4.06196863782354</v>
      </c>
      <c r="P1830" s="7">
        <f t="shared" si="613"/>
        <v>86.812771585112415</v>
      </c>
      <c r="Q1830" s="7">
        <f t="shared" si="613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14">E625/$Q625*100</f>
        <v>1.4203985006904716</v>
      </c>
      <c r="F1831" s="7">
        <f t="shared" si="614"/>
        <v>3.6299072795423157</v>
      </c>
      <c r="G1831" s="7">
        <f t="shared" si="614"/>
        <v>0.54251331623594401</v>
      </c>
      <c r="H1831" s="7">
        <f t="shared" si="614"/>
        <v>0</v>
      </c>
      <c r="I1831" s="7">
        <f t="shared" si="614"/>
        <v>0.73979088577628715</v>
      </c>
      <c r="J1831" s="7">
        <f t="shared" si="614"/>
        <v>0.33537186821858356</v>
      </c>
      <c r="K1831" s="7">
        <f t="shared" si="614"/>
        <v>0.22686920497139473</v>
      </c>
      <c r="L1831" s="7">
        <f t="shared" si="614"/>
        <v>0.15782205563227461</v>
      </c>
      <c r="M1831" s="7">
        <f t="shared" si="614"/>
        <v>2.8605247583349773</v>
      </c>
      <c r="N1831" s="7">
        <f t="shared" si="614"/>
        <v>0.12823042020122311</v>
      </c>
      <c r="O1831" s="7">
        <f t="shared" si="614"/>
        <v>3.5904517656342478</v>
      </c>
      <c r="P1831" s="7">
        <f t="shared" si="614"/>
        <v>88.557900966660085</v>
      </c>
      <c r="Q1831" s="7">
        <f t="shared" si="614"/>
        <v>100</v>
      </c>
      <c r="R1831"/>
    </row>
    <row r="1832" spans="1:18" ht="14.25" x14ac:dyDescent="0.45">
      <c r="A1832" s="6">
        <v>616</v>
      </c>
      <c r="B1832" s="4" t="s">
        <v>91</v>
      </c>
      <c r="C1832" s="4" t="s">
        <v>5</v>
      </c>
      <c r="D1832" s="4" t="s">
        <v>6</v>
      </c>
      <c r="E1832" s="7">
        <f t="shared" ref="E1832:Q1832" si="615">E626/$Q626*100</f>
        <v>0</v>
      </c>
      <c r="F1832" s="7">
        <f t="shared" si="615"/>
        <v>6.5088757396449708</v>
      </c>
      <c r="G1832" s="7">
        <f t="shared" si="615"/>
        <v>0</v>
      </c>
      <c r="H1832" s="7">
        <f t="shared" si="615"/>
        <v>0</v>
      </c>
      <c r="I1832" s="7">
        <f t="shared" si="615"/>
        <v>0</v>
      </c>
      <c r="J1832" s="7">
        <f t="shared" si="615"/>
        <v>0</v>
      </c>
      <c r="K1832" s="7">
        <f t="shared" si="615"/>
        <v>0</v>
      </c>
      <c r="L1832" s="7">
        <f t="shared" si="615"/>
        <v>0</v>
      </c>
      <c r="M1832" s="7">
        <f t="shared" si="615"/>
        <v>1.4792899408284024</v>
      </c>
      <c r="N1832" s="7">
        <f t="shared" si="615"/>
        <v>0</v>
      </c>
      <c r="O1832" s="7">
        <f t="shared" si="615"/>
        <v>4.4378698224852071</v>
      </c>
      <c r="P1832" s="7">
        <f t="shared" si="615"/>
        <v>89.644970414201183</v>
      </c>
      <c r="Q1832" s="7">
        <f t="shared" si="615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7</v>
      </c>
      <c r="E1833" s="7">
        <f t="shared" ref="E1833:Q1833" si="616">E627/$Q627*100</f>
        <v>0</v>
      </c>
      <c r="F1833" s="7">
        <f t="shared" si="616"/>
        <v>2.4657534246575343</v>
      </c>
      <c r="G1833" s="7">
        <f t="shared" si="616"/>
        <v>0</v>
      </c>
      <c r="H1833" s="7">
        <f t="shared" si="616"/>
        <v>0</v>
      </c>
      <c r="I1833" s="7">
        <f t="shared" si="616"/>
        <v>0</v>
      </c>
      <c r="J1833" s="7">
        <f t="shared" si="616"/>
        <v>0.82191780821917804</v>
      </c>
      <c r="K1833" s="7">
        <f t="shared" si="616"/>
        <v>0</v>
      </c>
      <c r="L1833" s="7">
        <f t="shared" si="616"/>
        <v>0</v>
      </c>
      <c r="M1833" s="7">
        <f t="shared" si="616"/>
        <v>0.82191780821917804</v>
      </c>
      <c r="N1833" s="7">
        <f t="shared" si="616"/>
        <v>0</v>
      </c>
      <c r="O1833" s="7">
        <f t="shared" si="616"/>
        <v>2.1917808219178081</v>
      </c>
      <c r="P1833" s="7">
        <f t="shared" si="616"/>
        <v>96.712328767123296</v>
      </c>
      <c r="Q1833" s="7">
        <f t="shared" si="616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17">E628/$Q628*100</f>
        <v>0</v>
      </c>
      <c r="F1834" s="7">
        <f t="shared" si="617"/>
        <v>3.5460992907801421</v>
      </c>
      <c r="G1834" s="7">
        <f t="shared" si="617"/>
        <v>0</v>
      </c>
      <c r="H1834" s="7">
        <f t="shared" si="617"/>
        <v>0</v>
      </c>
      <c r="I1834" s="7">
        <f t="shared" si="617"/>
        <v>0</v>
      </c>
      <c r="J1834" s="7">
        <f t="shared" si="617"/>
        <v>0.42553191489361702</v>
      </c>
      <c r="K1834" s="7">
        <f t="shared" si="617"/>
        <v>0</v>
      </c>
      <c r="L1834" s="7">
        <f t="shared" si="617"/>
        <v>0</v>
      </c>
      <c r="M1834" s="7">
        <f t="shared" si="617"/>
        <v>0.42553191489361702</v>
      </c>
      <c r="N1834" s="7">
        <f t="shared" si="617"/>
        <v>0</v>
      </c>
      <c r="O1834" s="7">
        <f t="shared" si="617"/>
        <v>2.4113475177304964</v>
      </c>
      <c r="P1834" s="7">
        <f t="shared" si="617"/>
        <v>92.62411347517731</v>
      </c>
      <c r="Q1834" s="7">
        <f t="shared" si="617"/>
        <v>100</v>
      </c>
      <c r="R1834"/>
    </row>
    <row r="1835" spans="1:18" ht="14.25" x14ac:dyDescent="0.45">
      <c r="A1835" s="6">
        <v>619</v>
      </c>
      <c r="B1835" s="4"/>
      <c r="C1835" s="4" t="s">
        <v>8</v>
      </c>
      <c r="D1835" s="4" t="s">
        <v>6</v>
      </c>
      <c r="E1835" s="7">
        <f t="shared" ref="E1835:Q1835" si="618">E629/$Q629*100</f>
        <v>0</v>
      </c>
      <c r="F1835" s="7">
        <f t="shared" si="618"/>
        <v>3.7698412698412698</v>
      </c>
      <c r="G1835" s="7">
        <f t="shared" si="618"/>
        <v>0</v>
      </c>
      <c r="H1835" s="7">
        <f t="shared" si="618"/>
        <v>0</v>
      </c>
      <c r="I1835" s="7">
        <f t="shared" si="618"/>
        <v>0</v>
      </c>
      <c r="J1835" s="7">
        <f t="shared" si="618"/>
        <v>0</v>
      </c>
      <c r="K1835" s="7">
        <f t="shared" si="618"/>
        <v>0</v>
      </c>
      <c r="L1835" s="7">
        <f t="shared" si="618"/>
        <v>0</v>
      </c>
      <c r="M1835" s="7">
        <f t="shared" si="618"/>
        <v>1.984126984126984</v>
      </c>
      <c r="N1835" s="7">
        <f t="shared" si="618"/>
        <v>0</v>
      </c>
      <c r="O1835" s="7">
        <f t="shared" si="618"/>
        <v>1.3888888888888888</v>
      </c>
      <c r="P1835" s="7">
        <f t="shared" si="618"/>
        <v>91.468253968253961</v>
      </c>
      <c r="Q1835" s="7">
        <f t="shared" si="618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7</v>
      </c>
      <c r="E1836" s="7">
        <f t="shared" ref="E1836:Q1836" si="619">E630/$Q630*100</f>
        <v>0</v>
      </c>
      <c r="F1836" s="7">
        <f t="shared" si="619"/>
        <v>5.5702917771883289</v>
      </c>
      <c r="G1836" s="7">
        <f t="shared" si="619"/>
        <v>0</v>
      </c>
      <c r="H1836" s="7">
        <f t="shared" si="619"/>
        <v>0</v>
      </c>
      <c r="I1836" s="7">
        <f t="shared" si="619"/>
        <v>0</v>
      </c>
      <c r="J1836" s="7">
        <f t="shared" si="619"/>
        <v>0</v>
      </c>
      <c r="K1836" s="7">
        <f t="shared" si="619"/>
        <v>0</v>
      </c>
      <c r="L1836" s="7">
        <f t="shared" si="619"/>
        <v>0</v>
      </c>
      <c r="M1836" s="7">
        <f t="shared" si="619"/>
        <v>8.4880636604774526</v>
      </c>
      <c r="N1836" s="7">
        <f t="shared" si="619"/>
        <v>0</v>
      </c>
      <c r="O1836" s="7">
        <f t="shared" si="619"/>
        <v>1.5915119363395225</v>
      </c>
      <c r="P1836" s="7">
        <f t="shared" si="619"/>
        <v>86.737400530503976</v>
      </c>
      <c r="Q1836" s="7">
        <f t="shared" si="619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20">E631/$Q631*100</f>
        <v>0</v>
      </c>
      <c r="F1837" s="7">
        <f t="shared" si="620"/>
        <v>3.724604966139955</v>
      </c>
      <c r="G1837" s="7">
        <f t="shared" si="620"/>
        <v>0</v>
      </c>
      <c r="H1837" s="7">
        <f t="shared" si="620"/>
        <v>0</v>
      </c>
      <c r="I1837" s="7">
        <f t="shared" si="620"/>
        <v>0.33860045146726864</v>
      </c>
      <c r="J1837" s="7">
        <f t="shared" si="620"/>
        <v>0</v>
      </c>
      <c r="K1837" s="7">
        <f t="shared" si="620"/>
        <v>0</v>
      </c>
      <c r="L1837" s="7">
        <f t="shared" si="620"/>
        <v>0</v>
      </c>
      <c r="M1837" s="7">
        <f t="shared" si="620"/>
        <v>4.966139954853273</v>
      </c>
      <c r="N1837" s="7">
        <f t="shared" si="620"/>
        <v>0</v>
      </c>
      <c r="O1837" s="7">
        <f t="shared" si="620"/>
        <v>1.5801354401805869</v>
      </c>
      <c r="P1837" s="7">
        <f t="shared" si="620"/>
        <v>89.051918735891647</v>
      </c>
      <c r="Q1837" s="7">
        <f t="shared" si="620"/>
        <v>100</v>
      </c>
      <c r="R1837"/>
    </row>
    <row r="1838" spans="1:18" ht="14.25" x14ac:dyDescent="0.45">
      <c r="A1838" s="6">
        <v>622</v>
      </c>
      <c r="B1838" s="4"/>
      <c r="C1838" s="4" t="s">
        <v>9</v>
      </c>
      <c r="D1838" s="4" t="s">
        <v>6</v>
      </c>
      <c r="E1838" s="7">
        <f t="shared" ref="E1838:Q1838" si="621">E632/$Q632*100</f>
        <v>1.8404907975460123</v>
      </c>
      <c r="F1838" s="7">
        <f t="shared" si="621"/>
        <v>4.5776309579990562</v>
      </c>
      <c r="G1838" s="7">
        <f t="shared" si="621"/>
        <v>0.47192071731949031</v>
      </c>
      <c r="H1838" s="7">
        <f t="shared" si="621"/>
        <v>9.4384143463898063E-2</v>
      </c>
      <c r="I1838" s="7">
        <f t="shared" si="621"/>
        <v>11.255309108069845</v>
      </c>
      <c r="J1838" s="7">
        <f t="shared" si="621"/>
        <v>2.8787163756488909</v>
      </c>
      <c r="K1838" s="7">
        <f t="shared" si="621"/>
        <v>0.4955167531854649</v>
      </c>
      <c r="L1838" s="7">
        <f t="shared" si="621"/>
        <v>0.16517225106182162</v>
      </c>
      <c r="M1838" s="7">
        <f t="shared" si="621"/>
        <v>2.2652194431335539</v>
      </c>
      <c r="N1838" s="7">
        <f t="shared" si="621"/>
        <v>0.25955639452571966</v>
      </c>
      <c r="O1838" s="7">
        <f t="shared" si="621"/>
        <v>4.9787635677206232</v>
      </c>
      <c r="P1838" s="7">
        <f t="shared" si="621"/>
        <v>76.28598395469561</v>
      </c>
      <c r="Q1838" s="7">
        <f t="shared" si="621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7</v>
      </c>
      <c r="E1839" s="7">
        <f t="shared" ref="E1839:Q1839" si="622">E633/$Q633*100</f>
        <v>4.0010392309690825</v>
      </c>
      <c r="F1839" s="7">
        <f t="shared" si="622"/>
        <v>5.4819433619121849</v>
      </c>
      <c r="G1839" s="7">
        <f t="shared" si="622"/>
        <v>0.88334632372044697</v>
      </c>
      <c r="H1839" s="7">
        <f t="shared" si="622"/>
        <v>0</v>
      </c>
      <c r="I1839" s="7">
        <f t="shared" si="622"/>
        <v>6.884905170174072</v>
      </c>
      <c r="J1839" s="7">
        <f t="shared" si="622"/>
        <v>0.77942322681215903</v>
      </c>
      <c r="K1839" s="7">
        <f t="shared" si="622"/>
        <v>0.4936347103143674</v>
      </c>
      <c r="L1839" s="7">
        <f t="shared" si="622"/>
        <v>7.7942322681215898E-2</v>
      </c>
      <c r="M1839" s="7">
        <f t="shared" si="622"/>
        <v>4.6765393608729537</v>
      </c>
      <c r="N1839" s="7">
        <f t="shared" si="622"/>
        <v>0.20784619381657576</v>
      </c>
      <c r="O1839" s="7">
        <f t="shared" si="622"/>
        <v>7.1187321382177187</v>
      </c>
      <c r="P1839" s="7">
        <f t="shared" si="622"/>
        <v>76.72122629254352</v>
      </c>
      <c r="Q1839" s="7">
        <f t="shared" si="622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23">E634/$Q634*100</f>
        <v>2.9677259799678497</v>
      </c>
      <c r="F1840" s="7">
        <f t="shared" si="623"/>
        <v>4.995672066279214</v>
      </c>
      <c r="G1840" s="7">
        <f t="shared" si="623"/>
        <v>0.54408309632743901</v>
      </c>
      <c r="H1840" s="7">
        <f t="shared" si="623"/>
        <v>3.709657474959812E-2</v>
      </c>
      <c r="I1840" s="7">
        <f t="shared" si="623"/>
        <v>9.1752194880672686</v>
      </c>
      <c r="J1840" s="7">
        <f t="shared" si="623"/>
        <v>1.8424632125633733</v>
      </c>
      <c r="K1840" s="7">
        <f t="shared" si="623"/>
        <v>0.50698652157784097</v>
      </c>
      <c r="L1840" s="7">
        <f t="shared" si="623"/>
        <v>0.19784839866452331</v>
      </c>
      <c r="M1840" s="7">
        <f t="shared" si="623"/>
        <v>3.4376159267960928</v>
      </c>
      <c r="N1840" s="7">
        <f t="shared" si="623"/>
        <v>0.18548287374799061</v>
      </c>
      <c r="O1840" s="7">
        <f t="shared" si="623"/>
        <v>5.8983553851861013</v>
      </c>
      <c r="P1840" s="7">
        <f t="shared" si="623"/>
        <v>76.493137133671326</v>
      </c>
      <c r="Q1840" s="7">
        <f t="shared" si="623"/>
        <v>100</v>
      </c>
      <c r="R1840"/>
    </row>
    <row r="1841" spans="1:18" ht="14.25" x14ac:dyDescent="0.45">
      <c r="A1841" s="6">
        <v>625</v>
      </c>
      <c r="B1841" s="4"/>
      <c r="C1841" s="4" t="s">
        <v>10</v>
      </c>
      <c r="D1841" s="4" t="s">
        <v>6</v>
      </c>
      <c r="E1841" s="7">
        <f t="shared" ref="E1841:Q1841" si="624">E635/$Q635*100</f>
        <v>14.473684210526317</v>
      </c>
      <c r="F1841" s="7">
        <f t="shared" si="624"/>
        <v>8.3333333333333321</v>
      </c>
      <c r="G1841" s="7">
        <f t="shared" si="624"/>
        <v>2.1929824561403506</v>
      </c>
      <c r="H1841" s="7">
        <f t="shared" si="624"/>
        <v>2.1929824561403506</v>
      </c>
      <c r="I1841" s="7">
        <f t="shared" si="624"/>
        <v>47.807017543859651</v>
      </c>
      <c r="J1841" s="7">
        <f t="shared" si="624"/>
        <v>21.929824561403507</v>
      </c>
      <c r="K1841" s="7">
        <f t="shared" si="624"/>
        <v>7.8947368421052628</v>
      </c>
      <c r="L1841" s="7">
        <f t="shared" si="624"/>
        <v>1.7543859649122806</v>
      </c>
      <c r="M1841" s="7">
        <f t="shared" si="624"/>
        <v>3.9473684210526314</v>
      </c>
      <c r="N1841" s="7">
        <f t="shared" si="624"/>
        <v>6.5789473684210522</v>
      </c>
      <c r="O1841" s="7">
        <f t="shared" si="624"/>
        <v>15.350877192982457</v>
      </c>
      <c r="P1841" s="7">
        <f t="shared" si="624"/>
        <v>25.877192982456144</v>
      </c>
      <c r="Q1841" s="7">
        <f t="shared" si="624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7</v>
      </c>
      <c r="E1842" s="7">
        <f t="shared" ref="E1842:Q1842" si="625">E636/$Q636*100</f>
        <v>28.39506172839506</v>
      </c>
      <c r="F1842" s="7">
        <f t="shared" si="625"/>
        <v>7.4074074074074066</v>
      </c>
      <c r="G1842" s="7">
        <f t="shared" si="625"/>
        <v>7.4074074074074066</v>
      </c>
      <c r="H1842" s="7">
        <f t="shared" si="625"/>
        <v>4.3209876543209873</v>
      </c>
      <c r="I1842" s="7">
        <f t="shared" si="625"/>
        <v>39.506172839506171</v>
      </c>
      <c r="J1842" s="7">
        <f t="shared" si="625"/>
        <v>14.19753086419753</v>
      </c>
      <c r="K1842" s="7">
        <f t="shared" si="625"/>
        <v>4.9382716049382713</v>
      </c>
      <c r="L1842" s="7">
        <f t="shared" si="625"/>
        <v>2.4691358024691357</v>
      </c>
      <c r="M1842" s="7">
        <f t="shared" si="625"/>
        <v>3.0864197530864197</v>
      </c>
      <c r="N1842" s="7">
        <f t="shared" si="625"/>
        <v>4.3209876543209873</v>
      </c>
      <c r="O1842" s="7">
        <f t="shared" si="625"/>
        <v>9.2592592592592595</v>
      </c>
      <c r="P1842" s="7">
        <f t="shared" si="625"/>
        <v>27.160493827160494</v>
      </c>
      <c r="Q1842" s="7">
        <f t="shared" si="625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26">E637/$Q637*100</f>
        <v>18.939393939393938</v>
      </c>
      <c r="F1843" s="7">
        <f t="shared" si="626"/>
        <v>9.0909090909090917</v>
      </c>
      <c r="G1843" s="7">
        <f t="shared" si="626"/>
        <v>4.7979797979797976</v>
      </c>
      <c r="H1843" s="7">
        <f t="shared" si="626"/>
        <v>2.7777777777777777</v>
      </c>
      <c r="I1843" s="7">
        <f t="shared" si="626"/>
        <v>43.686868686868685</v>
      </c>
      <c r="J1843" s="7">
        <f t="shared" si="626"/>
        <v>17.929292929292927</v>
      </c>
      <c r="K1843" s="7">
        <f t="shared" si="626"/>
        <v>6.5656565656565666</v>
      </c>
      <c r="L1843" s="7">
        <f t="shared" si="626"/>
        <v>1.7676767676767675</v>
      </c>
      <c r="M1843" s="7">
        <f t="shared" si="626"/>
        <v>3.7878787878787881</v>
      </c>
      <c r="N1843" s="7">
        <f t="shared" si="626"/>
        <v>4.7979797979797976</v>
      </c>
      <c r="O1843" s="7">
        <f t="shared" si="626"/>
        <v>13.131313131313133</v>
      </c>
      <c r="P1843" s="7">
        <f t="shared" si="626"/>
        <v>25.757575757575758</v>
      </c>
      <c r="Q1843" s="7">
        <f t="shared" si="626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6</v>
      </c>
      <c r="E1844" s="7">
        <f t="shared" ref="E1844:Q1844" si="627">E638/$Q638*100</f>
        <v>2.1472970427575815</v>
      </c>
      <c r="F1844" s="7">
        <f t="shared" si="627"/>
        <v>4.8596722546618949</v>
      </c>
      <c r="G1844" s="7">
        <f t="shared" si="627"/>
        <v>0.50857035223205871</v>
      </c>
      <c r="H1844" s="7">
        <f t="shared" si="627"/>
        <v>0.26370314560180824</v>
      </c>
      <c r="I1844" s="7">
        <f t="shared" si="627"/>
        <v>11.075532115275946</v>
      </c>
      <c r="J1844" s="7">
        <f t="shared" si="627"/>
        <v>3.1644377472216991</v>
      </c>
      <c r="K1844" s="7">
        <f t="shared" si="627"/>
        <v>0.77227349783386701</v>
      </c>
      <c r="L1844" s="7">
        <f t="shared" si="627"/>
        <v>0.24486720663025049</v>
      </c>
      <c r="M1844" s="7">
        <f t="shared" si="627"/>
        <v>2.448672066302505</v>
      </c>
      <c r="N1844" s="7">
        <f t="shared" si="627"/>
        <v>0.43322659634582783</v>
      </c>
      <c r="O1844" s="7">
        <f t="shared" si="627"/>
        <v>4.9161800715765684</v>
      </c>
      <c r="P1844" s="7">
        <f t="shared" si="627"/>
        <v>76.455076285552835</v>
      </c>
      <c r="Q1844" s="7">
        <f t="shared" si="627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7</v>
      </c>
      <c r="E1845" s="7">
        <f t="shared" ref="E1845:Q1845" si="628">E639/$Q639*100</f>
        <v>4.1605379281361632</v>
      </c>
      <c r="F1845" s="7">
        <f t="shared" si="628"/>
        <v>5.1901660012607689</v>
      </c>
      <c r="G1845" s="7">
        <f t="shared" si="628"/>
        <v>0.90355116621138898</v>
      </c>
      <c r="H1845" s="7">
        <f t="shared" si="628"/>
        <v>0.2311409960075646</v>
      </c>
      <c r="I1845" s="7">
        <f t="shared" si="628"/>
        <v>7.0392939693212861</v>
      </c>
      <c r="J1845" s="7">
        <f t="shared" si="628"/>
        <v>1.2187434334944316</v>
      </c>
      <c r="K1845" s="7">
        <f t="shared" si="628"/>
        <v>0.56734608110947682</v>
      </c>
      <c r="L1845" s="7">
        <f t="shared" si="628"/>
        <v>0.21012817818869511</v>
      </c>
      <c r="M1845" s="7">
        <f t="shared" si="628"/>
        <v>4.6018071023324225</v>
      </c>
      <c r="N1845" s="7">
        <f t="shared" si="628"/>
        <v>0.2311409960075646</v>
      </c>
      <c r="O1845" s="7">
        <f t="shared" si="628"/>
        <v>6.3668837991174616</v>
      </c>
      <c r="P1845" s="7">
        <f t="shared" si="628"/>
        <v>77.26413111998319</v>
      </c>
      <c r="Q1845" s="7">
        <f t="shared" si="628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29">E640/$Q640*100</f>
        <v>3.1203418463678823</v>
      </c>
      <c r="F1846" s="7">
        <f t="shared" si="629"/>
        <v>5.0581337573288279</v>
      </c>
      <c r="G1846" s="7">
        <f t="shared" si="629"/>
        <v>0.68568021464771933</v>
      </c>
      <c r="H1846" s="7">
        <f t="shared" si="629"/>
        <v>0.2086852827188711</v>
      </c>
      <c r="I1846" s="7">
        <f t="shared" si="629"/>
        <v>9.172215045215145</v>
      </c>
      <c r="J1846" s="7">
        <f t="shared" si="629"/>
        <v>2.2557885322468447</v>
      </c>
      <c r="K1846" s="7">
        <f t="shared" si="629"/>
        <v>0.67574282023253507</v>
      </c>
      <c r="L1846" s="7">
        <f t="shared" si="629"/>
        <v>0.23849746596442414</v>
      </c>
      <c r="M1846" s="7">
        <f t="shared" si="629"/>
        <v>3.3787141011626756</v>
      </c>
      <c r="N1846" s="7">
        <f t="shared" si="629"/>
        <v>0.36768359336182049</v>
      </c>
      <c r="O1846" s="7">
        <f t="shared" si="629"/>
        <v>5.6046904501639672</v>
      </c>
      <c r="P1846" s="7">
        <f t="shared" si="629"/>
        <v>76.865745801450856</v>
      </c>
      <c r="Q1846" s="7">
        <f t="shared" si="629"/>
        <v>100</v>
      </c>
      <c r="R1846"/>
    </row>
    <row r="1847" spans="1:18" ht="14.25" x14ac:dyDescent="0.45">
      <c r="A1847" s="6">
        <v>631</v>
      </c>
      <c r="B1847" s="4" t="s">
        <v>92</v>
      </c>
      <c r="C1847" s="4" t="s">
        <v>5</v>
      </c>
      <c r="D1847" s="4" t="s">
        <v>6</v>
      </c>
      <c r="E1847" s="7">
        <f t="shared" ref="E1847:Q1847" si="630">E641/$Q641*100</f>
        <v>0</v>
      </c>
      <c r="F1847" s="7">
        <f t="shared" si="630"/>
        <v>4.0871934604904636</v>
      </c>
      <c r="G1847" s="7">
        <f t="shared" si="630"/>
        <v>0</v>
      </c>
      <c r="H1847" s="7">
        <f t="shared" si="630"/>
        <v>0</v>
      </c>
      <c r="I1847" s="7">
        <f t="shared" si="630"/>
        <v>0.81743869209809261</v>
      </c>
      <c r="J1847" s="7">
        <f t="shared" si="630"/>
        <v>0</v>
      </c>
      <c r="K1847" s="7">
        <f t="shared" si="630"/>
        <v>0</v>
      </c>
      <c r="L1847" s="7">
        <f t="shared" si="630"/>
        <v>0</v>
      </c>
      <c r="M1847" s="7">
        <f t="shared" si="630"/>
        <v>2.4523160762942782</v>
      </c>
      <c r="N1847" s="7">
        <f t="shared" si="630"/>
        <v>0</v>
      </c>
      <c r="O1847" s="7">
        <f t="shared" si="630"/>
        <v>2.9972752043596729</v>
      </c>
      <c r="P1847" s="7">
        <f t="shared" si="630"/>
        <v>91.825613079019078</v>
      </c>
      <c r="Q1847" s="7">
        <f t="shared" si="630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7</v>
      </c>
      <c r="E1848" s="7">
        <f t="shared" ref="E1848:Q1848" si="631">E642/$Q642*100</f>
        <v>0</v>
      </c>
      <c r="F1848" s="7">
        <f t="shared" si="631"/>
        <v>3.8251366120218582</v>
      </c>
      <c r="G1848" s="7">
        <f t="shared" si="631"/>
        <v>0</v>
      </c>
      <c r="H1848" s="7">
        <f t="shared" si="631"/>
        <v>0</v>
      </c>
      <c r="I1848" s="7">
        <f t="shared" si="631"/>
        <v>0</v>
      </c>
      <c r="J1848" s="7">
        <f t="shared" si="631"/>
        <v>1.0928961748633881</v>
      </c>
      <c r="K1848" s="7">
        <f t="shared" si="631"/>
        <v>0</v>
      </c>
      <c r="L1848" s="7">
        <f t="shared" si="631"/>
        <v>0</v>
      </c>
      <c r="M1848" s="7">
        <f t="shared" si="631"/>
        <v>0</v>
      </c>
      <c r="N1848" s="7">
        <f t="shared" si="631"/>
        <v>0</v>
      </c>
      <c r="O1848" s="7">
        <f t="shared" si="631"/>
        <v>3.0054644808743167</v>
      </c>
      <c r="P1848" s="7">
        <f t="shared" si="631"/>
        <v>92.896174863387984</v>
      </c>
      <c r="Q1848" s="7">
        <f t="shared" si="631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32">E643/$Q643*100</f>
        <v>0</v>
      </c>
      <c r="F1849" s="7">
        <f t="shared" si="632"/>
        <v>3.8199181446111869</v>
      </c>
      <c r="G1849" s="7">
        <f t="shared" si="632"/>
        <v>0</v>
      </c>
      <c r="H1849" s="7">
        <f t="shared" si="632"/>
        <v>0</v>
      </c>
      <c r="I1849" s="7">
        <f t="shared" si="632"/>
        <v>0.40927694406548432</v>
      </c>
      <c r="J1849" s="7">
        <f t="shared" si="632"/>
        <v>0.54570259208731242</v>
      </c>
      <c r="K1849" s="7">
        <f t="shared" si="632"/>
        <v>0</v>
      </c>
      <c r="L1849" s="7">
        <f t="shared" si="632"/>
        <v>0</v>
      </c>
      <c r="M1849" s="7">
        <f t="shared" si="632"/>
        <v>1.3642564802182811</v>
      </c>
      <c r="N1849" s="7">
        <f t="shared" si="632"/>
        <v>0</v>
      </c>
      <c r="O1849" s="7">
        <f t="shared" si="632"/>
        <v>2.4556616643929061</v>
      </c>
      <c r="P1849" s="7">
        <f t="shared" si="632"/>
        <v>91.405184174624836</v>
      </c>
      <c r="Q1849" s="7">
        <f t="shared" si="632"/>
        <v>100</v>
      </c>
      <c r="R1849"/>
    </row>
    <row r="1850" spans="1:18" ht="14.25" x14ac:dyDescent="0.45">
      <c r="A1850" s="6">
        <v>634</v>
      </c>
      <c r="B1850" s="4"/>
      <c r="C1850" s="4" t="s">
        <v>8</v>
      </c>
      <c r="D1850" s="4" t="s">
        <v>6</v>
      </c>
      <c r="E1850" s="7">
        <f t="shared" ref="E1850:Q1850" si="633">E644/$Q644*100</f>
        <v>0</v>
      </c>
      <c r="F1850" s="7">
        <f t="shared" si="633"/>
        <v>5.3140096618357484</v>
      </c>
      <c r="G1850" s="7">
        <f t="shared" si="633"/>
        <v>0</v>
      </c>
      <c r="H1850" s="7">
        <f t="shared" si="633"/>
        <v>0</v>
      </c>
      <c r="I1850" s="7">
        <f t="shared" si="633"/>
        <v>1.4492753623188406</v>
      </c>
      <c r="J1850" s="7">
        <f t="shared" si="633"/>
        <v>0</v>
      </c>
      <c r="K1850" s="7">
        <f t="shared" si="633"/>
        <v>0</v>
      </c>
      <c r="L1850" s="7">
        <f t="shared" si="633"/>
        <v>0</v>
      </c>
      <c r="M1850" s="7">
        <f t="shared" si="633"/>
        <v>4.5893719806763285</v>
      </c>
      <c r="N1850" s="7">
        <f t="shared" si="633"/>
        <v>0</v>
      </c>
      <c r="O1850" s="7">
        <f t="shared" si="633"/>
        <v>5.5555555555555554</v>
      </c>
      <c r="P1850" s="7">
        <f t="shared" si="633"/>
        <v>83.574879227053145</v>
      </c>
      <c r="Q1850" s="7">
        <f t="shared" si="633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7</v>
      </c>
      <c r="E1851" s="7">
        <f t="shared" ref="E1851:Q1851" si="634">E645/$Q645*100</f>
        <v>0</v>
      </c>
      <c r="F1851" s="7">
        <f t="shared" si="634"/>
        <v>4.8780487804878048</v>
      </c>
      <c r="G1851" s="7">
        <f t="shared" si="634"/>
        <v>0</v>
      </c>
      <c r="H1851" s="7">
        <f t="shared" si="634"/>
        <v>0</v>
      </c>
      <c r="I1851" s="7">
        <f t="shared" si="634"/>
        <v>0</v>
      </c>
      <c r="J1851" s="7">
        <f t="shared" si="634"/>
        <v>0</v>
      </c>
      <c r="K1851" s="7">
        <f t="shared" si="634"/>
        <v>0</v>
      </c>
      <c r="L1851" s="7">
        <f t="shared" si="634"/>
        <v>0</v>
      </c>
      <c r="M1851" s="7">
        <f t="shared" si="634"/>
        <v>6.2084257206208431</v>
      </c>
      <c r="N1851" s="7">
        <f t="shared" si="634"/>
        <v>0</v>
      </c>
      <c r="O1851" s="7">
        <f t="shared" si="634"/>
        <v>4.2128603104212861</v>
      </c>
      <c r="P1851" s="7">
        <f t="shared" si="634"/>
        <v>84.700665188470069</v>
      </c>
      <c r="Q1851" s="7">
        <f t="shared" si="634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35">E646/$Q646*100</f>
        <v>0</v>
      </c>
      <c r="F1852" s="7">
        <f t="shared" si="635"/>
        <v>5.4272517321016167</v>
      </c>
      <c r="G1852" s="7">
        <f t="shared" si="635"/>
        <v>0</v>
      </c>
      <c r="H1852" s="7">
        <f t="shared" si="635"/>
        <v>0</v>
      </c>
      <c r="I1852" s="7">
        <f t="shared" si="635"/>
        <v>0.57736720554272514</v>
      </c>
      <c r="J1852" s="7">
        <f t="shared" si="635"/>
        <v>0.3464203233256351</v>
      </c>
      <c r="K1852" s="7">
        <f t="shared" si="635"/>
        <v>0</v>
      </c>
      <c r="L1852" s="7">
        <f t="shared" si="635"/>
        <v>0</v>
      </c>
      <c r="M1852" s="7">
        <f t="shared" si="635"/>
        <v>6.1200923787528865</v>
      </c>
      <c r="N1852" s="7">
        <f t="shared" si="635"/>
        <v>0</v>
      </c>
      <c r="O1852" s="7">
        <f t="shared" si="635"/>
        <v>5.1963048498845268</v>
      </c>
      <c r="P1852" s="7">
        <f t="shared" si="635"/>
        <v>84.526558891454968</v>
      </c>
      <c r="Q1852" s="7">
        <f t="shared" si="635"/>
        <v>100</v>
      </c>
      <c r="R1852"/>
    </row>
    <row r="1853" spans="1:18" ht="14.25" x14ac:dyDescent="0.45">
      <c r="A1853" s="6">
        <v>637</v>
      </c>
      <c r="B1853" s="4"/>
      <c r="C1853" s="4" t="s">
        <v>9</v>
      </c>
      <c r="D1853" s="4" t="s">
        <v>6</v>
      </c>
      <c r="E1853" s="7">
        <f t="shared" ref="E1853:Q1853" si="636">E647/$Q647*100</f>
        <v>0.41791044776119401</v>
      </c>
      <c r="F1853" s="7">
        <f t="shared" si="636"/>
        <v>4.0597014925373136</v>
      </c>
      <c r="G1853" s="7">
        <f t="shared" si="636"/>
        <v>0.89552238805970152</v>
      </c>
      <c r="H1853" s="7">
        <f t="shared" si="636"/>
        <v>0</v>
      </c>
      <c r="I1853" s="7">
        <f t="shared" si="636"/>
        <v>2.2089552238805972</v>
      </c>
      <c r="J1853" s="7">
        <f t="shared" si="636"/>
        <v>1.0149253731343284</v>
      </c>
      <c r="K1853" s="7">
        <f t="shared" si="636"/>
        <v>0</v>
      </c>
      <c r="L1853" s="7">
        <f t="shared" si="636"/>
        <v>0</v>
      </c>
      <c r="M1853" s="7">
        <f t="shared" si="636"/>
        <v>3.9402985074626868</v>
      </c>
      <c r="N1853" s="7">
        <f t="shared" si="636"/>
        <v>0.17910447761194029</v>
      </c>
      <c r="O1853" s="7">
        <f t="shared" si="636"/>
        <v>4</v>
      </c>
      <c r="P1853" s="7">
        <f t="shared" si="636"/>
        <v>85.611940298507463</v>
      </c>
      <c r="Q1853" s="7">
        <f t="shared" si="636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7</v>
      </c>
      <c r="E1854" s="7">
        <f t="shared" ref="E1854:Q1854" si="637">E648/$Q648*100</f>
        <v>1.8760992769200704</v>
      </c>
      <c r="F1854" s="7">
        <f t="shared" si="637"/>
        <v>3.5176861442251317</v>
      </c>
      <c r="G1854" s="7">
        <f t="shared" si="637"/>
        <v>1.6415868673050615</v>
      </c>
      <c r="H1854" s="7">
        <f t="shared" si="637"/>
        <v>5.86281024037522E-2</v>
      </c>
      <c r="I1854" s="7">
        <f t="shared" si="637"/>
        <v>1.3484463552863006</v>
      </c>
      <c r="J1854" s="7">
        <f t="shared" si="637"/>
        <v>0.42993941762751609</v>
      </c>
      <c r="K1854" s="7">
        <f t="shared" si="637"/>
        <v>0.29314051201876101</v>
      </c>
      <c r="L1854" s="7">
        <f t="shared" si="637"/>
        <v>0</v>
      </c>
      <c r="M1854" s="7">
        <f t="shared" si="637"/>
        <v>4.2603087746726596</v>
      </c>
      <c r="N1854" s="7">
        <f t="shared" si="637"/>
        <v>9.7713504006253671E-2</v>
      </c>
      <c r="O1854" s="7">
        <f t="shared" si="637"/>
        <v>4.4948211842876686</v>
      </c>
      <c r="P1854" s="7">
        <f t="shared" si="637"/>
        <v>85.186632792651935</v>
      </c>
      <c r="Q1854" s="7">
        <f t="shared" si="637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38">E649/$Q649*100</f>
        <v>1.5022091310751104</v>
      </c>
      <c r="F1855" s="7">
        <f t="shared" si="638"/>
        <v>3.6966126656848308</v>
      </c>
      <c r="G1855" s="7">
        <f t="shared" si="638"/>
        <v>1.4138438880706923</v>
      </c>
      <c r="H1855" s="7">
        <f t="shared" si="638"/>
        <v>4.4182621502209134E-2</v>
      </c>
      <c r="I1855" s="7">
        <f t="shared" si="638"/>
        <v>1.5463917525773196</v>
      </c>
      <c r="J1855" s="7">
        <f t="shared" si="638"/>
        <v>0.57437407952871877</v>
      </c>
      <c r="K1855" s="7">
        <f t="shared" si="638"/>
        <v>0.26509572901325479</v>
      </c>
      <c r="L1855" s="7">
        <f t="shared" si="638"/>
        <v>8.8365243004418267E-2</v>
      </c>
      <c r="M1855" s="7">
        <f t="shared" si="638"/>
        <v>4.1826215022091304</v>
      </c>
      <c r="N1855" s="7">
        <f t="shared" si="638"/>
        <v>0.19145802650957289</v>
      </c>
      <c r="O1855" s="7">
        <f t="shared" si="638"/>
        <v>4.5213549337260677</v>
      </c>
      <c r="P1855" s="7">
        <f t="shared" si="638"/>
        <v>85.346097201767307</v>
      </c>
      <c r="Q1855" s="7">
        <f t="shared" si="638"/>
        <v>100</v>
      </c>
      <c r="R1855"/>
    </row>
    <row r="1856" spans="1:18" ht="14.25" x14ac:dyDescent="0.45">
      <c r="A1856" s="6">
        <v>640</v>
      </c>
      <c r="B1856" s="4"/>
      <c r="C1856" s="4" t="s">
        <v>10</v>
      </c>
      <c r="D1856" s="4" t="s">
        <v>6</v>
      </c>
      <c r="E1856" s="7">
        <f t="shared" ref="E1856:Q1856" si="639">E650/$Q650*100</f>
        <v>6.3926940639269407</v>
      </c>
      <c r="F1856" s="7">
        <f t="shared" si="639"/>
        <v>4.5662100456620998</v>
      </c>
      <c r="G1856" s="7">
        <f t="shared" si="639"/>
        <v>10.50228310502283</v>
      </c>
      <c r="H1856" s="7">
        <f t="shared" si="639"/>
        <v>0</v>
      </c>
      <c r="I1856" s="7">
        <f t="shared" si="639"/>
        <v>20.547945205479451</v>
      </c>
      <c r="J1856" s="7">
        <f t="shared" si="639"/>
        <v>7.3059360730593603</v>
      </c>
      <c r="K1856" s="7">
        <f t="shared" si="639"/>
        <v>3.1963470319634704</v>
      </c>
      <c r="L1856" s="7">
        <f t="shared" si="639"/>
        <v>1.8264840182648401</v>
      </c>
      <c r="M1856" s="7">
        <f t="shared" si="639"/>
        <v>2.7397260273972601</v>
      </c>
      <c r="N1856" s="7">
        <f t="shared" si="639"/>
        <v>1.3698630136986301</v>
      </c>
      <c r="O1856" s="7">
        <f t="shared" si="639"/>
        <v>10.95890410958904</v>
      </c>
      <c r="P1856" s="7">
        <f t="shared" si="639"/>
        <v>52.054794520547944</v>
      </c>
      <c r="Q1856" s="7">
        <f t="shared" si="639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7</v>
      </c>
      <c r="E1857" s="7">
        <f t="shared" ref="E1857:Q1857" si="640">E651/$Q651*100</f>
        <v>20.374220374220375</v>
      </c>
      <c r="F1857" s="7">
        <f t="shared" si="640"/>
        <v>5.1975051975051976</v>
      </c>
      <c r="G1857" s="7">
        <f t="shared" si="640"/>
        <v>6.2370062370062378</v>
      </c>
      <c r="H1857" s="7">
        <f t="shared" si="640"/>
        <v>4.3659043659043659</v>
      </c>
      <c r="I1857" s="7">
        <f t="shared" si="640"/>
        <v>11.642411642411643</v>
      </c>
      <c r="J1857" s="7">
        <f t="shared" si="640"/>
        <v>6.8607068607068609</v>
      </c>
      <c r="K1857" s="7">
        <f t="shared" si="640"/>
        <v>0.62370062370062374</v>
      </c>
      <c r="L1857" s="7">
        <f t="shared" si="640"/>
        <v>2.7027027027027026</v>
      </c>
      <c r="M1857" s="7">
        <f t="shared" si="640"/>
        <v>4.9896049896049899</v>
      </c>
      <c r="N1857" s="7">
        <f t="shared" si="640"/>
        <v>1.8711018711018712</v>
      </c>
      <c r="O1857" s="7">
        <f t="shared" si="640"/>
        <v>14.345114345114347</v>
      </c>
      <c r="P1857" s="7">
        <f t="shared" si="640"/>
        <v>48.232848232848234</v>
      </c>
      <c r="Q1857" s="7">
        <f t="shared" si="640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41">E652/$Q652*100</f>
        <v>15.691868758915833</v>
      </c>
      <c r="F1858" s="7">
        <f t="shared" si="641"/>
        <v>5.5634807417974326</v>
      </c>
      <c r="G1858" s="7">
        <f t="shared" si="641"/>
        <v>8.4165477888730376</v>
      </c>
      <c r="H1858" s="7">
        <f t="shared" si="641"/>
        <v>4.1369472182596292</v>
      </c>
      <c r="I1858" s="7">
        <f t="shared" si="641"/>
        <v>14.122681883024251</v>
      </c>
      <c r="J1858" s="7">
        <f t="shared" si="641"/>
        <v>7.2753209700427961</v>
      </c>
      <c r="K1858" s="7">
        <f t="shared" si="641"/>
        <v>1.4265335235378032</v>
      </c>
      <c r="L1858" s="7">
        <f t="shared" si="641"/>
        <v>2.7104136947218258</v>
      </c>
      <c r="M1858" s="7">
        <f t="shared" si="641"/>
        <v>3.566333808844508</v>
      </c>
      <c r="N1858" s="7">
        <f t="shared" si="641"/>
        <v>1.8544935805991443</v>
      </c>
      <c r="O1858" s="7">
        <f t="shared" si="641"/>
        <v>13.266761768901569</v>
      </c>
      <c r="P1858" s="7">
        <f t="shared" si="641"/>
        <v>49.786019971469329</v>
      </c>
      <c r="Q1858" s="7">
        <f t="shared" si="641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6</v>
      </c>
      <c r="E1859" s="7">
        <f t="shared" ref="E1859:Q1859" si="642">E653/$Q653*100</f>
        <v>0.97087378640776689</v>
      </c>
      <c r="F1859" s="7">
        <f t="shared" si="642"/>
        <v>4.4062733383121735</v>
      </c>
      <c r="G1859" s="7">
        <f t="shared" si="642"/>
        <v>1.344286781179985</v>
      </c>
      <c r="H1859" s="7">
        <f t="shared" si="642"/>
        <v>0</v>
      </c>
      <c r="I1859" s="7">
        <f t="shared" si="642"/>
        <v>3.3233756534727412</v>
      </c>
      <c r="J1859" s="7">
        <f t="shared" si="642"/>
        <v>1.4563106796116505</v>
      </c>
      <c r="K1859" s="7">
        <f t="shared" si="642"/>
        <v>0.33607169529499625</v>
      </c>
      <c r="L1859" s="7">
        <f t="shared" si="642"/>
        <v>0.37341299477221807</v>
      </c>
      <c r="M1859" s="7">
        <f t="shared" si="642"/>
        <v>3.6594473487677375</v>
      </c>
      <c r="N1859" s="7">
        <f t="shared" si="642"/>
        <v>0.2987303958177745</v>
      </c>
      <c r="O1859" s="7">
        <f t="shared" si="642"/>
        <v>4.9663928304705003</v>
      </c>
      <c r="P1859" s="7">
        <f t="shared" si="642"/>
        <v>83.271097834204639</v>
      </c>
      <c r="Q1859" s="7">
        <f t="shared" si="642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7</v>
      </c>
      <c r="E1860" s="7">
        <f t="shared" ref="E1860:Q1860" si="643">E654/$Q654*100</f>
        <v>2.9315452986121939</v>
      </c>
      <c r="F1860" s="7">
        <f t="shared" si="643"/>
        <v>3.8671448619990647</v>
      </c>
      <c r="G1860" s="7">
        <f t="shared" si="643"/>
        <v>1.7464525183221582</v>
      </c>
      <c r="H1860" s="7">
        <f t="shared" si="643"/>
        <v>0.42101980352409168</v>
      </c>
      <c r="I1860" s="7">
        <f t="shared" si="643"/>
        <v>1.9491657570559799</v>
      </c>
      <c r="J1860" s="7">
        <f t="shared" si="643"/>
        <v>0.93559956338687045</v>
      </c>
      <c r="K1860" s="7">
        <f t="shared" si="643"/>
        <v>0.23389989084671761</v>
      </c>
      <c r="L1860" s="7">
        <f t="shared" si="643"/>
        <v>0.28067986901606112</v>
      </c>
      <c r="M1860" s="7">
        <f t="shared" si="643"/>
        <v>4.2569780134102606</v>
      </c>
      <c r="N1860" s="7">
        <f t="shared" si="643"/>
        <v>0.28067986901606112</v>
      </c>
      <c r="O1860" s="7">
        <f t="shared" si="643"/>
        <v>5.2081709028535785</v>
      </c>
      <c r="P1860" s="7">
        <f t="shared" si="643"/>
        <v>82.862934663963827</v>
      </c>
      <c r="Q1860" s="7">
        <f t="shared" si="643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44">E655/$Q655*100</f>
        <v>2.3539764602353976</v>
      </c>
      <c r="F1861" s="7">
        <f t="shared" si="644"/>
        <v>3.9929600703992958</v>
      </c>
      <c r="G1861" s="7">
        <f t="shared" si="644"/>
        <v>1.7159828401715982</v>
      </c>
      <c r="H1861" s="7">
        <f t="shared" si="644"/>
        <v>0.32999670003299969</v>
      </c>
      <c r="I1861" s="7">
        <f t="shared" si="644"/>
        <v>2.309976900230998</v>
      </c>
      <c r="J1861" s="7">
        <f t="shared" si="644"/>
        <v>1.0559894401055989</v>
      </c>
      <c r="K1861" s="7">
        <f t="shared" si="644"/>
        <v>0.36299637003629964</v>
      </c>
      <c r="L1861" s="7">
        <f t="shared" si="644"/>
        <v>0.28599714002859972</v>
      </c>
      <c r="M1861" s="7">
        <f t="shared" si="644"/>
        <v>4.0699593004069961</v>
      </c>
      <c r="N1861" s="7">
        <f t="shared" si="644"/>
        <v>0.28599714002859972</v>
      </c>
      <c r="O1861" s="7">
        <f t="shared" si="644"/>
        <v>5.1039489605103947</v>
      </c>
      <c r="P1861" s="7">
        <f t="shared" si="644"/>
        <v>83.005169948300519</v>
      </c>
      <c r="Q1861" s="7">
        <f t="shared" si="644"/>
        <v>100</v>
      </c>
      <c r="R1861"/>
    </row>
    <row r="1862" spans="1:18" ht="14.25" x14ac:dyDescent="0.45">
      <c r="A1862" s="6">
        <v>646</v>
      </c>
      <c r="B1862" s="4" t="s">
        <v>93</v>
      </c>
      <c r="C1862" s="4" t="s">
        <v>5</v>
      </c>
      <c r="D1862" s="4" t="s">
        <v>6</v>
      </c>
      <c r="E1862" s="7">
        <f t="shared" ref="E1862:Q1862" si="645">E656/$Q656*100</f>
        <v>0</v>
      </c>
      <c r="F1862" s="7">
        <f t="shared" si="645"/>
        <v>0</v>
      </c>
      <c r="G1862" s="7">
        <f t="shared" si="645"/>
        <v>0</v>
      </c>
      <c r="H1862" s="7">
        <f t="shared" si="645"/>
        <v>0</v>
      </c>
      <c r="I1862" s="7">
        <f t="shared" si="645"/>
        <v>0</v>
      </c>
      <c r="J1862" s="7">
        <f t="shared" si="645"/>
        <v>0</v>
      </c>
      <c r="K1862" s="7">
        <f t="shared" si="645"/>
        <v>0</v>
      </c>
      <c r="L1862" s="7">
        <f t="shared" si="645"/>
        <v>0</v>
      </c>
      <c r="M1862" s="7">
        <f t="shared" si="645"/>
        <v>0</v>
      </c>
      <c r="N1862" s="7">
        <f t="shared" si="645"/>
        <v>0</v>
      </c>
      <c r="O1862" s="7">
        <f t="shared" si="645"/>
        <v>0</v>
      </c>
      <c r="P1862" s="7">
        <f t="shared" si="645"/>
        <v>95.833333333333343</v>
      </c>
      <c r="Q1862" s="7">
        <f t="shared" si="645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7</v>
      </c>
      <c r="E1863" s="7">
        <f t="shared" ref="E1863:Q1863" si="646">E657/$Q657*100</f>
        <v>0</v>
      </c>
      <c r="F1863" s="7">
        <f t="shared" si="646"/>
        <v>0</v>
      </c>
      <c r="G1863" s="7">
        <f t="shared" si="646"/>
        <v>0</v>
      </c>
      <c r="H1863" s="7">
        <f t="shared" si="646"/>
        <v>0</v>
      </c>
      <c r="I1863" s="7">
        <f t="shared" si="646"/>
        <v>0</v>
      </c>
      <c r="J1863" s="7">
        <f t="shared" si="646"/>
        <v>0</v>
      </c>
      <c r="K1863" s="7">
        <f t="shared" si="646"/>
        <v>0</v>
      </c>
      <c r="L1863" s="7">
        <f t="shared" si="646"/>
        <v>0</v>
      </c>
      <c r="M1863" s="7">
        <f t="shared" si="646"/>
        <v>0</v>
      </c>
      <c r="N1863" s="7">
        <f t="shared" si="646"/>
        <v>0</v>
      </c>
      <c r="O1863" s="7">
        <f t="shared" si="646"/>
        <v>0</v>
      </c>
      <c r="P1863" s="7">
        <f t="shared" si="646"/>
        <v>100</v>
      </c>
      <c r="Q1863" s="7">
        <f t="shared" si="646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47">E658/$Q658*100</f>
        <v>0</v>
      </c>
      <c r="F1864" s="7">
        <f t="shared" si="647"/>
        <v>0</v>
      </c>
      <c r="G1864" s="7">
        <f t="shared" si="647"/>
        <v>0</v>
      </c>
      <c r="H1864" s="7">
        <f t="shared" si="647"/>
        <v>0</v>
      </c>
      <c r="I1864" s="7">
        <f t="shared" si="647"/>
        <v>0</v>
      </c>
      <c r="J1864" s="7">
        <f t="shared" si="647"/>
        <v>0</v>
      </c>
      <c r="K1864" s="7">
        <f t="shared" si="647"/>
        <v>0</v>
      </c>
      <c r="L1864" s="7">
        <f t="shared" si="647"/>
        <v>0</v>
      </c>
      <c r="M1864" s="7">
        <f t="shared" si="647"/>
        <v>0</v>
      </c>
      <c r="N1864" s="7">
        <f t="shared" si="647"/>
        <v>0</v>
      </c>
      <c r="O1864" s="7">
        <f t="shared" si="647"/>
        <v>0</v>
      </c>
      <c r="P1864" s="7">
        <f t="shared" si="647"/>
        <v>95</v>
      </c>
      <c r="Q1864" s="7">
        <f t="shared" si="647"/>
        <v>100</v>
      </c>
      <c r="R1864"/>
    </row>
    <row r="1865" spans="1:18" ht="14.25" x14ac:dyDescent="0.45">
      <c r="A1865" s="6">
        <v>649</v>
      </c>
      <c r="B1865" s="4"/>
      <c r="C1865" s="4" t="s">
        <v>8</v>
      </c>
      <c r="D1865" s="4" t="s">
        <v>6</v>
      </c>
      <c r="E1865" s="7">
        <f t="shared" ref="E1865:Q1865" si="648">E659/$Q659*100</f>
        <v>0</v>
      </c>
      <c r="F1865" s="7">
        <f t="shared" si="648"/>
        <v>3.5714285714285712</v>
      </c>
      <c r="G1865" s="7">
        <f t="shared" si="648"/>
        <v>0</v>
      </c>
      <c r="H1865" s="7">
        <f t="shared" si="648"/>
        <v>0</v>
      </c>
      <c r="I1865" s="7">
        <f t="shared" si="648"/>
        <v>0</v>
      </c>
      <c r="J1865" s="7">
        <f t="shared" si="648"/>
        <v>0</v>
      </c>
      <c r="K1865" s="7">
        <f t="shared" si="648"/>
        <v>0</v>
      </c>
      <c r="L1865" s="7">
        <f t="shared" si="648"/>
        <v>0</v>
      </c>
      <c r="M1865" s="7">
        <f t="shared" si="648"/>
        <v>0</v>
      </c>
      <c r="N1865" s="7">
        <f t="shared" si="648"/>
        <v>0</v>
      </c>
      <c r="O1865" s="7">
        <f t="shared" si="648"/>
        <v>3.5714285714285712</v>
      </c>
      <c r="P1865" s="7">
        <f t="shared" si="648"/>
        <v>94.047619047619051</v>
      </c>
      <c r="Q1865" s="7">
        <f t="shared" si="648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7</v>
      </c>
      <c r="E1866" s="7">
        <f t="shared" ref="E1866:Q1866" si="649">E660/$Q660*100</f>
        <v>0</v>
      </c>
      <c r="F1866" s="7">
        <f t="shared" si="649"/>
        <v>0</v>
      </c>
      <c r="G1866" s="7">
        <f t="shared" si="649"/>
        <v>0</v>
      </c>
      <c r="H1866" s="7">
        <f t="shared" si="649"/>
        <v>0</v>
      </c>
      <c r="I1866" s="7">
        <f t="shared" si="649"/>
        <v>0</v>
      </c>
      <c r="J1866" s="7">
        <f t="shared" si="649"/>
        <v>0</v>
      </c>
      <c r="K1866" s="7">
        <f t="shared" si="649"/>
        <v>0</v>
      </c>
      <c r="L1866" s="7">
        <f t="shared" si="649"/>
        <v>0</v>
      </c>
      <c r="M1866" s="7">
        <f t="shared" si="649"/>
        <v>10</v>
      </c>
      <c r="N1866" s="7">
        <f t="shared" si="649"/>
        <v>0</v>
      </c>
      <c r="O1866" s="7">
        <f t="shared" si="649"/>
        <v>0</v>
      </c>
      <c r="P1866" s="7">
        <f t="shared" si="649"/>
        <v>85.714285714285708</v>
      </c>
      <c r="Q1866" s="7">
        <f t="shared" si="649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50">E661/$Q661*100</f>
        <v>0</v>
      </c>
      <c r="F1867" s="7">
        <f t="shared" si="650"/>
        <v>1.9607843137254901</v>
      </c>
      <c r="G1867" s="7">
        <f t="shared" si="650"/>
        <v>0</v>
      </c>
      <c r="H1867" s="7">
        <f t="shared" si="650"/>
        <v>0</v>
      </c>
      <c r="I1867" s="7">
        <f t="shared" si="650"/>
        <v>0</v>
      </c>
      <c r="J1867" s="7">
        <f t="shared" si="650"/>
        <v>0</v>
      </c>
      <c r="K1867" s="7">
        <f t="shared" si="650"/>
        <v>0</v>
      </c>
      <c r="L1867" s="7">
        <f t="shared" si="650"/>
        <v>0</v>
      </c>
      <c r="M1867" s="7">
        <f t="shared" si="650"/>
        <v>5.2287581699346406</v>
      </c>
      <c r="N1867" s="7">
        <f t="shared" si="650"/>
        <v>0</v>
      </c>
      <c r="O1867" s="7">
        <f t="shared" si="650"/>
        <v>5.8823529411764701</v>
      </c>
      <c r="P1867" s="7">
        <f t="shared" si="650"/>
        <v>88.888888888888886</v>
      </c>
      <c r="Q1867" s="7">
        <f t="shared" si="650"/>
        <v>100</v>
      </c>
      <c r="R1867"/>
    </row>
    <row r="1868" spans="1:18" ht="14.25" x14ac:dyDescent="0.45">
      <c r="A1868" s="6">
        <v>652</v>
      </c>
      <c r="B1868" s="4"/>
      <c r="C1868" s="4" t="s">
        <v>9</v>
      </c>
      <c r="D1868" s="4" t="s">
        <v>6</v>
      </c>
      <c r="E1868" s="7">
        <f t="shared" ref="E1868:Q1868" si="651">E662/$Q662*100</f>
        <v>4.7527910685805423</v>
      </c>
      <c r="F1868" s="7">
        <f t="shared" si="651"/>
        <v>1.6586921850079743</v>
      </c>
      <c r="G1868" s="7">
        <f t="shared" si="651"/>
        <v>1.2440191387559809</v>
      </c>
      <c r="H1868" s="7">
        <f t="shared" si="651"/>
        <v>0.19138755980861244</v>
      </c>
      <c r="I1868" s="7">
        <f t="shared" si="651"/>
        <v>5.2950558213716112</v>
      </c>
      <c r="J1868" s="7">
        <f t="shared" si="651"/>
        <v>3.6363636363636362</v>
      </c>
      <c r="K1868" s="7">
        <f t="shared" si="651"/>
        <v>0.86124401913875592</v>
      </c>
      <c r="L1868" s="7">
        <f t="shared" si="651"/>
        <v>0.54226475279106856</v>
      </c>
      <c r="M1868" s="7">
        <f t="shared" si="651"/>
        <v>10.175438596491228</v>
      </c>
      <c r="N1868" s="7">
        <f t="shared" si="651"/>
        <v>0.89314194577352468</v>
      </c>
      <c r="O1868" s="7">
        <f t="shared" si="651"/>
        <v>8.1020733652312611</v>
      </c>
      <c r="P1868" s="7">
        <f t="shared" si="651"/>
        <v>73.524720893141946</v>
      </c>
      <c r="Q1868" s="7">
        <f t="shared" si="651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7</v>
      </c>
      <c r="E1869" s="7">
        <f t="shared" ref="E1869:Q1869" si="652">E663/$Q663*100</f>
        <v>11.381880733944955</v>
      </c>
      <c r="F1869" s="7">
        <f t="shared" si="652"/>
        <v>3.727064220183486</v>
      </c>
      <c r="G1869" s="7">
        <f t="shared" si="652"/>
        <v>2.2362385321100917</v>
      </c>
      <c r="H1869" s="7">
        <f t="shared" si="652"/>
        <v>8.6009174311926617E-2</v>
      </c>
      <c r="I1869" s="7">
        <f t="shared" si="652"/>
        <v>4.6158256880733948</v>
      </c>
      <c r="J1869" s="7">
        <f t="shared" si="652"/>
        <v>2.0928899082568808</v>
      </c>
      <c r="K1869" s="7">
        <f t="shared" si="652"/>
        <v>0.88876146788990829</v>
      </c>
      <c r="L1869" s="7">
        <f t="shared" si="652"/>
        <v>0.74541284403669728</v>
      </c>
      <c r="M1869" s="7">
        <f t="shared" si="652"/>
        <v>15.10894495412844</v>
      </c>
      <c r="N1869" s="7">
        <f t="shared" si="652"/>
        <v>0.34403669724770647</v>
      </c>
      <c r="O1869" s="7">
        <f t="shared" si="652"/>
        <v>10.493119266055045</v>
      </c>
      <c r="P1869" s="7">
        <f t="shared" si="652"/>
        <v>65.567660550458712</v>
      </c>
      <c r="Q1869" s="7">
        <f t="shared" si="652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53">E664/$Q664*100</f>
        <v>8.3069022806222623</v>
      </c>
      <c r="F1870" s="7">
        <f t="shared" si="653"/>
        <v>2.748829481951367</v>
      </c>
      <c r="G1870" s="7">
        <f t="shared" si="653"/>
        <v>1.6764839148164929</v>
      </c>
      <c r="H1870" s="7">
        <f t="shared" si="653"/>
        <v>0.15103458692040478</v>
      </c>
      <c r="I1870" s="7">
        <f t="shared" si="653"/>
        <v>4.9388309922972367</v>
      </c>
      <c r="J1870" s="7">
        <f t="shared" si="653"/>
        <v>2.8545536927956503</v>
      </c>
      <c r="K1870" s="7">
        <f t="shared" si="653"/>
        <v>0.75517293460202384</v>
      </c>
      <c r="L1870" s="7">
        <f t="shared" si="653"/>
        <v>0.57393143029753813</v>
      </c>
      <c r="M1870" s="7">
        <f t="shared" si="653"/>
        <v>12.732215677390121</v>
      </c>
      <c r="N1870" s="7">
        <f t="shared" si="653"/>
        <v>0.6343452650657001</v>
      </c>
      <c r="O1870" s="7">
        <f t="shared" si="653"/>
        <v>9.469868599909379</v>
      </c>
      <c r="P1870" s="7">
        <f t="shared" si="653"/>
        <v>69.370185772541916</v>
      </c>
      <c r="Q1870" s="7">
        <f t="shared" si="653"/>
        <v>100</v>
      </c>
      <c r="R1870"/>
    </row>
    <row r="1871" spans="1:18" ht="14.25" x14ac:dyDescent="0.45">
      <c r="A1871" s="6">
        <v>655</v>
      </c>
      <c r="B1871" s="4"/>
      <c r="C1871" s="4" t="s">
        <v>10</v>
      </c>
      <c r="D1871" s="4" t="s">
        <v>6</v>
      </c>
      <c r="E1871" s="7">
        <f t="shared" ref="E1871:Q1871" si="654">E665/$Q665*100</f>
        <v>18.181818181818183</v>
      </c>
      <c r="F1871" s="7">
        <f t="shared" si="654"/>
        <v>4.594330400782014</v>
      </c>
      <c r="G1871" s="7">
        <f t="shared" si="654"/>
        <v>10.068426197458455</v>
      </c>
      <c r="H1871" s="7">
        <f t="shared" si="654"/>
        <v>4.1055718475073313</v>
      </c>
      <c r="I1871" s="7">
        <f t="shared" si="654"/>
        <v>24.242424242424242</v>
      </c>
      <c r="J1871" s="7">
        <f t="shared" si="654"/>
        <v>20.43010752688172</v>
      </c>
      <c r="K1871" s="7">
        <f t="shared" si="654"/>
        <v>5.0830889540566959</v>
      </c>
      <c r="L1871" s="7">
        <f t="shared" si="654"/>
        <v>3.519061583577713</v>
      </c>
      <c r="M1871" s="7">
        <f t="shared" si="654"/>
        <v>12.218963831867057</v>
      </c>
      <c r="N1871" s="7">
        <f t="shared" si="654"/>
        <v>7.9178885630498534</v>
      </c>
      <c r="O1871" s="7">
        <f t="shared" si="654"/>
        <v>16.03128054740958</v>
      </c>
      <c r="P1871" s="7">
        <f t="shared" si="654"/>
        <v>30.889540566959923</v>
      </c>
      <c r="Q1871" s="7">
        <f t="shared" si="654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7</v>
      </c>
      <c r="E1872" s="7">
        <f t="shared" ref="E1872:Q1872" si="655">E666/$Q666*100</f>
        <v>41.38240574506284</v>
      </c>
      <c r="F1872" s="7">
        <f t="shared" si="655"/>
        <v>6.9120287253141832</v>
      </c>
      <c r="G1872" s="7">
        <f t="shared" si="655"/>
        <v>5.7450628366247756</v>
      </c>
      <c r="H1872" s="7">
        <f t="shared" si="655"/>
        <v>4.9371633752244168</v>
      </c>
      <c r="I1872" s="7">
        <f t="shared" si="655"/>
        <v>20.287253141831236</v>
      </c>
      <c r="J1872" s="7">
        <f t="shared" si="655"/>
        <v>14.362657091561939</v>
      </c>
      <c r="K1872" s="7">
        <f t="shared" si="655"/>
        <v>4.2190305206463199</v>
      </c>
      <c r="L1872" s="7">
        <f t="shared" si="655"/>
        <v>4.5780969479353679</v>
      </c>
      <c r="M1872" s="7">
        <f t="shared" si="655"/>
        <v>15.260323159784562</v>
      </c>
      <c r="N1872" s="7">
        <f t="shared" si="655"/>
        <v>4.8473967684021542</v>
      </c>
      <c r="O1872" s="7">
        <f t="shared" si="655"/>
        <v>18.13285457809695</v>
      </c>
      <c r="P1872" s="7">
        <f t="shared" si="655"/>
        <v>28.007181328545784</v>
      </c>
      <c r="Q1872" s="7">
        <f t="shared" si="655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56">E667/$Q667*100</f>
        <v>30.402245088868103</v>
      </c>
      <c r="F1873" s="7">
        <f t="shared" si="656"/>
        <v>5.9401309635173059</v>
      </c>
      <c r="G1873" s="7">
        <f t="shared" si="656"/>
        <v>7.9981290926099149</v>
      </c>
      <c r="H1873" s="7">
        <f t="shared" si="656"/>
        <v>4.5837231057062677</v>
      </c>
      <c r="I1873" s="7">
        <f t="shared" si="656"/>
        <v>22.357343311506082</v>
      </c>
      <c r="J1873" s="7">
        <f t="shared" si="656"/>
        <v>17.25912067352666</v>
      </c>
      <c r="K1873" s="7">
        <f t="shared" si="656"/>
        <v>4.5369504209541622</v>
      </c>
      <c r="L1873" s="7">
        <f t="shared" si="656"/>
        <v>3.9289055191768005</v>
      </c>
      <c r="M1873" s="7">
        <f t="shared" si="656"/>
        <v>14.031805425631431</v>
      </c>
      <c r="N1873" s="7">
        <f t="shared" si="656"/>
        <v>6.2207670720299344</v>
      </c>
      <c r="O1873" s="7">
        <f t="shared" si="656"/>
        <v>17.072029934518241</v>
      </c>
      <c r="P1873" s="7">
        <f t="shared" si="656"/>
        <v>29.186155285313376</v>
      </c>
      <c r="Q1873" s="7">
        <f t="shared" si="656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6</v>
      </c>
      <c r="E1874" s="7">
        <f t="shared" ref="E1874:Q1874" si="657">E668/$Q668*100</f>
        <v>7.9681274900398407</v>
      </c>
      <c r="F1874" s="7">
        <f t="shared" si="657"/>
        <v>2.5076165924537146</v>
      </c>
      <c r="G1874" s="7">
        <f t="shared" si="657"/>
        <v>3.2575580032809937</v>
      </c>
      <c r="H1874" s="7">
        <f t="shared" si="657"/>
        <v>1.1014764471525662</v>
      </c>
      <c r="I1874" s="7">
        <f t="shared" si="657"/>
        <v>9.7726740098429818</v>
      </c>
      <c r="J1874" s="7">
        <f t="shared" si="657"/>
        <v>7.4994141082727905</v>
      </c>
      <c r="K1874" s="7">
        <f t="shared" si="657"/>
        <v>1.687368174361378</v>
      </c>
      <c r="L1874" s="7">
        <f t="shared" si="657"/>
        <v>1.1249121162409188</v>
      </c>
      <c r="M1874" s="7">
        <f t="shared" si="657"/>
        <v>10.452308413405202</v>
      </c>
      <c r="N1874" s="7">
        <f t="shared" si="657"/>
        <v>2.531052261542067</v>
      </c>
      <c r="O1874" s="7">
        <f t="shared" si="657"/>
        <v>9.7961096789313338</v>
      </c>
      <c r="P1874" s="7">
        <f t="shared" si="657"/>
        <v>63.815326927583783</v>
      </c>
      <c r="Q1874" s="7">
        <f t="shared" si="657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7</v>
      </c>
      <c r="E1875" s="7">
        <f t="shared" ref="E1875:Q1875" si="658">E669/$Q669*100</f>
        <v>18.288518992744347</v>
      </c>
      <c r="F1875" s="7">
        <f t="shared" si="658"/>
        <v>4.3960734101579169</v>
      </c>
      <c r="G1875" s="7">
        <f t="shared" si="658"/>
        <v>2.9876227059325648</v>
      </c>
      <c r="H1875" s="7">
        <f t="shared" si="658"/>
        <v>1.1523687580025608</v>
      </c>
      <c r="I1875" s="7">
        <f t="shared" si="658"/>
        <v>8.2586427656850194</v>
      </c>
      <c r="J1875" s="7">
        <f t="shared" si="658"/>
        <v>4.929577464788732</v>
      </c>
      <c r="K1875" s="7">
        <f t="shared" si="658"/>
        <v>1.6005121638924455</v>
      </c>
      <c r="L1875" s="7">
        <f t="shared" si="658"/>
        <v>1.5364916773367476</v>
      </c>
      <c r="M1875" s="7">
        <f t="shared" si="658"/>
        <v>15.044814340588989</v>
      </c>
      <c r="N1875" s="7">
        <f t="shared" si="658"/>
        <v>1.3871105420401195</v>
      </c>
      <c r="O1875" s="7">
        <f t="shared" si="658"/>
        <v>12.27059325650875</v>
      </c>
      <c r="P1875" s="7">
        <f t="shared" si="658"/>
        <v>57.04225352112676</v>
      </c>
      <c r="Q1875" s="7">
        <f t="shared" si="658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59">E670/$Q670*100</f>
        <v>13.399642378185069</v>
      </c>
      <c r="F1876" s="7">
        <f t="shared" si="659"/>
        <v>3.4421099687080909</v>
      </c>
      <c r="G1876" s="7">
        <f t="shared" si="659"/>
        <v>3.1627179257934737</v>
      </c>
      <c r="H1876" s="7">
        <f t="shared" si="659"/>
        <v>1.1734465802413947</v>
      </c>
      <c r="I1876" s="7">
        <f t="shared" si="659"/>
        <v>8.9070183281180153</v>
      </c>
      <c r="J1876" s="7">
        <f t="shared" si="659"/>
        <v>6.2248547161376848</v>
      </c>
      <c r="K1876" s="7">
        <f t="shared" si="659"/>
        <v>1.6651765757711219</v>
      </c>
      <c r="L1876" s="7">
        <f t="shared" si="659"/>
        <v>1.3522574877067501</v>
      </c>
      <c r="M1876" s="7">
        <f t="shared" si="659"/>
        <v>12.863209655789005</v>
      </c>
      <c r="N1876" s="7">
        <f t="shared" si="659"/>
        <v>1.9780956638354941</v>
      </c>
      <c r="O1876" s="7">
        <f t="shared" si="659"/>
        <v>11.097451944568618</v>
      </c>
      <c r="P1876" s="7">
        <f t="shared" si="659"/>
        <v>60.248100134108185</v>
      </c>
      <c r="Q1876" s="7">
        <f t="shared" si="659"/>
        <v>100</v>
      </c>
      <c r="R1876"/>
    </row>
    <row r="1877" spans="1:18" ht="14.25" x14ac:dyDescent="0.45">
      <c r="A1877" s="6">
        <v>661</v>
      </c>
      <c r="B1877" s="4" t="s">
        <v>94</v>
      </c>
      <c r="C1877" s="4" t="s">
        <v>5</v>
      </c>
      <c r="D1877" s="4" t="s">
        <v>6</v>
      </c>
      <c r="E1877" s="7">
        <f t="shared" ref="E1877:Q1877" si="660">E671/$Q671*100</f>
        <v>0</v>
      </c>
      <c r="F1877" s="7">
        <f t="shared" si="660"/>
        <v>0</v>
      </c>
      <c r="G1877" s="7">
        <f t="shared" si="660"/>
        <v>0</v>
      </c>
      <c r="H1877" s="7">
        <f t="shared" si="660"/>
        <v>0</v>
      </c>
      <c r="I1877" s="7">
        <f t="shared" si="660"/>
        <v>0</v>
      </c>
      <c r="J1877" s="7">
        <f t="shared" si="660"/>
        <v>0</v>
      </c>
      <c r="K1877" s="7">
        <f t="shared" si="660"/>
        <v>0</v>
      </c>
      <c r="L1877" s="7">
        <f t="shared" si="660"/>
        <v>0</v>
      </c>
      <c r="M1877" s="7">
        <f t="shared" si="660"/>
        <v>0</v>
      </c>
      <c r="N1877" s="7">
        <f t="shared" si="660"/>
        <v>0</v>
      </c>
      <c r="O1877" s="7">
        <f t="shared" si="660"/>
        <v>0</v>
      </c>
      <c r="P1877" s="7">
        <f t="shared" si="660"/>
        <v>95.918367346938766</v>
      </c>
      <c r="Q1877" s="7">
        <f t="shared" si="660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7</v>
      </c>
      <c r="E1878" s="7">
        <f t="shared" ref="E1878:Q1878" si="661">E672/$Q672*100</f>
        <v>0</v>
      </c>
      <c r="F1878" s="7">
        <f t="shared" si="661"/>
        <v>7.5471698113207548</v>
      </c>
      <c r="G1878" s="7">
        <f t="shared" si="661"/>
        <v>0</v>
      </c>
      <c r="H1878" s="7">
        <f t="shared" si="661"/>
        <v>0</v>
      </c>
      <c r="I1878" s="7">
        <f t="shared" si="661"/>
        <v>0</v>
      </c>
      <c r="J1878" s="7">
        <f t="shared" si="661"/>
        <v>0</v>
      </c>
      <c r="K1878" s="7">
        <f t="shared" si="661"/>
        <v>0</v>
      </c>
      <c r="L1878" s="7">
        <f t="shared" si="661"/>
        <v>0</v>
      </c>
      <c r="M1878" s="7">
        <f t="shared" si="661"/>
        <v>0</v>
      </c>
      <c r="N1878" s="7">
        <f t="shared" si="661"/>
        <v>0</v>
      </c>
      <c r="O1878" s="7">
        <f t="shared" si="661"/>
        <v>13.20754716981132</v>
      </c>
      <c r="P1878" s="7">
        <f t="shared" si="661"/>
        <v>81.132075471698116</v>
      </c>
      <c r="Q1878" s="7">
        <f t="shared" si="661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62">E673/$Q673*100</f>
        <v>0</v>
      </c>
      <c r="F1879" s="7">
        <f t="shared" si="662"/>
        <v>3.0612244897959182</v>
      </c>
      <c r="G1879" s="7">
        <f t="shared" si="662"/>
        <v>0</v>
      </c>
      <c r="H1879" s="7">
        <f t="shared" si="662"/>
        <v>0</v>
      </c>
      <c r="I1879" s="7">
        <f t="shared" si="662"/>
        <v>0</v>
      </c>
      <c r="J1879" s="7">
        <f t="shared" si="662"/>
        <v>0</v>
      </c>
      <c r="K1879" s="7">
        <f t="shared" si="662"/>
        <v>0</v>
      </c>
      <c r="L1879" s="7">
        <f t="shared" si="662"/>
        <v>0</v>
      </c>
      <c r="M1879" s="7">
        <f t="shared" si="662"/>
        <v>0</v>
      </c>
      <c r="N1879" s="7">
        <f t="shared" si="662"/>
        <v>0</v>
      </c>
      <c r="O1879" s="7">
        <f t="shared" si="662"/>
        <v>7.1428571428571423</v>
      </c>
      <c r="P1879" s="7">
        <f t="shared" si="662"/>
        <v>95.918367346938766</v>
      </c>
      <c r="Q1879" s="7">
        <f t="shared" si="662"/>
        <v>100</v>
      </c>
      <c r="R1879"/>
    </row>
    <row r="1880" spans="1:18" ht="14.25" x14ac:dyDescent="0.45">
      <c r="A1880" s="6">
        <v>664</v>
      </c>
      <c r="B1880" s="4"/>
      <c r="C1880" s="4" t="s">
        <v>8</v>
      </c>
      <c r="D1880" s="4" t="s">
        <v>6</v>
      </c>
      <c r="E1880" s="7">
        <f t="shared" ref="E1880:Q1880" si="663">E674/$Q674*100</f>
        <v>0</v>
      </c>
      <c r="F1880" s="7">
        <f t="shared" si="663"/>
        <v>5.1724137931034484</v>
      </c>
      <c r="G1880" s="7">
        <f t="shared" si="663"/>
        <v>0</v>
      </c>
      <c r="H1880" s="7">
        <f t="shared" si="663"/>
        <v>0</v>
      </c>
      <c r="I1880" s="7">
        <f t="shared" si="663"/>
        <v>0</v>
      </c>
      <c r="J1880" s="7">
        <f t="shared" si="663"/>
        <v>0</v>
      </c>
      <c r="K1880" s="7">
        <f t="shared" si="663"/>
        <v>0</v>
      </c>
      <c r="L1880" s="7">
        <f t="shared" si="663"/>
        <v>0</v>
      </c>
      <c r="M1880" s="7">
        <f t="shared" si="663"/>
        <v>3.4482758620689653</v>
      </c>
      <c r="N1880" s="7">
        <f t="shared" si="663"/>
        <v>0</v>
      </c>
      <c r="O1880" s="7">
        <f t="shared" si="663"/>
        <v>2.5862068965517242</v>
      </c>
      <c r="P1880" s="7">
        <f t="shared" si="663"/>
        <v>92.241379310344826</v>
      </c>
      <c r="Q1880" s="7">
        <f t="shared" si="663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7</v>
      </c>
      <c r="E1881" s="7">
        <f t="shared" ref="E1881:Q1881" si="664">E675/$Q675*100</f>
        <v>0</v>
      </c>
      <c r="F1881" s="7">
        <f t="shared" si="664"/>
        <v>7.8260869565217401</v>
      </c>
      <c r="G1881" s="7">
        <f t="shared" si="664"/>
        <v>0</v>
      </c>
      <c r="H1881" s="7">
        <f t="shared" si="664"/>
        <v>0</v>
      </c>
      <c r="I1881" s="7">
        <f t="shared" si="664"/>
        <v>2.6086956521739131</v>
      </c>
      <c r="J1881" s="7">
        <f t="shared" si="664"/>
        <v>0</v>
      </c>
      <c r="K1881" s="7">
        <f t="shared" si="664"/>
        <v>0</v>
      </c>
      <c r="L1881" s="7">
        <f t="shared" si="664"/>
        <v>0</v>
      </c>
      <c r="M1881" s="7">
        <f t="shared" si="664"/>
        <v>6.9565217391304346</v>
      </c>
      <c r="N1881" s="7">
        <f t="shared" si="664"/>
        <v>0</v>
      </c>
      <c r="O1881" s="7">
        <f t="shared" si="664"/>
        <v>5.2173913043478262</v>
      </c>
      <c r="P1881" s="7">
        <f t="shared" si="664"/>
        <v>88.695652173913047</v>
      </c>
      <c r="Q1881" s="7">
        <f t="shared" si="664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65">E676/$Q676*100</f>
        <v>1.3043478260869565</v>
      </c>
      <c r="F1882" s="7">
        <f t="shared" si="665"/>
        <v>5.2173913043478262</v>
      </c>
      <c r="G1882" s="7">
        <f t="shared" si="665"/>
        <v>0</v>
      </c>
      <c r="H1882" s="7">
        <f t="shared" si="665"/>
        <v>0</v>
      </c>
      <c r="I1882" s="7">
        <f t="shared" si="665"/>
        <v>1.3043478260869565</v>
      </c>
      <c r="J1882" s="7">
        <f t="shared" si="665"/>
        <v>0</v>
      </c>
      <c r="K1882" s="7">
        <f t="shared" si="665"/>
        <v>0</v>
      </c>
      <c r="L1882" s="7">
        <f t="shared" si="665"/>
        <v>0</v>
      </c>
      <c r="M1882" s="7">
        <f t="shared" si="665"/>
        <v>6.0869565217391308</v>
      </c>
      <c r="N1882" s="7">
        <f t="shared" si="665"/>
        <v>0</v>
      </c>
      <c r="O1882" s="7">
        <f t="shared" si="665"/>
        <v>2.1739130434782608</v>
      </c>
      <c r="P1882" s="7">
        <f t="shared" si="665"/>
        <v>90.434782608695656</v>
      </c>
      <c r="Q1882" s="7">
        <f t="shared" si="665"/>
        <v>100</v>
      </c>
      <c r="R1882"/>
    </row>
    <row r="1883" spans="1:18" ht="14.25" x14ac:dyDescent="0.45">
      <c r="A1883" s="6">
        <v>667</v>
      </c>
      <c r="B1883" s="4"/>
      <c r="C1883" s="4" t="s">
        <v>9</v>
      </c>
      <c r="D1883" s="4" t="s">
        <v>6</v>
      </c>
      <c r="E1883" s="7">
        <f t="shared" ref="E1883:Q1883" si="666">E677/$Q677*100</f>
        <v>5.6461731493099121</v>
      </c>
      <c r="F1883" s="7">
        <f t="shared" si="666"/>
        <v>3.0112923462986196</v>
      </c>
      <c r="G1883" s="7">
        <f t="shared" si="666"/>
        <v>2.1329987452948558</v>
      </c>
      <c r="H1883" s="7">
        <f t="shared" si="666"/>
        <v>0</v>
      </c>
      <c r="I1883" s="7">
        <f t="shared" si="666"/>
        <v>5.1024675867837725</v>
      </c>
      <c r="J1883" s="7">
        <f t="shared" si="666"/>
        <v>3.9314094521120868</v>
      </c>
      <c r="K1883" s="7">
        <f t="shared" si="666"/>
        <v>0.54370556252613966</v>
      </c>
      <c r="L1883" s="7">
        <f t="shared" si="666"/>
        <v>0.54370556252613966</v>
      </c>
      <c r="M1883" s="7">
        <f t="shared" si="666"/>
        <v>6.1898787118360517</v>
      </c>
      <c r="N1883" s="7">
        <f t="shared" si="666"/>
        <v>1.0037641154328731</v>
      </c>
      <c r="O1883" s="7">
        <f t="shared" si="666"/>
        <v>7.5282308657465489</v>
      </c>
      <c r="P1883" s="7">
        <f t="shared" si="666"/>
        <v>73.81848598912589</v>
      </c>
      <c r="Q1883" s="7">
        <f t="shared" si="666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7</v>
      </c>
      <c r="E1884" s="7">
        <f t="shared" ref="E1884:Q1884" si="667">E678/$Q678*100</f>
        <v>10.750728862973762</v>
      </c>
      <c r="F1884" s="7">
        <f t="shared" si="667"/>
        <v>3.389212827988338</v>
      </c>
      <c r="G1884" s="7">
        <f t="shared" si="667"/>
        <v>3.2069970845481048</v>
      </c>
      <c r="H1884" s="7">
        <f t="shared" si="667"/>
        <v>0.10932944606413994</v>
      </c>
      <c r="I1884" s="7">
        <f t="shared" si="667"/>
        <v>4.3731778425655978</v>
      </c>
      <c r="J1884" s="7">
        <f t="shared" si="667"/>
        <v>2.1137026239067054</v>
      </c>
      <c r="K1884" s="7">
        <f t="shared" si="667"/>
        <v>0.58309037900874638</v>
      </c>
      <c r="L1884" s="7">
        <f t="shared" si="667"/>
        <v>1.129737609329446</v>
      </c>
      <c r="M1884" s="7">
        <f t="shared" si="667"/>
        <v>12.172011661807581</v>
      </c>
      <c r="N1884" s="7">
        <f t="shared" si="667"/>
        <v>0.6559766763848397</v>
      </c>
      <c r="O1884" s="7">
        <f t="shared" si="667"/>
        <v>9.5845481049562675</v>
      </c>
      <c r="P1884" s="7">
        <f t="shared" si="667"/>
        <v>67.930029154518948</v>
      </c>
      <c r="Q1884" s="7">
        <f t="shared" si="667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68">E679/$Q679*100</f>
        <v>8.4356127021235139</v>
      </c>
      <c r="F1885" s="7">
        <f t="shared" si="668"/>
        <v>3.2339762322228718</v>
      </c>
      <c r="G1885" s="7">
        <f t="shared" si="668"/>
        <v>2.6300409117475163</v>
      </c>
      <c r="H1885" s="7">
        <f t="shared" si="668"/>
        <v>5.8445353594389245E-2</v>
      </c>
      <c r="I1885" s="7">
        <f t="shared" si="668"/>
        <v>4.7925189947399183</v>
      </c>
      <c r="J1885" s="7">
        <f t="shared" si="668"/>
        <v>3.0001948178453146</v>
      </c>
      <c r="K1885" s="7">
        <f t="shared" si="668"/>
        <v>0.70134424313267096</v>
      </c>
      <c r="L1885" s="7">
        <f t="shared" si="668"/>
        <v>0.99357101110461721</v>
      </c>
      <c r="M1885" s="7">
        <f t="shared" si="668"/>
        <v>9.5071108513539837</v>
      </c>
      <c r="N1885" s="7">
        <f t="shared" si="668"/>
        <v>0.79875316578998634</v>
      </c>
      <c r="O1885" s="7">
        <f t="shared" si="668"/>
        <v>8.6888759010325352</v>
      </c>
      <c r="P1885" s="7">
        <f t="shared" si="668"/>
        <v>70.582505357490746</v>
      </c>
      <c r="Q1885" s="7">
        <f t="shared" si="668"/>
        <v>100</v>
      </c>
      <c r="R1885"/>
    </row>
    <row r="1886" spans="1:18" ht="14.25" x14ac:dyDescent="0.45">
      <c r="A1886" s="6">
        <v>670</v>
      </c>
      <c r="B1886" s="4"/>
      <c r="C1886" s="4" t="s">
        <v>10</v>
      </c>
      <c r="D1886" s="4" t="s">
        <v>6</v>
      </c>
      <c r="E1886" s="7">
        <f t="shared" ref="E1886:Q1886" si="669">E680/$Q680*100</f>
        <v>17.265680056377729</v>
      </c>
      <c r="F1886" s="7">
        <f t="shared" si="669"/>
        <v>4.7921071176885128</v>
      </c>
      <c r="G1886" s="7">
        <f t="shared" si="669"/>
        <v>9.231853417899929</v>
      </c>
      <c r="H1886" s="7">
        <f t="shared" si="669"/>
        <v>4.3692741367159966</v>
      </c>
      <c r="I1886" s="7">
        <f t="shared" si="669"/>
        <v>22.339675828047923</v>
      </c>
      <c r="J1886" s="7">
        <f t="shared" si="669"/>
        <v>20.859760394644116</v>
      </c>
      <c r="K1886" s="7">
        <f t="shared" si="669"/>
        <v>4.439746300211417</v>
      </c>
      <c r="L1886" s="7">
        <f t="shared" si="669"/>
        <v>4.439746300211417</v>
      </c>
      <c r="M1886" s="7">
        <f t="shared" si="669"/>
        <v>8.597603946441156</v>
      </c>
      <c r="N1886" s="7">
        <f t="shared" si="669"/>
        <v>5.6377730796335452</v>
      </c>
      <c r="O1886" s="7">
        <f t="shared" si="669"/>
        <v>14.235377026074699</v>
      </c>
      <c r="P1886" s="7">
        <f t="shared" si="669"/>
        <v>37.138830162085981</v>
      </c>
      <c r="Q1886" s="7">
        <f t="shared" si="669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7</v>
      </c>
      <c r="E1887" s="7">
        <f t="shared" ref="E1887:Q1887" si="670">E681/$Q681*100</f>
        <v>38.07531380753138</v>
      </c>
      <c r="F1887" s="7">
        <f t="shared" si="670"/>
        <v>7.4118350268977879</v>
      </c>
      <c r="G1887" s="7">
        <f t="shared" si="670"/>
        <v>7.770472205618649</v>
      </c>
      <c r="H1887" s="7">
        <f t="shared" si="670"/>
        <v>5.5588762701733412</v>
      </c>
      <c r="I1887" s="7">
        <f t="shared" si="670"/>
        <v>21.219366407650927</v>
      </c>
      <c r="J1887" s="7">
        <f t="shared" si="670"/>
        <v>14.225941422594143</v>
      </c>
      <c r="K1887" s="7">
        <f t="shared" si="670"/>
        <v>4.0047818290496116</v>
      </c>
      <c r="L1887" s="7">
        <f t="shared" si="670"/>
        <v>2.8690974297668861</v>
      </c>
      <c r="M1887" s="7">
        <f t="shared" si="670"/>
        <v>12.432755528989839</v>
      </c>
      <c r="N1887" s="7">
        <f t="shared" si="670"/>
        <v>4.3036461446503287</v>
      </c>
      <c r="O1887" s="7">
        <f t="shared" si="670"/>
        <v>17.453676031081887</v>
      </c>
      <c r="P1887" s="7">
        <f t="shared" si="670"/>
        <v>29.886431560071731</v>
      </c>
      <c r="Q1887" s="7">
        <f t="shared" si="670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71">E682/$Q682*100</f>
        <v>28.603749191984484</v>
      </c>
      <c r="F1888" s="7">
        <f t="shared" si="671"/>
        <v>6.1409179056237875</v>
      </c>
      <c r="G1888" s="7">
        <f t="shared" si="671"/>
        <v>8.6296056884292174</v>
      </c>
      <c r="H1888" s="7">
        <f t="shared" si="671"/>
        <v>4.9773755656108598</v>
      </c>
      <c r="I1888" s="7">
        <f t="shared" si="671"/>
        <v>21.945701357466064</v>
      </c>
      <c r="J1888" s="7">
        <f t="shared" si="671"/>
        <v>17.162249515190691</v>
      </c>
      <c r="K1888" s="7">
        <f t="shared" si="671"/>
        <v>4.1370394311570777</v>
      </c>
      <c r="L1888" s="7">
        <f t="shared" si="671"/>
        <v>3.5229476405946993</v>
      </c>
      <c r="M1888" s="7">
        <f t="shared" si="671"/>
        <v>10.730446024563671</v>
      </c>
      <c r="N1888" s="7">
        <f t="shared" si="671"/>
        <v>4.9773755656108598</v>
      </c>
      <c r="O1888" s="7">
        <f t="shared" si="671"/>
        <v>15.934065934065933</v>
      </c>
      <c r="P1888" s="7">
        <f t="shared" si="671"/>
        <v>33.322559793148024</v>
      </c>
      <c r="Q1888" s="7">
        <f t="shared" si="671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6</v>
      </c>
      <c r="E1889" s="7">
        <f t="shared" ref="E1889:Q1889" si="672">E683/$Q683*100</f>
        <v>9.5800854915765647</v>
      </c>
      <c r="F1889" s="7">
        <f t="shared" si="672"/>
        <v>3.6711088760372141</v>
      </c>
      <c r="G1889" s="7">
        <f t="shared" si="672"/>
        <v>4.5763138043751574</v>
      </c>
      <c r="H1889" s="7">
        <f t="shared" si="672"/>
        <v>1.760120693990445</v>
      </c>
      <c r="I1889" s="7">
        <f t="shared" si="672"/>
        <v>11.239627860196128</v>
      </c>
      <c r="J1889" s="7">
        <f t="shared" si="672"/>
        <v>9.8566758863464923</v>
      </c>
      <c r="K1889" s="7">
        <f t="shared" si="672"/>
        <v>2.0367110887603719</v>
      </c>
      <c r="L1889" s="7">
        <f t="shared" si="672"/>
        <v>1.9361327633894896</v>
      </c>
      <c r="M1889" s="7">
        <f t="shared" si="672"/>
        <v>6.9147598692481775</v>
      </c>
      <c r="N1889" s="7">
        <f t="shared" si="672"/>
        <v>2.5647472969575058</v>
      </c>
      <c r="O1889" s="7">
        <f t="shared" si="672"/>
        <v>9.6303746542620061</v>
      </c>
      <c r="P1889" s="7">
        <f t="shared" si="672"/>
        <v>61.679658033693741</v>
      </c>
      <c r="Q1889" s="7">
        <f t="shared" si="672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7</v>
      </c>
      <c r="E1890" s="7">
        <f t="shared" ref="E1890:Q1890" si="673">E684/$Q684*100</f>
        <v>20.362287210824967</v>
      </c>
      <c r="F1890" s="7">
        <f t="shared" si="673"/>
        <v>4.8668703622872105</v>
      </c>
      <c r="G1890" s="7">
        <f t="shared" si="673"/>
        <v>4.7795722391968578</v>
      </c>
      <c r="H1890" s="7">
        <f t="shared" si="673"/>
        <v>2.1169794849410737</v>
      </c>
      <c r="I1890" s="7">
        <f t="shared" si="673"/>
        <v>10.453950240069839</v>
      </c>
      <c r="J1890" s="7">
        <f t="shared" si="673"/>
        <v>6.3727629855958092</v>
      </c>
      <c r="K1890" s="7">
        <f t="shared" si="673"/>
        <v>1.8769096464426014</v>
      </c>
      <c r="L1890" s="7">
        <f t="shared" si="673"/>
        <v>1.6804888694893061</v>
      </c>
      <c r="M1890" s="7">
        <f t="shared" si="673"/>
        <v>12.090790048013968</v>
      </c>
      <c r="N1890" s="7">
        <f t="shared" si="673"/>
        <v>2.0951549541684855</v>
      </c>
      <c r="O1890" s="7">
        <f t="shared" si="673"/>
        <v>12.330859886512439</v>
      </c>
      <c r="P1890" s="7">
        <f t="shared" si="673"/>
        <v>54.757747708424262</v>
      </c>
      <c r="Q1890" s="7">
        <f t="shared" si="673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74">E685/$Q685*100</f>
        <v>15.395397733909592</v>
      </c>
      <c r="F1891" s="7">
        <f t="shared" si="674"/>
        <v>4.3219250087606591</v>
      </c>
      <c r="G1891" s="7">
        <f t="shared" si="674"/>
        <v>4.7190748744305573</v>
      </c>
      <c r="H1891" s="7">
        <f t="shared" si="674"/>
        <v>1.8923023011330451</v>
      </c>
      <c r="I1891" s="7">
        <f t="shared" si="674"/>
        <v>10.781450765097535</v>
      </c>
      <c r="J1891" s="7">
        <f t="shared" si="674"/>
        <v>8.0247634622123591</v>
      </c>
      <c r="K1891" s="7">
        <f t="shared" si="674"/>
        <v>1.9156640579371567</v>
      </c>
      <c r="L1891" s="7">
        <f t="shared" si="674"/>
        <v>1.8338979091227658</v>
      </c>
      <c r="M1891" s="7">
        <f t="shared" si="674"/>
        <v>9.7301717089125113</v>
      </c>
      <c r="N1891" s="7">
        <f t="shared" si="674"/>
        <v>2.2894521668029433</v>
      </c>
      <c r="O1891" s="7">
        <f t="shared" si="674"/>
        <v>11.143557995561267</v>
      </c>
      <c r="P1891" s="7">
        <f t="shared" si="674"/>
        <v>57.867071603784602</v>
      </c>
      <c r="Q1891" s="7">
        <f t="shared" si="674"/>
        <v>100</v>
      </c>
      <c r="R1891"/>
    </row>
    <row r="1892" spans="1:18" ht="14.25" x14ac:dyDescent="0.45">
      <c r="A1892" s="6">
        <v>676</v>
      </c>
      <c r="B1892" s="4" t="s">
        <v>95</v>
      </c>
      <c r="C1892" s="4" t="s">
        <v>5</v>
      </c>
      <c r="D1892" s="4" t="s">
        <v>6</v>
      </c>
      <c r="E1892" s="7">
        <f t="shared" ref="E1892:Q1892" si="675">E686/$Q686*100</f>
        <v>0</v>
      </c>
      <c r="F1892" s="7">
        <f t="shared" si="675"/>
        <v>5.9523809523809517</v>
      </c>
      <c r="G1892" s="7">
        <f t="shared" si="675"/>
        <v>0</v>
      </c>
      <c r="H1892" s="7">
        <f t="shared" si="675"/>
        <v>0</v>
      </c>
      <c r="I1892" s="7">
        <f t="shared" si="675"/>
        <v>0</v>
      </c>
      <c r="J1892" s="7">
        <f t="shared" si="675"/>
        <v>0</v>
      </c>
      <c r="K1892" s="7">
        <f t="shared" si="675"/>
        <v>0</v>
      </c>
      <c r="L1892" s="7">
        <f t="shared" si="675"/>
        <v>0</v>
      </c>
      <c r="M1892" s="7">
        <f t="shared" si="675"/>
        <v>0</v>
      </c>
      <c r="N1892" s="7">
        <f t="shared" si="675"/>
        <v>0</v>
      </c>
      <c r="O1892" s="7">
        <f t="shared" si="675"/>
        <v>8.3333333333333321</v>
      </c>
      <c r="P1892" s="7">
        <f t="shared" si="675"/>
        <v>89.285714285714292</v>
      </c>
      <c r="Q1892" s="7">
        <f t="shared" si="675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7</v>
      </c>
      <c r="E1893" s="7">
        <f t="shared" ref="E1893:Q1893" si="676">E687/$Q687*100</f>
        <v>0</v>
      </c>
      <c r="F1893" s="7">
        <f t="shared" si="676"/>
        <v>6.25</v>
      </c>
      <c r="G1893" s="7">
        <f t="shared" si="676"/>
        <v>0</v>
      </c>
      <c r="H1893" s="7">
        <f t="shared" si="676"/>
        <v>0</v>
      </c>
      <c r="I1893" s="7">
        <f t="shared" si="676"/>
        <v>0</v>
      </c>
      <c r="J1893" s="7">
        <f t="shared" si="676"/>
        <v>0</v>
      </c>
      <c r="K1893" s="7">
        <f t="shared" si="676"/>
        <v>0</v>
      </c>
      <c r="L1893" s="7">
        <f t="shared" si="676"/>
        <v>0</v>
      </c>
      <c r="M1893" s="7">
        <f t="shared" si="676"/>
        <v>9.375</v>
      </c>
      <c r="N1893" s="7">
        <f t="shared" si="676"/>
        <v>0</v>
      </c>
      <c r="O1893" s="7">
        <f t="shared" si="676"/>
        <v>0</v>
      </c>
      <c r="P1893" s="7">
        <f t="shared" si="676"/>
        <v>85.9375</v>
      </c>
      <c r="Q1893" s="7">
        <f t="shared" si="676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77">E688/$Q688*100</f>
        <v>0</v>
      </c>
      <c r="F1894" s="7">
        <f t="shared" si="677"/>
        <v>6.5359477124183014</v>
      </c>
      <c r="G1894" s="7">
        <f t="shared" si="677"/>
        <v>0</v>
      </c>
      <c r="H1894" s="7">
        <f t="shared" si="677"/>
        <v>0</v>
      </c>
      <c r="I1894" s="7">
        <f t="shared" si="677"/>
        <v>0</v>
      </c>
      <c r="J1894" s="7">
        <f t="shared" si="677"/>
        <v>0</v>
      </c>
      <c r="K1894" s="7">
        <f t="shared" si="677"/>
        <v>0</v>
      </c>
      <c r="L1894" s="7">
        <f t="shared" si="677"/>
        <v>0</v>
      </c>
      <c r="M1894" s="7">
        <f t="shared" si="677"/>
        <v>1.9607843137254901</v>
      </c>
      <c r="N1894" s="7">
        <f t="shared" si="677"/>
        <v>0</v>
      </c>
      <c r="O1894" s="7">
        <f t="shared" si="677"/>
        <v>5.2287581699346406</v>
      </c>
      <c r="P1894" s="7">
        <f t="shared" si="677"/>
        <v>84.967320261437905</v>
      </c>
      <c r="Q1894" s="7">
        <f t="shared" si="677"/>
        <v>100</v>
      </c>
      <c r="R1894"/>
    </row>
    <row r="1895" spans="1:18" ht="14.25" x14ac:dyDescent="0.45">
      <c r="A1895" s="6">
        <v>679</v>
      </c>
      <c r="B1895" s="4"/>
      <c r="C1895" s="4" t="s">
        <v>8</v>
      </c>
      <c r="D1895" s="4" t="s">
        <v>6</v>
      </c>
      <c r="E1895" s="7">
        <f t="shared" ref="E1895:Q1895" si="678">E689/$Q689*100</f>
        <v>0</v>
      </c>
      <c r="F1895" s="7">
        <f t="shared" si="678"/>
        <v>3.8461538461538463</v>
      </c>
      <c r="G1895" s="7">
        <f t="shared" si="678"/>
        <v>0</v>
      </c>
      <c r="H1895" s="7">
        <f t="shared" si="678"/>
        <v>0</v>
      </c>
      <c r="I1895" s="7">
        <f t="shared" si="678"/>
        <v>0</v>
      </c>
      <c r="J1895" s="7">
        <f t="shared" si="678"/>
        <v>0</v>
      </c>
      <c r="K1895" s="7">
        <f t="shared" si="678"/>
        <v>0</v>
      </c>
      <c r="L1895" s="7">
        <f t="shared" si="678"/>
        <v>0</v>
      </c>
      <c r="M1895" s="7">
        <f t="shared" si="678"/>
        <v>2.8846153846153846</v>
      </c>
      <c r="N1895" s="7">
        <f t="shared" si="678"/>
        <v>0</v>
      </c>
      <c r="O1895" s="7">
        <f t="shared" si="678"/>
        <v>2.8846153846153846</v>
      </c>
      <c r="P1895" s="7">
        <f t="shared" si="678"/>
        <v>79.807692307692307</v>
      </c>
      <c r="Q1895" s="7">
        <f t="shared" si="678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7</v>
      </c>
      <c r="E1896" s="7">
        <f t="shared" ref="E1896:Q1896" si="679">E690/$Q690*100</f>
        <v>0</v>
      </c>
      <c r="F1896" s="7">
        <f t="shared" si="679"/>
        <v>11.76470588235294</v>
      </c>
      <c r="G1896" s="7">
        <f t="shared" si="679"/>
        <v>0</v>
      </c>
      <c r="H1896" s="7">
        <f t="shared" si="679"/>
        <v>0</v>
      </c>
      <c r="I1896" s="7">
        <f t="shared" si="679"/>
        <v>0</v>
      </c>
      <c r="J1896" s="7">
        <f t="shared" si="679"/>
        <v>0</v>
      </c>
      <c r="K1896" s="7">
        <f t="shared" si="679"/>
        <v>0</v>
      </c>
      <c r="L1896" s="7">
        <f t="shared" si="679"/>
        <v>0</v>
      </c>
      <c r="M1896" s="7">
        <f t="shared" si="679"/>
        <v>9.4117647058823533</v>
      </c>
      <c r="N1896" s="7">
        <f t="shared" si="679"/>
        <v>0</v>
      </c>
      <c r="O1896" s="7">
        <f t="shared" si="679"/>
        <v>3.5294117647058822</v>
      </c>
      <c r="P1896" s="7">
        <f t="shared" si="679"/>
        <v>83.529411764705884</v>
      </c>
      <c r="Q1896" s="7">
        <f t="shared" si="679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80">E691/$Q691*100</f>
        <v>0</v>
      </c>
      <c r="F1897" s="7">
        <f t="shared" si="680"/>
        <v>6.9892473118279561</v>
      </c>
      <c r="G1897" s="7">
        <f t="shared" si="680"/>
        <v>0</v>
      </c>
      <c r="H1897" s="7">
        <f t="shared" si="680"/>
        <v>0</v>
      </c>
      <c r="I1897" s="7">
        <f t="shared" si="680"/>
        <v>0</v>
      </c>
      <c r="J1897" s="7">
        <f t="shared" si="680"/>
        <v>0</v>
      </c>
      <c r="K1897" s="7">
        <f t="shared" si="680"/>
        <v>0</v>
      </c>
      <c r="L1897" s="7">
        <f t="shared" si="680"/>
        <v>0</v>
      </c>
      <c r="M1897" s="7">
        <f t="shared" si="680"/>
        <v>3.763440860215054</v>
      </c>
      <c r="N1897" s="7">
        <f t="shared" si="680"/>
        <v>0</v>
      </c>
      <c r="O1897" s="7">
        <f t="shared" si="680"/>
        <v>4.3010752688172049</v>
      </c>
      <c r="P1897" s="7">
        <f t="shared" si="680"/>
        <v>83.333333333333343</v>
      </c>
      <c r="Q1897" s="7">
        <f t="shared" si="680"/>
        <v>100</v>
      </c>
      <c r="R1897"/>
    </row>
    <row r="1898" spans="1:18" ht="14.25" x14ac:dyDescent="0.45">
      <c r="A1898" s="6">
        <v>682</v>
      </c>
      <c r="B1898" s="4"/>
      <c r="C1898" s="4" t="s">
        <v>9</v>
      </c>
      <c r="D1898" s="4" t="s">
        <v>6</v>
      </c>
      <c r="E1898" s="7">
        <f t="shared" ref="E1898:Q1898" si="681">E692/$Q692*100</f>
        <v>3.874184886843115</v>
      </c>
      <c r="F1898" s="7">
        <f t="shared" si="681"/>
        <v>7.6716532412734946</v>
      </c>
      <c r="G1898" s="7">
        <f t="shared" si="681"/>
        <v>1.4959723820483315</v>
      </c>
      <c r="H1898" s="7">
        <f t="shared" si="681"/>
        <v>0</v>
      </c>
      <c r="I1898" s="7">
        <f t="shared" si="681"/>
        <v>6.4441887226697361</v>
      </c>
      <c r="J1898" s="7">
        <f t="shared" si="681"/>
        <v>2.2247794399693133</v>
      </c>
      <c r="K1898" s="7">
        <f t="shared" si="681"/>
        <v>0.61373225930187958</v>
      </c>
      <c r="L1898" s="7">
        <f t="shared" si="681"/>
        <v>0.26850786344457228</v>
      </c>
      <c r="M1898" s="7">
        <f t="shared" si="681"/>
        <v>6.9812044495588799</v>
      </c>
      <c r="N1898" s="7">
        <f t="shared" si="681"/>
        <v>0.53701572688914456</v>
      </c>
      <c r="O1898" s="7">
        <f t="shared" si="681"/>
        <v>8.1703107019562715</v>
      </c>
      <c r="P1898" s="7">
        <f t="shared" si="681"/>
        <v>70.732642884541619</v>
      </c>
      <c r="Q1898" s="7">
        <f t="shared" si="681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7</v>
      </c>
      <c r="E1899" s="7">
        <f t="shared" ref="E1899:Q1899" si="682">E693/$Q693*100</f>
        <v>8.3449235048678716</v>
      </c>
      <c r="F1899" s="7">
        <f t="shared" si="682"/>
        <v>9.9791376912378293</v>
      </c>
      <c r="G1899" s="7">
        <f t="shared" si="682"/>
        <v>2.1557719054242002</v>
      </c>
      <c r="H1899" s="7">
        <f t="shared" si="682"/>
        <v>0</v>
      </c>
      <c r="I1899" s="7">
        <f t="shared" si="682"/>
        <v>4.4158553546592492</v>
      </c>
      <c r="J1899" s="7">
        <f t="shared" si="682"/>
        <v>1.2517385257301807</v>
      </c>
      <c r="K1899" s="7">
        <f t="shared" si="682"/>
        <v>0.83449235048678716</v>
      </c>
      <c r="L1899" s="7">
        <f t="shared" si="682"/>
        <v>0.59109874826147424</v>
      </c>
      <c r="M1899" s="7">
        <f t="shared" si="682"/>
        <v>11.23087621696801</v>
      </c>
      <c r="N1899" s="7">
        <f t="shared" si="682"/>
        <v>0.48678720445062584</v>
      </c>
      <c r="O1899" s="7">
        <f t="shared" si="682"/>
        <v>11.717663421418637</v>
      </c>
      <c r="P1899" s="7">
        <f t="shared" si="682"/>
        <v>64.255910987482608</v>
      </c>
      <c r="Q1899" s="7">
        <f t="shared" si="682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683">E694/$Q694*100</f>
        <v>6.1406705539358599</v>
      </c>
      <c r="F1900" s="7">
        <f t="shared" si="683"/>
        <v>8.8556851311953366</v>
      </c>
      <c r="G1900" s="7">
        <f t="shared" si="683"/>
        <v>1.8586005830903789</v>
      </c>
      <c r="H1900" s="7">
        <f t="shared" si="683"/>
        <v>0</v>
      </c>
      <c r="I1900" s="7">
        <f t="shared" si="683"/>
        <v>5.3206997084548107</v>
      </c>
      <c r="J1900" s="7">
        <f t="shared" si="683"/>
        <v>1.7128279883381923</v>
      </c>
      <c r="K1900" s="7">
        <f t="shared" si="683"/>
        <v>0.74708454810495628</v>
      </c>
      <c r="L1900" s="7">
        <f t="shared" si="683"/>
        <v>0.47376093294460642</v>
      </c>
      <c r="M1900" s="7">
        <f t="shared" si="683"/>
        <v>9.220116618075803</v>
      </c>
      <c r="N1900" s="7">
        <f t="shared" si="683"/>
        <v>0.54664723032069973</v>
      </c>
      <c r="O1900" s="7">
        <f t="shared" si="683"/>
        <v>10.040087463556851</v>
      </c>
      <c r="P1900" s="7">
        <f t="shared" si="683"/>
        <v>67.201166180758023</v>
      </c>
      <c r="Q1900" s="7">
        <f t="shared" si="683"/>
        <v>100</v>
      </c>
      <c r="R1900"/>
    </row>
    <row r="1901" spans="1:18" ht="14.25" x14ac:dyDescent="0.45">
      <c r="A1901" s="6">
        <v>685</v>
      </c>
      <c r="B1901" s="4"/>
      <c r="C1901" s="4" t="s">
        <v>10</v>
      </c>
      <c r="D1901" s="4" t="s">
        <v>6</v>
      </c>
      <c r="E1901" s="7">
        <f t="shared" ref="E1901:Q1901" si="684">E695/$Q695*100</f>
        <v>15.649606299212598</v>
      </c>
      <c r="F1901" s="7">
        <f t="shared" si="684"/>
        <v>6.9881889763779528</v>
      </c>
      <c r="G1901" s="7">
        <f t="shared" si="684"/>
        <v>9.9409448818897648</v>
      </c>
      <c r="H1901" s="7">
        <f t="shared" si="684"/>
        <v>3.1496062992125982</v>
      </c>
      <c r="I1901" s="7">
        <f t="shared" si="684"/>
        <v>23.523622047244093</v>
      </c>
      <c r="J1901" s="7">
        <f t="shared" si="684"/>
        <v>14.271653543307087</v>
      </c>
      <c r="K1901" s="7">
        <f t="shared" si="684"/>
        <v>2.6574803149606301</v>
      </c>
      <c r="L1901" s="7">
        <f t="shared" si="684"/>
        <v>3.8385826771653546</v>
      </c>
      <c r="M1901" s="7">
        <f t="shared" si="684"/>
        <v>6.4960629921259834</v>
      </c>
      <c r="N1901" s="7">
        <f t="shared" si="684"/>
        <v>3.8385826771653546</v>
      </c>
      <c r="O1901" s="7">
        <f t="shared" si="684"/>
        <v>15.354330708661418</v>
      </c>
      <c r="P1901" s="7">
        <f t="shared" si="684"/>
        <v>37.303149606299215</v>
      </c>
      <c r="Q1901" s="7">
        <f t="shared" si="684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7</v>
      </c>
      <c r="E1902" s="7">
        <f t="shared" ref="E1902:Q1902" si="685">E696/$Q696*100</f>
        <v>39.517470881863559</v>
      </c>
      <c r="F1902" s="7">
        <f t="shared" si="685"/>
        <v>13.311148086522461</v>
      </c>
      <c r="G1902" s="7">
        <f t="shared" si="685"/>
        <v>6.1564059900166388</v>
      </c>
      <c r="H1902" s="7">
        <f t="shared" si="685"/>
        <v>3.9101497504159735</v>
      </c>
      <c r="I1902" s="7">
        <f t="shared" si="685"/>
        <v>21.630615640599</v>
      </c>
      <c r="J1902" s="7">
        <f t="shared" si="685"/>
        <v>9.0682196339434284</v>
      </c>
      <c r="K1902" s="7">
        <f t="shared" si="685"/>
        <v>2.4126455906821964</v>
      </c>
      <c r="L1902" s="7">
        <f t="shared" si="685"/>
        <v>3.0782029950083194</v>
      </c>
      <c r="M1902" s="7">
        <f t="shared" si="685"/>
        <v>10.981697171381031</v>
      </c>
      <c r="N1902" s="7">
        <f t="shared" si="685"/>
        <v>4.6589018302828622</v>
      </c>
      <c r="O1902" s="7">
        <f t="shared" si="685"/>
        <v>19.217970049916804</v>
      </c>
      <c r="P1902" s="7">
        <f t="shared" si="685"/>
        <v>28.202995008319469</v>
      </c>
      <c r="Q1902" s="7">
        <f t="shared" si="685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686">E697/$Q697*100</f>
        <v>28.552097428958049</v>
      </c>
      <c r="F1903" s="7">
        <f t="shared" si="686"/>
        <v>10.374379792512405</v>
      </c>
      <c r="G1903" s="7">
        <f t="shared" si="686"/>
        <v>7.8484438430311236</v>
      </c>
      <c r="H1903" s="7">
        <f t="shared" si="686"/>
        <v>3.5182679296346415</v>
      </c>
      <c r="I1903" s="7">
        <f t="shared" si="686"/>
        <v>22.372575552548486</v>
      </c>
      <c r="J1903" s="7">
        <f t="shared" si="686"/>
        <v>11.682453766350925</v>
      </c>
      <c r="K1903" s="7">
        <f t="shared" si="686"/>
        <v>2.5710419485791611</v>
      </c>
      <c r="L1903" s="7">
        <f t="shared" si="686"/>
        <v>3.247631935047361</v>
      </c>
      <c r="M1903" s="7">
        <f t="shared" si="686"/>
        <v>8.6603518267929633</v>
      </c>
      <c r="N1903" s="7">
        <f t="shared" si="686"/>
        <v>4.375281912494362</v>
      </c>
      <c r="O1903" s="7">
        <f t="shared" si="686"/>
        <v>17.681551646368966</v>
      </c>
      <c r="P1903" s="7">
        <f t="shared" si="686"/>
        <v>32.521425349571494</v>
      </c>
      <c r="Q1903" s="7">
        <f t="shared" si="686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6</v>
      </c>
      <c r="E1904" s="7">
        <f t="shared" ref="E1904:Q1904" si="687">E698/$Q698*100</f>
        <v>6.8134171907756809</v>
      </c>
      <c r="F1904" s="7">
        <f t="shared" si="687"/>
        <v>7.3637316561844868</v>
      </c>
      <c r="G1904" s="7">
        <f t="shared" si="687"/>
        <v>3.5115303983228512</v>
      </c>
      <c r="H1904" s="7">
        <f t="shared" si="687"/>
        <v>0.83857442348008393</v>
      </c>
      <c r="I1904" s="7">
        <f t="shared" si="687"/>
        <v>10.587002096436059</v>
      </c>
      <c r="J1904" s="7">
        <f t="shared" si="687"/>
        <v>5.2410901467505235</v>
      </c>
      <c r="K1904" s="7">
        <f t="shared" si="687"/>
        <v>1.2316561844863732</v>
      </c>
      <c r="L1904" s="7">
        <f t="shared" si="687"/>
        <v>1.179245283018868</v>
      </c>
      <c r="M1904" s="7">
        <f t="shared" si="687"/>
        <v>6.6037735849056602</v>
      </c>
      <c r="N1904" s="7">
        <f t="shared" si="687"/>
        <v>1.3888888888888888</v>
      </c>
      <c r="O1904" s="7">
        <f t="shared" si="687"/>
        <v>9.8532494758909852</v>
      </c>
      <c r="P1904" s="7">
        <f t="shared" si="687"/>
        <v>62.421383647798748</v>
      </c>
      <c r="Q1904" s="7">
        <f t="shared" si="687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7</v>
      </c>
      <c r="E1905" s="7">
        <f t="shared" ref="E1905:Q1905" si="688">E699/$Q699*100</f>
        <v>16.816461684011351</v>
      </c>
      <c r="F1905" s="7">
        <f t="shared" si="688"/>
        <v>10.998107852412488</v>
      </c>
      <c r="G1905" s="7">
        <f t="shared" si="688"/>
        <v>3.1693472090823085</v>
      </c>
      <c r="H1905" s="7">
        <f t="shared" si="688"/>
        <v>1.229895931882687</v>
      </c>
      <c r="I1905" s="7">
        <f t="shared" si="688"/>
        <v>9.1296121097445599</v>
      </c>
      <c r="J1905" s="7">
        <f t="shared" si="688"/>
        <v>3.4768211920529799</v>
      </c>
      <c r="K1905" s="7">
        <f t="shared" si="688"/>
        <v>1.1352885525070955</v>
      </c>
      <c r="L1905" s="7">
        <f t="shared" si="688"/>
        <v>1.229895931882687</v>
      </c>
      <c r="M1905" s="7">
        <f t="shared" si="688"/>
        <v>10.950804162724692</v>
      </c>
      <c r="N1905" s="7">
        <f t="shared" si="688"/>
        <v>1.7502365184484387</v>
      </c>
      <c r="O1905" s="7">
        <f t="shared" si="688"/>
        <v>13.647114474929046</v>
      </c>
      <c r="P1905" s="7">
        <f t="shared" si="688"/>
        <v>54.61210974456008</v>
      </c>
      <c r="Q1905" s="7">
        <f t="shared" si="688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689">E700/$Q700*100</f>
        <v>12.033814022874193</v>
      </c>
      <c r="F1906" s="7">
        <f t="shared" si="689"/>
        <v>9.2366981601193441</v>
      </c>
      <c r="G1906" s="7">
        <f t="shared" si="689"/>
        <v>3.4062655395325705</v>
      </c>
      <c r="H1906" s="7">
        <f t="shared" si="689"/>
        <v>1.0193933366484336</v>
      </c>
      <c r="I1906" s="7">
        <f t="shared" si="689"/>
        <v>9.8707110890104417</v>
      </c>
      <c r="J1906" s="7">
        <f t="shared" si="689"/>
        <v>4.3635007458975634</v>
      </c>
      <c r="K1906" s="7">
        <f t="shared" si="689"/>
        <v>1.2058677274987568</v>
      </c>
      <c r="L1906" s="7">
        <f t="shared" si="689"/>
        <v>1.280457483838886</v>
      </c>
      <c r="M1906" s="7">
        <f t="shared" si="689"/>
        <v>8.851317752362009</v>
      </c>
      <c r="N1906" s="7">
        <f t="shared" si="689"/>
        <v>1.566384883142715</v>
      </c>
      <c r="O1906" s="7">
        <f t="shared" si="689"/>
        <v>11.84733963202387</v>
      </c>
      <c r="P1906" s="7">
        <f t="shared" si="689"/>
        <v>58.316757831924413</v>
      </c>
      <c r="Q1906" s="7">
        <f t="shared" si="689"/>
        <v>100</v>
      </c>
      <c r="R1906"/>
    </row>
    <row r="1907" spans="1:18" ht="14.25" x14ac:dyDescent="0.45">
      <c r="A1907" s="6">
        <v>691</v>
      </c>
      <c r="B1907" s="4" t="s">
        <v>96</v>
      </c>
      <c r="C1907" s="4" t="s">
        <v>5</v>
      </c>
      <c r="D1907" s="4" t="s">
        <v>6</v>
      </c>
      <c r="E1907" s="7">
        <f t="shared" ref="E1907:Q1907" si="690">E701/$Q701*100</f>
        <v>0</v>
      </c>
      <c r="F1907" s="7">
        <f t="shared" si="690"/>
        <v>0</v>
      </c>
      <c r="G1907" s="7">
        <f t="shared" si="690"/>
        <v>0</v>
      </c>
      <c r="H1907" s="7">
        <f t="shared" si="690"/>
        <v>0</v>
      </c>
      <c r="I1907" s="7">
        <f t="shared" si="690"/>
        <v>0</v>
      </c>
      <c r="J1907" s="7">
        <f t="shared" si="690"/>
        <v>0</v>
      </c>
      <c r="K1907" s="7">
        <f t="shared" si="690"/>
        <v>0</v>
      </c>
      <c r="L1907" s="7">
        <f t="shared" si="690"/>
        <v>0</v>
      </c>
      <c r="M1907" s="7">
        <f t="shared" si="690"/>
        <v>1.5306122448979591</v>
      </c>
      <c r="N1907" s="7">
        <f t="shared" si="690"/>
        <v>0</v>
      </c>
      <c r="O1907" s="7">
        <f t="shared" si="690"/>
        <v>2.0408163265306123</v>
      </c>
      <c r="P1907" s="7">
        <f t="shared" si="690"/>
        <v>93.367346938775512</v>
      </c>
      <c r="Q1907" s="7">
        <f t="shared" si="690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7</v>
      </c>
      <c r="E1908" s="7">
        <f t="shared" ref="E1908:Q1908" si="691">E702/$Q702*100</f>
        <v>0</v>
      </c>
      <c r="F1908" s="7">
        <f t="shared" si="691"/>
        <v>2.9239766081871341</v>
      </c>
      <c r="G1908" s="7">
        <f t="shared" si="691"/>
        <v>0</v>
      </c>
      <c r="H1908" s="7">
        <f t="shared" si="691"/>
        <v>0</v>
      </c>
      <c r="I1908" s="7">
        <f t="shared" si="691"/>
        <v>0</v>
      </c>
      <c r="J1908" s="7">
        <f t="shared" si="691"/>
        <v>0</v>
      </c>
      <c r="K1908" s="7">
        <f t="shared" si="691"/>
        <v>0</v>
      </c>
      <c r="L1908" s="7">
        <f t="shared" si="691"/>
        <v>0</v>
      </c>
      <c r="M1908" s="7">
        <f t="shared" si="691"/>
        <v>2.9239766081871341</v>
      </c>
      <c r="N1908" s="7">
        <f t="shared" si="691"/>
        <v>0</v>
      </c>
      <c r="O1908" s="7">
        <f t="shared" si="691"/>
        <v>2.3391812865497075</v>
      </c>
      <c r="P1908" s="7">
        <f t="shared" si="691"/>
        <v>94.152046783625735</v>
      </c>
      <c r="Q1908" s="7">
        <f t="shared" si="691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692">E703/$Q703*100</f>
        <v>0</v>
      </c>
      <c r="F1909" s="7">
        <f t="shared" si="692"/>
        <v>1.3297872340425532</v>
      </c>
      <c r="G1909" s="7">
        <f t="shared" si="692"/>
        <v>0</v>
      </c>
      <c r="H1909" s="7">
        <f t="shared" si="692"/>
        <v>0</v>
      </c>
      <c r="I1909" s="7">
        <f t="shared" si="692"/>
        <v>0</v>
      </c>
      <c r="J1909" s="7">
        <f t="shared" si="692"/>
        <v>0</v>
      </c>
      <c r="K1909" s="7">
        <f t="shared" si="692"/>
        <v>0</v>
      </c>
      <c r="L1909" s="7">
        <f t="shared" si="692"/>
        <v>0</v>
      </c>
      <c r="M1909" s="7">
        <f t="shared" si="692"/>
        <v>1.3297872340425532</v>
      </c>
      <c r="N1909" s="7">
        <f t="shared" si="692"/>
        <v>0</v>
      </c>
      <c r="O1909" s="7">
        <f t="shared" si="692"/>
        <v>2.1276595744680851</v>
      </c>
      <c r="P1909" s="7">
        <f t="shared" si="692"/>
        <v>92.021276595744681</v>
      </c>
      <c r="Q1909" s="7">
        <f t="shared" si="692"/>
        <v>100</v>
      </c>
      <c r="R1909"/>
    </row>
    <row r="1910" spans="1:18" ht="14.25" x14ac:dyDescent="0.45">
      <c r="A1910" s="6">
        <v>694</v>
      </c>
      <c r="B1910" s="4"/>
      <c r="C1910" s="4" t="s">
        <v>8</v>
      </c>
      <c r="D1910" s="4" t="s">
        <v>6</v>
      </c>
      <c r="E1910" s="7">
        <f t="shared" ref="E1910:Q1910" si="693">E704/$Q704*100</f>
        <v>0</v>
      </c>
      <c r="F1910" s="7">
        <f t="shared" si="693"/>
        <v>7.7205882352941178</v>
      </c>
      <c r="G1910" s="7">
        <f t="shared" si="693"/>
        <v>0</v>
      </c>
      <c r="H1910" s="7">
        <f t="shared" si="693"/>
        <v>0</v>
      </c>
      <c r="I1910" s="7">
        <f t="shared" si="693"/>
        <v>0</v>
      </c>
      <c r="J1910" s="7">
        <f t="shared" si="693"/>
        <v>0</v>
      </c>
      <c r="K1910" s="7">
        <f t="shared" si="693"/>
        <v>0</v>
      </c>
      <c r="L1910" s="7">
        <f t="shared" si="693"/>
        <v>0</v>
      </c>
      <c r="M1910" s="7">
        <f t="shared" si="693"/>
        <v>4.0441176470588234</v>
      </c>
      <c r="N1910" s="7">
        <f t="shared" si="693"/>
        <v>0</v>
      </c>
      <c r="O1910" s="7">
        <f t="shared" si="693"/>
        <v>3.6764705882352944</v>
      </c>
      <c r="P1910" s="7">
        <f t="shared" si="693"/>
        <v>84.191176470588232</v>
      </c>
      <c r="Q1910" s="7">
        <f t="shared" si="693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7</v>
      </c>
      <c r="E1911" s="7">
        <f t="shared" ref="E1911:Q1911" si="694">E705/$Q705*100</f>
        <v>2.1834061135371177</v>
      </c>
      <c r="F1911" s="7">
        <f t="shared" si="694"/>
        <v>6.9868995633187767</v>
      </c>
      <c r="G1911" s="7">
        <f t="shared" si="694"/>
        <v>0</v>
      </c>
      <c r="H1911" s="7">
        <f t="shared" si="694"/>
        <v>0</v>
      </c>
      <c r="I1911" s="7">
        <f t="shared" si="694"/>
        <v>0</v>
      </c>
      <c r="J1911" s="7">
        <f t="shared" si="694"/>
        <v>0</v>
      </c>
      <c r="K1911" s="7">
        <f t="shared" si="694"/>
        <v>0</v>
      </c>
      <c r="L1911" s="7">
        <f t="shared" si="694"/>
        <v>0</v>
      </c>
      <c r="M1911" s="7">
        <f t="shared" si="694"/>
        <v>15.283842794759824</v>
      </c>
      <c r="N1911" s="7">
        <f t="shared" si="694"/>
        <v>0</v>
      </c>
      <c r="O1911" s="7">
        <f t="shared" si="694"/>
        <v>5.2401746724890828</v>
      </c>
      <c r="P1911" s="7">
        <f t="shared" si="694"/>
        <v>74.235807860262</v>
      </c>
      <c r="Q1911" s="7">
        <f t="shared" si="694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695">E706/$Q706*100</f>
        <v>1.0060362173038229</v>
      </c>
      <c r="F1912" s="7">
        <f t="shared" si="695"/>
        <v>7.2434607645875255</v>
      </c>
      <c r="G1912" s="7">
        <f t="shared" si="695"/>
        <v>0</v>
      </c>
      <c r="H1912" s="7">
        <f t="shared" si="695"/>
        <v>0</v>
      </c>
      <c r="I1912" s="7">
        <f t="shared" si="695"/>
        <v>0</v>
      </c>
      <c r="J1912" s="7">
        <f t="shared" si="695"/>
        <v>0</v>
      </c>
      <c r="K1912" s="7">
        <f t="shared" si="695"/>
        <v>0</v>
      </c>
      <c r="L1912" s="7">
        <f t="shared" si="695"/>
        <v>0</v>
      </c>
      <c r="M1912" s="7">
        <f t="shared" si="695"/>
        <v>9.4567404426559349</v>
      </c>
      <c r="N1912" s="7">
        <f t="shared" si="695"/>
        <v>0</v>
      </c>
      <c r="O1912" s="7">
        <f t="shared" si="695"/>
        <v>4.225352112676056</v>
      </c>
      <c r="P1912" s="7">
        <f t="shared" si="695"/>
        <v>80.281690140845072</v>
      </c>
      <c r="Q1912" s="7">
        <f t="shared" si="695"/>
        <v>100</v>
      </c>
      <c r="R1912"/>
    </row>
    <row r="1913" spans="1:18" ht="14.25" x14ac:dyDescent="0.45">
      <c r="A1913" s="6">
        <v>697</v>
      </c>
      <c r="B1913" s="4"/>
      <c r="C1913" s="4" t="s">
        <v>9</v>
      </c>
      <c r="D1913" s="4" t="s">
        <v>6</v>
      </c>
      <c r="E1913" s="7">
        <f t="shared" ref="E1913:Q1913" si="696">E707/$Q707*100</f>
        <v>2.3699802501645819</v>
      </c>
      <c r="F1913" s="7">
        <f t="shared" si="696"/>
        <v>4.5095457537853854</v>
      </c>
      <c r="G1913" s="7">
        <f t="shared" si="696"/>
        <v>1.1520737327188941</v>
      </c>
      <c r="H1913" s="7">
        <f t="shared" si="696"/>
        <v>0</v>
      </c>
      <c r="I1913" s="7">
        <f t="shared" si="696"/>
        <v>1.8104015799868336</v>
      </c>
      <c r="J1913" s="7">
        <f t="shared" si="696"/>
        <v>1.5141540487162608</v>
      </c>
      <c r="K1913" s="7">
        <f t="shared" si="696"/>
        <v>0.4937458854509546</v>
      </c>
      <c r="L1913" s="7">
        <f t="shared" si="696"/>
        <v>0.52666227781435149</v>
      </c>
      <c r="M1913" s="7">
        <f t="shared" si="696"/>
        <v>4.2791310072416069</v>
      </c>
      <c r="N1913" s="7">
        <f t="shared" si="696"/>
        <v>0.2304147465437788</v>
      </c>
      <c r="O1913" s="7">
        <f t="shared" si="696"/>
        <v>4.838709677419355</v>
      </c>
      <c r="P1913" s="7">
        <f t="shared" si="696"/>
        <v>82.6201448321264</v>
      </c>
      <c r="Q1913" s="7">
        <f t="shared" si="696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7</v>
      </c>
      <c r="E1914" s="7">
        <f t="shared" ref="E1914:Q1914" si="697">E708/$Q708*100</f>
        <v>3.6927621861152145</v>
      </c>
      <c r="F1914" s="7">
        <f t="shared" si="697"/>
        <v>6.4992614475627768</v>
      </c>
      <c r="G1914" s="7">
        <f t="shared" si="697"/>
        <v>1.7355982274741506</v>
      </c>
      <c r="H1914" s="7">
        <f t="shared" si="697"/>
        <v>0</v>
      </c>
      <c r="I1914" s="7">
        <f t="shared" si="697"/>
        <v>2.0679468242245198</v>
      </c>
      <c r="J1914" s="7">
        <f t="shared" si="697"/>
        <v>0.84933530280649938</v>
      </c>
      <c r="K1914" s="7">
        <f t="shared" si="697"/>
        <v>0.22156573116691286</v>
      </c>
      <c r="L1914" s="7">
        <f t="shared" si="697"/>
        <v>0.62776957163958647</v>
      </c>
      <c r="M1914" s="7">
        <f t="shared" si="697"/>
        <v>8.4194977843426884</v>
      </c>
      <c r="N1914" s="7">
        <f t="shared" si="697"/>
        <v>0.40620384047267355</v>
      </c>
      <c r="O1914" s="7">
        <f t="shared" si="697"/>
        <v>7.7917282127031013</v>
      </c>
      <c r="P1914" s="7">
        <f t="shared" si="697"/>
        <v>75.886262924667648</v>
      </c>
      <c r="Q1914" s="7">
        <f t="shared" si="697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698">E709/$Q709*100</f>
        <v>2.9585798816568047</v>
      </c>
      <c r="F1915" s="7">
        <f t="shared" si="698"/>
        <v>5.4994778976679424</v>
      </c>
      <c r="G1915" s="7">
        <f t="shared" si="698"/>
        <v>1.3922728854855551</v>
      </c>
      <c r="H1915" s="7">
        <f t="shared" si="698"/>
        <v>5.221023320570832E-2</v>
      </c>
      <c r="I1915" s="7">
        <f t="shared" si="698"/>
        <v>1.8621649843369301</v>
      </c>
      <c r="J1915" s="7">
        <f t="shared" si="698"/>
        <v>1.148625130525583</v>
      </c>
      <c r="K1915" s="7">
        <f t="shared" si="698"/>
        <v>0.36547163243995823</v>
      </c>
      <c r="L1915" s="7">
        <f t="shared" si="698"/>
        <v>0.59171597633136097</v>
      </c>
      <c r="M1915" s="7">
        <f t="shared" si="698"/>
        <v>6.1434041072050123</v>
      </c>
      <c r="N1915" s="7">
        <f t="shared" si="698"/>
        <v>0.36547163243995823</v>
      </c>
      <c r="O1915" s="7">
        <f t="shared" si="698"/>
        <v>6.3000348068221372</v>
      </c>
      <c r="P1915" s="7">
        <f t="shared" si="698"/>
        <v>79.498781761225203</v>
      </c>
      <c r="Q1915" s="7">
        <f t="shared" si="698"/>
        <v>100</v>
      </c>
      <c r="R1915"/>
    </row>
    <row r="1916" spans="1:18" ht="14.25" x14ac:dyDescent="0.45">
      <c r="A1916" s="6">
        <v>700</v>
      </c>
      <c r="B1916" s="4"/>
      <c r="C1916" s="4" t="s">
        <v>10</v>
      </c>
      <c r="D1916" s="4" t="s">
        <v>6</v>
      </c>
      <c r="E1916" s="7">
        <f t="shared" ref="E1916:Q1916" si="699">E710/$Q710*100</f>
        <v>18.945634266886326</v>
      </c>
      <c r="F1916" s="7">
        <f t="shared" si="699"/>
        <v>5.2718286655683695</v>
      </c>
      <c r="G1916" s="7">
        <f t="shared" si="699"/>
        <v>12.520593080724876</v>
      </c>
      <c r="H1916" s="7">
        <f t="shared" si="699"/>
        <v>3.1301482701812189</v>
      </c>
      <c r="I1916" s="7">
        <f t="shared" si="699"/>
        <v>17.792421746293247</v>
      </c>
      <c r="J1916" s="7">
        <f t="shared" si="699"/>
        <v>21.252059308072489</v>
      </c>
      <c r="K1916" s="7">
        <f t="shared" si="699"/>
        <v>4.7775947281713345</v>
      </c>
      <c r="L1916" s="7">
        <f t="shared" si="699"/>
        <v>4.9423393739703458</v>
      </c>
      <c r="M1916" s="7">
        <f t="shared" si="699"/>
        <v>7.4135090609555183</v>
      </c>
      <c r="N1916" s="7">
        <f t="shared" si="699"/>
        <v>3.7891268533772648</v>
      </c>
      <c r="O1916" s="7">
        <f t="shared" si="699"/>
        <v>13.179571663920923</v>
      </c>
      <c r="P1916" s="7">
        <f t="shared" si="699"/>
        <v>38.385502471169687</v>
      </c>
      <c r="Q1916" s="7">
        <f t="shared" si="699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7</v>
      </c>
      <c r="E1917" s="7">
        <f t="shared" ref="E1917:Q1917" si="700">E711/$Q711*100</f>
        <v>32.612055641421946</v>
      </c>
      <c r="F1917" s="7">
        <f t="shared" si="700"/>
        <v>8.65533230293663</v>
      </c>
      <c r="G1917" s="7">
        <f t="shared" si="700"/>
        <v>9.1190108191653785</v>
      </c>
      <c r="H1917" s="7">
        <f t="shared" si="700"/>
        <v>4.945904173106646</v>
      </c>
      <c r="I1917" s="7">
        <f t="shared" si="700"/>
        <v>11.282843894899536</v>
      </c>
      <c r="J1917" s="7">
        <f t="shared" si="700"/>
        <v>11.591962905718702</v>
      </c>
      <c r="K1917" s="7">
        <f t="shared" si="700"/>
        <v>1.8547140649149922</v>
      </c>
      <c r="L1917" s="7">
        <f t="shared" si="700"/>
        <v>4.1731066460587325</v>
      </c>
      <c r="M1917" s="7">
        <f t="shared" si="700"/>
        <v>8.5007727975270484</v>
      </c>
      <c r="N1917" s="7">
        <f t="shared" si="700"/>
        <v>1.7001545595054095</v>
      </c>
      <c r="O1917" s="7">
        <f t="shared" si="700"/>
        <v>13.755795981452859</v>
      </c>
      <c r="P1917" s="7">
        <f t="shared" si="700"/>
        <v>37.403400309119014</v>
      </c>
      <c r="Q1917" s="7">
        <f t="shared" si="700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01">E712/$Q712*100</f>
        <v>26.118210862619804</v>
      </c>
      <c r="F1918" s="7">
        <f t="shared" si="701"/>
        <v>7.1884984025559113</v>
      </c>
      <c r="G1918" s="7">
        <f t="shared" si="701"/>
        <v>10.463258785942491</v>
      </c>
      <c r="H1918" s="7">
        <f t="shared" si="701"/>
        <v>4.6325878594249197</v>
      </c>
      <c r="I1918" s="7">
        <f t="shared" si="701"/>
        <v>14.137380191693291</v>
      </c>
      <c r="J1918" s="7">
        <f t="shared" si="701"/>
        <v>16.054313099041533</v>
      </c>
      <c r="K1918" s="7">
        <f t="shared" si="701"/>
        <v>3.2747603833865817</v>
      </c>
      <c r="L1918" s="7">
        <f t="shared" si="701"/>
        <v>4.0734824281150157</v>
      </c>
      <c r="M1918" s="7">
        <f t="shared" si="701"/>
        <v>7.6677316293929714</v>
      </c>
      <c r="N1918" s="7">
        <f t="shared" si="701"/>
        <v>2.8753993610223643</v>
      </c>
      <c r="O1918" s="7">
        <f t="shared" si="701"/>
        <v>13.418530351437699</v>
      </c>
      <c r="P1918" s="7">
        <f t="shared" si="701"/>
        <v>38.338658146964853</v>
      </c>
      <c r="Q1918" s="7">
        <f t="shared" si="701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6</v>
      </c>
      <c r="E1919" s="7">
        <f t="shared" ref="E1919:Q1919" si="702">E713/$Q713*100</f>
        <v>4.4406697403542825</v>
      </c>
      <c r="F1919" s="7">
        <f t="shared" si="702"/>
        <v>4.8046590633341424</v>
      </c>
      <c r="G1919" s="7">
        <f t="shared" si="702"/>
        <v>2.6935209900509585</v>
      </c>
      <c r="H1919" s="7">
        <f t="shared" si="702"/>
        <v>0.53385100703712696</v>
      </c>
      <c r="I1919" s="7">
        <f t="shared" si="702"/>
        <v>3.9796165979131279</v>
      </c>
      <c r="J1919" s="7">
        <f t="shared" si="702"/>
        <v>4.222276146566367</v>
      </c>
      <c r="K1919" s="7">
        <f t="shared" si="702"/>
        <v>1.0434360592089298</v>
      </c>
      <c r="L1919" s="7">
        <f t="shared" si="702"/>
        <v>1.0191701043436059</v>
      </c>
      <c r="M1919" s="7">
        <f t="shared" si="702"/>
        <v>4.5134676049502547</v>
      </c>
      <c r="N1919" s="7">
        <f t="shared" si="702"/>
        <v>0.75224460082504252</v>
      </c>
      <c r="O1919" s="7">
        <f t="shared" si="702"/>
        <v>6.1392865809269592</v>
      </c>
      <c r="P1919" s="7">
        <f t="shared" si="702"/>
        <v>76.656151419558356</v>
      </c>
      <c r="Q1919" s="7">
        <f t="shared" si="702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7</v>
      </c>
      <c r="E1920" s="7">
        <f t="shared" ref="E1920:Q1920" si="703">E714/$Q714*100</f>
        <v>8.4176877996803423</v>
      </c>
      <c r="F1920" s="7">
        <f t="shared" si="703"/>
        <v>6.899307405434203</v>
      </c>
      <c r="G1920" s="7">
        <f t="shared" si="703"/>
        <v>2.7437400106553009</v>
      </c>
      <c r="H1920" s="7">
        <f t="shared" si="703"/>
        <v>0.98561534363345771</v>
      </c>
      <c r="I1920" s="7">
        <f t="shared" si="703"/>
        <v>3.3830580713905172</v>
      </c>
      <c r="J1920" s="7">
        <f t="shared" si="703"/>
        <v>2.4773574853489611</v>
      </c>
      <c r="K1920" s="7">
        <f t="shared" si="703"/>
        <v>0.61267980820458179</v>
      </c>
      <c r="L1920" s="7">
        <f t="shared" si="703"/>
        <v>1.0921683537559936</v>
      </c>
      <c r="M1920" s="7">
        <f t="shared" si="703"/>
        <v>8.6840703249866813</v>
      </c>
      <c r="N1920" s="7">
        <f t="shared" si="703"/>
        <v>0.71923281832711772</v>
      </c>
      <c r="O1920" s="7">
        <f t="shared" si="703"/>
        <v>8.3910495471497057</v>
      </c>
      <c r="P1920" s="7">
        <f t="shared" si="703"/>
        <v>70.324986680873735</v>
      </c>
      <c r="Q1920" s="7">
        <f t="shared" si="703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04">E715/$Q715*100</f>
        <v>6.3913595933926297</v>
      </c>
      <c r="F1921" s="7">
        <f t="shared" si="704"/>
        <v>5.6797966963151207</v>
      </c>
      <c r="G1921" s="7">
        <f t="shared" si="704"/>
        <v>2.7318932655654384</v>
      </c>
      <c r="H1921" s="7">
        <f t="shared" si="704"/>
        <v>0.74968233799237616</v>
      </c>
      <c r="I1921" s="7">
        <f t="shared" si="704"/>
        <v>3.7229987293519695</v>
      </c>
      <c r="J1921" s="7">
        <f t="shared" si="704"/>
        <v>3.4307496823379928</v>
      </c>
      <c r="K1921" s="7">
        <f t="shared" si="704"/>
        <v>0.81321473951715373</v>
      </c>
      <c r="L1921" s="7">
        <f t="shared" si="704"/>
        <v>1.1308767471410419</v>
      </c>
      <c r="M1921" s="7">
        <f t="shared" si="704"/>
        <v>6.4294790343074961</v>
      </c>
      <c r="N1921" s="7">
        <f t="shared" si="704"/>
        <v>0.68614993646759848</v>
      </c>
      <c r="O1921" s="7">
        <f t="shared" si="704"/>
        <v>7.141041931385006</v>
      </c>
      <c r="P1921" s="7">
        <f t="shared" si="704"/>
        <v>73.634053367217277</v>
      </c>
      <c r="Q1921" s="7">
        <f t="shared" si="704"/>
        <v>100</v>
      </c>
      <c r="R1921"/>
    </row>
    <row r="1922" spans="1:18" ht="14.25" x14ac:dyDescent="0.45">
      <c r="A1922" s="6">
        <v>706</v>
      </c>
      <c r="B1922" s="4" t="s">
        <v>97</v>
      </c>
      <c r="C1922" s="4" t="s">
        <v>5</v>
      </c>
      <c r="D1922" s="4" t="s">
        <v>6</v>
      </c>
      <c r="E1922" s="7">
        <f t="shared" ref="E1922:Q1922" si="705">E716/$Q716*100</f>
        <v>0</v>
      </c>
      <c r="F1922" s="7">
        <f t="shared" si="705"/>
        <v>6.1475409836065573</v>
      </c>
      <c r="G1922" s="7">
        <f t="shared" si="705"/>
        <v>0</v>
      </c>
      <c r="H1922" s="7">
        <f t="shared" si="705"/>
        <v>0</v>
      </c>
      <c r="I1922" s="7">
        <f t="shared" si="705"/>
        <v>0</v>
      </c>
      <c r="J1922" s="7">
        <f t="shared" si="705"/>
        <v>0</v>
      </c>
      <c r="K1922" s="7">
        <f t="shared" si="705"/>
        <v>0</v>
      </c>
      <c r="L1922" s="7">
        <f t="shared" si="705"/>
        <v>0</v>
      </c>
      <c r="M1922" s="7">
        <f t="shared" si="705"/>
        <v>1.0245901639344261</v>
      </c>
      <c r="N1922" s="7">
        <f t="shared" si="705"/>
        <v>0</v>
      </c>
      <c r="O1922" s="7">
        <f t="shared" si="705"/>
        <v>3.6885245901639343</v>
      </c>
      <c r="P1922" s="7">
        <f t="shared" si="705"/>
        <v>91.188524590163937</v>
      </c>
      <c r="Q1922" s="7">
        <f t="shared" si="705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7</v>
      </c>
      <c r="E1923" s="7">
        <f t="shared" ref="E1923:Q1923" si="706">E717/$Q717*100</f>
        <v>0</v>
      </c>
      <c r="F1923" s="7">
        <f t="shared" si="706"/>
        <v>2.7397260273972601</v>
      </c>
      <c r="G1923" s="7">
        <f t="shared" si="706"/>
        <v>0</v>
      </c>
      <c r="H1923" s="7">
        <f t="shared" si="706"/>
        <v>0</v>
      </c>
      <c r="I1923" s="7">
        <f t="shared" si="706"/>
        <v>0</v>
      </c>
      <c r="J1923" s="7">
        <f t="shared" si="706"/>
        <v>0</v>
      </c>
      <c r="K1923" s="7">
        <f t="shared" si="706"/>
        <v>0</v>
      </c>
      <c r="L1923" s="7">
        <f t="shared" si="706"/>
        <v>0</v>
      </c>
      <c r="M1923" s="7">
        <f t="shared" si="706"/>
        <v>1.1415525114155249</v>
      </c>
      <c r="N1923" s="7">
        <f t="shared" si="706"/>
        <v>0</v>
      </c>
      <c r="O1923" s="7">
        <f t="shared" si="706"/>
        <v>1.5981735159817352</v>
      </c>
      <c r="P1923" s="7">
        <f t="shared" si="706"/>
        <v>94.063926940639263</v>
      </c>
      <c r="Q1923" s="7">
        <f t="shared" si="706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07">E718/$Q718*100</f>
        <v>0</v>
      </c>
      <c r="F1924" s="7">
        <f t="shared" si="707"/>
        <v>4.4133476856835312</v>
      </c>
      <c r="G1924" s="7">
        <f t="shared" si="707"/>
        <v>0</v>
      </c>
      <c r="H1924" s="7">
        <f t="shared" si="707"/>
        <v>0</v>
      </c>
      <c r="I1924" s="7">
        <f t="shared" si="707"/>
        <v>0</v>
      </c>
      <c r="J1924" s="7">
        <f t="shared" si="707"/>
        <v>0</v>
      </c>
      <c r="K1924" s="7">
        <f t="shared" si="707"/>
        <v>0</v>
      </c>
      <c r="L1924" s="7">
        <f t="shared" si="707"/>
        <v>0</v>
      </c>
      <c r="M1924" s="7">
        <f t="shared" si="707"/>
        <v>1.0764262648008611</v>
      </c>
      <c r="N1924" s="7">
        <f t="shared" si="707"/>
        <v>0</v>
      </c>
      <c r="O1924" s="7">
        <f t="shared" si="707"/>
        <v>2.1528525296017222</v>
      </c>
      <c r="P1924" s="7">
        <f t="shared" si="707"/>
        <v>92.142088266953721</v>
      </c>
      <c r="Q1924" s="7">
        <f t="shared" si="707"/>
        <v>100</v>
      </c>
      <c r="R1924"/>
    </row>
    <row r="1925" spans="1:18" ht="14.25" x14ac:dyDescent="0.45">
      <c r="A1925" s="6">
        <v>709</v>
      </c>
      <c r="B1925" s="4"/>
      <c r="C1925" s="4" t="s">
        <v>8</v>
      </c>
      <c r="D1925" s="4" t="s">
        <v>6</v>
      </c>
      <c r="E1925" s="7">
        <f t="shared" ref="E1925:Q1925" si="708">E719/$Q719*100</f>
        <v>0</v>
      </c>
      <c r="F1925" s="7">
        <f t="shared" si="708"/>
        <v>2.6156941649899399</v>
      </c>
      <c r="G1925" s="7">
        <f t="shared" si="708"/>
        <v>0</v>
      </c>
      <c r="H1925" s="7">
        <f t="shared" si="708"/>
        <v>0</v>
      </c>
      <c r="I1925" s="7">
        <f t="shared" si="708"/>
        <v>1.0060362173038229</v>
      </c>
      <c r="J1925" s="7">
        <f t="shared" si="708"/>
        <v>0</v>
      </c>
      <c r="K1925" s="7">
        <f t="shared" si="708"/>
        <v>0</v>
      </c>
      <c r="L1925" s="7">
        <f t="shared" si="708"/>
        <v>0</v>
      </c>
      <c r="M1925" s="7">
        <f t="shared" si="708"/>
        <v>2.2132796780684103</v>
      </c>
      <c r="N1925" s="7">
        <f t="shared" si="708"/>
        <v>0</v>
      </c>
      <c r="O1925" s="7">
        <f t="shared" si="708"/>
        <v>3.4205231388329982</v>
      </c>
      <c r="P1925" s="7">
        <f t="shared" si="708"/>
        <v>90.140845070422543</v>
      </c>
      <c r="Q1925" s="7">
        <f t="shared" si="708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7</v>
      </c>
      <c r="E1926" s="7">
        <f t="shared" ref="E1926:Q1926" si="709">E720/$Q720*100</f>
        <v>0</v>
      </c>
      <c r="F1926" s="7">
        <f t="shared" si="709"/>
        <v>2.7131782945736433</v>
      </c>
      <c r="G1926" s="7">
        <f t="shared" si="709"/>
        <v>0</v>
      </c>
      <c r="H1926" s="7">
        <f t="shared" si="709"/>
        <v>0</v>
      </c>
      <c r="I1926" s="7">
        <f t="shared" si="709"/>
        <v>0.96899224806201545</v>
      </c>
      <c r="J1926" s="7">
        <f t="shared" si="709"/>
        <v>0</v>
      </c>
      <c r="K1926" s="7">
        <f t="shared" si="709"/>
        <v>0</v>
      </c>
      <c r="L1926" s="7">
        <f t="shared" si="709"/>
        <v>0</v>
      </c>
      <c r="M1926" s="7">
        <f t="shared" si="709"/>
        <v>1.7441860465116279</v>
      </c>
      <c r="N1926" s="7">
        <f t="shared" si="709"/>
        <v>0</v>
      </c>
      <c r="O1926" s="7">
        <f t="shared" si="709"/>
        <v>2.7131782945736433</v>
      </c>
      <c r="P1926" s="7">
        <f t="shared" si="709"/>
        <v>93.217054263565885</v>
      </c>
      <c r="Q1926" s="7">
        <f t="shared" si="709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10">E721/$Q721*100</f>
        <v>0.29585798816568049</v>
      </c>
      <c r="F1927" s="7">
        <f t="shared" si="710"/>
        <v>2.2682445759368837</v>
      </c>
      <c r="G1927" s="7">
        <f t="shared" si="710"/>
        <v>0.39447731755424065</v>
      </c>
      <c r="H1927" s="7">
        <f t="shared" si="710"/>
        <v>0</v>
      </c>
      <c r="I1927" s="7">
        <f t="shared" si="710"/>
        <v>0.29585798816568049</v>
      </c>
      <c r="J1927" s="7">
        <f t="shared" si="710"/>
        <v>0</v>
      </c>
      <c r="K1927" s="7">
        <f t="shared" si="710"/>
        <v>0</v>
      </c>
      <c r="L1927" s="7">
        <f t="shared" si="710"/>
        <v>0</v>
      </c>
      <c r="M1927" s="7">
        <f t="shared" si="710"/>
        <v>2.3668639053254439</v>
      </c>
      <c r="N1927" s="7">
        <f t="shared" si="710"/>
        <v>0</v>
      </c>
      <c r="O1927" s="7">
        <f t="shared" si="710"/>
        <v>2.4654832347140041</v>
      </c>
      <c r="P1927" s="7">
        <f t="shared" si="710"/>
        <v>91.814595660749504</v>
      </c>
      <c r="Q1927" s="7">
        <f t="shared" si="710"/>
        <v>100</v>
      </c>
      <c r="R1927"/>
    </row>
    <row r="1928" spans="1:18" ht="14.25" x14ac:dyDescent="0.45">
      <c r="A1928" s="6">
        <v>712</v>
      </c>
      <c r="B1928" s="4"/>
      <c r="C1928" s="4" t="s">
        <v>9</v>
      </c>
      <c r="D1928" s="4" t="s">
        <v>6</v>
      </c>
      <c r="E1928" s="7">
        <f t="shared" ref="E1928:Q1928" si="711">E722/$Q722*100</f>
        <v>4.6384720327421549</v>
      </c>
      <c r="F1928" s="7">
        <f t="shared" si="711"/>
        <v>3.4106412005457027</v>
      </c>
      <c r="G1928" s="7">
        <f t="shared" si="711"/>
        <v>1.0914051841746248</v>
      </c>
      <c r="H1928" s="7">
        <f t="shared" si="711"/>
        <v>0</v>
      </c>
      <c r="I1928" s="7">
        <f t="shared" si="711"/>
        <v>8.6402910413824454</v>
      </c>
      <c r="J1928" s="7">
        <f t="shared" si="711"/>
        <v>5.7753524329240564</v>
      </c>
      <c r="K1928" s="7">
        <f t="shared" si="711"/>
        <v>1.2733060482037288</v>
      </c>
      <c r="L1928" s="7">
        <f t="shared" si="711"/>
        <v>0.90950432014552074</v>
      </c>
      <c r="M1928" s="7">
        <f t="shared" si="711"/>
        <v>6.0027285129604371</v>
      </c>
      <c r="N1928" s="7">
        <f t="shared" si="711"/>
        <v>0.59117780809458853</v>
      </c>
      <c r="O1928" s="7">
        <f t="shared" si="711"/>
        <v>13.278763074124603</v>
      </c>
      <c r="P1928" s="7">
        <f t="shared" si="711"/>
        <v>69.84993178717599</v>
      </c>
      <c r="Q1928" s="7">
        <f t="shared" si="711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7</v>
      </c>
      <c r="E1929" s="7">
        <f t="shared" ref="E1929:Q1929" si="712">E723/$Q723*100</f>
        <v>8.1239530988274709</v>
      </c>
      <c r="F1929" s="7">
        <f t="shared" si="712"/>
        <v>3.5594639865996647</v>
      </c>
      <c r="G1929" s="7">
        <f t="shared" si="712"/>
        <v>1.7587939698492463</v>
      </c>
      <c r="H1929" s="7">
        <f t="shared" si="712"/>
        <v>0.20938023450586263</v>
      </c>
      <c r="I1929" s="7">
        <f t="shared" si="712"/>
        <v>6.8257956448911221</v>
      </c>
      <c r="J1929" s="7">
        <f t="shared" si="712"/>
        <v>1.8844221105527637</v>
      </c>
      <c r="K1929" s="7">
        <f t="shared" si="712"/>
        <v>0.87939698492462315</v>
      </c>
      <c r="L1929" s="7">
        <f t="shared" si="712"/>
        <v>0.54438860971524283</v>
      </c>
      <c r="M1929" s="7">
        <f t="shared" si="712"/>
        <v>6.1976549413735347</v>
      </c>
      <c r="N1929" s="7">
        <f t="shared" si="712"/>
        <v>0.50251256281407031</v>
      </c>
      <c r="O1929" s="7">
        <f t="shared" si="712"/>
        <v>12.227805695142377</v>
      </c>
      <c r="P1929" s="7">
        <f t="shared" si="712"/>
        <v>70.854271356783912</v>
      </c>
      <c r="Q1929" s="7">
        <f t="shared" si="712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13">E724/$Q724*100</f>
        <v>6.4354275741710296</v>
      </c>
      <c r="F1930" s="7">
        <f t="shared" si="713"/>
        <v>3.3813263525305413</v>
      </c>
      <c r="G1930" s="7">
        <f t="shared" si="713"/>
        <v>1.5488656195462478</v>
      </c>
      <c r="H1930" s="7">
        <f t="shared" si="713"/>
        <v>0.10907504363001745</v>
      </c>
      <c r="I1930" s="7">
        <f t="shared" si="713"/>
        <v>7.5916230366492146</v>
      </c>
      <c r="J1930" s="7">
        <f t="shared" si="713"/>
        <v>3.664921465968586</v>
      </c>
      <c r="K1930" s="7">
        <f t="shared" si="713"/>
        <v>1.1125654450261779</v>
      </c>
      <c r="L1930" s="7">
        <f t="shared" si="713"/>
        <v>0.58900523560209428</v>
      </c>
      <c r="M1930" s="7">
        <f t="shared" si="713"/>
        <v>6.0645724258289704</v>
      </c>
      <c r="N1930" s="7">
        <f t="shared" si="713"/>
        <v>0.65445026178010468</v>
      </c>
      <c r="O1930" s="7">
        <f t="shared" si="713"/>
        <v>12.783595113438045</v>
      </c>
      <c r="P1930" s="7">
        <f t="shared" si="713"/>
        <v>70.397033158813258</v>
      </c>
      <c r="Q1930" s="7">
        <f t="shared" si="713"/>
        <v>100</v>
      </c>
      <c r="R1930"/>
    </row>
    <row r="1931" spans="1:18" ht="14.25" x14ac:dyDescent="0.45">
      <c r="A1931" s="6">
        <v>715</v>
      </c>
      <c r="B1931" s="4"/>
      <c r="C1931" s="4" t="s">
        <v>10</v>
      </c>
      <c r="D1931" s="4" t="s">
        <v>6</v>
      </c>
      <c r="E1931" s="7">
        <f t="shared" ref="E1931:Q1931" si="714">E725/$Q725*100</f>
        <v>18.556701030927837</v>
      </c>
      <c r="F1931" s="7">
        <f t="shared" si="714"/>
        <v>5.7731958762886597</v>
      </c>
      <c r="G1931" s="7">
        <f t="shared" si="714"/>
        <v>6.3917525773195871</v>
      </c>
      <c r="H1931" s="7">
        <f t="shared" si="714"/>
        <v>4.536082474226804</v>
      </c>
      <c r="I1931" s="7">
        <f t="shared" si="714"/>
        <v>32.164948453608247</v>
      </c>
      <c r="J1931" s="7">
        <f t="shared" si="714"/>
        <v>24.948453608247423</v>
      </c>
      <c r="K1931" s="7">
        <f t="shared" si="714"/>
        <v>5.9793814432989691</v>
      </c>
      <c r="L1931" s="7">
        <f t="shared" si="714"/>
        <v>4.7422680412371134</v>
      </c>
      <c r="M1931" s="7">
        <f t="shared" si="714"/>
        <v>5.3608247422680408</v>
      </c>
      <c r="N1931" s="7">
        <f t="shared" si="714"/>
        <v>5.7731958762886597</v>
      </c>
      <c r="O1931" s="7">
        <f t="shared" si="714"/>
        <v>22.474226804123713</v>
      </c>
      <c r="P1931" s="7">
        <f t="shared" si="714"/>
        <v>26.597938144329898</v>
      </c>
      <c r="Q1931" s="7">
        <f t="shared" si="714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7</v>
      </c>
      <c r="E1932" s="7">
        <f t="shared" ref="E1932:Q1932" si="715">E726/$Q726*100</f>
        <v>36.454183266932269</v>
      </c>
      <c r="F1932" s="7">
        <f t="shared" si="715"/>
        <v>10.159362549800797</v>
      </c>
      <c r="G1932" s="7">
        <f t="shared" si="715"/>
        <v>6.1752988047808763</v>
      </c>
      <c r="H1932" s="7">
        <f t="shared" si="715"/>
        <v>4.9800796812749004</v>
      </c>
      <c r="I1932" s="7">
        <f t="shared" si="715"/>
        <v>25.697211155378486</v>
      </c>
      <c r="J1932" s="7">
        <f t="shared" si="715"/>
        <v>17.330677290836654</v>
      </c>
      <c r="K1932" s="7">
        <f t="shared" si="715"/>
        <v>3.9840637450199203</v>
      </c>
      <c r="L1932" s="7">
        <f t="shared" si="715"/>
        <v>2.9880478087649402</v>
      </c>
      <c r="M1932" s="7">
        <f t="shared" si="715"/>
        <v>9.3625498007968133</v>
      </c>
      <c r="N1932" s="7">
        <f t="shared" si="715"/>
        <v>4.3824701195219129</v>
      </c>
      <c r="O1932" s="7">
        <f t="shared" si="715"/>
        <v>27.689243027888445</v>
      </c>
      <c r="P1932" s="7">
        <f t="shared" si="715"/>
        <v>21.513944223107568</v>
      </c>
      <c r="Q1932" s="7">
        <f t="shared" si="715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16">E727/$Q727*100</f>
        <v>27.687626774847867</v>
      </c>
      <c r="F1933" s="7">
        <f t="shared" si="716"/>
        <v>7.9107505070993911</v>
      </c>
      <c r="G1933" s="7">
        <f t="shared" si="716"/>
        <v>6.5922920892494936</v>
      </c>
      <c r="H1933" s="7">
        <f t="shared" si="716"/>
        <v>4.1582150101419879</v>
      </c>
      <c r="I1933" s="7">
        <f t="shared" si="716"/>
        <v>29.006085192697768</v>
      </c>
      <c r="J1933" s="7">
        <f t="shared" si="716"/>
        <v>20.993914807302229</v>
      </c>
      <c r="K1933" s="7">
        <f t="shared" si="716"/>
        <v>4.9695740365111565</v>
      </c>
      <c r="L1933" s="7">
        <f t="shared" si="716"/>
        <v>3.6511156186612577</v>
      </c>
      <c r="M1933" s="7">
        <f t="shared" si="716"/>
        <v>7.3022312373225153</v>
      </c>
      <c r="N1933" s="7">
        <f t="shared" si="716"/>
        <v>5.1724137931034484</v>
      </c>
      <c r="O1933" s="7">
        <f t="shared" si="716"/>
        <v>25.456389452332655</v>
      </c>
      <c r="P1933" s="7">
        <f t="shared" si="716"/>
        <v>24.340770791075052</v>
      </c>
      <c r="Q1933" s="7">
        <f t="shared" si="716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6</v>
      </c>
      <c r="E1934" s="7">
        <f t="shared" ref="E1934:Q1934" si="717">E728/$Q728*100</f>
        <v>5.3737043098745225</v>
      </c>
      <c r="F1934" s="7">
        <f t="shared" si="717"/>
        <v>3.791598472449536</v>
      </c>
      <c r="G1934" s="7">
        <f t="shared" si="717"/>
        <v>1.5548281505728314</v>
      </c>
      <c r="H1934" s="7">
        <f t="shared" si="717"/>
        <v>0.76377523186033824</v>
      </c>
      <c r="I1934" s="7">
        <f t="shared" si="717"/>
        <v>9.4926350245499176</v>
      </c>
      <c r="J1934" s="7">
        <f t="shared" si="717"/>
        <v>6.819421713038734</v>
      </c>
      <c r="K1934" s="7">
        <f t="shared" si="717"/>
        <v>1.5821058374249863</v>
      </c>
      <c r="L1934" s="7">
        <f t="shared" si="717"/>
        <v>0.9274413529732678</v>
      </c>
      <c r="M1934" s="7">
        <f t="shared" si="717"/>
        <v>4.7735951991271142</v>
      </c>
      <c r="N1934" s="7">
        <f t="shared" si="717"/>
        <v>1.3093289689034371</v>
      </c>
      <c r="O1934" s="7">
        <f t="shared" si="717"/>
        <v>11.838516093835242</v>
      </c>
      <c r="P1934" s="7">
        <f t="shared" si="717"/>
        <v>69.612656846699394</v>
      </c>
      <c r="Q1934" s="7">
        <f t="shared" si="717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7</v>
      </c>
      <c r="E1935" s="7">
        <f t="shared" ref="E1935:Q1935" si="718">E729/$Q729*100</f>
        <v>9.8569570871261369</v>
      </c>
      <c r="F1935" s="7">
        <f t="shared" si="718"/>
        <v>4.1092327698309488</v>
      </c>
      <c r="G1935" s="7">
        <f t="shared" si="718"/>
        <v>1.9245773732119638</v>
      </c>
      <c r="H1935" s="7">
        <f t="shared" si="718"/>
        <v>0.8062418725617686</v>
      </c>
      <c r="I1935" s="7">
        <f t="shared" si="718"/>
        <v>7.7243172951885573</v>
      </c>
      <c r="J1935" s="7">
        <f t="shared" si="718"/>
        <v>3.4590377113133939</v>
      </c>
      <c r="K1935" s="7">
        <f t="shared" si="718"/>
        <v>1.0923276983094929</v>
      </c>
      <c r="L1935" s="7">
        <f t="shared" si="718"/>
        <v>0.72821846553966185</v>
      </c>
      <c r="M1935" s="7">
        <f t="shared" si="718"/>
        <v>5.4096228868660594</v>
      </c>
      <c r="N1935" s="7">
        <f t="shared" si="718"/>
        <v>0.8322496749024707</v>
      </c>
      <c r="O1935" s="7">
        <f t="shared" si="718"/>
        <v>11.859557867360209</v>
      </c>
      <c r="P1935" s="7">
        <f t="shared" si="718"/>
        <v>70.143042912873867</v>
      </c>
      <c r="Q1935" s="7">
        <f t="shared" si="718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19">E730/$Q730*100</f>
        <v>7.6042082833932616</v>
      </c>
      <c r="F1936" s="7">
        <f t="shared" si="719"/>
        <v>3.9552536955653217</v>
      </c>
      <c r="G1936" s="7">
        <f t="shared" si="719"/>
        <v>1.7712078838726861</v>
      </c>
      <c r="H1936" s="7">
        <f t="shared" si="719"/>
        <v>0.70581968304701026</v>
      </c>
      <c r="I1936" s="7">
        <f t="shared" si="719"/>
        <v>8.5364229591157272</v>
      </c>
      <c r="J1936" s="7">
        <f t="shared" si="719"/>
        <v>5.06059395392196</v>
      </c>
      <c r="K1936" s="7">
        <f t="shared" si="719"/>
        <v>1.3583699560527367</v>
      </c>
      <c r="L1936" s="7">
        <f t="shared" si="719"/>
        <v>0.8389932081502196</v>
      </c>
      <c r="M1936" s="7">
        <f t="shared" si="719"/>
        <v>5.1138633639632438</v>
      </c>
      <c r="N1936" s="7">
        <f t="shared" si="719"/>
        <v>1.0787055533359968</v>
      </c>
      <c r="O1936" s="7">
        <f t="shared" si="719"/>
        <v>11.785856971634038</v>
      </c>
      <c r="P1936" s="7">
        <f t="shared" si="719"/>
        <v>69.916100679184979</v>
      </c>
      <c r="Q1936" s="7">
        <f t="shared" si="719"/>
        <v>100</v>
      </c>
      <c r="R1936"/>
    </row>
    <row r="1937" spans="1:18" ht="14.25" x14ac:dyDescent="0.45">
      <c r="A1937" s="6">
        <v>721</v>
      </c>
      <c r="B1937" s="4" t="s">
        <v>98</v>
      </c>
      <c r="C1937" s="4" t="s">
        <v>5</v>
      </c>
      <c r="D1937" s="4" t="s">
        <v>6</v>
      </c>
      <c r="E1937" s="7">
        <f t="shared" ref="E1937:Q1937" si="720">E731/$Q731*100</f>
        <v>0</v>
      </c>
      <c r="F1937" s="7">
        <f t="shared" si="720"/>
        <v>3.7234042553191489</v>
      </c>
      <c r="G1937" s="7">
        <f t="shared" si="720"/>
        <v>0</v>
      </c>
      <c r="H1937" s="7">
        <f t="shared" si="720"/>
        <v>0</v>
      </c>
      <c r="I1937" s="7">
        <f t="shared" si="720"/>
        <v>0</v>
      </c>
      <c r="J1937" s="7">
        <f t="shared" si="720"/>
        <v>0</v>
      </c>
      <c r="K1937" s="7">
        <f t="shared" si="720"/>
        <v>0</v>
      </c>
      <c r="L1937" s="7">
        <f t="shared" si="720"/>
        <v>0</v>
      </c>
      <c r="M1937" s="7">
        <f t="shared" si="720"/>
        <v>0</v>
      </c>
      <c r="N1937" s="7">
        <f t="shared" si="720"/>
        <v>0</v>
      </c>
      <c r="O1937" s="7">
        <f t="shared" si="720"/>
        <v>3.7234042553191489</v>
      </c>
      <c r="P1937" s="7">
        <f t="shared" si="720"/>
        <v>94.148936170212778</v>
      </c>
      <c r="Q1937" s="7">
        <f t="shared" si="720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7</v>
      </c>
      <c r="E1938" s="7">
        <f t="shared" ref="E1938:Q1938" si="721">E732/$Q732*100</f>
        <v>0</v>
      </c>
      <c r="F1938" s="7">
        <f t="shared" si="721"/>
        <v>3.7209302325581395</v>
      </c>
      <c r="G1938" s="7">
        <f t="shared" si="721"/>
        <v>0</v>
      </c>
      <c r="H1938" s="7">
        <f t="shared" si="721"/>
        <v>0</v>
      </c>
      <c r="I1938" s="7">
        <f t="shared" si="721"/>
        <v>0</v>
      </c>
      <c r="J1938" s="7">
        <f t="shared" si="721"/>
        <v>0</v>
      </c>
      <c r="K1938" s="7">
        <f t="shared" si="721"/>
        <v>0</v>
      </c>
      <c r="L1938" s="7">
        <f t="shared" si="721"/>
        <v>0</v>
      </c>
      <c r="M1938" s="7">
        <f t="shared" si="721"/>
        <v>0</v>
      </c>
      <c r="N1938" s="7">
        <f t="shared" si="721"/>
        <v>0</v>
      </c>
      <c r="O1938" s="7">
        <f t="shared" si="721"/>
        <v>1.3953488372093024</v>
      </c>
      <c r="P1938" s="7">
        <f t="shared" si="721"/>
        <v>94.883720930232556</v>
      </c>
      <c r="Q1938" s="7">
        <f t="shared" si="721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22">E733/$Q733*100</f>
        <v>0</v>
      </c>
      <c r="F1939" s="7">
        <f t="shared" si="722"/>
        <v>3.2098765432098766</v>
      </c>
      <c r="G1939" s="7">
        <f t="shared" si="722"/>
        <v>0</v>
      </c>
      <c r="H1939" s="7">
        <f t="shared" si="722"/>
        <v>0</v>
      </c>
      <c r="I1939" s="7">
        <f t="shared" si="722"/>
        <v>0</v>
      </c>
      <c r="J1939" s="7">
        <f t="shared" si="722"/>
        <v>0</v>
      </c>
      <c r="K1939" s="7">
        <f t="shared" si="722"/>
        <v>0</v>
      </c>
      <c r="L1939" s="7">
        <f t="shared" si="722"/>
        <v>0</v>
      </c>
      <c r="M1939" s="7">
        <f t="shared" si="722"/>
        <v>0</v>
      </c>
      <c r="N1939" s="7">
        <f t="shared" si="722"/>
        <v>0</v>
      </c>
      <c r="O1939" s="7">
        <f t="shared" si="722"/>
        <v>2.7160493827160495</v>
      </c>
      <c r="P1939" s="7">
        <f t="shared" si="722"/>
        <v>93.333333333333329</v>
      </c>
      <c r="Q1939" s="7">
        <f t="shared" si="722"/>
        <v>100</v>
      </c>
      <c r="R1939"/>
    </row>
    <row r="1940" spans="1:18" ht="14.25" x14ac:dyDescent="0.45">
      <c r="A1940" s="6">
        <v>724</v>
      </c>
      <c r="B1940" s="4"/>
      <c r="C1940" s="4" t="s">
        <v>8</v>
      </c>
      <c r="D1940" s="4" t="s">
        <v>6</v>
      </c>
      <c r="E1940" s="7">
        <f t="shared" ref="E1940:Q1940" si="723">E734/$Q734*100</f>
        <v>0</v>
      </c>
      <c r="F1940" s="7">
        <f t="shared" si="723"/>
        <v>1.3262599469496021</v>
      </c>
      <c r="G1940" s="7">
        <f t="shared" si="723"/>
        <v>0</v>
      </c>
      <c r="H1940" s="7">
        <f t="shared" si="723"/>
        <v>0</v>
      </c>
      <c r="I1940" s="7">
        <f t="shared" si="723"/>
        <v>0</v>
      </c>
      <c r="J1940" s="7">
        <f t="shared" si="723"/>
        <v>0</v>
      </c>
      <c r="K1940" s="7">
        <f t="shared" si="723"/>
        <v>0</v>
      </c>
      <c r="L1940" s="7">
        <f t="shared" si="723"/>
        <v>0</v>
      </c>
      <c r="M1940" s="7">
        <f t="shared" si="723"/>
        <v>1.5915119363395225</v>
      </c>
      <c r="N1940" s="7">
        <f t="shared" si="723"/>
        <v>0</v>
      </c>
      <c r="O1940" s="7">
        <f t="shared" si="723"/>
        <v>2.1220159151193632</v>
      </c>
      <c r="P1940" s="7">
        <f t="shared" si="723"/>
        <v>95.755968169761275</v>
      </c>
      <c r="Q1940" s="7">
        <f t="shared" si="723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7</v>
      </c>
      <c r="E1941" s="7">
        <f t="shared" ref="E1941:Q1941" si="724">E735/$Q735*100</f>
        <v>0.58365758754863817</v>
      </c>
      <c r="F1941" s="7">
        <f t="shared" si="724"/>
        <v>2.5291828793774318</v>
      </c>
      <c r="G1941" s="7">
        <f t="shared" si="724"/>
        <v>0</v>
      </c>
      <c r="H1941" s="7">
        <f t="shared" si="724"/>
        <v>0</v>
      </c>
      <c r="I1941" s="7">
        <f t="shared" si="724"/>
        <v>0</v>
      </c>
      <c r="J1941" s="7">
        <f t="shared" si="724"/>
        <v>0</v>
      </c>
      <c r="K1941" s="7">
        <f t="shared" si="724"/>
        <v>0</v>
      </c>
      <c r="L1941" s="7">
        <f t="shared" si="724"/>
        <v>0</v>
      </c>
      <c r="M1941" s="7">
        <f t="shared" si="724"/>
        <v>3.1128404669260701</v>
      </c>
      <c r="N1941" s="7">
        <f t="shared" si="724"/>
        <v>0</v>
      </c>
      <c r="O1941" s="7">
        <f t="shared" si="724"/>
        <v>1.7509727626459144</v>
      </c>
      <c r="P1941" s="7">
        <f t="shared" si="724"/>
        <v>92.607003891050582</v>
      </c>
      <c r="Q1941" s="7">
        <f t="shared" si="724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25">E736/$Q736*100</f>
        <v>0.33519553072625696</v>
      </c>
      <c r="F1942" s="7">
        <f t="shared" si="725"/>
        <v>2.2346368715083798</v>
      </c>
      <c r="G1942" s="7">
        <f t="shared" si="725"/>
        <v>0</v>
      </c>
      <c r="H1942" s="7">
        <f t="shared" si="725"/>
        <v>0</v>
      </c>
      <c r="I1942" s="7">
        <f t="shared" si="725"/>
        <v>0.33519553072625696</v>
      </c>
      <c r="J1942" s="7">
        <f t="shared" si="725"/>
        <v>0</v>
      </c>
      <c r="K1942" s="7">
        <f t="shared" si="725"/>
        <v>0</v>
      </c>
      <c r="L1942" s="7">
        <f t="shared" si="725"/>
        <v>0</v>
      </c>
      <c r="M1942" s="7">
        <f t="shared" si="725"/>
        <v>3.1284916201117321</v>
      </c>
      <c r="N1942" s="7">
        <f t="shared" si="725"/>
        <v>0</v>
      </c>
      <c r="O1942" s="7">
        <f t="shared" si="725"/>
        <v>1.8994413407821229</v>
      </c>
      <c r="P1942" s="7">
        <f t="shared" si="725"/>
        <v>93.407821229050285</v>
      </c>
      <c r="Q1942" s="7">
        <f t="shared" si="725"/>
        <v>100</v>
      </c>
      <c r="R1942"/>
    </row>
    <row r="1943" spans="1:18" ht="14.25" x14ac:dyDescent="0.45">
      <c r="A1943" s="6">
        <v>727</v>
      </c>
      <c r="B1943" s="4"/>
      <c r="C1943" s="4" t="s">
        <v>9</v>
      </c>
      <c r="D1943" s="4" t="s">
        <v>6</v>
      </c>
      <c r="E1943" s="7">
        <f t="shared" ref="E1943:Q1943" si="726">E737/$Q737*100</f>
        <v>1.0454217736121123</v>
      </c>
      <c r="F1943" s="7">
        <f t="shared" si="726"/>
        <v>2.3431867339581829</v>
      </c>
      <c r="G1943" s="7">
        <f t="shared" si="726"/>
        <v>0.75702956020187451</v>
      </c>
      <c r="H1943" s="7">
        <f t="shared" si="726"/>
        <v>0</v>
      </c>
      <c r="I1943" s="7">
        <f t="shared" si="726"/>
        <v>8.3273251622206192</v>
      </c>
      <c r="J1943" s="7">
        <f t="shared" si="726"/>
        <v>1.5501081470800289</v>
      </c>
      <c r="K1943" s="7">
        <f t="shared" si="726"/>
        <v>0.36049026676279738</v>
      </c>
      <c r="L1943" s="7">
        <f t="shared" si="726"/>
        <v>0.18024513338139869</v>
      </c>
      <c r="M1943" s="7">
        <f t="shared" si="726"/>
        <v>2.9920692141312184</v>
      </c>
      <c r="N1943" s="7">
        <f t="shared" si="726"/>
        <v>0.32444124008651765</v>
      </c>
      <c r="O1943" s="7">
        <f t="shared" si="726"/>
        <v>3.8572458543619321</v>
      </c>
      <c r="P1943" s="7">
        <f t="shared" si="726"/>
        <v>81.795241528478741</v>
      </c>
      <c r="Q1943" s="7">
        <f t="shared" si="726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7</v>
      </c>
      <c r="E1944" s="7">
        <f t="shared" ref="E1944:Q1944" si="727">E738/$Q738*100</f>
        <v>3.3463287849252761</v>
      </c>
      <c r="F1944" s="7">
        <f t="shared" si="727"/>
        <v>3.6712150747238463</v>
      </c>
      <c r="G1944" s="7">
        <f t="shared" si="727"/>
        <v>0.61728395061728392</v>
      </c>
      <c r="H1944" s="7">
        <f t="shared" si="727"/>
        <v>0</v>
      </c>
      <c r="I1944" s="7">
        <f t="shared" si="727"/>
        <v>5.8154645873944117</v>
      </c>
      <c r="J1944" s="7">
        <f t="shared" si="727"/>
        <v>0.58479532163742687</v>
      </c>
      <c r="K1944" s="7">
        <f t="shared" si="727"/>
        <v>0.45484080571799868</v>
      </c>
      <c r="L1944" s="7">
        <f t="shared" si="727"/>
        <v>0.22742040285899934</v>
      </c>
      <c r="M1944" s="7">
        <f t="shared" si="727"/>
        <v>3.3138401559454191</v>
      </c>
      <c r="N1944" s="7">
        <f t="shared" si="727"/>
        <v>0.29239766081871343</v>
      </c>
      <c r="O1944" s="7">
        <f t="shared" si="727"/>
        <v>4.4834307992202724</v>
      </c>
      <c r="P1944" s="7">
        <f t="shared" si="727"/>
        <v>82.06627680311891</v>
      </c>
      <c r="Q1944" s="7">
        <f t="shared" si="727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28">E739/$Q739*100</f>
        <v>2.2890331397335153</v>
      </c>
      <c r="F1945" s="7">
        <f t="shared" si="728"/>
        <v>3.0577382985992481</v>
      </c>
      <c r="G1945" s="7">
        <f t="shared" si="728"/>
        <v>0.6149641270925863</v>
      </c>
      <c r="H1945" s="7">
        <f t="shared" si="728"/>
        <v>0</v>
      </c>
      <c r="I1945" s="7">
        <f t="shared" si="728"/>
        <v>7.0208404509736937</v>
      </c>
      <c r="J1945" s="7">
        <f t="shared" si="728"/>
        <v>0.97369320122992831</v>
      </c>
      <c r="K1945" s="7">
        <f t="shared" si="728"/>
        <v>0.4270584215920738</v>
      </c>
      <c r="L1945" s="7">
        <f t="shared" si="728"/>
        <v>0.15374103177314657</v>
      </c>
      <c r="M1945" s="7">
        <f t="shared" si="728"/>
        <v>3.12606764605398</v>
      </c>
      <c r="N1945" s="7">
        <f t="shared" si="728"/>
        <v>0.27331738981892723</v>
      </c>
      <c r="O1945" s="7">
        <f t="shared" si="728"/>
        <v>4.1510078578749576</v>
      </c>
      <c r="P1945" s="7">
        <f t="shared" si="728"/>
        <v>81.943969935087125</v>
      </c>
      <c r="Q1945" s="7">
        <f t="shared" si="728"/>
        <v>100</v>
      </c>
      <c r="R1945"/>
    </row>
    <row r="1946" spans="1:18" ht="14.25" x14ac:dyDescent="0.45">
      <c r="A1946" s="6">
        <v>730</v>
      </c>
      <c r="B1946" s="4"/>
      <c r="C1946" s="4" t="s">
        <v>10</v>
      </c>
      <c r="D1946" s="4" t="s">
        <v>6</v>
      </c>
      <c r="E1946" s="7">
        <f t="shared" ref="E1946:Q1946" si="729">E740/$Q740*100</f>
        <v>9.6296296296296298</v>
      </c>
      <c r="F1946" s="7">
        <f t="shared" si="729"/>
        <v>4.4444444444444446</v>
      </c>
      <c r="G1946" s="7">
        <f t="shared" si="729"/>
        <v>2.9629629629629632</v>
      </c>
      <c r="H1946" s="7">
        <f t="shared" si="729"/>
        <v>0</v>
      </c>
      <c r="I1946" s="7">
        <f t="shared" si="729"/>
        <v>33.333333333333329</v>
      </c>
      <c r="J1946" s="7">
        <f t="shared" si="729"/>
        <v>13.333333333333334</v>
      </c>
      <c r="K1946" s="7">
        <f t="shared" si="729"/>
        <v>3.7037037037037033</v>
      </c>
      <c r="L1946" s="7">
        <f t="shared" si="729"/>
        <v>2.2222222222222223</v>
      </c>
      <c r="M1946" s="7">
        <f t="shared" si="729"/>
        <v>7.4074074074074066</v>
      </c>
      <c r="N1946" s="7">
        <f t="shared" si="729"/>
        <v>2.2222222222222223</v>
      </c>
      <c r="O1946" s="7">
        <f t="shared" si="729"/>
        <v>12.592592592592592</v>
      </c>
      <c r="P1946" s="7">
        <f t="shared" si="729"/>
        <v>42.222222222222221</v>
      </c>
      <c r="Q1946" s="7">
        <f t="shared" si="729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7</v>
      </c>
      <c r="E1947" s="7">
        <f t="shared" ref="E1947:Q1947" si="730">E741/$Q741*100</f>
        <v>34.45378151260504</v>
      </c>
      <c r="F1947" s="7">
        <f t="shared" si="730"/>
        <v>6.7226890756302522</v>
      </c>
      <c r="G1947" s="7">
        <f t="shared" si="730"/>
        <v>6.7226890756302522</v>
      </c>
      <c r="H1947" s="7">
        <f t="shared" si="730"/>
        <v>3.3613445378151261</v>
      </c>
      <c r="I1947" s="7">
        <f t="shared" si="730"/>
        <v>26.890756302521009</v>
      </c>
      <c r="J1947" s="7">
        <f t="shared" si="730"/>
        <v>13.445378151260504</v>
      </c>
      <c r="K1947" s="7">
        <f t="shared" si="730"/>
        <v>3.3613445378151261</v>
      </c>
      <c r="L1947" s="7">
        <f t="shared" si="730"/>
        <v>2.5210084033613445</v>
      </c>
      <c r="M1947" s="7">
        <f t="shared" si="730"/>
        <v>7.5630252100840334</v>
      </c>
      <c r="N1947" s="7">
        <f t="shared" si="730"/>
        <v>4.2016806722689077</v>
      </c>
      <c r="O1947" s="7">
        <f t="shared" si="730"/>
        <v>18.487394957983195</v>
      </c>
      <c r="P1947" s="7">
        <f t="shared" si="730"/>
        <v>25.210084033613445</v>
      </c>
      <c r="Q1947" s="7">
        <f t="shared" si="730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31">E742/$Q742*100</f>
        <v>20.233463035019454</v>
      </c>
      <c r="F1948" s="7">
        <f t="shared" si="731"/>
        <v>6.6147859922178993</v>
      </c>
      <c r="G1948" s="7">
        <f t="shared" si="731"/>
        <v>3.5019455252918288</v>
      </c>
      <c r="H1948" s="7">
        <f t="shared" si="731"/>
        <v>2.3346303501945527</v>
      </c>
      <c r="I1948" s="7">
        <f t="shared" si="731"/>
        <v>29.961089494163424</v>
      </c>
      <c r="J1948" s="7">
        <f t="shared" si="731"/>
        <v>10.894941634241246</v>
      </c>
      <c r="K1948" s="7">
        <f t="shared" si="731"/>
        <v>3.1128404669260701</v>
      </c>
      <c r="L1948" s="7">
        <f t="shared" si="731"/>
        <v>3.8910505836575875</v>
      </c>
      <c r="M1948" s="7">
        <f t="shared" si="731"/>
        <v>5.836575875486381</v>
      </c>
      <c r="N1948" s="7">
        <f t="shared" si="731"/>
        <v>1.9455252918287937</v>
      </c>
      <c r="O1948" s="7">
        <f t="shared" si="731"/>
        <v>16.342412451361866</v>
      </c>
      <c r="P1948" s="7">
        <f t="shared" si="731"/>
        <v>32.684824902723733</v>
      </c>
      <c r="Q1948" s="7">
        <f t="shared" si="731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6</v>
      </c>
      <c r="E1949" s="7">
        <f t="shared" ref="E1949:Q1949" si="732">E743/$Q743*100</f>
        <v>1.2938470385278895</v>
      </c>
      <c r="F1949" s="7">
        <f t="shared" si="732"/>
        <v>2.4439332949971249</v>
      </c>
      <c r="G1949" s="7">
        <f t="shared" si="732"/>
        <v>0.69005175388154105</v>
      </c>
      <c r="H1949" s="7">
        <f t="shared" si="732"/>
        <v>0</v>
      </c>
      <c r="I1949" s="7">
        <f t="shared" si="732"/>
        <v>8.1081081081081088</v>
      </c>
      <c r="J1949" s="7">
        <f t="shared" si="732"/>
        <v>1.6963772282921219</v>
      </c>
      <c r="K1949" s="7">
        <f t="shared" si="732"/>
        <v>0.40253018976423238</v>
      </c>
      <c r="L1949" s="7">
        <f t="shared" si="732"/>
        <v>0.31627372052903968</v>
      </c>
      <c r="M1949" s="7">
        <f t="shared" si="732"/>
        <v>2.7889591719378952</v>
      </c>
      <c r="N1949" s="7">
        <f t="shared" si="732"/>
        <v>0.20126509488211619</v>
      </c>
      <c r="O1949" s="7">
        <f t="shared" si="732"/>
        <v>4.0540540540540544</v>
      </c>
      <c r="P1949" s="7">
        <f t="shared" si="732"/>
        <v>82.202415181138591</v>
      </c>
      <c r="Q1949" s="7">
        <f t="shared" si="732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7</v>
      </c>
      <c r="E1950" s="7">
        <f t="shared" ref="E1950:Q1950" si="733">E744/$Q744*100</f>
        <v>3.7178507766743056</v>
      </c>
      <c r="F1950" s="7">
        <f t="shared" si="733"/>
        <v>3.6923860453272219</v>
      </c>
      <c r="G1950" s="7">
        <f t="shared" si="733"/>
        <v>0.66208301502419142</v>
      </c>
      <c r="H1950" s="7">
        <f t="shared" si="733"/>
        <v>0.12732365673542145</v>
      </c>
      <c r="I1950" s="7">
        <f t="shared" si="733"/>
        <v>5.3730583142347843</v>
      </c>
      <c r="J1950" s="7">
        <f t="shared" si="733"/>
        <v>0.66208301502419142</v>
      </c>
      <c r="K1950" s="7">
        <f t="shared" si="733"/>
        <v>0.48382989559460143</v>
      </c>
      <c r="L1950" s="7">
        <f t="shared" si="733"/>
        <v>0.28011204481792717</v>
      </c>
      <c r="M1950" s="7">
        <f t="shared" si="733"/>
        <v>3.1830914183855361</v>
      </c>
      <c r="N1950" s="7">
        <f t="shared" si="733"/>
        <v>0.30557677616501144</v>
      </c>
      <c r="O1950" s="7">
        <f t="shared" si="733"/>
        <v>4.3799337916984973</v>
      </c>
      <c r="P1950" s="7">
        <f t="shared" si="733"/>
        <v>82.200152788388081</v>
      </c>
      <c r="Q1950" s="7">
        <f t="shared" si="733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34">E745/$Q745*100</f>
        <v>2.5391680172879525</v>
      </c>
      <c r="F1951" s="7">
        <f t="shared" si="734"/>
        <v>3.0388978930307942</v>
      </c>
      <c r="G1951" s="7">
        <f t="shared" si="734"/>
        <v>0.62128579146407348</v>
      </c>
      <c r="H1951" s="7">
        <f t="shared" si="734"/>
        <v>0.10804970286331712</v>
      </c>
      <c r="I1951" s="7">
        <f t="shared" si="734"/>
        <v>6.7260940032414913</v>
      </c>
      <c r="J1951" s="7">
        <f t="shared" si="734"/>
        <v>1.2290653700702323</v>
      </c>
      <c r="K1951" s="7">
        <f t="shared" si="734"/>
        <v>0.49972987574284167</v>
      </c>
      <c r="L1951" s="7">
        <f t="shared" si="734"/>
        <v>0.31064289573203674</v>
      </c>
      <c r="M1951" s="7">
        <f t="shared" si="734"/>
        <v>2.9578606158833063</v>
      </c>
      <c r="N1951" s="7">
        <f t="shared" si="734"/>
        <v>0.31064289573203674</v>
      </c>
      <c r="O1951" s="7">
        <f t="shared" si="734"/>
        <v>4.2139384116693677</v>
      </c>
      <c r="P1951" s="7">
        <f t="shared" si="734"/>
        <v>82.239330091842248</v>
      </c>
      <c r="Q1951" s="7">
        <f t="shared" si="734"/>
        <v>100</v>
      </c>
      <c r="R1951"/>
    </row>
    <row r="1952" spans="1:18" ht="14.25" x14ac:dyDescent="0.45">
      <c r="A1952" s="6">
        <v>736</v>
      </c>
      <c r="B1952" s="4" t="s">
        <v>99</v>
      </c>
      <c r="C1952" s="4" t="s">
        <v>5</v>
      </c>
      <c r="D1952" s="4" t="s">
        <v>6</v>
      </c>
      <c r="E1952" s="7">
        <f t="shared" ref="E1952:Q1952" si="735">E746/$Q746*100</f>
        <v>0</v>
      </c>
      <c r="F1952" s="7">
        <f t="shared" si="735"/>
        <v>2.6548672566371683</v>
      </c>
      <c r="G1952" s="7">
        <f t="shared" si="735"/>
        <v>0</v>
      </c>
      <c r="H1952" s="7">
        <f t="shared" si="735"/>
        <v>0</v>
      </c>
      <c r="I1952" s="7">
        <f t="shared" si="735"/>
        <v>0</v>
      </c>
      <c r="J1952" s="7">
        <f t="shared" si="735"/>
        <v>0</v>
      </c>
      <c r="K1952" s="7">
        <f t="shared" si="735"/>
        <v>0</v>
      </c>
      <c r="L1952" s="7">
        <f t="shared" si="735"/>
        <v>0</v>
      </c>
      <c r="M1952" s="7">
        <f t="shared" si="735"/>
        <v>1.7699115044247788</v>
      </c>
      <c r="N1952" s="7">
        <f t="shared" si="735"/>
        <v>0</v>
      </c>
      <c r="O1952" s="7">
        <f t="shared" si="735"/>
        <v>2.2123893805309733</v>
      </c>
      <c r="P1952" s="7">
        <f t="shared" si="735"/>
        <v>96.017699115044252</v>
      </c>
      <c r="Q1952" s="7">
        <f t="shared" si="735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7</v>
      </c>
      <c r="E1953" s="7">
        <f t="shared" ref="E1953:Q1953" si="736">E747/$Q747*100</f>
        <v>0</v>
      </c>
      <c r="F1953" s="7">
        <f t="shared" si="736"/>
        <v>1.2820512820512819</v>
      </c>
      <c r="G1953" s="7">
        <f t="shared" si="736"/>
        <v>0</v>
      </c>
      <c r="H1953" s="7">
        <f t="shared" si="736"/>
        <v>0</v>
      </c>
      <c r="I1953" s="7">
        <f t="shared" si="736"/>
        <v>0</v>
      </c>
      <c r="J1953" s="7">
        <f t="shared" si="736"/>
        <v>0</v>
      </c>
      <c r="K1953" s="7">
        <f t="shared" si="736"/>
        <v>0</v>
      </c>
      <c r="L1953" s="7">
        <f t="shared" si="736"/>
        <v>0</v>
      </c>
      <c r="M1953" s="7">
        <f t="shared" si="736"/>
        <v>1.7094017094017095</v>
      </c>
      <c r="N1953" s="7">
        <f t="shared" si="736"/>
        <v>0</v>
      </c>
      <c r="O1953" s="7">
        <f t="shared" si="736"/>
        <v>0</v>
      </c>
      <c r="P1953" s="7">
        <f t="shared" si="736"/>
        <v>94.871794871794862</v>
      </c>
      <c r="Q1953" s="7">
        <f t="shared" si="736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37">E748/$Q748*100</f>
        <v>0</v>
      </c>
      <c r="F1954" s="7">
        <f t="shared" si="737"/>
        <v>3.0567685589519651</v>
      </c>
      <c r="G1954" s="7">
        <f t="shared" si="737"/>
        <v>0</v>
      </c>
      <c r="H1954" s="7">
        <f t="shared" si="737"/>
        <v>0</v>
      </c>
      <c r="I1954" s="7">
        <f t="shared" si="737"/>
        <v>0</v>
      </c>
      <c r="J1954" s="7">
        <f t="shared" si="737"/>
        <v>0</v>
      </c>
      <c r="K1954" s="7">
        <f t="shared" si="737"/>
        <v>0</v>
      </c>
      <c r="L1954" s="7">
        <f t="shared" si="737"/>
        <v>0</v>
      </c>
      <c r="M1954" s="7">
        <f t="shared" si="737"/>
        <v>0.65502183406113534</v>
      </c>
      <c r="N1954" s="7">
        <f t="shared" si="737"/>
        <v>0</v>
      </c>
      <c r="O1954" s="7">
        <f t="shared" si="737"/>
        <v>1.0917030567685588</v>
      </c>
      <c r="P1954" s="7">
        <f t="shared" si="737"/>
        <v>96.288209606986896</v>
      </c>
      <c r="Q1954" s="7">
        <f t="shared" si="737"/>
        <v>100</v>
      </c>
      <c r="R1954"/>
    </row>
    <row r="1955" spans="1:18" ht="14.25" x14ac:dyDescent="0.45">
      <c r="A1955" s="6">
        <v>739</v>
      </c>
      <c r="B1955" s="4"/>
      <c r="C1955" s="4" t="s">
        <v>8</v>
      </c>
      <c r="D1955" s="4" t="s">
        <v>6</v>
      </c>
      <c r="E1955" s="7">
        <f t="shared" ref="E1955:Q1955" si="738">E749/$Q749*100</f>
        <v>0</v>
      </c>
      <c r="F1955" s="7">
        <f t="shared" si="738"/>
        <v>1.7114914425427872</v>
      </c>
      <c r="G1955" s="7">
        <f t="shared" si="738"/>
        <v>0</v>
      </c>
      <c r="H1955" s="7">
        <f t="shared" si="738"/>
        <v>0</v>
      </c>
      <c r="I1955" s="7">
        <f t="shared" si="738"/>
        <v>0</v>
      </c>
      <c r="J1955" s="7">
        <f t="shared" si="738"/>
        <v>0</v>
      </c>
      <c r="K1955" s="7">
        <f t="shared" si="738"/>
        <v>0</v>
      </c>
      <c r="L1955" s="7">
        <f t="shared" si="738"/>
        <v>0</v>
      </c>
      <c r="M1955" s="7">
        <f t="shared" si="738"/>
        <v>0.97799511002444983</v>
      </c>
      <c r="N1955" s="7">
        <f t="shared" si="738"/>
        <v>0</v>
      </c>
      <c r="O1955" s="7">
        <f t="shared" si="738"/>
        <v>2.6894865525672369</v>
      </c>
      <c r="P1955" s="7">
        <f t="shared" si="738"/>
        <v>93.887530562347195</v>
      </c>
      <c r="Q1955" s="7">
        <f t="shared" si="738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7</v>
      </c>
      <c r="E1956" s="7">
        <f t="shared" ref="E1956:Q1956" si="739">E750/$Q750*100</f>
        <v>0.83857442348008393</v>
      </c>
      <c r="F1956" s="7">
        <f t="shared" si="739"/>
        <v>2.5157232704402519</v>
      </c>
      <c r="G1956" s="7">
        <f t="shared" si="739"/>
        <v>0</v>
      </c>
      <c r="H1956" s="7">
        <f t="shared" si="739"/>
        <v>0</v>
      </c>
      <c r="I1956" s="7">
        <f t="shared" si="739"/>
        <v>1.257861635220126</v>
      </c>
      <c r="J1956" s="7">
        <f t="shared" si="739"/>
        <v>0.62893081761006298</v>
      </c>
      <c r="K1956" s="7">
        <f t="shared" si="739"/>
        <v>0</v>
      </c>
      <c r="L1956" s="7">
        <f t="shared" si="739"/>
        <v>0</v>
      </c>
      <c r="M1956" s="7">
        <f t="shared" si="739"/>
        <v>1.257861635220126</v>
      </c>
      <c r="N1956" s="7">
        <f t="shared" si="739"/>
        <v>0</v>
      </c>
      <c r="O1956" s="7">
        <f t="shared" si="739"/>
        <v>2.5157232704402519</v>
      </c>
      <c r="P1956" s="7">
        <f t="shared" si="739"/>
        <v>95.178197064989519</v>
      </c>
      <c r="Q1956" s="7">
        <f t="shared" si="739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40">E751/$Q751*100</f>
        <v>0.44994375703037126</v>
      </c>
      <c r="F1957" s="7">
        <f t="shared" si="740"/>
        <v>2.0247469066366706</v>
      </c>
      <c r="G1957" s="7">
        <f t="shared" si="740"/>
        <v>0</v>
      </c>
      <c r="H1957" s="7">
        <f t="shared" si="740"/>
        <v>0</v>
      </c>
      <c r="I1957" s="7">
        <f t="shared" si="740"/>
        <v>0.89988751406074252</v>
      </c>
      <c r="J1957" s="7">
        <f t="shared" si="740"/>
        <v>0</v>
      </c>
      <c r="K1957" s="7">
        <f t="shared" si="740"/>
        <v>0</v>
      </c>
      <c r="L1957" s="7">
        <f t="shared" si="740"/>
        <v>0.33745781777277839</v>
      </c>
      <c r="M1957" s="7">
        <f t="shared" si="740"/>
        <v>0.56242969628796402</v>
      </c>
      <c r="N1957" s="7">
        <f t="shared" si="740"/>
        <v>0</v>
      </c>
      <c r="O1957" s="7">
        <f t="shared" si="740"/>
        <v>1.5748031496062991</v>
      </c>
      <c r="P1957" s="7">
        <f t="shared" si="740"/>
        <v>94.713160854893147</v>
      </c>
      <c r="Q1957" s="7">
        <f t="shared" si="740"/>
        <v>100</v>
      </c>
      <c r="R1957"/>
    </row>
    <row r="1958" spans="1:18" ht="14.25" x14ac:dyDescent="0.45">
      <c r="A1958" s="6">
        <v>742</v>
      </c>
      <c r="B1958" s="4"/>
      <c r="C1958" s="4" t="s">
        <v>9</v>
      </c>
      <c r="D1958" s="4" t="s">
        <v>6</v>
      </c>
      <c r="E1958" s="7">
        <f t="shared" ref="E1958:Q1958" si="741">E752/$Q752*100</f>
        <v>4.2862467387253078</v>
      </c>
      <c r="F1958" s="7">
        <f t="shared" si="741"/>
        <v>2.7953783078643308</v>
      </c>
      <c r="G1958" s="7">
        <f t="shared" si="741"/>
        <v>1.0808796123742079</v>
      </c>
      <c r="H1958" s="7">
        <f t="shared" si="741"/>
        <v>0</v>
      </c>
      <c r="I1958" s="7">
        <f t="shared" si="741"/>
        <v>13.231457323891165</v>
      </c>
      <c r="J1958" s="7">
        <f t="shared" si="741"/>
        <v>3.3171822586656727</v>
      </c>
      <c r="K1958" s="7">
        <f t="shared" si="741"/>
        <v>1.4908684308609765</v>
      </c>
      <c r="L1958" s="7">
        <f t="shared" si="741"/>
        <v>0.55907566157286626</v>
      </c>
      <c r="M1958" s="7">
        <f t="shared" si="741"/>
        <v>1.5281401416325009</v>
      </c>
      <c r="N1958" s="7">
        <f t="shared" si="741"/>
        <v>1.2299664554603056</v>
      </c>
      <c r="O1958" s="7">
        <f t="shared" si="741"/>
        <v>4.8453224002981736</v>
      </c>
      <c r="P1958" s="7">
        <f t="shared" si="741"/>
        <v>74.431606410734247</v>
      </c>
      <c r="Q1958" s="7">
        <f t="shared" si="741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7</v>
      </c>
      <c r="E1959" s="7">
        <f t="shared" ref="E1959:Q1959" si="742">E753/$Q753*100</f>
        <v>5.6574326960593062</v>
      </c>
      <c r="F1959" s="7">
        <f t="shared" si="742"/>
        <v>4.7600468201326578</v>
      </c>
      <c r="G1959" s="7">
        <f t="shared" si="742"/>
        <v>1.5996878657822864</v>
      </c>
      <c r="H1959" s="7">
        <f t="shared" si="742"/>
        <v>0.11705033164260631</v>
      </c>
      <c r="I1959" s="7">
        <f t="shared" si="742"/>
        <v>14.63129145532579</v>
      </c>
      <c r="J1959" s="7">
        <f t="shared" si="742"/>
        <v>2.1849395239953178</v>
      </c>
      <c r="K1959" s="7">
        <f t="shared" si="742"/>
        <v>1.2095200936402655</v>
      </c>
      <c r="L1959" s="7">
        <f t="shared" si="742"/>
        <v>0.50721810378462739</v>
      </c>
      <c r="M1959" s="7">
        <f t="shared" si="742"/>
        <v>2.1459227467811157</v>
      </c>
      <c r="N1959" s="7">
        <f t="shared" si="742"/>
        <v>0.97541943035505274</v>
      </c>
      <c r="O1959" s="7">
        <f t="shared" si="742"/>
        <v>4.8380803745610619</v>
      </c>
      <c r="P1959" s="7">
        <f t="shared" si="742"/>
        <v>71.595786188060856</v>
      </c>
      <c r="Q1959" s="7">
        <f t="shared" si="742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43">E754/$Q754*100</f>
        <v>5.0743990843189621</v>
      </c>
      <c r="F1960" s="7">
        <f t="shared" si="743"/>
        <v>3.6627241510873709</v>
      </c>
      <c r="G1960" s="7">
        <f t="shared" si="743"/>
        <v>1.4879816863792446</v>
      </c>
      <c r="H1960" s="7">
        <f t="shared" si="743"/>
        <v>9.5383441434566965E-2</v>
      </c>
      <c r="I1960" s="7">
        <f t="shared" si="743"/>
        <v>14.040442579168255</v>
      </c>
      <c r="J1960" s="7">
        <f t="shared" si="743"/>
        <v>2.8424265547500953</v>
      </c>
      <c r="K1960" s="7">
        <f t="shared" si="743"/>
        <v>1.4498283098054179</v>
      </c>
      <c r="L1960" s="7">
        <f t="shared" si="743"/>
        <v>0.47691720717283476</v>
      </c>
      <c r="M1960" s="7">
        <f t="shared" si="743"/>
        <v>1.9267455169782524</v>
      </c>
      <c r="N1960" s="7">
        <f t="shared" si="743"/>
        <v>1.0492178557802367</v>
      </c>
      <c r="O1960" s="7">
        <f t="shared" si="743"/>
        <v>4.7882487600152617</v>
      </c>
      <c r="P1960" s="7">
        <f t="shared" si="743"/>
        <v>73.178176268599771</v>
      </c>
      <c r="Q1960" s="7">
        <f t="shared" si="743"/>
        <v>100</v>
      </c>
      <c r="R1960"/>
    </row>
    <row r="1961" spans="1:18" ht="14.25" x14ac:dyDescent="0.45">
      <c r="A1961" s="6">
        <v>745</v>
      </c>
      <c r="B1961" s="4"/>
      <c r="C1961" s="4" t="s">
        <v>10</v>
      </c>
      <c r="D1961" s="4" t="s">
        <v>6</v>
      </c>
      <c r="E1961" s="7">
        <f t="shared" ref="E1961:Q1961" si="744">E755/$Q755*100</f>
        <v>14.092140921409213</v>
      </c>
      <c r="F1961" s="7">
        <f t="shared" si="744"/>
        <v>7.8590785907859075</v>
      </c>
      <c r="G1961" s="7">
        <f t="shared" si="744"/>
        <v>8.4010840108401084</v>
      </c>
      <c r="H1961" s="7">
        <f t="shared" si="744"/>
        <v>3.5230352303523031</v>
      </c>
      <c r="I1961" s="7">
        <f t="shared" si="744"/>
        <v>36.314363143631432</v>
      </c>
      <c r="J1961" s="7">
        <f t="shared" si="744"/>
        <v>14.363143631436316</v>
      </c>
      <c r="K1961" s="7">
        <f t="shared" si="744"/>
        <v>7.3170731707317067</v>
      </c>
      <c r="L1961" s="7">
        <f t="shared" si="744"/>
        <v>4.8780487804878048</v>
      </c>
      <c r="M1961" s="7">
        <f t="shared" si="744"/>
        <v>2.4390243902439024</v>
      </c>
      <c r="N1961" s="7">
        <f t="shared" si="744"/>
        <v>5.4200542005420056</v>
      </c>
      <c r="O1961" s="7">
        <f t="shared" si="744"/>
        <v>11.924119241192411</v>
      </c>
      <c r="P1961" s="7">
        <f t="shared" si="744"/>
        <v>37.669376693766935</v>
      </c>
      <c r="Q1961" s="7">
        <f t="shared" si="744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7</v>
      </c>
      <c r="E1962" s="7">
        <f t="shared" ref="E1962:Q1962" si="745">E756/$Q756*100</f>
        <v>25.369458128078819</v>
      </c>
      <c r="F1962" s="7">
        <f t="shared" si="745"/>
        <v>11.083743842364532</v>
      </c>
      <c r="G1962" s="7">
        <f t="shared" si="745"/>
        <v>5.1724137931034484</v>
      </c>
      <c r="H1962" s="7">
        <f t="shared" si="745"/>
        <v>4.9261083743842367</v>
      </c>
      <c r="I1962" s="7">
        <f t="shared" si="745"/>
        <v>39.162561576354683</v>
      </c>
      <c r="J1962" s="7">
        <f t="shared" si="745"/>
        <v>11.576354679802956</v>
      </c>
      <c r="K1962" s="7">
        <f t="shared" si="745"/>
        <v>5.4187192118226601</v>
      </c>
      <c r="L1962" s="7">
        <f t="shared" si="745"/>
        <v>4.1871921182266005</v>
      </c>
      <c r="M1962" s="7">
        <f t="shared" si="745"/>
        <v>2.9556650246305418</v>
      </c>
      <c r="N1962" s="7">
        <f t="shared" si="745"/>
        <v>5.6650246305418719</v>
      </c>
      <c r="O1962" s="7">
        <f t="shared" si="745"/>
        <v>11.083743842364532</v>
      </c>
      <c r="P1962" s="7">
        <f t="shared" si="745"/>
        <v>28.571428571428569</v>
      </c>
      <c r="Q1962" s="7">
        <f t="shared" si="745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46">E757/$Q757*100</f>
        <v>20.36082474226804</v>
      </c>
      <c r="F1963" s="7">
        <f t="shared" si="746"/>
        <v>9.4072164948453612</v>
      </c>
      <c r="G1963" s="7">
        <f t="shared" si="746"/>
        <v>6.3144329896907214</v>
      </c>
      <c r="H1963" s="7">
        <f t="shared" si="746"/>
        <v>3.865979381443299</v>
      </c>
      <c r="I1963" s="7">
        <f t="shared" si="746"/>
        <v>37.242268041237111</v>
      </c>
      <c r="J1963" s="7">
        <f t="shared" si="746"/>
        <v>13.273195876288661</v>
      </c>
      <c r="K1963" s="7">
        <f t="shared" si="746"/>
        <v>5.6701030927835054</v>
      </c>
      <c r="L1963" s="7">
        <f t="shared" si="746"/>
        <v>4.6391752577319592</v>
      </c>
      <c r="M1963" s="7">
        <f t="shared" si="746"/>
        <v>2.8350515463917527</v>
      </c>
      <c r="N1963" s="7">
        <f t="shared" si="746"/>
        <v>5.6701030927835054</v>
      </c>
      <c r="O1963" s="7">
        <f t="shared" si="746"/>
        <v>11.340206185567011</v>
      </c>
      <c r="P1963" s="7">
        <f t="shared" si="746"/>
        <v>32.989690721649481</v>
      </c>
      <c r="Q1963" s="7">
        <f t="shared" si="746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6</v>
      </c>
      <c r="E1964" s="7">
        <f t="shared" ref="E1964:Q1964" si="747">E758/$Q758*100</f>
        <v>4.7295460723022567</v>
      </c>
      <c r="F1964" s="7">
        <f t="shared" si="747"/>
        <v>3.2345746126664854</v>
      </c>
      <c r="G1964" s="7">
        <f t="shared" si="747"/>
        <v>1.6852405544985052</v>
      </c>
      <c r="H1964" s="7">
        <f t="shared" si="747"/>
        <v>0.46208208752378366</v>
      </c>
      <c r="I1964" s="7">
        <f t="shared" si="747"/>
        <v>13.37319923892362</v>
      </c>
      <c r="J1964" s="7">
        <f t="shared" si="747"/>
        <v>4.0500135906496331</v>
      </c>
      <c r="K1964" s="7">
        <f t="shared" si="747"/>
        <v>1.7396031530307148</v>
      </c>
      <c r="L1964" s="7">
        <f t="shared" si="747"/>
        <v>0.97852677357977724</v>
      </c>
      <c r="M1964" s="7">
        <f t="shared" si="747"/>
        <v>1.6036966567001905</v>
      </c>
      <c r="N1964" s="7">
        <f t="shared" si="747"/>
        <v>1.4677901603696657</v>
      </c>
      <c r="O1964" s="7">
        <f t="shared" si="747"/>
        <v>4.9741777656972008</v>
      </c>
      <c r="P1964" s="7">
        <f t="shared" si="747"/>
        <v>74.503941288393577</v>
      </c>
      <c r="Q1964" s="7">
        <f t="shared" si="747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7</v>
      </c>
      <c r="E1965" s="7">
        <f t="shared" ref="E1965:Q1965" si="748">E759/$Q759*100</f>
        <v>6.8077027393544887</v>
      </c>
      <c r="F1965" s="7">
        <f t="shared" si="748"/>
        <v>4.8820179007323032</v>
      </c>
      <c r="G1965" s="7">
        <f t="shared" si="748"/>
        <v>1.817195551939246</v>
      </c>
      <c r="H1965" s="7">
        <f t="shared" si="748"/>
        <v>0.65093572009764034</v>
      </c>
      <c r="I1965" s="7">
        <f t="shared" si="748"/>
        <v>14.673176023867644</v>
      </c>
      <c r="J1965" s="7">
        <f t="shared" si="748"/>
        <v>2.8478437754271764</v>
      </c>
      <c r="K1965" s="7">
        <f t="shared" si="748"/>
        <v>1.4646053702196908</v>
      </c>
      <c r="L1965" s="7">
        <f t="shared" si="748"/>
        <v>0.8136696501220505</v>
      </c>
      <c r="M1965" s="7">
        <f t="shared" si="748"/>
        <v>2.0070518036343907</v>
      </c>
      <c r="N1965" s="7">
        <f t="shared" si="748"/>
        <v>1.3289937618660157</v>
      </c>
      <c r="O1965" s="7">
        <f t="shared" si="748"/>
        <v>4.7735286140493622</v>
      </c>
      <c r="P1965" s="7">
        <f t="shared" si="748"/>
        <v>71.358828315703832</v>
      </c>
      <c r="Q1965" s="7">
        <f t="shared" si="748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49">E760/$Q760*100</f>
        <v>5.7585223414369144</v>
      </c>
      <c r="F1966" s="7">
        <f t="shared" si="749"/>
        <v>4.0880076055955445</v>
      </c>
      <c r="G1966" s="7">
        <f t="shared" si="749"/>
        <v>1.7248404183077553</v>
      </c>
      <c r="H1966" s="7">
        <f t="shared" si="749"/>
        <v>0.59758250713024585</v>
      </c>
      <c r="I1966" s="7">
        <f t="shared" si="749"/>
        <v>14.002444655710988</v>
      </c>
      <c r="J1966" s="7">
        <f t="shared" si="749"/>
        <v>3.5311693603150887</v>
      </c>
      <c r="K1966" s="7">
        <f t="shared" si="749"/>
        <v>1.6840961564579655</v>
      </c>
      <c r="L1966" s="7">
        <f t="shared" si="749"/>
        <v>0.84204807822898275</v>
      </c>
      <c r="M1966" s="7">
        <f t="shared" si="749"/>
        <v>1.8199103626239306</v>
      </c>
      <c r="N1966" s="7">
        <f t="shared" si="749"/>
        <v>1.3853049028928426</v>
      </c>
      <c r="O1966" s="7">
        <f t="shared" si="749"/>
        <v>4.8893114219747389</v>
      </c>
      <c r="P1966" s="7">
        <f t="shared" si="749"/>
        <v>72.918647290506584</v>
      </c>
      <c r="Q1966" s="7">
        <f t="shared" si="749"/>
        <v>100</v>
      </c>
      <c r="R1966"/>
    </row>
    <row r="1967" spans="1:18" ht="14.25" x14ac:dyDescent="0.45">
      <c r="A1967" s="6">
        <v>751</v>
      </c>
      <c r="B1967" s="4" t="s">
        <v>100</v>
      </c>
      <c r="C1967" s="4" t="s">
        <v>5</v>
      </c>
      <c r="D1967" s="4" t="s">
        <v>6</v>
      </c>
      <c r="E1967" s="7">
        <f t="shared" ref="E1967:Q1967" si="750">E761/$Q761*100</f>
        <v>0</v>
      </c>
      <c r="F1967" s="7">
        <f t="shared" si="750"/>
        <v>10.714285714285714</v>
      </c>
      <c r="G1967" s="7">
        <f t="shared" si="750"/>
        <v>0</v>
      </c>
      <c r="H1967" s="7">
        <f t="shared" si="750"/>
        <v>0</v>
      </c>
      <c r="I1967" s="7">
        <f t="shared" si="750"/>
        <v>0</v>
      </c>
      <c r="J1967" s="7">
        <f t="shared" si="750"/>
        <v>0</v>
      </c>
      <c r="K1967" s="7">
        <f t="shared" si="750"/>
        <v>0</v>
      </c>
      <c r="L1967" s="7">
        <f t="shared" si="750"/>
        <v>0</v>
      </c>
      <c r="M1967" s="7">
        <f t="shared" si="750"/>
        <v>0</v>
      </c>
      <c r="N1967" s="7">
        <f t="shared" si="750"/>
        <v>0</v>
      </c>
      <c r="O1967" s="7">
        <f t="shared" si="750"/>
        <v>10.714285714285714</v>
      </c>
      <c r="P1967" s="7">
        <f t="shared" si="750"/>
        <v>75</v>
      </c>
      <c r="Q1967" s="7">
        <f t="shared" si="750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7</v>
      </c>
      <c r="E1968" s="7">
        <f t="shared" ref="E1968:Q1968" si="751">E762/$Q762*100</f>
        <v>0</v>
      </c>
      <c r="F1968" s="7">
        <f t="shared" si="751"/>
        <v>0</v>
      </c>
      <c r="G1968" s="7">
        <f t="shared" si="751"/>
        <v>0</v>
      </c>
      <c r="H1968" s="7">
        <f t="shared" si="751"/>
        <v>0</v>
      </c>
      <c r="I1968" s="7">
        <f t="shared" si="751"/>
        <v>0</v>
      </c>
      <c r="J1968" s="7">
        <f t="shared" si="751"/>
        <v>0</v>
      </c>
      <c r="K1968" s="7">
        <f t="shared" si="751"/>
        <v>0</v>
      </c>
      <c r="L1968" s="7">
        <f t="shared" si="751"/>
        <v>0</v>
      </c>
      <c r="M1968" s="7">
        <f t="shared" si="751"/>
        <v>0</v>
      </c>
      <c r="N1968" s="7">
        <f t="shared" si="751"/>
        <v>0</v>
      </c>
      <c r="O1968" s="7">
        <f t="shared" si="751"/>
        <v>0</v>
      </c>
      <c r="P1968" s="7">
        <f t="shared" si="751"/>
        <v>84</v>
      </c>
      <c r="Q1968" s="7">
        <f t="shared" si="751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52">E763/$Q763*100</f>
        <v>0</v>
      </c>
      <c r="F1969" s="7">
        <f t="shared" si="752"/>
        <v>9.2592592592592595</v>
      </c>
      <c r="G1969" s="7">
        <f t="shared" si="752"/>
        <v>0</v>
      </c>
      <c r="H1969" s="7">
        <f t="shared" si="752"/>
        <v>0</v>
      </c>
      <c r="I1969" s="7">
        <f t="shared" si="752"/>
        <v>0</v>
      </c>
      <c r="J1969" s="7">
        <f t="shared" si="752"/>
        <v>0</v>
      </c>
      <c r="K1969" s="7">
        <f t="shared" si="752"/>
        <v>0</v>
      </c>
      <c r="L1969" s="7">
        <f t="shared" si="752"/>
        <v>0</v>
      </c>
      <c r="M1969" s="7">
        <f t="shared" si="752"/>
        <v>0</v>
      </c>
      <c r="N1969" s="7">
        <f t="shared" si="752"/>
        <v>0</v>
      </c>
      <c r="O1969" s="7">
        <f t="shared" si="752"/>
        <v>5.5555555555555554</v>
      </c>
      <c r="P1969" s="7">
        <f t="shared" si="752"/>
        <v>94.444444444444443</v>
      </c>
      <c r="Q1969" s="7">
        <f t="shared" si="752"/>
        <v>100</v>
      </c>
      <c r="R1969"/>
    </row>
    <row r="1970" spans="1:18" ht="14.25" x14ac:dyDescent="0.45">
      <c r="A1970" s="6">
        <v>754</v>
      </c>
      <c r="B1970" s="4"/>
      <c r="C1970" s="4" t="s">
        <v>8</v>
      </c>
      <c r="D1970" s="4" t="s">
        <v>6</v>
      </c>
      <c r="E1970" s="7">
        <f t="shared" ref="E1970:Q1970" si="753">E764/$Q764*100</f>
        <v>0</v>
      </c>
      <c r="F1970" s="7">
        <f t="shared" si="753"/>
        <v>0</v>
      </c>
      <c r="G1970" s="7">
        <f t="shared" si="753"/>
        <v>0</v>
      </c>
      <c r="H1970" s="7">
        <f t="shared" si="753"/>
        <v>0</v>
      </c>
      <c r="I1970" s="7">
        <f t="shared" si="753"/>
        <v>0</v>
      </c>
      <c r="J1970" s="7">
        <f t="shared" si="753"/>
        <v>0</v>
      </c>
      <c r="K1970" s="7">
        <f t="shared" si="753"/>
        <v>0</v>
      </c>
      <c r="L1970" s="7">
        <f t="shared" si="753"/>
        <v>0</v>
      </c>
      <c r="M1970" s="7">
        <f t="shared" si="753"/>
        <v>7.3170731707317067</v>
      </c>
      <c r="N1970" s="7">
        <f t="shared" si="753"/>
        <v>0</v>
      </c>
      <c r="O1970" s="7">
        <f t="shared" si="753"/>
        <v>0</v>
      </c>
      <c r="P1970" s="7">
        <f t="shared" si="753"/>
        <v>85.365853658536579</v>
      </c>
      <c r="Q1970" s="7">
        <f t="shared" si="753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7</v>
      </c>
      <c r="E1971" s="7">
        <f t="shared" ref="E1971:Q1971" si="754">E765/$Q765*100</f>
        <v>0</v>
      </c>
      <c r="F1971" s="7">
        <f t="shared" si="754"/>
        <v>11.363636363636363</v>
      </c>
      <c r="G1971" s="7">
        <f t="shared" si="754"/>
        <v>0</v>
      </c>
      <c r="H1971" s="7">
        <f t="shared" si="754"/>
        <v>0</v>
      </c>
      <c r="I1971" s="7">
        <f t="shared" si="754"/>
        <v>0</v>
      </c>
      <c r="J1971" s="7">
        <f t="shared" si="754"/>
        <v>0</v>
      </c>
      <c r="K1971" s="7">
        <f t="shared" si="754"/>
        <v>0</v>
      </c>
      <c r="L1971" s="7">
        <f t="shared" si="754"/>
        <v>0</v>
      </c>
      <c r="M1971" s="7">
        <f t="shared" si="754"/>
        <v>9.0909090909090917</v>
      </c>
      <c r="N1971" s="7">
        <f t="shared" si="754"/>
        <v>0</v>
      </c>
      <c r="O1971" s="7">
        <f t="shared" si="754"/>
        <v>0</v>
      </c>
      <c r="P1971" s="7">
        <f t="shared" si="754"/>
        <v>77.272727272727266</v>
      </c>
      <c r="Q1971" s="7">
        <f t="shared" si="754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55">E766/$Q766*100</f>
        <v>0</v>
      </c>
      <c r="F1972" s="7">
        <f t="shared" si="755"/>
        <v>4.7058823529411766</v>
      </c>
      <c r="G1972" s="7">
        <f t="shared" si="755"/>
        <v>0</v>
      </c>
      <c r="H1972" s="7">
        <f t="shared" si="755"/>
        <v>0</v>
      </c>
      <c r="I1972" s="7">
        <f t="shared" si="755"/>
        <v>0</v>
      </c>
      <c r="J1972" s="7">
        <f t="shared" si="755"/>
        <v>0</v>
      </c>
      <c r="K1972" s="7">
        <f t="shared" si="755"/>
        <v>0</v>
      </c>
      <c r="L1972" s="7">
        <f t="shared" si="755"/>
        <v>0</v>
      </c>
      <c r="M1972" s="7">
        <f t="shared" si="755"/>
        <v>8.235294117647058</v>
      </c>
      <c r="N1972" s="7">
        <f t="shared" si="755"/>
        <v>0</v>
      </c>
      <c r="O1972" s="7">
        <f t="shared" si="755"/>
        <v>0</v>
      </c>
      <c r="P1972" s="7">
        <f t="shared" si="755"/>
        <v>84.705882352941174</v>
      </c>
      <c r="Q1972" s="7">
        <f t="shared" si="755"/>
        <v>100</v>
      </c>
      <c r="R1972"/>
    </row>
    <row r="1973" spans="1:18" ht="14.25" x14ac:dyDescent="0.45">
      <c r="A1973" s="6">
        <v>757</v>
      </c>
      <c r="B1973" s="4"/>
      <c r="C1973" s="4" t="s">
        <v>9</v>
      </c>
      <c r="D1973" s="4" t="s">
        <v>6</v>
      </c>
      <c r="E1973" s="7">
        <f t="shared" ref="E1973:Q1973" si="756">E767/$Q767*100</f>
        <v>6.7159167226326391</v>
      </c>
      <c r="F1973" s="7">
        <f t="shared" si="756"/>
        <v>4.2981867024848892</v>
      </c>
      <c r="G1973" s="7">
        <f t="shared" si="756"/>
        <v>2.6192075218267292</v>
      </c>
      <c r="H1973" s="7">
        <f t="shared" si="756"/>
        <v>0</v>
      </c>
      <c r="I1973" s="7">
        <f t="shared" si="756"/>
        <v>9.2679650772330433</v>
      </c>
      <c r="J1973" s="7">
        <f t="shared" si="756"/>
        <v>5.4398925453324383</v>
      </c>
      <c r="K1973" s="7">
        <f t="shared" si="756"/>
        <v>1.0073875083948958</v>
      </c>
      <c r="L1973" s="7">
        <f t="shared" si="756"/>
        <v>1.4103425117528543</v>
      </c>
      <c r="M1973" s="7">
        <f t="shared" si="756"/>
        <v>7.588985896574882</v>
      </c>
      <c r="N1973" s="7">
        <f t="shared" si="756"/>
        <v>1.1417058428475486</v>
      </c>
      <c r="O1973" s="7">
        <f t="shared" si="756"/>
        <v>11.417058428475487</v>
      </c>
      <c r="P1973" s="7">
        <f t="shared" si="756"/>
        <v>65.480188045668228</v>
      </c>
      <c r="Q1973" s="7">
        <f t="shared" si="756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7</v>
      </c>
      <c r="E1974" s="7">
        <f t="shared" ref="E1974:Q1974" si="757">E768/$Q768*100</f>
        <v>16.202203499675957</v>
      </c>
      <c r="F1974" s="7">
        <f t="shared" si="757"/>
        <v>6.675307841866494</v>
      </c>
      <c r="G1974" s="7">
        <f t="shared" si="757"/>
        <v>4.7310434219053796</v>
      </c>
      <c r="H1974" s="7">
        <f t="shared" si="757"/>
        <v>0.25923525599481528</v>
      </c>
      <c r="I1974" s="7">
        <f t="shared" si="757"/>
        <v>6.6104990278677906</v>
      </c>
      <c r="J1974" s="7">
        <f t="shared" si="757"/>
        <v>2.3979261179520415</v>
      </c>
      <c r="K1974" s="7">
        <f t="shared" si="757"/>
        <v>0.90732339598185352</v>
      </c>
      <c r="L1974" s="7">
        <f t="shared" si="757"/>
        <v>0.64808813998703829</v>
      </c>
      <c r="M1974" s="7">
        <f t="shared" si="757"/>
        <v>14.25793907971484</v>
      </c>
      <c r="N1974" s="7">
        <f t="shared" si="757"/>
        <v>0.64808813998703829</v>
      </c>
      <c r="O1974" s="7">
        <f t="shared" si="757"/>
        <v>13.933895009721322</v>
      </c>
      <c r="P1974" s="7">
        <f t="shared" si="757"/>
        <v>56.383668178872327</v>
      </c>
      <c r="Q1974" s="7">
        <f t="shared" si="757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58">E769/$Q769*100</f>
        <v>11.437046802900461</v>
      </c>
      <c r="F1975" s="7">
        <f t="shared" si="758"/>
        <v>5.4054054054054053</v>
      </c>
      <c r="G1975" s="7">
        <f t="shared" si="758"/>
        <v>3.7574159525379036</v>
      </c>
      <c r="H1975" s="7">
        <f t="shared" si="758"/>
        <v>9.8879367172050106E-2</v>
      </c>
      <c r="I1975" s="7">
        <f t="shared" si="758"/>
        <v>7.9762689518787084</v>
      </c>
      <c r="J1975" s="7">
        <f t="shared" si="758"/>
        <v>3.9222148978246536</v>
      </c>
      <c r="K1975" s="7">
        <f t="shared" si="758"/>
        <v>1.0217534607778511</v>
      </c>
      <c r="L1975" s="7">
        <f t="shared" si="758"/>
        <v>1.1535926170072512</v>
      </c>
      <c r="M1975" s="7">
        <f t="shared" si="758"/>
        <v>10.942649967040211</v>
      </c>
      <c r="N1975" s="7">
        <f t="shared" si="758"/>
        <v>0.85695451549110091</v>
      </c>
      <c r="O1975" s="7">
        <f t="shared" si="758"/>
        <v>12.656558998022414</v>
      </c>
      <c r="P1975" s="7">
        <f t="shared" si="758"/>
        <v>60.843770599868165</v>
      </c>
      <c r="Q1975" s="7">
        <f t="shared" si="758"/>
        <v>100</v>
      </c>
      <c r="R1975"/>
    </row>
    <row r="1976" spans="1:18" ht="14.25" x14ac:dyDescent="0.45">
      <c r="A1976" s="6">
        <v>760</v>
      </c>
      <c r="B1976" s="4"/>
      <c r="C1976" s="4" t="s">
        <v>10</v>
      </c>
      <c r="D1976" s="4" t="s">
        <v>6</v>
      </c>
      <c r="E1976" s="7">
        <f t="shared" ref="E1976:Q1976" si="759">E770/$Q770*100</f>
        <v>21.188772702256468</v>
      </c>
      <c r="F1976" s="7">
        <f t="shared" si="759"/>
        <v>6.9895432030820031</v>
      </c>
      <c r="G1976" s="7">
        <f t="shared" si="759"/>
        <v>9.0809025866813435</v>
      </c>
      <c r="H1976" s="7">
        <f t="shared" si="759"/>
        <v>3.7424325811777654</v>
      </c>
      <c r="I1976" s="7">
        <f t="shared" si="759"/>
        <v>22.509631260319207</v>
      </c>
      <c r="J1976" s="7">
        <f t="shared" si="759"/>
        <v>21.794166208035222</v>
      </c>
      <c r="K1976" s="7">
        <f t="shared" si="759"/>
        <v>4.2927903137039074</v>
      </c>
      <c r="L1976" s="7">
        <f t="shared" si="759"/>
        <v>5.1733626857457349</v>
      </c>
      <c r="M1976" s="7">
        <f t="shared" si="759"/>
        <v>6.4391854705558611</v>
      </c>
      <c r="N1976" s="7">
        <f t="shared" si="759"/>
        <v>4.0176114474408369</v>
      </c>
      <c r="O1976" s="7">
        <f t="shared" si="759"/>
        <v>15.134837644468904</v>
      </c>
      <c r="P1976" s="7">
        <f t="shared" si="759"/>
        <v>34.72757292239956</v>
      </c>
      <c r="Q1976" s="7">
        <f t="shared" si="759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7</v>
      </c>
      <c r="E1977" s="7">
        <f t="shared" ref="E1977:Q1977" si="760">E771/$Q771*100</f>
        <v>44.380530973451329</v>
      </c>
      <c r="F1977" s="7">
        <f t="shared" si="760"/>
        <v>9.6017699115044248</v>
      </c>
      <c r="G1977" s="7">
        <f t="shared" si="760"/>
        <v>7.610619469026549</v>
      </c>
      <c r="H1977" s="7">
        <f t="shared" si="760"/>
        <v>5.9734513274336285</v>
      </c>
      <c r="I1977" s="7">
        <f t="shared" si="760"/>
        <v>20.044247787610619</v>
      </c>
      <c r="J1977" s="7">
        <f t="shared" si="760"/>
        <v>11.991150442477876</v>
      </c>
      <c r="K1977" s="7">
        <f t="shared" si="760"/>
        <v>3.4070796460176993</v>
      </c>
      <c r="L1977" s="7">
        <f t="shared" si="760"/>
        <v>2.9203539823008851</v>
      </c>
      <c r="M1977" s="7">
        <f t="shared" si="760"/>
        <v>12.831858407079647</v>
      </c>
      <c r="N1977" s="7">
        <f t="shared" si="760"/>
        <v>3.8053097345132745</v>
      </c>
      <c r="O1977" s="7">
        <f t="shared" si="760"/>
        <v>19.513274336283185</v>
      </c>
      <c r="P1977" s="7">
        <f t="shared" si="760"/>
        <v>26.327433628318587</v>
      </c>
      <c r="Q1977" s="7">
        <f t="shared" si="760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61">E772/$Q772*100</f>
        <v>34.085889570552148</v>
      </c>
      <c r="F1978" s="7">
        <f t="shared" si="761"/>
        <v>8.3435582822085887</v>
      </c>
      <c r="G1978" s="7">
        <f t="shared" si="761"/>
        <v>8.3680981595092021</v>
      </c>
      <c r="H1978" s="7">
        <f t="shared" si="761"/>
        <v>5.1288343558282206</v>
      </c>
      <c r="I1978" s="7">
        <f t="shared" si="761"/>
        <v>21.153374233128837</v>
      </c>
      <c r="J1978" s="7">
        <f t="shared" si="761"/>
        <v>16.539877300613497</v>
      </c>
      <c r="K1978" s="7">
        <f t="shared" si="761"/>
        <v>3.8282208588957056</v>
      </c>
      <c r="L1978" s="7">
        <f t="shared" si="761"/>
        <v>4.0490797546012276</v>
      </c>
      <c r="M1978" s="7">
        <f t="shared" si="761"/>
        <v>10.085889570552148</v>
      </c>
      <c r="N1978" s="7">
        <f t="shared" si="761"/>
        <v>3.9263803680981599</v>
      </c>
      <c r="O1978" s="7">
        <f t="shared" si="761"/>
        <v>17.595092024539877</v>
      </c>
      <c r="P1978" s="7">
        <f t="shared" si="761"/>
        <v>30.110429447852759</v>
      </c>
      <c r="Q1978" s="7">
        <f t="shared" si="761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6</v>
      </c>
      <c r="E1979" s="7">
        <f t="shared" ref="E1979:Q1979" si="762">E773/$Q773*100</f>
        <v>14.370195150798345</v>
      </c>
      <c r="F1979" s="7">
        <f t="shared" si="762"/>
        <v>5.8545239503252517</v>
      </c>
      <c r="G1979" s="7">
        <f t="shared" si="762"/>
        <v>6.2093435836782973</v>
      </c>
      <c r="H1979" s="7">
        <f t="shared" si="762"/>
        <v>2.0993494973388529</v>
      </c>
      <c r="I1979" s="7">
        <f t="shared" si="762"/>
        <v>16.351271437019516</v>
      </c>
      <c r="J1979" s="7">
        <f t="shared" si="762"/>
        <v>14.104080425783561</v>
      </c>
      <c r="K1979" s="7">
        <f t="shared" si="762"/>
        <v>2.7794204612655236</v>
      </c>
      <c r="L1979" s="7">
        <f t="shared" si="762"/>
        <v>3.4594914251921938</v>
      </c>
      <c r="M1979" s="7">
        <f t="shared" si="762"/>
        <v>6.889414547604968</v>
      </c>
      <c r="N1979" s="7">
        <f t="shared" si="762"/>
        <v>2.5133057362507394</v>
      </c>
      <c r="O1979" s="7">
        <f t="shared" si="762"/>
        <v>13.364872856298049</v>
      </c>
      <c r="P1979" s="7">
        <f t="shared" si="762"/>
        <v>49.14251921939681</v>
      </c>
      <c r="Q1979" s="7">
        <f t="shared" si="762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7</v>
      </c>
      <c r="E1980" s="7">
        <f t="shared" ref="E1980:Q1980" si="763">E774/$Q774*100</f>
        <v>32.292204439855446</v>
      </c>
      <c r="F1980" s="7">
        <f t="shared" si="763"/>
        <v>8.3118224057821379</v>
      </c>
      <c r="G1980" s="7">
        <f t="shared" si="763"/>
        <v>6.2983995869901914</v>
      </c>
      <c r="H1980" s="7">
        <f t="shared" si="763"/>
        <v>3.6396489416623643</v>
      </c>
      <c r="I1980" s="7">
        <f t="shared" si="763"/>
        <v>14.300464636035107</v>
      </c>
      <c r="J1980" s="7">
        <f t="shared" si="763"/>
        <v>7.9504388229220444</v>
      </c>
      <c r="K1980" s="7">
        <f t="shared" si="763"/>
        <v>2.348993288590604</v>
      </c>
      <c r="L1980" s="7">
        <f t="shared" si="763"/>
        <v>2.0392359318533817</v>
      </c>
      <c r="M1980" s="7">
        <f t="shared" si="763"/>
        <v>13.397005678884874</v>
      </c>
      <c r="N1980" s="7">
        <f t="shared" si="763"/>
        <v>2.5038719669592155</v>
      </c>
      <c r="O1980" s="7">
        <f t="shared" si="763"/>
        <v>16.933402168301498</v>
      </c>
      <c r="P1980" s="7">
        <f t="shared" si="763"/>
        <v>39.468249870934436</v>
      </c>
      <c r="Q1980" s="7">
        <f t="shared" si="763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64">E775/$Q775*100</f>
        <v>23.935510541546094</v>
      </c>
      <c r="F1981" s="7">
        <f t="shared" si="764"/>
        <v>7.193054981397272</v>
      </c>
      <c r="G1981" s="7">
        <f t="shared" si="764"/>
        <v>6.2835882596114097</v>
      </c>
      <c r="H1981" s="7">
        <f t="shared" si="764"/>
        <v>2.9350971475816454</v>
      </c>
      <c r="I1981" s="7">
        <f t="shared" si="764"/>
        <v>15.212897891690783</v>
      </c>
      <c r="J1981" s="7">
        <f t="shared" si="764"/>
        <v>10.830921868540718</v>
      </c>
      <c r="K1981" s="7">
        <f t="shared" si="764"/>
        <v>2.5768223783932753</v>
      </c>
      <c r="L1981" s="7">
        <f t="shared" si="764"/>
        <v>2.7421799641725233</v>
      </c>
      <c r="M1981" s="7">
        <f t="shared" si="764"/>
        <v>10.403748105277662</v>
      </c>
      <c r="N1981" s="7">
        <f t="shared" si="764"/>
        <v>2.6181617748380872</v>
      </c>
      <c r="O1981" s="7">
        <f t="shared" si="764"/>
        <v>15.281796885765466</v>
      </c>
      <c r="P1981" s="7">
        <f t="shared" si="764"/>
        <v>43.998897616094808</v>
      </c>
      <c r="Q1981" s="7">
        <f t="shared" si="764"/>
        <v>100</v>
      </c>
      <c r="R1981"/>
    </row>
    <row r="1982" spans="1:18" ht="14.25" x14ac:dyDescent="0.45">
      <c r="A1982" s="6">
        <v>766</v>
      </c>
      <c r="B1982" s="4" t="s">
        <v>101</v>
      </c>
      <c r="C1982" s="4" t="s">
        <v>5</v>
      </c>
      <c r="D1982" s="4" t="s">
        <v>6</v>
      </c>
      <c r="E1982" s="7">
        <f t="shared" ref="E1982:Q1982" si="765">E776/$Q776*100</f>
        <v>0</v>
      </c>
      <c r="F1982" s="7">
        <f t="shared" si="765"/>
        <v>6.0402684563758395</v>
      </c>
      <c r="G1982" s="7">
        <f t="shared" si="765"/>
        <v>0</v>
      </c>
      <c r="H1982" s="7">
        <f t="shared" si="765"/>
        <v>0</v>
      </c>
      <c r="I1982" s="7">
        <f t="shared" si="765"/>
        <v>0</v>
      </c>
      <c r="J1982" s="7">
        <f t="shared" si="765"/>
        <v>0</v>
      </c>
      <c r="K1982" s="7">
        <f t="shared" si="765"/>
        <v>0</v>
      </c>
      <c r="L1982" s="7">
        <f t="shared" si="765"/>
        <v>0</v>
      </c>
      <c r="M1982" s="7">
        <f t="shared" si="765"/>
        <v>0</v>
      </c>
      <c r="N1982" s="7">
        <f t="shared" si="765"/>
        <v>0</v>
      </c>
      <c r="O1982" s="7">
        <f t="shared" si="765"/>
        <v>3.3557046979865772</v>
      </c>
      <c r="P1982" s="7">
        <f t="shared" si="765"/>
        <v>90.604026845637591</v>
      </c>
      <c r="Q1982" s="7">
        <f t="shared" si="765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7</v>
      </c>
      <c r="E1983" s="7">
        <f t="shared" ref="E1983:Q1983" si="766">E777/$Q777*100</f>
        <v>0</v>
      </c>
      <c r="F1983" s="7">
        <f t="shared" si="766"/>
        <v>0</v>
      </c>
      <c r="G1983" s="7">
        <f t="shared" si="766"/>
        <v>0</v>
      </c>
      <c r="H1983" s="7">
        <f t="shared" si="766"/>
        <v>0</v>
      </c>
      <c r="I1983" s="7">
        <f t="shared" si="766"/>
        <v>0</v>
      </c>
      <c r="J1983" s="7">
        <f t="shared" si="766"/>
        <v>0</v>
      </c>
      <c r="K1983" s="7">
        <f t="shared" si="766"/>
        <v>0</v>
      </c>
      <c r="L1983" s="7">
        <f t="shared" si="766"/>
        <v>0</v>
      </c>
      <c r="M1983" s="7">
        <f t="shared" si="766"/>
        <v>2.2556390977443606</v>
      </c>
      <c r="N1983" s="7">
        <f t="shared" si="766"/>
        <v>0</v>
      </c>
      <c r="O1983" s="7">
        <f t="shared" si="766"/>
        <v>4.5112781954887211</v>
      </c>
      <c r="P1983" s="7">
        <f t="shared" si="766"/>
        <v>98.496240601503757</v>
      </c>
      <c r="Q1983" s="7">
        <f t="shared" si="766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67">E778/$Q778*100</f>
        <v>0</v>
      </c>
      <c r="F1984" s="7">
        <f t="shared" si="767"/>
        <v>2.5089605734767026</v>
      </c>
      <c r="G1984" s="7">
        <f t="shared" si="767"/>
        <v>0</v>
      </c>
      <c r="H1984" s="7">
        <f t="shared" si="767"/>
        <v>0</v>
      </c>
      <c r="I1984" s="7">
        <f t="shared" si="767"/>
        <v>0</v>
      </c>
      <c r="J1984" s="7">
        <f t="shared" si="767"/>
        <v>0</v>
      </c>
      <c r="K1984" s="7">
        <f t="shared" si="767"/>
        <v>0</v>
      </c>
      <c r="L1984" s="7">
        <f t="shared" si="767"/>
        <v>0</v>
      </c>
      <c r="M1984" s="7">
        <f t="shared" si="767"/>
        <v>3.225806451612903</v>
      </c>
      <c r="N1984" s="7">
        <f t="shared" si="767"/>
        <v>0</v>
      </c>
      <c r="O1984" s="7">
        <f t="shared" si="767"/>
        <v>2.5089605734767026</v>
      </c>
      <c r="P1984" s="7">
        <f t="shared" si="767"/>
        <v>93.906810035842298</v>
      </c>
      <c r="Q1984" s="7">
        <f t="shared" si="767"/>
        <v>100</v>
      </c>
      <c r="R1984"/>
    </row>
    <row r="1985" spans="1:18" ht="14.25" x14ac:dyDescent="0.45">
      <c r="A1985" s="6">
        <v>769</v>
      </c>
      <c r="B1985" s="4"/>
      <c r="C1985" s="4" t="s">
        <v>8</v>
      </c>
      <c r="D1985" s="4" t="s">
        <v>6</v>
      </c>
      <c r="E1985" s="7">
        <f t="shared" ref="E1985:Q1985" si="768">E779/$Q779*100</f>
        <v>0</v>
      </c>
      <c r="F1985" s="7">
        <f t="shared" si="768"/>
        <v>2.030456852791878</v>
      </c>
      <c r="G1985" s="7">
        <f t="shared" si="768"/>
        <v>0</v>
      </c>
      <c r="H1985" s="7">
        <f t="shared" si="768"/>
        <v>0</v>
      </c>
      <c r="I1985" s="7">
        <f t="shared" si="768"/>
        <v>0</v>
      </c>
      <c r="J1985" s="7">
        <f t="shared" si="768"/>
        <v>0</v>
      </c>
      <c r="K1985" s="7">
        <f t="shared" si="768"/>
        <v>0</v>
      </c>
      <c r="L1985" s="7">
        <f t="shared" si="768"/>
        <v>0</v>
      </c>
      <c r="M1985" s="7">
        <f t="shared" si="768"/>
        <v>3.5532994923857872</v>
      </c>
      <c r="N1985" s="7">
        <f t="shared" si="768"/>
        <v>0</v>
      </c>
      <c r="O1985" s="7">
        <f t="shared" si="768"/>
        <v>4.5685279187817258</v>
      </c>
      <c r="P1985" s="7">
        <f t="shared" si="768"/>
        <v>88.832487309644677</v>
      </c>
      <c r="Q1985" s="7">
        <f t="shared" si="768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7</v>
      </c>
      <c r="E1986" s="7">
        <f t="shared" ref="E1986:Q1986" si="769">E780/$Q780*100</f>
        <v>2.083333333333333</v>
      </c>
      <c r="F1986" s="7">
        <f t="shared" si="769"/>
        <v>1.5625</v>
      </c>
      <c r="G1986" s="7">
        <f t="shared" si="769"/>
        <v>0</v>
      </c>
      <c r="H1986" s="7">
        <f t="shared" si="769"/>
        <v>0</v>
      </c>
      <c r="I1986" s="7">
        <f t="shared" si="769"/>
        <v>0</v>
      </c>
      <c r="J1986" s="7">
        <f t="shared" si="769"/>
        <v>0</v>
      </c>
      <c r="K1986" s="7">
        <f t="shared" si="769"/>
        <v>0</v>
      </c>
      <c r="L1986" s="7">
        <f t="shared" si="769"/>
        <v>0</v>
      </c>
      <c r="M1986" s="7">
        <f t="shared" si="769"/>
        <v>13.541666666666666</v>
      </c>
      <c r="N1986" s="7">
        <f t="shared" si="769"/>
        <v>0</v>
      </c>
      <c r="O1986" s="7">
        <f t="shared" si="769"/>
        <v>0</v>
      </c>
      <c r="P1986" s="7">
        <f t="shared" si="769"/>
        <v>86.458333333333343</v>
      </c>
      <c r="Q1986" s="7">
        <f t="shared" si="769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70">E781/$Q781*100</f>
        <v>1.0362694300518136</v>
      </c>
      <c r="F1987" s="7">
        <f t="shared" si="770"/>
        <v>1.5544041450777202</v>
      </c>
      <c r="G1987" s="7">
        <f t="shared" si="770"/>
        <v>0</v>
      </c>
      <c r="H1987" s="7">
        <f t="shared" si="770"/>
        <v>0</v>
      </c>
      <c r="I1987" s="7">
        <f t="shared" si="770"/>
        <v>0</v>
      </c>
      <c r="J1987" s="7">
        <f t="shared" si="770"/>
        <v>0</v>
      </c>
      <c r="K1987" s="7">
        <f t="shared" si="770"/>
        <v>0</v>
      </c>
      <c r="L1987" s="7">
        <f t="shared" si="770"/>
        <v>0</v>
      </c>
      <c r="M1987" s="7">
        <f t="shared" si="770"/>
        <v>6.9948186528497409</v>
      </c>
      <c r="N1987" s="7">
        <f t="shared" si="770"/>
        <v>0</v>
      </c>
      <c r="O1987" s="7">
        <f t="shared" si="770"/>
        <v>2.849740932642487</v>
      </c>
      <c r="P1987" s="7">
        <f t="shared" si="770"/>
        <v>87.30569948186529</v>
      </c>
      <c r="Q1987" s="7">
        <f t="shared" si="770"/>
        <v>100</v>
      </c>
      <c r="R1987"/>
    </row>
    <row r="1988" spans="1:18" ht="14.25" x14ac:dyDescent="0.45">
      <c r="A1988" s="6">
        <v>772</v>
      </c>
      <c r="B1988" s="4"/>
      <c r="C1988" s="4" t="s">
        <v>9</v>
      </c>
      <c r="D1988" s="4" t="s">
        <v>6</v>
      </c>
      <c r="E1988" s="7">
        <f t="shared" ref="E1988:Q1988" si="771">E782/$Q782*100</f>
        <v>2.0195838433292534</v>
      </c>
      <c r="F1988" s="7">
        <f t="shared" si="771"/>
        <v>2.6927784577723379</v>
      </c>
      <c r="G1988" s="7">
        <f t="shared" si="771"/>
        <v>0.97919216646266816</v>
      </c>
      <c r="H1988" s="7">
        <f t="shared" si="771"/>
        <v>0</v>
      </c>
      <c r="I1988" s="7">
        <f t="shared" si="771"/>
        <v>2.6315789473684208</v>
      </c>
      <c r="J1988" s="7">
        <f t="shared" si="771"/>
        <v>1.7747858017135865</v>
      </c>
      <c r="K1988" s="7">
        <f t="shared" si="771"/>
        <v>0.67319461444308448</v>
      </c>
      <c r="L1988" s="7">
        <f t="shared" si="771"/>
        <v>0.30599755201958384</v>
      </c>
      <c r="M1988" s="7">
        <f t="shared" si="771"/>
        <v>5.5691554467564259</v>
      </c>
      <c r="N1988" s="7">
        <f t="shared" si="771"/>
        <v>0.18359853121175032</v>
      </c>
      <c r="O1988" s="7">
        <f t="shared" si="771"/>
        <v>6.4871481028151781</v>
      </c>
      <c r="P1988" s="7">
        <f t="shared" si="771"/>
        <v>81.272949816401479</v>
      </c>
      <c r="Q1988" s="7">
        <f t="shared" si="771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7</v>
      </c>
      <c r="E1989" s="7">
        <f t="shared" ref="E1989:Q1989" si="772">E783/$Q783*100</f>
        <v>4.1271989174560213</v>
      </c>
      <c r="F1989" s="7">
        <f t="shared" si="772"/>
        <v>2.8755074424898512</v>
      </c>
      <c r="G1989" s="7">
        <f t="shared" si="772"/>
        <v>1.7253044654939109</v>
      </c>
      <c r="H1989" s="7">
        <f t="shared" si="772"/>
        <v>0</v>
      </c>
      <c r="I1989" s="7">
        <f t="shared" si="772"/>
        <v>1.8944519621109608</v>
      </c>
      <c r="J1989" s="7">
        <f t="shared" si="772"/>
        <v>0.94722598105548039</v>
      </c>
      <c r="K1989" s="7">
        <f t="shared" si="772"/>
        <v>0.40595399188092013</v>
      </c>
      <c r="L1989" s="7">
        <f t="shared" si="772"/>
        <v>0.2368064952638701</v>
      </c>
      <c r="M1989" s="7">
        <f t="shared" si="772"/>
        <v>7.6454668470906633</v>
      </c>
      <c r="N1989" s="7">
        <f t="shared" si="772"/>
        <v>0.10148849797023003</v>
      </c>
      <c r="O1989" s="7">
        <f t="shared" si="772"/>
        <v>7.7131258457374825</v>
      </c>
      <c r="P1989" s="7">
        <f t="shared" si="772"/>
        <v>79.364005412719891</v>
      </c>
      <c r="Q1989" s="7">
        <f t="shared" si="772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73">E784/$Q784*100</f>
        <v>3.376906318082789</v>
      </c>
      <c r="F1990" s="7">
        <f t="shared" si="773"/>
        <v>2.7233115468409586</v>
      </c>
      <c r="G1990" s="7">
        <f t="shared" si="773"/>
        <v>1.5468409586056644</v>
      </c>
      <c r="H1990" s="7">
        <f t="shared" si="773"/>
        <v>0</v>
      </c>
      <c r="I1990" s="7">
        <f t="shared" si="773"/>
        <v>2.1132897603485841</v>
      </c>
      <c r="J1990" s="7">
        <f t="shared" si="773"/>
        <v>1.2418300653594772</v>
      </c>
      <c r="K1990" s="7">
        <f t="shared" si="773"/>
        <v>0.50108932461873634</v>
      </c>
      <c r="L1990" s="7">
        <f t="shared" si="773"/>
        <v>0.32679738562091504</v>
      </c>
      <c r="M1990" s="7">
        <f t="shared" si="773"/>
        <v>6.9281045751633989</v>
      </c>
      <c r="N1990" s="7">
        <f t="shared" si="773"/>
        <v>0.13071895424836599</v>
      </c>
      <c r="O1990" s="7">
        <f t="shared" si="773"/>
        <v>7.276688453159041</v>
      </c>
      <c r="P1990" s="7">
        <f t="shared" si="773"/>
        <v>80</v>
      </c>
      <c r="Q1990" s="7">
        <f t="shared" si="773"/>
        <v>100</v>
      </c>
      <c r="R1990"/>
    </row>
    <row r="1991" spans="1:18" ht="14.25" x14ac:dyDescent="0.45">
      <c r="A1991" s="6">
        <v>775</v>
      </c>
      <c r="B1991" s="4"/>
      <c r="C1991" s="4" t="s">
        <v>10</v>
      </c>
      <c r="D1991" s="4" t="s">
        <v>6</v>
      </c>
      <c r="E1991" s="7">
        <f t="shared" ref="E1991:Q1991" si="774">E785/$Q785*100</f>
        <v>19.699812382739211</v>
      </c>
      <c r="F1991" s="7">
        <f t="shared" si="774"/>
        <v>4.8780487804878048</v>
      </c>
      <c r="G1991" s="7">
        <f t="shared" si="774"/>
        <v>12.007504690431519</v>
      </c>
      <c r="H1991" s="7">
        <f t="shared" si="774"/>
        <v>5.8161350844277679</v>
      </c>
      <c r="I1991" s="7">
        <f t="shared" si="774"/>
        <v>18.386491557223263</v>
      </c>
      <c r="J1991" s="7">
        <f t="shared" si="774"/>
        <v>22.889305816135082</v>
      </c>
      <c r="K1991" s="7">
        <f t="shared" si="774"/>
        <v>6.7542213883677302</v>
      </c>
      <c r="L1991" s="7">
        <f t="shared" si="774"/>
        <v>3.3771106941838651</v>
      </c>
      <c r="M1991" s="7">
        <f t="shared" si="774"/>
        <v>9.7560975609756095</v>
      </c>
      <c r="N1991" s="7">
        <f t="shared" si="774"/>
        <v>5.6285178236397746</v>
      </c>
      <c r="O1991" s="7">
        <f t="shared" si="774"/>
        <v>17.823639774859288</v>
      </c>
      <c r="P1991" s="7">
        <f t="shared" si="774"/>
        <v>35.272045028142593</v>
      </c>
      <c r="Q1991" s="7">
        <f t="shared" si="774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7</v>
      </c>
      <c r="E1992" s="7">
        <f t="shared" ref="E1992:Q1992" si="775">E786/$Q786*100</f>
        <v>36.863966770508824</v>
      </c>
      <c r="F1992" s="7">
        <f t="shared" si="775"/>
        <v>5.5036344755970923</v>
      </c>
      <c r="G1992" s="7">
        <f t="shared" si="775"/>
        <v>9.657320872274143</v>
      </c>
      <c r="H1992" s="7">
        <f t="shared" si="775"/>
        <v>7.6843198338525447</v>
      </c>
      <c r="I1992" s="7">
        <f t="shared" si="775"/>
        <v>15.57632398753894</v>
      </c>
      <c r="J1992" s="7">
        <f t="shared" si="775"/>
        <v>17.549325025960542</v>
      </c>
      <c r="K1992" s="7">
        <f t="shared" si="775"/>
        <v>5.29595015576324</v>
      </c>
      <c r="L1992" s="7">
        <f t="shared" si="775"/>
        <v>3.3229491173416408</v>
      </c>
      <c r="M1992" s="7">
        <f t="shared" si="775"/>
        <v>12.772585669781931</v>
      </c>
      <c r="N1992" s="7">
        <f t="shared" si="775"/>
        <v>3.4267912772585665</v>
      </c>
      <c r="O1992" s="7">
        <f t="shared" si="775"/>
        <v>20.041536863966773</v>
      </c>
      <c r="P1992" s="7">
        <f t="shared" si="775"/>
        <v>28.348909657320871</v>
      </c>
      <c r="Q1992" s="7">
        <f t="shared" si="775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76">E787/$Q787*100</f>
        <v>30.826057756883813</v>
      </c>
      <c r="F1993" s="7">
        <f t="shared" si="776"/>
        <v>5.3055742108797848</v>
      </c>
      <c r="G1993" s="7">
        <f t="shared" si="776"/>
        <v>10.543989254533244</v>
      </c>
      <c r="H1993" s="7">
        <f t="shared" si="776"/>
        <v>7.1860308932169241</v>
      </c>
      <c r="I1993" s="7">
        <f t="shared" si="776"/>
        <v>16.655473472128946</v>
      </c>
      <c r="J1993" s="7">
        <f t="shared" si="776"/>
        <v>20.080591000671593</v>
      </c>
      <c r="K1993" s="7">
        <f t="shared" si="776"/>
        <v>5.7756883814640698</v>
      </c>
      <c r="L1993" s="7">
        <f t="shared" si="776"/>
        <v>3.7609133646742778</v>
      </c>
      <c r="M1993" s="7">
        <f t="shared" si="776"/>
        <v>11.887172599059772</v>
      </c>
      <c r="N1993" s="7">
        <f t="shared" si="776"/>
        <v>4.3653458697112155</v>
      </c>
      <c r="O1993" s="7">
        <f t="shared" si="776"/>
        <v>19.476158495634653</v>
      </c>
      <c r="P1993" s="7">
        <f t="shared" si="776"/>
        <v>31.229012760241776</v>
      </c>
      <c r="Q1993" s="7">
        <f t="shared" si="776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6</v>
      </c>
      <c r="E1994" s="7">
        <f t="shared" ref="E1994:Q1994" si="777">E788/$Q788*100</f>
        <v>5.5067837190742219</v>
      </c>
      <c r="F1994" s="7">
        <f t="shared" si="777"/>
        <v>2.9928172386272944</v>
      </c>
      <c r="G1994" s="7">
        <f t="shared" si="777"/>
        <v>3.4317637669592975</v>
      </c>
      <c r="H1994" s="7">
        <f t="shared" si="777"/>
        <v>1.2769353551476457</v>
      </c>
      <c r="I1994" s="7">
        <f t="shared" si="777"/>
        <v>5.7861133280127692</v>
      </c>
      <c r="J1994" s="7">
        <f t="shared" si="777"/>
        <v>6.3447725458898638</v>
      </c>
      <c r="K1994" s="7">
        <f t="shared" si="777"/>
        <v>2.1149241819632882</v>
      </c>
      <c r="L1994" s="7">
        <f t="shared" si="777"/>
        <v>1.1173184357541899</v>
      </c>
      <c r="M1994" s="7">
        <f t="shared" si="777"/>
        <v>6.0255387071029531</v>
      </c>
      <c r="N1994" s="7">
        <f t="shared" si="777"/>
        <v>1.3168395849960097</v>
      </c>
      <c r="O1994" s="7">
        <f t="shared" si="777"/>
        <v>8.579409417398244</v>
      </c>
      <c r="P1994" s="7">
        <f t="shared" si="777"/>
        <v>72.944932162809266</v>
      </c>
      <c r="Q1994" s="7">
        <f t="shared" si="777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7</v>
      </c>
      <c r="E1995" s="7">
        <f t="shared" ref="E1995:Q1995" si="778">E789/$Q789*100</f>
        <v>11.25765426283561</v>
      </c>
      <c r="F1995" s="7">
        <f t="shared" si="778"/>
        <v>3.2501177578897784</v>
      </c>
      <c r="G1995" s="7">
        <f t="shared" si="778"/>
        <v>3.2972209138012252</v>
      </c>
      <c r="H1995" s="7">
        <f t="shared" si="778"/>
        <v>1.7663683466792275</v>
      </c>
      <c r="I1995" s="7">
        <f t="shared" si="778"/>
        <v>4.6867640131888839</v>
      </c>
      <c r="J1995" s="7">
        <f t="shared" si="778"/>
        <v>4.7103155911446066</v>
      </c>
      <c r="K1995" s="7">
        <f t="shared" si="778"/>
        <v>1.5308525671219972</v>
      </c>
      <c r="L1995" s="7">
        <f t="shared" si="778"/>
        <v>1.0833725859632595</v>
      </c>
      <c r="M1995" s="7">
        <f t="shared" si="778"/>
        <v>8.9495996231747537</v>
      </c>
      <c r="N1995" s="7">
        <f t="shared" si="778"/>
        <v>0.87140838436175228</v>
      </c>
      <c r="O1995" s="7">
        <f t="shared" si="778"/>
        <v>10.056523787093735</v>
      </c>
      <c r="P1995" s="7">
        <f t="shared" si="778"/>
        <v>68.535091851154021</v>
      </c>
      <c r="Q1995" s="7">
        <f t="shared" si="778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79">E790/$Q790*100</f>
        <v>9.1057151317737635</v>
      </c>
      <c r="F1996" s="7">
        <f t="shared" si="779"/>
        <v>3.227716908498667</v>
      </c>
      <c r="G1996" s="7">
        <f t="shared" si="779"/>
        <v>3.4350014806040865</v>
      </c>
      <c r="H1996" s="7">
        <f t="shared" si="779"/>
        <v>1.6138584542493335</v>
      </c>
      <c r="I1996" s="7">
        <f t="shared" si="779"/>
        <v>5.0636659757180933</v>
      </c>
      <c r="J1996" s="7">
        <f t="shared" si="779"/>
        <v>5.3005626295528572</v>
      </c>
      <c r="K1996" s="7">
        <f t="shared" si="779"/>
        <v>1.7471128220313887</v>
      </c>
      <c r="L1996" s="7">
        <f t="shared" si="779"/>
        <v>1.0216168196624222</v>
      </c>
      <c r="M1996" s="7">
        <f t="shared" si="779"/>
        <v>7.8027835356825586</v>
      </c>
      <c r="N1996" s="7">
        <f t="shared" si="779"/>
        <v>1.0660349422564406</v>
      </c>
      <c r="O1996" s="7">
        <f t="shared" si="779"/>
        <v>9.4906721942552572</v>
      </c>
      <c r="P1996" s="7">
        <f t="shared" si="779"/>
        <v>70.151021616819662</v>
      </c>
      <c r="Q1996" s="7">
        <f t="shared" si="779"/>
        <v>100</v>
      </c>
      <c r="R1996"/>
    </row>
    <row r="1997" spans="1:18" ht="14.25" x14ac:dyDescent="0.45">
      <c r="A1997" s="6">
        <v>781</v>
      </c>
      <c r="B1997" s="4" t="s">
        <v>102</v>
      </c>
      <c r="C1997" s="4" t="s">
        <v>5</v>
      </c>
      <c r="D1997" s="4" t="s">
        <v>6</v>
      </c>
      <c r="E1997" s="7">
        <f t="shared" ref="E1997:Q1997" si="780">E791/$Q791*100</f>
        <v>0</v>
      </c>
      <c r="F1997" s="7">
        <f t="shared" si="780"/>
        <v>0</v>
      </c>
      <c r="G1997" s="7">
        <f t="shared" si="780"/>
        <v>0</v>
      </c>
      <c r="H1997" s="7">
        <f t="shared" si="780"/>
        <v>0</v>
      </c>
      <c r="I1997" s="7">
        <f t="shared" si="780"/>
        <v>0</v>
      </c>
      <c r="J1997" s="7">
        <f t="shared" si="780"/>
        <v>0</v>
      </c>
      <c r="K1997" s="7">
        <f t="shared" si="780"/>
        <v>0</v>
      </c>
      <c r="L1997" s="7">
        <f t="shared" si="780"/>
        <v>0</v>
      </c>
      <c r="M1997" s="7">
        <f t="shared" si="780"/>
        <v>0</v>
      </c>
      <c r="N1997" s="7">
        <f t="shared" si="780"/>
        <v>0</v>
      </c>
      <c r="O1997" s="7">
        <f t="shared" si="780"/>
        <v>0</v>
      </c>
      <c r="P1997" s="7">
        <f t="shared" si="780"/>
        <v>97.752808988764045</v>
      </c>
      <c r="Q1997" s="7">
        <f t="shared" si="780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7</v>
      </c>
      <c r="E1998" s="7">
        <f t="shared" ref="E1998:Q1998" si="781">E792/$Q792*100</f>
        <v>0</v>
      </c>
      <c r="F1998" s="7">
        <f t="shared" si="781"/>
        <v>3.1914893617021276</v>
      </c>
      <c r="G1998" s="7">
        <f t="shared" si="781"/>
        <v>0</v>
      </c>
      <c r="H1998" s="7">
        <f t="shared" si="781"/>
        <v>0</v>
      </c>
      <c r="I1998" s="7">
        <f t="shared" si="781"/>
        <v>0</v>
      </c>
      <c r="J1998" s="7">
        <f t="shared" si="781"/>
        <v>0</v>
      </c>
      <c r="K1998" s="7">
        <f t="shared" si="781"/>
        <v>0</v>
      </c>
      <c r="L1998" s="7">
        <f t="shared" si="781"/>
        <v>0</v>
      </c>
      <c r="M1998" s="7">
        <f t="shared" si="781"/>
        <v>0</v>
      </c>
      <c r="N1998" s="7">
        <f t="shared" si="781"/>
        <v>0</v>
      </c>
      <c r="O1998" s="7">
        <f t="shared" si="781"/>
        <v>0</v>
      </c>
      <c r="P1998" s="7">
        <f t="shared" si="781"/>
        <v>95.744680851063833</v>
      </c>
      <c r="Q1998" s="7">
        <f t="shared" si="781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782">E793/$Q793*100</f>
        <v>0</v>
      </c>
      <c r="F1999" s="7">
        <f t="shared" si="782"/>
        <v>3.2085561497326207</v>
      </c>
      <c r="G1999" s="7">
        <f t="shared" si="782"/>
        <v>0</v>
      </c>
      <c r="H1999" s="7">
        <f t="shared" si="782"/>
        <v>0</v>
      </c>
      <c r="I1999" s="7">
        <f t="shared" si="782"/>
        <v>0</v>
      </c>
      <c r="J1999" s="7">
        <f t="shared" si="782"/>
        <v>0</v>
      </c>
      <c r="K1999" s="7">
        <f t="shared" si="782"/>
        <v>0</v>
      </c>
      <c r="L1999" s="7">
        <f t="shared" si="782"/>
        <v>0</v>
      </c>
      <c r="M1999" s="7">
        <f t="shared" si="782"/>
        <v>0</v>
      </c>
      <c r="N1999" s="7">
        <f t="shared" si="782"/>
        <v>0</v>
      </c>
      <c r="O1999" s="7">
        <f t="shared" si="782"/>
        <v>0</v>
      </c>
      <c r="P1999" s="7">
        <f t="shared" si="782"/>
        <v>97.860962566844918</v>
      </c>
      <c r="Q1999" s="7">
        <f t="shared" si="782"/>
        <v>100</v>
      </c>
      <c r="R1999"/>
    </row>
    <row r="2000" spans="1:18" ht="14.25" x14ac:dyDescent="0.45">
      <c r="A2000" s="6">
        <v>784</v>
      </c>
      <c r="B2000" s="4"/>
      <c r="C2000" s="4" t="s">
        <v>8</v>
      </c>
      <c r="D2000" s="4" t="s">
        <v>6</v>
      </c>
      <c r="E2000" s="7">
        <f t="shared" ref="E2000:Q2000" si="783">E794/$Q794*100</f>
        <v>0</v>
      </c>
      <c r="F2000" s="7">
        <f t="shared" si="783"/>
        <v>5.5555555555555554</v>
      </c>
      <c r="G2000" s="7">
        <f t="shared" si="783"/>
        <v>0</v>
      </c>
      <c r="H2000" s="7">
        <f t="shared" si="783"/>
        <v>0</v>
      </c>
      <c r="I2000" s="7">
        <f t="shared" si="783"/>
        <v>0</v>
      </c>
      <c r="J2000" s="7">
        <f t="shared" si="783"/>
        <v>0</v>
      </c>
      <c r="K2000" s="7">
        <f t="shared" si="783"/>
        <v>0</v>
      </c>
      <c r="L2000" s="7">
        <f t="shared" si="783"/>
        <v>0</v>
      </c>
      <c r="M2000" s="7">
        <f t="shared" si="783"/>
        <v>1.2345679012345678</v>
      </c>
      <c r="N2000" s="7">
        <f t="shared" si="783"/>
        <v>0</v>
      </c>
      <c r="O2000" s="7">
        <f t="shared" si="783"/>
        <v>3.3950617283950617</v>
      </c>
      <c r="P2000" s="7">
        <f t="shared" si="783"/>
        <v>89.197530864197532</v>
      </c>
      <c r="Q2000" s="7">
        <f t="shared" si="783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7</v>
      </c>
      <c r="E2001" s="7">
        <f t="shared" ref="E2001:Q2001" si="784">E795/$Q795*100</f>
        <v>0</v>
      </c>
      <c r="F2001" s="7">
        <f t="shared" si="784"/>
        <v>5.1630434782608692</v>
      </c>
      <c r="G2001" s="7">
        <f t="shared" si="784"/>
        <v>0</v>
      </c>
      <c r="H2001" s="7">
        <f t="shared" si="784"/>
        <v>0</v>
      </c>
      <c r="I2001" s="7">
        <f t="shared" si="784"/>
        <v>0</v>
      </c>
      <c r="J2001" s="7">
        <f t="shared" si="784"/>
        <v>0</v>
      </c>
      <c r="K2001" s="7">
        <f t="shared" si="784"/>
        <v>0</v>
      </c>
      <c r="L2001" s="7">
        <f t="shared" si="784"/>
        <v>0</v>
      </c>
      <c r="M2001" s="7">
        <f t="shared" si="784"/>
        <v>7.3369565217391308</v>
      </c>
      <c r="N2001" s="7">
        <f t="shared" si="784"/>
        <v>0</v>
      </c>
      <c r="O2001" s="7">
        <f t="shared" si="784"/>
        <v>1.6304347826086956</v>
      </c>
      <c r="P2001" s="7">
        <f t="shared" si="784"/>
        <v>88.043478260869563</v>
      </c>
      <c r="Q2001" s="7">
        <f t="shared" si="784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785">E796/$Q796*100</f>
        <v>0</v>
      </c>
      <c r="F2002" s="7">
        <f t="shared" si="785"/>
        <v>5.3468208092485554</v>
      </c>
      <c r="G2002" s="7">
        <f t="shared" si="785"/>
        <v>0</v>
      </c>
      <c r="H2002" s="7">
        <f t="shared" si="785"/>
        <v>0</v>
      </c>
      <c r="I2002" s="7">
        <f t="shared" si="785"/>
        <v>0.57803468208092479</v>
      </c>
      <c r="J2002" s="7">
        <f t="shared" si="785"/>
        <v>0.7225433526011561</v>
      </c>
      <c r="K2002" s="7">
        <f t="shared" si="785"/>
        <v>0</v>
      </c>
      <c r="L2002" s="7">
        <f t="shared" si="785"/>
        <v>0</v>
      </c>
      <c r="M2002" s="7">
        <f t="shared" si="785"/>
        <v>4.6242774566473983</v>
      </c>
      <c r="N2002" s="7">
        <f t="shared" si="785"/>
        <v>0</v>
      </c>
      <c r="O2002" s="7">
        <f t="shared" si="785"/>
        <v>2.3121387283236992</v>
      </c>
      <c r="P2002" s="7">
        <f t="shared" si="785"/>
        <v>88.294797687861276</v>
      </c>
      <c r="Q2002" s="7">
        <f t="shared" si="785"/>
        <v>100</v>
      </c>
      <c r="R2002"/>
    </row>
    <row r="2003" spans="1:18" ht="14.25" x14ac:dyDescent="0.45">
      <c r="A2003" s="6">
        <v>787</v>
      </c>
      <c r="B2003" s="4"/>
      <c r="C2003" s="4" t="s">
        <v>9</v>
      </c>
      <c r="D2003" s="4" t="s">
        <v>6</v>
      </c>
      <c r="E2003" s="7">
        <f t="shared" ref="E2003:Q2003" si="786">E797/$Q797*100</f>
        <v>1.6363636363636365</v>
      </c>
      <c r="F2003" s="7">
        <f t="shared" si="786"/>
        <v>5.6818181818181817</v>
      </c>
      <c r="G2003" s="7">
        <f t="shared" si="786"/>
        <v>1.3181818181818181</v>
      </c>
      <c r="H2003" s="7">
        <f t="shared" si="786"/>
        <v>0</v>
      </c>
      <c r="I2003" s="7">
        <f t="shared" si="786"/>
        <v>4.7272727272727275</v>
      </c>
      <c r="J2003" s="7">
        <f t="shared" si="786"/>
        <v>2</v>
      </c>
      <c r="K2003" s="7">
        <f t="shared" si="786"/>
        <v>0.59090909090909094</v>
      </c>
      <c r="L2003" s="7">
        <f t="shared" si="786"/>
        <v>0.40909090909090912</v>
      </c>
      <c r="M2003" s="7">
        <f t="shared" si="786"/>
        <v>3.9545454545454541</v>
      </c>
      <c r="N2003" s="7">
        <f t="shared" si="786"/>
        <v>0.45454545454545453</v>
      </c>
      <c r="O2003" s="7">
        <f t="shared" si="786"/>
        <v>6.8636363636363633</v>
      </c>
      <c r="P2003" s="7">
        <f t="shared" si="786"/>
        <v>77.590909090909093</v>
      </c>
      <c r="Q2003" s="7">
        <f t="shared" si="786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7</v>
      </c>
      <c r="E2004" s="7">
        <f t="shared" ref="E2004:Q2004" si="787">E798/$Q798*100</f>
        <v>4.1159176816463674</v>
      </c>
      <c r="F2004" s="7">
        <f t="shared" si="787"/>
        <v>6.6358672826543463</v>
      </c>
      <c r="G2004" s="7">
        <f t="shared" si="787"/>
        <v>1.4699706005879882</v>
      </c>
      <c r="H2004" s="7">
        <f t="shared" si="787"/>
        <v>0</v>
      </c>
      <c r="I2004" s="7">
        <f t="shared" si="787"/>
        <v>2.9399412011759765</v>
      </c>
      <c r="J2004" s="7">
        <f t="shared" si="787"/>
        <v>0.79798404031919368</v>
      </c>
      <c r="K2004" s="7">
        <f t="shared" si="787"/>
        <v>0.20999580008399832</v>
      </c>
      <c r="L2004" s="7">
        <f t="shared" si="787"/>
        <v>0.41999160016799664</v>
      </c>
      <c r="M2004" s="7">
        <f t="shared" si="787"/>
        <v>6.2158756824863497</v>
      </c>
      <c r="N2004" s="7">
        <f t="shared" si="787"/>
        <v>0.16799664006719867</v>
      </c>
      <c r="O2004" s="7">
        <f t="shared" si="787"/>
        <v>8.69382612347753</v>
      </c>
      <c r="P2004" s="7">
        <f t="shared" si="787"/>
        <v>75.514489710205794</v>
      </c>
      <c r="Q2004" s="7">
        <f t="shared" si="787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788">E799/$Q799*100</f>
        <v>2.9469548133595285</v>
      </c>
      <c r="F2005" s="7">
        <f t="shared" si="788"/>
        <v>6.3086662300807683</v>
      </c>
      <c r="G2005" s="7">
        <f t="shared" si="788"/>
        <v>1.3315869897402313</v>
      </c>
      <c r="H2005" s="7">
        <f t="shared" si="788"/>
        <v>0</v>
      </c>
      <c r="I2005" s="7">
        <f t="shared" si="788"/>
        <v>3.7546387251691771</v>
      </c>
      <c r="J2005" s="7">
        <f t="shared" si="788"/>
        <v>1.4625627592228772</v>
      </c>
      <c r="K2005" s="7">
        <f t="shared" si="788"/>
        <v>0.37109801353416283</v>
      </c>
      <c r="L2005" s="7">
        <f t="shared" si="788"/>
        <v>0.41475660336171144</v>
      </c>
      <c r="M2005" s="7">
        <f t="shared" si="788"/>
        <v>5.1517135996507317</v>
      </c>
      <c r="N2005" s="7">
        <f t="shared" si="788"/>
        <v>0.26195153896529144</v>
      </c>
      <c r="O2005" s="7">
        <f t="shared" si="788"/>
        <v>7.8148875791311943</v>
      </c>
      <c r="P2005" s="7">
        <f t="shared" si="788"/>
        <v>76.555337262606415</v>
      </c>
      <c r="Q2005" s="7">
        <f t="shared" si="788"/>
        <v>100</v>
      </c>
      <c r="R2005"/>
    </row>
    <row r="2006" spans="1:18" ht="14.25" x14ac:dyDescent="0.45">
      <c r="A2006" s="6">
        <v>790</v>
      </c>
      <c r="B2006" s="4"/>
      <c r="C2006" s="4" t="s">
        <v>10</v>
      </c>
      <c r="D2006" s="4" t="s">
        <v>6</v>
      </c>
      <c r="E2006" s="7">
        <f t="shared" ref="E2006:Q2006" si="789">E800/$Q800*100</f>
        <v>16.113744075829384</v>
      </c>
      <c r="F2006" s="7">
        <f t="shared" si="789"/>
        <v>8.5308056872037916</v>
      </c>
      <c r="G2006" s="7">
        <f t="shared" si="789"/>
        <v>13.270142180094787</v>
      </c>
      <c r="H2006" s="7">
        <f t="shared" si="789"/>
        <v>0</v>
      </c>
      <c r="I2006" s="7">
        <f t="shared" si="789"/>
        <v>18.957345971563981</v>
      </c>
      <c r="J2006" s="7">
        <f t="shared" si="789"/>
        <v>15.165876777251185</v>
      </c>
      <c r="K2006" s="7">
        <f t="shared" si="789"/>
        <v>4.2654028436018958</v>
      </c>
      <c r="L2006" s="7">
        <f t="shared" si="789"/>
        <v>1.8957345971563981</v>
      </c>
      <c r="M2006" s="7">
        <f t="shared" si="789"/>
        <v>4.2654028436018958</v>
      </c>
      <c r="N2006" s="7">
        <f t="shared" si="789"/>
        <v>5.6872037914691944</v>
      </c>
      <c r="O2006" s="7">
        <f t="shared" si="789"/>
        <v>14.218009478672986</v>
      </c>
      <c r="P2006" s="7">
        <f t="shared" si="789"/>
        <v>39.810426540284361</v>
      </c>
      <c r="Q2006" s="7">
        <f t="shared" si="789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7</v>
      </c>
      <c r="E2007" s="7">
        <f t="shared" ref="E2007:Q2007" si="790">E801/$Q801*100</f>
        <v>28.63247863247863</v>
      </c>
      <c r="F2007" s="7">
        <f t="shared" si="790"/>
        <v>10.683760683760683</v>
      </c>
      <c r="G2007" s="7">
        <f t="shared" si="790"/>
        <v>9.4017094017094021</v>
      </c>
      <c r="H2007" s="7">
        <f t="shared" si="790"/>
        <v>1.7094017094017095</v>
      </c>
      <c r="I2007" s="7">
        <f t="shared" si="790"/>
        <v>7.2649572649572658</v>
      </c>
      <c r="J2007" s="7">
        <f t="shared" si="790"/>
        <v>9.4017094017094021</v>
      </c>
      <c r="K2007" s="7">
        <f t="shared" si="790"/>
        <v>2.9914529914529915</v>
      </c>
      <c r="L2007" s="7">
        <f t="shared" si="790"/>
        <v>5.1282051282051277</v>
      </c>
      <c r="M2007" s="7">
        <f t="shared" si="790"/>
        <v>6.8376068376068382</v>
      </c>
      <c r="N2007" s="7">
        <f t="shared" si="790"/>
        <v>3.4188034188034191</v>
      </c>
      <c r="O2007" s="7">
        <f t="shared" si="790"/>
        <v>18.376068376068378</v>
      </c>
      <c r="P2007" s="7">
        <f t="shared" si="790"/>
        <v>39.743589743589745</v>
      </c>
      <c r="Q2007" s="7">
        <f t="shared" si="790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791">E802/$Q802*100</f>
        <v>22.972972972972975</v>
      </c>
      <c r="F2008" s="7">
        <f t="shared" si="791"/>
        <v>9.0090090090090094</v>
      </c>
      <c r="G2008" s="7">
        <f t="shared" si="791"/>
        <v>12.162162162162163</v>
      </c>
      <c r="H2008" s="7">
        <f t="shared" si="791"/>
        <v>2.2522522522522523</v>
      </c>
      <c r="I2008" s="7">
        <f t="shared" si="791"/>
        <v>11.261261261261261</v>
      </c>
      <c r="J2008" s="7">
        <f t="shared" si="791"/>
        <v>11.486486486486488</v>
      </c>
      <c r="K2008" s="7">
        <f t="shared" si="791"/>
        <v>2.2522522522522523</v>
      </c>
      <c r="L2008" s="7">
        <f t="shared" si="791"/>
        <v>4.0540540540540544</v>
      </c>
      <c r="M2008" s="7">
        <f t="shared" si="791"/>
        <v>6.0810810810810816</v>
      </c>
      <c r="N2008" s="7">
        <f t="shared" si="791"/>
        <v>4.0540540540540544</v>
      </c>
      <c r="O2008" s="7">
        <f t="shared" si="791"/>
        <v>15.990990990990991</v>
      </c>
      <c r="P2008" s="7">
        <f t="shared" si="791"/>
        <v>40.990990990990987</v>
      </c>
      <c r="Q2008" s="7">
        <f t="shared" si="791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6</v>
      </c>
      <c r="E2009" s="7">
        <f t="shared" ref="E2009:Q2009" si="792">E803/$Q803*100</f>
        <v>2.4381625441696113</v>
      </c>
      <c r="F2009" s="7">
        <f t="shared" si="792"/>
        <v>5.830388692579505</v>
      </c>
      <c r="G2009" s="7">
        <f t="shared" si="792"/>
        <v>2.0848056537102475</v>
      </c>
      <c r="H2009" s="7">
        <f t="shared" si="792"/>
        <v>0.14134275618374559</v>
      </c>
      <c r="I2009" s="7">
        <f t="shared" si="792"/>
        <v>5.053003533568905</v>
      </c>
      <c r="J2009" s="7">
        <f t="shared" si="792"/>
        <v>2.7208480565371023</v>
      </c>
      <c r="K2009" s="7">
        <f t="shared" si="792"/>
        <v>0.45936395759717313</v>
      </c>
      <c r="L2009" s="7">
        <f t="shared" si="792"/>
        <v>0.35335689045936397</v>
      </c>
      <c r="M2009" s="7">
        <f t="shared" si="792"/>
        <v>3.8869257950530036</v>
      </c>
      <c r="N2009" s="7">
        <f t="shared" si="792"/>
        <v>0.74204946996466437</v>
      </c>
      <c r="O2009" s="7">
        <f t="shared" si="792"/>
        <v>6.6077738515901059</v>
      </c>
      <c r="P2009" s="7">
        <f t="shared" si="792"/>
        <v>76.60777385159011</v>
      </c>
      <c r="Q2009" s="7">
        <f t="shared" si="792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7</v>
      </c>
      <c r="E2010" s="7">
        <f t="shared" ref="E2010:Q2010" si="793">E804/$Q804*100</f>
        <v>5.232369190770231</v>
      </c>
      <c r="F2010" s="7">
        <f t="shared" si="793"/>
        <v>6.7273318167045817</v>
      </c>
      <c r="G2010" s="7">
        <f t="shared" si="793"/>
        <v>1.8524536886577836</v>
      </c>
      <c r="H2010" s="7">
        <f t="shared" si="793"/>
        <v>0.12999675008124797</v>
      </c>
      <c r="I2010" s="7">
        <f t="shared" si="793"/>
        <v>2.7299317517062072</v>
      </c>
      <c r="J2010" s="7">
        <f t="shared" si="793"/>
        <v>1.4949626259343516</v>
      </c>
      <c r="K2010" s="7">
        <f t="shared" si="793"/>
        <v>0.25999350016249595</v>
      </c>
      <c r="L2010" s="7">
        <f t="shared" si="793"/>
        <v>0.77998050048748779</v>
      </c>
      <c r="M2010" s="7">
        <f t="shared" si="793"/>
        <v>6.1748456288592779</v>
      </c>
      <c r="N2010" s="7">
        <f t="shared" si="793"/>
        <v>0.3899902502437439</v>
      </c>
      <c r="O2010" s="7">
        <f t="shared" si="793"/>
        <v>8.3847903802404939</v>
      </c>
      <c r="P2010" s="7">
        <f t="shared" si="793"/>
        <v>75.073123171920699</v>
      </c>
      <c r="Q2010" s="7">
        <f t="shared" si="793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794">E805/$Q805*100</f>
        <v>4.0121889283900458</v>
      </c>
      <c r="F2011" s="7">
        <f t="shared" si="794"/>
        <v>6.2806839343152188</v>
      </c>
      <c r="G2011" s="7">
        <f t="shared" si="794"/>
        <v>1.9129845945488402</v>
      </c>
      <c r="H2011" s="7">
        <f t="shared" si="794"/>
        <v>0.11850347045877772</v>
      </c>
      <c r="I2011" s="7">
        <f t="shared" si="794"/>
        <v>3.8090401218892835</v>
      </c>
      <c r="J2011" s="7">
        <f t="shared" si="794"/>
        <v>2.0314880650076179</v>
      </c>
      <c r="K2011" s="7">
        <f t="shared" si="794"/>
        <v>0.45708481462671408</v>
      </c>
      <c r="L2011" s="7">
        <f t="shared" si="794"/>
        <v>0.59251735229388869</v>
      </c>
      <c r="M2011" s="7">
        <f t="shared" si="794"/>
        <v>5.027932960893855</v>
      </c>
      <c r="N2011" s="7">
        <f t="shared" si="794"/>
        <v>0.5248010834603013</v>
      </c>
      <c r="O2011" s="7">
        <f t="shared" si="794"/>
        <v>7.4826477061113934</v>
      </c>
      <c r="P2011" s="7">
        <f t="shared" si="794"/>
        <v>75.842221093617752</v>
      </c>
      <c r="Q2011" s="7">
        <f t="shared" si="794"/>
        <v>100</v>
      </c>
      <c r="R2011"/>
    </row>
    <row r="2012" spans="1:18" ht="14.25" x14ac:dyDescent="0.45">
      <c r="A2012" s="6">
        <v>796</v>
      </c>
      <c r="B2012" s="4" t="s">
        <v>103</v>
      </c>
      <c r="C2012" s="4" t="s">
        <v>5</v>
      </c>
      <c r="D2012" s="4" t="s">
        <v>6</v>
      </c>
      <c r="E2012" s="7">
        <f t="shared" ref="E2012:Q2012" si="795">E806/$Q806*100</f>
        <v>0</v>
      </c>
      <c r="F2012" s="7">
        <f t="shared" si="795"/>
        <v>6.1068702290076331</v>
      </c>
      <c r="G2012" s="7">
        <f t="shared" si="795"/>
        <v>0</v>
      </c>
      <c r="H2012" s="7">
        <f t="shared" si="795"/>
        <v>0</v>
      </c>
      <c r="I2012" s="7">
        <f t="shared" si="795"/>
        <v>0</v>
      </c>
      <c r="J2012" s="7">
        <f t="shared" si="795"/>
        <v>0</v>
      </c>
      <c r="K2012" s="7">
        <f t="shared" si="795"/>
        <v>0</v>
      </c>
      <c r="L2012" s="7">
        <f t="shared" si="795"/>
        <v>0</v>
      </c>
      <c r="M2012" s="7">
        <f t="shared" si="795"/>
        <v>0</v>
      </c>
      <c r="N2012" s="7">
        <f t="shared" si="795"/>
        <v>0</v>
      </c>
      <c r="O2012" s="7">
        <f t="shared" si="795"/>
        <v>3.0534351145038165</v>
      </c>
      <c r="P2012" s="7">
        <f t="shared" si="795"/>
        <v>95.419847328244273</v>
      </c>
      <c r="Q2012" s="7">
        <f t="shared" si="795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7</v>
      </c>
      <c r="E2013" s="7">
        <f t="shared" ref="E2013:Q2013" si="796">E807/$Q807*100</f>
        <v>0</v>
      </c>
      <c r="F2013" s="7">
        <f t="shared" si="796"/>
        <v>7.9365079365079358</v>
      </c>
      <c r="G2013" s="7">
        <f t="shared" si="796"/>
        <v>0</v>
      </c>
      <c r="H2013" s="7">
        <f t="shared" si="796"/>
        <v>0</v>
      </c>
      <c r="I2013" s="7">
        <f t="shared" si="796"/>
        <v>0</v>
      </c>
      <c r="J2013" s="7">
        <f t="shared" si="796"/>
        <v>0</v>
      </c>
      <c r="K2013" s="7">
        <f t="shared" si="796"/>
        <v>0</v>
      </c>
      <c r="L2013" s="7">
        <f t="shared" si="796"/>
        <v>0</v>
      </c>
      <c r="M2013" s="7">
        <f t="shared" si="796"/>
        <v>0</v>
      </c>
      <c r="N2013" s="7">
        <f t="shared" si="796"/>
        <v>0</v>
      </c>
      <c r="O2013" s="7">
        <f t="shared" si="796"/>
        <v>0</v>
      </c>
      <c r="P2013" s="7">
        <f t="shared" si="796"/>
        <v>89.682539682539684</v>
      </c>
      <c r="Q2013" s="7">
        <f t="shared" si="796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797">E808/$Q808*100</f>
        <v>0</v>
      </c>
      <c r="F2014" s="7">
        <f t="shared" si="797"/>
        <v>5.46875</v>
      </c>
      <c r="G2014" s="7">
        <f t="shared" si="797"/>
        <v>0</v>
      </c>
      <c r="H2014" s="7">
        <f t="shared" si="797"/>
        <v>0</v>
      </c>
      <c r="I2014" s="7">
        <f t="shared" si="797"/>
        <v>0</v>
      </c>
      <c r="J2014" s="7">
        <f t="shared" si="797"/>
        <v>0</v>
      </c>
      <c r="K2014" s="7">
        <f t="shared" si="797"/>
        <v>0</v>
      </c>
      <c r="L2014" s="7">
        <f t="shared" si="797"/>
        <v>0</v>
      </c>
      <c r="M2014" s="7">
        <f t="shared" si="797"/>
        <v>0</v>
      </c>
      <c r="N2014" s="7">
        <f t="shared" si="797"/>
        <v>0</v>
      </c>
      <c r="O2014" s="7">
        <f t="shared" si="797"/>
        <v>2.34375</v>
      </c>
      <c r="P2014" s="7">
        <f t="shared" si="797"/>
        <v>90.625</v>
      </c>
      <c r="Q2014" s="7">
        <f t="shared" si="797"/>
        <v>100</v>
      </c>
      <c r="R2014"/>
    </row>
    <row r="2015" spans="1:18" ht="14.25" x14ac:dyDescent="0.45">
      <c r="A2015" s="6">
        <v>799</v>
      </c>
      <c r="B2015" s="4"/>
      <c r="C2015" s="4" t="s">
        <v>8</v>
      </c>
      <c r="D2015" s="4" t="s">
        <v>6</v>
      </c>
      <c r="E2015" s="7">
        <f t="shared" ref="E2015:Q2015" si="798">E809/$Q809*100</f>
        <v>0</v>
      </c>
      <c r="F2015" s="7">
        <f t="shared" si="798"/>
        <v>5.7692307692307692</v>
      </c>
      <c r="G2015" s="7">
        <f t="shared" si="798"/>
        <v>0</v>
      </c>
      <c r="H2015" s="7">
        <f t="shared" si="798"/>
        <v>0</v>
      </c>
      <c r="I2015" s="7">
        <f t="shared" si="798"/>
        <v>0</v>
      </c>
      <c r="J2015" s="7">
        <f t="shared" si="798"/>
        <v>0</v>
      </c>
      <c r="K2015" s="7">
        <f t="shared" si="798"/>
        <v>0</v>
      </c>
      <c r="L2015" s="7">
        <f t="shared" si="798"/>
        <v>0</v>
      </c>
      <c r="M2015" s="7">
        <f t="shared" si="798"/>
        <v>4.4871794871794872</v>
      </c>
      <c r="N2015" s="7">
        <f t="shared" si="798"/>
        <v>0</v>
      </c>
      <c r="O2015" s="7">
        <f t="shared" si="798"/>
        <v>3.2051282051282048</v>
      </c>
      <c r="P2015" s="7">
        <f t="shared" si="798"/>
        <v>86.538461538461547</v>
      </c>
      <c r="Q2015" s="7">
        <f t="shared" si="798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7</v>
      </c>
      <c r="E2016" s="7">
        <f t="shared" ref="E2016:Q2016" si="799">E810/$Q810*100</f>
        <v>0</v>
      </c>
      <c r="F2016" s="7">
        <f t="shared" si="799"/>
        <v>7.2115384615384608</v>
      </c>
      <c r="G2016" s="7">
        <f t="shared" si="799"/>
        <v>0</v>
      </c>
      <c r="H2016" s="7">
        <f t="shared" si="799"/>
        <v>0</v>
      </c>
      <c r="I2016" s="7">
        <f t="shared" si="799"/>
        <v>0</v>
      </c>
      <c r="J2016" s="7">
        <f t="shared" si="799"/>
        <v>0</v>
      </c>
      <c r="K2016" s="7">
        <f t="shared" si="799"/>
        <v>0</v>
      </c>
      <c r="L2016" s="7">
        <f t="shared" si="799"/>
        <v>0</v>
      </c>
      <c r="M2016" s="7">
        <f t="shared" si="799"/>
        <v>17.307692307692307</v>
      </c>
      <c r="N2016" s="7">
        <f t="shared" si="799"/>
        <v>0</v>
      </c>
      <c r="O2016" s="7">
        <f t="shared" si="799"/>
        <v>1.4423076923076923</v>
      </c>
      <c r="P2016" s="7">
        <f t="shared" si="799"/>
        <v>74.038461538461547</v>
      </c>
      <c r="Q2016" s="7">
        <f t="shared" si="799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00">E811/$Q811*100</f>
        <v>0</v>
      </c>
      <c r="F2017" s="7">
        <f t="shared" si="800"/>
        <v>4.4692737430167595</v>
      </c>
      <c r="G2017" s="7">
        <f t="shared" si="800"/>
        <v>0</v>
      </c>
      <c r="H2017" s="7">
        <f t="shared" si="800"/>
        <v>0</v>
      </c>
      <c r="I2017" s="7">
        <f t="shared" si="800"/>
        <v>1.1173184357541899</v>
      </c>
      <c r="J2017" s="7">
        <f t="shared" si="800"/>
        <v>0</v>
      </c>
      <c r="K2017" s="7">
        <f t="shared" si="800"/>
        <v>0</v>
      </c>
      <c r="L2017" s="7">
        <f t="shared" si="800"/>
        <v>0</v>
      </c>
      <c r="M2017" s="7">
        <f t="shared" si="800"/>
        <v>12.011173184357542</v>
      </c>
      <c r="N2017" s="7">
        <f t="shared" si="800"/>
        <v>0</v>
      </c>
      <c r="O2017" s="7">
        <f t="shared" si="800"/>
        <v>2.7932960893854748</v>
      </c>
      <c r="P2017" s="7">
        <f t="shared" si="800"/>
        <v>81.843575418994419</v>
      </c>
      <c r="Q2017" s="7">
        <f t="shared" si="800"/>
        <v>100</v>
      </c>
      <c r="R2017"/>
    </row>
    <row r="2018" spans="1:18" ht="14.25" x14ac:dyDescent="0.45">
      <c r="A2018" s="6">
        <v>802</v>
      </c>
      <c r="B2018" s="4"/>
      <c r="C2018" s="4" t="s">
        <v>9</v>
      </c>
      <c r="D2018" s="4" t="s">
        <v>6</v>
      </c>
      <c r="E2018" s="7">
        <f t="shared" ref="E2018:Q2018" si="801">E812/$Q812*100</f>
        <v>1.2156686177397569</v>
      </c>
      <c r="F2018" s="7">
        <f t="shared" si="801"/>
        <v>4.8626744709590275</v>
      </c>
      <c r="G2018" s="7">
        <f t="shared" si="801"/>
        <v>0.63034669067987392</v>
      </c>
      <c r="H2018" s="7">
        <f t="shared" si="801"/>
        <v>0</v>
      </c>
      <c r="I2018" s="7">
        <f t="shared" si="801"/>
        <v>0.85547050877982889</v>
      </c>
      <c r="J2018" s="7">
        <f t="shared" si="801"/>
        <v>0.81044574515983792</v>
      </c>
      <c r="K2018" s="7">
        <f t="shared" si="801"/>
        <v>0.22512381809995496</v>
      </c>
      <c r="L2018" s="7">
        <f t="shared" si="801"/>
        <v>0.13507429085997297</v>
      </c>
      <c r="M2018" s="7">
        <f t="shared" si="801"/>
        <v>4.1873030166591629</v>
      </c>
      <c r="N2018" s="7">
        <f t="shared" si="801"/>
        <v>0</v>
      </c>
      <c r="O2018" s="7">
        <f t="shared" si="801"/>
        <v>3.6920306168392618</v>
      </c>
      <c r="P2018" s="7">
        <f t="shared" si="801"/>
        <v>86.132372805042777</v>
      </c>
      <c r="Q2018" s="7">
        <f t="shared" si="801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7</v>
      </c>
      <c r="E2019" s="7">
        <f t="shared" ref="E2019:Q2019" si="802">E813/$Q813*100</f>
        <v>1.8335166850018334</v>
      </c>
      <c r="F2019" s="7">
        <f t="shared" si="802"/>
        <v>5.5372203887055376</v>
      </c>
      <c r="G2019" s="7">
        <f t="shared" si="802"/>
        <v>1.21012101210121</v>
      </c>
      <c r="H2019" s="7">
        <f t="shared" si="802"/>
        <v>0</v>
      </c>
      <c r="I2019" s="7">
        <f t="shared" si="802"/>
        <v>1.1001100110011002</v>
      </c>
      <c r="J2019" s="7">
        <f t="shared" si="802"/>
        <v>0.36670333700036672</v>
      </c>
      <c r="K2019" s="7">
        <f t="shared" si="802"/>
        <v>0.2566923359002567</v>
      </c>
      <c r="L2019" s="7">
        <f t="shared" si="802"/>
        <v>0.22002200220022</v>
      </c>
      <c r="M2019" s="7">
        <f t="shared" si="802"/>
        <v>9.4976164283094988</v>
      </c>
      <c r="N2019" s="7">
        <f t="shared" si="802"/>
        <v>0.18335166850018336</v>
      </c>
      <c r="O2019" s="7">
        <f t="shared" si="802"/>
        <v>6.1972863953061976</v>
      </c>
      <c r="P2019" s="7">
        <f t="shared" si="802"/>
        <v>78.401173450678399</v>
      </c>
      <c r="Q2019" s="7">
        <f t="shared" si="802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03">E814/$Q814*100</f>
        <v>1.6555622854835454</v>
      </c>
      <c r="F2020" s="7">
        <f t="shared" si="803"/>
        <v>5.1887744801130626</v>
      </c>
      <c r="G2020" s="7">
        <f t="shared" si="803"/>
        <v>0.82778114274177272</v>
      </c>
      <c r="H2020" s="7">
        <f t="shared" si="803"/>
        <v>0</v>
      </c>
      <c r="I2020" s="7">
        <f t="shared" si="803"/>
        <v>1.029678982434888</v>
      </c>
      <c r="J2020" s="7">
        <f t="shared" si="803"/>
        <v>0.48455481526347666</v>
      </c>
      <c r="K2020" s="7">
        <f t="shared" si="803"/>
        <v>0.32303654350898448</v>
      </c>
      <c r="L2020" s="7">
        <f t="shared" si="803"/>
        <v>0.24227740763173833</v>
      </c>
      <c r="M2020" s="7">
        <f t="shared" si="803"/>
        <v>7.1471835251362821</v>
      </c>
      <c r="N2020" s="7">
        <f t="shared" si="803"/>
        <v>0.1413284877851807</v>
      </c>
      <c r="O2020" s="7">
        <f t="shared" si="803"/>
        <v>4.9868766404199478</v>
      </c>
      <c r="P2020" s="7">
        <f t="shared" si="803"/>
        <v>81.768625075711682</v>
      </c>
      <c r="Q2020" s="7">
        <f t="shared" si="803"/>
        <v>100</v>
      </c>
      <c r="R2020"/>
    </row>
    <row r="2021" spans="1:18" ht="14.25" x14ac:dyDescent="0.45">
      <c r="A2021" s="6">
        <v>805</v>
      </c>
      <c r="B2021" s="4"/>
      <c r="C2021" s="4" t="s">
        <v>10</v>
      </c>
      <c r="D2021" s="4" t="s">
        <v>6</v>
      </c>
      <c r="E2021" s="7">
        <f t="shared" ref="E2021:Q2021" si="804">E815/$Q815*100</f>
        <v>14.285714285714285</v>
      </c>
      <c r="F2021" s="7">
        <f t="shared" si="804"/>
        <v>4.2857142857142856</v>
      </c>
      <c r="G2021" s="7">
        <f t="shared" si="804"/>
        <v>20</v>
      </c>
      <c r="H2021" s="7">
        <f t="shared" si="804"/>
        <v>4.2857142857142856</v>
      </c>
      <c r="I2021" s="7">
        <f t="shared" si="804"/>
        <v>20</v>
      </c>
      <c r="J2021" s="7">
        <f t="shared" si="804"/>
        <v>22.857142857142858</v>
      </c>
      <c r="K2021" s="7">
        <f t="shared" si="804"/>
        <v>0</v>
      </c>
      <c r="L2021" s="7">
        <f t="shared" si="804"/>
        <v>0</v>
      </c>
      <c r="M2021" s="7">
        <f t="shared" si="804"/>
        <v>10</v>
      </c>
      <c r="N2021" s="7">
        <f t="shared" si="804"/>
        <v>7.1428571428571423</v>
      </c>
      <c r="O2021" s="7">
        <f t="shared" si="804"/>
        <v>12.857142857142856</v>
      </c>
      <c r="P2021" s="7">
        <f t="shared" si="804"/>
        <v>42.857142857142854</v>
      </c>
      <c r="Q2021" s="7">
        <f t="shared" si="804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7</v>
      </c>
      <c r="E2022" s="7">
        <f t="shared" ref="E2022:Q2022" si="805">E816/$Q816*100</f>
        <v>31.623931623931622</v>
      </c>
      <c r="F2022" s="7">
        <f t="shared" si="805"/>
        <v>11.111111111111111</v>
      </c>
      <c r="G2022" s="7">
        <f t="shared" si="805"/>
        <v>13.675213675213676</v>
      </c>
      <c r="H2022" s="7">
        <f t="shared" si="805"/>
        <v>5.1282051282051277</v>
      </c>
      <c r="I2022" s="7">
        <f t="shared" si="805"/>
        <v>10.256410256410255</v>
      </c>
      <c r="J2022" s="7">
        <f t="shared" si="805"/>
        <v>4.2735042735042734</v>
      </c>
      <c r="K2022" s="7">
        <f t="shared" si="805"/>
        <v>4.2735042735042734</v>
      </c>
      <c r="L2022" s="7">
        <f t="shared" si="805"/>
        <v>2.5641025641025639</v>
      </c>
      <c r="M2022" s="7">
        <f t="shared" si="805"/>
        <v>11.111111111111111</v>
      </c>
      <c r="N2022" s="7">
        <f t="shared" si="805"/>
        <v>0</v>
      </c>
      <c r="O2022" s="7">
        <f t="shared" si="805"/>
        <v>14.529914529914532</v>
      </c>
      <c r="P2022" s="7">
        <f t="shared" si="805"/>
        <v>35.897435897435898</v>
      </c>
      <c r="Q2022" s="7">
        <f t="shared" si="805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06">E817/$Q817*100</f>
        <v>26.086956521739129</v>
      </c>
      <c r="F2023" s="7">
        <f t="shared" si="806"/>
        <v>8.695652173913043</v>
      </c>
      <c r="G2023" s="7">
        <f t="shared" si="806"/>
        <v>14.673913043478262</v>
      </c>
      <c r="H2023" s="7">
        <f t="shared" si="806"/>
        <v>1.6304347826086956</v>
      </c>
      <c r="I2023" s="7">
        <f t="shared" si="806"/>
        <v>15.217391304347828</v>
      </c>
      <c r="J2023" s="7">
        <f t="shared" si="806"/>
        <v>10.326086956521738</v>
      </c>
      <c r="K2023" s="7">
        <f t="shared" si="806"/>
        <v>2.7173913043478262</v>
      </c>
      <c r="L2023" s="7">
        <f t="shared" si="806"/>
        <v>1.6304347826086956</v>
      </c>
      <c r="M2023" s="7">
        <f t="shared" si="806"/>
        <v>8.1521739130434785</v>
      </c>
      <c r="N2023" s="7">
        <f t="shared" si="806"/>
        <v>3.804347826086957</v>
      </c>
      <c r="O2023" s="7">
        <f t="shared" si="806"/>
        <v>11.413043478260869</v>
      </c>
      <c r="P2023" s="7">
        <f t="shared" si="806"/>
        <v>39.130434782608695</v>
      </c>
      <c r="Q2023" s="7">
        <f t="shared" si="806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6</v>
      </c>
      <c r="E2024" s="7">
        <f t="shared" ref="E2024:Q2024" si="807">E818/$Q818*100</f>
        <v>1.4751552795031055</v>
      </c>
      <c r="F2024" s="7">
        <f t="shared" si="807"/>
        <v>4.6972049689440993</v>
      </c>
      <c r="G2024" s="7">
        <f t="shared" si="807"/>
        <v>1.048136645962733</v>
      </c>
      <c r="H2024" s="7">
        <f t="shared" si="807"/>
        <v>0.11645962732919254</v>
      </c>
      <c r="I2024" s="7">
        <f t="shared" si="807"/>
        <v>1.1257763975155279</v>
      </c>
      <c r="J2024" s="7">
        <f t="shared" si="807"/>
        <v>1.0869565217391304</v>
      </c>
      <c r="K2024" s="7">
        <f t="shared" si="807"/>
        <v>0.50465838509316774</v>
      </c>
      <c r="L2024" s="7">
        <f t="shared" si="807"/>
        <v>0.11645962732919254</v>
      </c>
      <c r="M2024" s="7">
        <f t="shared" si="807"/>
        <v>4.0760869565217392</v>
      </c>
      <c r="N2024" s="7">
        <f t="shared" si="807"/>
        <v>0.3105590062111801</v>
      </c>
      <c r="O2024" s="7">
        <f t="shared" si="807"/>
        <v>3.804347826086957</v>
      </c>
      <c r="P2024" s="7">
        <f t="shared" si="807"/>
        <v>85.131987577639762</v>
      </c>
      <c r="Q2024" s="7">
        <f t="shared" si="807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7</v>
      </c>
      <c r="E2025" s="7">
        <f t="shared" ref="E2025:Q2025" si="808">E819/$Q819*100</f>
        <v>2.8301886792452833</v>
      </c>
      <c r="F2025" s="7">
        <f t="shared" si="808"/>
        <v>5.5974842767295598</v>
      </c>
      <c r="G2025" s="7">
        <f t="shared" si="808"/>
        <v>1.4150943396226416</v>
      </c>
      <c r="H2025" s="7">
        <f t="shared" si="808"/>
        <v>9.4339622641509441E-2</v>
      </c>
      <c r="I2025" s="7">
        <f t="shared" si="808"/>
        <v>1.5408805031446542</v>
      </c>
      <c r="J2025" s="7">
        <f t="shared" si="808"/>
        <v>0.44025157232704404</v>
      </c>
      <c r="K2025" s="7">
        <f t="shared" si="808"/>
        <v>0.37735849056603776</v>
      </c>
      <c r="L2025" s="7">
        <f t="shared" si="808"/>
        <v>0.25157232704402516</v>
      </c>
      <c r="M2025" s="7">
        <f t="shared" si="808"/>
        <v>9.6226415094339632</v>
      </c>
      <c r="N2025" s="7">
        <f t="shared" si="808"/>
        <v>0.25157232704402516</v>
      </c>
      <c r="O2025" s="7">
        <f t="shared" si="808"/>
        <v>5.9119496855345917</v>
      </c>
      <c r="P2025" s="7">
        <f t="shared" si="808"/>
        <v>77.012578616352201</v>
      </c>
      <c r="Q2025" s="7">
        <f t="shared" si="808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09">E820/$Q820*100</f>
        <v>2.2758860319666434</v>
      </c>
      <c r="F2026" s="7">
        <f t="shared" si="809"/>
        <v>5.2640722724113971</v>
      </c>
      <c r="G2026" s="7">
        <f t="shared" si="809"/>
        <v>1.1987491313412093</v>
      </c>
      <c r="H2026" s="7">
        <f t="shared" si="809"/>
        <v>0.12161223071577484</v>
      </c>
      <c r="I2026" s="7">
        <f t="shared" si="809"/>
        <v>1.389854065323141</v>
      </c>
      <c r="J2026" s="7">
        <f t="shared" si="809"/>
        <v>0.79916608756080609</v>
      </c>
      <c r="K2026" s="7">
        <f t="shared" si="809"/>
        <v>0.34746351633078526</v>
      </c>
      <c r="L2026" s="7">
        <f t="shared" si="809"/>
        <v>0.24322446143154969</v>
      </c>
      <c r="M2026" s="7">
        <f t="shared" si="809"/>
        <v>7.1751216122307158</v>
      </c>
      <c r="N2026" s="7">
        <f t="shared" si="809"/>
        <v>0.17373175816539263</v>
      </c>
      <c r="O2026" s="7">
        <f t="shared" si="809"/>
        <v>4.9861014593467683</v>
      </c>
      <c r="P2026" s="7">
        <f t="shared" si="809"/>
        <v>80.733148019457957</v>
      </c>
      <c r="Q2026" s="7">
        <f t="shared" si="809"/>
        <v>100</v>
      </c>
      <c r="R2026"/>
    </row>
    <row r="2027" spans="1:18" ht="14.25" x14ac:dyDescent="0.45">
      <c r="A2027" s="6">
        <v>811</v>
      </c>
      <c r="B2027" s="4" t="s">
        <v>104</v>
      </c>
      <c r="C2027" s="4" t="s">
        <v>5</v>
      </c>
      <c r="D2027" s="4" t="s">
        <v>6</v>
      </c>
      <c r="E2027" s="7">
        <f t="shared" ref="E2027:Q2027" si="810">E821/$Q821*100</f>
        <v>0</v>
      </c>
      <c r="F2027" s="7">
        <f t="shared" si="810"/>
        <v>7.5471698113207548</v>
      </c>
      <c r="G2027" s="7">
        <f t="shared" si="810"/>
        <v>0</v>
      </c>
      <c r="H2027" s="7">
        <f t="shared" si="810"/>
        <v>0</v>
      </c>
      <c r="I2027" s="7">
        <f t="shared" si="810"/>
        <v>0</v>
      </c>
      <c r="J2027" s="7">
        <f t="shared" si="810"/>
        <v>0</v>
      </c>
      <c r="K2027" s="7">
        <f t="shared" si="810"/>
        <v>0</v>
      </c>
      <c r="L2027" s="7">
        <f t="shared" si="810"/>
        <v>0</v>
      </c>
      <c r="M2027" s="7">
        <f t="shared" si="810"/>
        <v>0</v>
      </c>
      <c r="N2027" s="7">
        <f t="shared" si="810"/>
        <v>0</v>
      </c>
      <c r="O2027" s="7">
        <f t="shared" si="810"/>
        <v>5.6603773584905666</v>
      </c>
      <c r="P2027" s="7">
        <f t="shared" si="810"/>
        <v>83.018867924528308</v>
      </c>
      <c r="Q2027" s="7">
        <f t="shared" si="810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7</v>
      </c>
      <c r="E2028" s="7">
        <f t="shared" ref="E2028:Q2028" si="811">E822/$Q822*100</f>
        <v>0</v>
      </c>
      <c r="F2028" s="7">
        <f t="shared" si="811"/>
        <v>14.634146341463413</v>
      </c>
      <c r="G2028" s="7">
        <f t="shared" si="811"/>
        <v>0</v>
      </c>
      <c r="H2028" s="7">
        <f t="shared" si="811"/>
        <v>0</v>
      </c>
      <c r="I2028" s="7">
        <f t="shared" si="811"/>
        <v>0</v>
      </c>
      <c r="J2028" s="7">
        <f t="shared" si="811"/>
        <v>0</v>
      </c>
      <c r="K2028" s="7">
        <f t="shared" si="811"/>
        <v>0</v>
      </c>
      <c r="L2028" s="7">
        <f t="shared" si="811"/>
        <v>0</v>
      </c>
      <c r="M2028" s="7">
        <f t="shared" si="811"/>
        <v>0</v>
      </c>
      <c r="N2028" s="7">
        <f t="shared" si="811"/>
        <v>0</v>
      </c>
      <c r="O2028" s="7">
        <f t="shared" si="811"/>
        <v>0</v>
      </c>
      <c r="P2028" s="7">
        <f t="shared" si="811"/>
        <v>87.804878048780495</v>
      </c>
      <c r="Q2028" s="7">
        <f t="shared" si="811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12">E823/$Q823*100</f>
        <v>0</v>
      </c>
      <c r="F2029" s="7">
        <f t="shared" si="812"/>
        <v>3.1578947368421053</v>
      </c>
      <c r="G2029" s="7">
        <f t="shared" si="812"/>
        <v>0</v>
      </c>
      <c r="H2029" s="7">
        <f t="shared" si="812"/>
        <v>0</v>
      </c>
      <c r="I2029" s="7">
        <f t="shared" si="812"/>
        <v>0</v>
      </c>
      <c r="J2029" s="7">
        <f t="shared" si="812"/>
        <v>0</v>
      </c>
      <c r="K2029" s="7">
        <f t="shared" si="812"/>
        <v>0</v>
      </c>
      <c r="L2029" s="7">
        <f t="shared" si="812"/>
        <v>0</v>
      </c>
      <c r="M2029" s="7">
        <f t="shared" si="812"/>
        <v>0</v>
      </c>
      <c r="N2029" s="7">
        <f t="shared" si="812"/>
        <v>0</v>
      </c>
      <c r="O2029" s="7">
        <f t="shared" si="812"/>
        <v>3.1578947368421053</v>
      </c>
      <c r="P2029" s="7">
        <f t="shared" si="812"/>
        <v>85.263157894736835</v>
      </c>
      <c r="Q2029" s="7">
        <f t="shared" si="812"/>
        <v>100</v>
      </c>
      <c r="R2029"/>
    </row>
    <row r="2030" spans="1:18" ht="14.25" x14ac:dyDescent="0.45">
      <c r="A2030" s="6">
        <v>814</v>
      </c>
      <c r="B2030" s="4"/>
      <c r="C2030" s="4" t="s">
        <v>8</v>
      </c>
      <c r="D2030" s="4" t="s">
        <v>6</v>
      </c>
      <c r="E2030" s="7">
        <f t="shared" ref="E2030:Q2030" si="813">E824/$Q824*100</f>
        <v>0</v>
      </c>
      <c r="F2030" s="7">
        <f t="shared" si="813"/>
        <v>7.8947368421052628</v>
      </c>
      <c r="G2030" s="7">
        <f t="shared" si="813"/>
        <v>0</v>
      </c>
      <c r="H2030" s="7">
        <f t="shared" si="813"/>
        <v>0</v>
      </c>
      <c r="I2030" s="7">
        <f t="shared" si="813"/>
        <v>0</v>
      </c>
      <c r="J2030" s="7">
        <f t="shared" si="813"/>
        <v>0</v>
      </c>
      <c r="K2030" s="7">
        <f t="shared" si="813"/>
        <v>0</v>
      </c>
      <c r="L2030" s="7">
        <f t="shared" si="813"/>
        <v>0</v>
      </c>
      <c r="M2030" s="7">
        <f t="shared" si="813"/>
        <v>9.2105263157894726</v>
      </c>
      <c r="N2030" s="7">
        <f t="shared" si="813"/>
        <v>0</v>
      </c>
      <c r="O2030" s="7">
        <f t="shared" si="813"/>
        <v>5.2631578947368416</v>
      </c>
      <c r="P2030" s="7">
        <f t="shared" si="813"/>
        <v>81.578947368421055</v>
      </c>
      <c r="Q2030" s="7">
        <f t="shared" si="813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7</v>
      </c>
      <c r="E2031" s="7">
        <f t="shared" ref="E2031:Q2031" si="814">E825/$Q825*100</f>
        <v>0</v>
      </c>
      <c r="F2031" s="7">
        <f t="shared" si="814"/>
        <v>9.5890410958904102</v>
      </c>
      <c r="G2031" s="7">
        <f t="shared" si="814"/>
        <v>0</v>
      </c>
      <c r="H2031" s="7">
        <f t="shared" si="814"/>
        <v>0</v>
      </c>
      <c r="I2031" s="7">
        <f t="shared" si="814"/>
        <v>0</v>
      </c>
      <c r="J2031" s="7">
        <f t="shared" si="814"/>
        <v>0</v>
      </c>
      <c r="K2031" s="7">
        <f t="shared" si="814"/>
        <v>0</v>
      </c>
      <c r="L2031" s="7">
        <f t="shared" si="814"/>
        <v>0</v>
      </c>
      <c r="M2031" s="7">
        <f t="shared" si="814"/>
        <v>20.547945205479451</v>
      </c>
      <c r="N2031" s="7">
        <f t="shared" si="814"/>
        <v>0</v>
      </c>
      <c r="O2031" s="7">
        <f t="shared" si="814"/>
        <v>6.8493150684931505</v>
      </c>
      <c r="P2031" s="7">
        <f t="shared" si="814"/>
        <v>69.863013698630141</v>
      </c>
      <c r="Q2031" s="7">
        <f t="shared" si="814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15">E826/$Q826*100</f>
        <v>0</v>
      </c>
      <c r="F2032" s="7">
        <f t="shared" si="815"/>
        <v>9.8591549295774641</v>
      </c>
      <c r="G2032" s="7">
        <f t="shared" si="815"/>
        <v>0</v>
      </c>
      <c r="H2032" s="7">
        <f t="shared" si="815"/>
        <v>0</v>
      </c>
      <c r="I2032" s="7">
        <f t="shared" si="815"/>
        <v>0</v>
      </c>
      <c r="J2032" s="7">
        <f t="shared" si="815"/>
        <v>0</v>
      </c>
      <c r="K2032" s="7">
        <f t="shared" si="815"/>
        <v>0</v>
      </c>
      <c r="L2032" s="7">
        <f t="shared" si="815"/>
        <v>0</v>
      </c>
      <c r="M2032" s="7">
        <f t="shared" si="815"/>
        <v>13.380281690140844</v>
      </c>
      <c r="N2032" s="7">
        <f t="shared" si="815"/>
        <v>0</v>
      </c>
      <c r="O2032" s="7">
        <f t="shared" si="815"/>
        <v>7.042253521126761</v>
      </c>
      <c r="P2032" s="7">
        <f t="shared" si="815"/>
        <v>75.352112676056336</v>
      </c>
      <c r="Q2032" s="7">
        <f t="shared" si="815"/>
        <v>100</v>
      </c>
      <c r="R2032"/>
    </row>
    <row r="2033" spans="1:18" ht="14.25" x14ac:dyDescent="0.45">
      <c r="A2033" s="6">
        <v>817</v>
      </c>
      <c r="B2033" s="4"/>
      <c r="C2033" s="4" t="s">
        <v>9</v>
      </c>
      <c r="D2033" s="4" t="s">
        <v>6</v>
      </c>
      <c r="E2033" s="7">
        <f t="shared" ref="E2033:Q2033" si="816">E827/$Q827*100</f>
        <v>5.9629883481836874</v>
      </c>
      <c r="F2033" s="7">
        <f t="shared" si="816"/>
        <v>7.9506511309115835</v>
      </c>
      <c r="G2033" s="7">
        <f t="shared" si="816"/>
        <v>2.3989033584647017</v>
      </c>
      <c r="H2033" s="7">
        <f t="shared" si="816"/>
        <v>0.205620287868403</v>
      </c>
      <c r="I2033" s="7">
        <f t="shared" si="816"/>
        <v>5.2775873886223446</v>
      </c>
      <c r="J2033" s="7">
        <f t="shared" si="816"/>
        <v>3.9753255654557917</v>
      </c>
      <c r="K2033" s="7">
        <f t="shared" si="816"/>
        <v>0.95956134338588073</v>
      </c>
      <c r="L2033" s="7">
        <f t="shared" si="816"/>
        <v>1.8505825908156273</v>
      </c>
      <c r="M2033" s="7">
        <f t="shared" si="816"/>
        <v>6.9225496915695679</v>
      </c>
      <c r="N2033" s="7">
        <f t="shared" si="816"/>
        <v>0.47978067169294036</v>
      </c>
      <c r="O2033" s="7">
        <f t="shared" si="816"/>
        <v>8.2933516106922553</v>
      </c>
      <c r="P2033" s="7">
        <f t="shared" si="816"/>
        <v>68.882796435915012</v>
      </c>
      <c r="Q2033" s="7">
        <f t="shared" si="816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7</v>
      </c>
      <c r="E2034" s="7">
        <f t="shared" ref="E2034:Q2034" si="817">E828/$Q828*100</f>
        <v>9.1295116772823768</v>
      </c>
      <c r="F2034" s="7">
        <f t="shared" si="817"/>
        <v>9.5541401273885356</v>
      </c>
      <c r="G2034" s="7">
        <f t="shared" si="817"/>
        <v>4.104741684359519</v>
      </c>
      <c r="H2034" s="7">
        <f t="shared" si="817"/>
        <v>0.35385704175513089</v>
      </c>
      <c r="I2034" s="7">
        <f t="shared" si="817"/>
        <v>4.0339702760084926</v>
      </c>
      <c r="J2034" s="7">
        <f t="shared" si="817"/>
        <v>1.840056617126681</v>
      </c>
      <c r="K2034" s="7">
        <f t="shared" si="817"/>
        <v>0.28308563340410475</v>
      </c>
      <c r="L2034" s="7">
        <f t="shared" si="817"/>
        <v>1.6277423920736021</v>
      </c>
      <c r="M2034" s="7">
        <f t="shared" si="817"/>
        <v>12.101910828025478</v>
      </c>
      <c r="N2034" s="7">
        <f t="shared" si="817"/>
        <v>0.77848549186128801</v>
      </c>
      <c r="O2034" s="7">
        <f t="shared" si="817"/>
        <v>9.8372257607926397</v>
      </c>
      <c r="P2034" s="7">
        <f t="shared" si="817"/>
        <v>63.340410474168443</v>
      </c>
      <c r="Q2034" s="7">
        <f t="shared" si="817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18">E829/$Q829*100</f>
        <v>7.4834667594848598</v>
      </c>
      <c r="F2035" s="7">
        <f t="shared" si="818"/>
        <v>8.8061260006961373</v>
      </c>
      <c r="G2035" s="7">
        <f t="shared" si="818"/>
        <v>2.9933867037939437</v>
      </c>
      <c r="H2035" s="7">
        <f t="shared" si="818"/>
        <v>0.13922728854855554</v>
      </c>
      <c r="I2035" s="7">
        <f t="shared" si="818"/>
        <v>4.4900800556909157</v>
      </c>
      <c r="J2035" s="7">
        <f t="shared" si="818"/>
        <v>2.9237730595196658</v>
      </c>
      <c r="K2035" s="7">
        <f t="shared" si="818"/>
        <v>0.73094326487991645</v>
      </c>
      <c r="L2035" s="7">
        <f t="shared" si="818"/>
        <v>1.7055342847198052</v>
      </c>
      <c r="M2035" s="7">
        <f t="shared" si="818"/>
        <v>9.2934215106160796</v>
      </c>
      <c r="N2035" s="7">
        <f t="shared" si="818"/>
        <v>0.69613644274277753</v>
      </c>
      <c r="O2035" s="7">
        <f t="shared" si="818"/>
        <v>8.945353289244693</v>
      </c>
      <c r="P2035" s="7">
        <f t="shared" si="818"/>
        <v>66.132962060563869</v>
      </c>
      <c r="Q2035" s="7">
        <f t="shared" si="818"/>
        <v>100</v>
      </c>
      <c r="R2035"/>
    </row>
    <row r="2036" spans="1:18" ht="14.25" x14ac:dyDescent="0.45">
      <c r="A2036" s="6">
        <v>820</v>
      </c>
      <c r="B2036" s="4"/>
      <c r="C2036" s="4" t="s">
        <v>10</v>
      </c>
      <c r="D2036" s="4" t="s">
        <v>6</v>
      </c>
      <c r="E2036" s="7">
        <f t="shared" ref="E2036:Q2036" si="819">E830/$Q830*100</f>
        <v>22.286661143330573</v>
      </c>
      <c r="F2036" s="7">
        <f t="shared" si="819"/>
        <v>6.2137531068765535</v>
      </c>
      <c r="G2036" s="7">
        <f t="shared" si="819"/>
        <v>12.924606462303231</v>
      </c>
      <c r="H2036" s="7">
        <f t="shared" si="819"/>
        <v>3.5625517812758902</v>
      </c>
      <c r="I2036" s="7">
        <f t="shared" si="819"/>
        <v>14.415907207953605</v>
      </c>
      <c r="J2036" s="7">
        <f t="shared" si="819"/>
        <v>23.612261806130903</v>
      </c>
      <c r="K2036" s="7">
        <f t="shared" si="819"/>
        <v>3.4797017398508698</v>
      </c>
      <c r="L2036" s="7">
        <f t="shared" si="819"/>
        <v>8.2850041425020713</v>
      </c>
      <c r="M2036" s="7">
        <f t="shared" si="819"/>
        <v>7.7050538525269259</v>
      </c>
      <c r="N2036" s="7">
        <f t="shared" si="819"/>
        <v>3.9768019884009944</v>
      </c>
      <c r="O2036" s="7">
        <f t="shared" si="819"/>
        <v>11.930405965202983</v>
      </c>
      <c r="P2036" s="7">
        <f t="shared" si="819"/>
        <v>35.708367854183926</v>
      </c>
      <c r="Q2036" s="7">
        <f t="shared" si="819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7</v>
      </c>
      <c r="E2037" s="7">
        <f t="shared" ref="E2037:Q2037" si="820">E831/$Q831*100</f>
        <v>40.127388535031848</v>
      </c>
      <c r="F2037" s="7">
        <f t="shared" si="820"/>
        <v>10.987261146496815</v>
      </c>
      <c r="G2037" s="7">
        <f t="shared" si="820"/>
        <v>11.863057324840764</v>
      </c>
      <c r="H2037" s="7">
        <f t="shared" si="820"/>
        <v>3.9012738853503182</v>
      </c>
      <c r="I2037" s="7">
        <f t="shared" si="820"/>
        <v>10.429936305732484</v>
      </c>
      <c r="J2037" s="7">
        <f t="shared" si="820"/>
        <v>14.171974522292993</v>
      </c>
      <c r="K2037" s="7">
        <f t="shared" si="820"/>
        <v>2.9458598726114649</v>
      </c>
      <c r="L2037" s="7">
        <f t="shared" si="820"/>
        <v>7.9617834394904454</v>
      </c>
      <c r="M2037" s="7">
        <f t="shared" si="820"/>
        <v>8.5191082802547768</v>
      </c>
      <c r="N2037" s="7">
        <f t="shared" si="820"/>
        <v>3.3439490445859872</v>
      </c>
      <c r="O2037" s="7">
        <f t="shared" si="820"/>
        <v>14.171974522292993</v>
      </c>
      <c r="P2037" s="7">
        <f t="shared" si="820"/>
        <v>30.49363057324841</v>
      </c>
      <c r="Q2037" s="7">
        <f t="shared" si="820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21">E832/$Q832*100</f>
        <v>31.437855402112103</v>
      </c>
      <c r="F2038" s="7">
        <f t="shared" si="821"/>
        <v>8.4890333062550773</v>
      </c>
      <c r="G2038" s="7">
        <f t="shared" si="821"/>
        <v>12.06336311941511</v>
      </c>
      <c r="H2038" s="7">
        <f t="shared" si="821"/>
        <v>3.6961819658813977</v>
      </c>
      <c r="I2038" s="7">
        <f t="shared" si="821"/>
        <v>12.510154346060116</v>
      </c>
      <c r="J2038" s="7">
        <f t="shared" si="821"/>
        <v>18.602761982128353</v>
      </c>
      <c r="K2038" s="7">
        <f t="shared" si="821"/>
        <v>3.1275385865150289</v>
      </c>
      <c r="L2038" s="7">
        <f t="shared" si="821"/>
        <v>8.0828594638505287</v>
      </c>
      <c r="M2038" s="7">
        <f t="shared" si="821"/>
        <v>8.0828594638505287</v>
      </c>
      <c r="N2038" s="7">
        <f t="shared" si="821"/>
        <v>3.8180341186027618</v>
      </c>
      <c r="O2038" s="7">
        <f t="shared" si="821"/>
        <v>13.078797725426483</v>
      </c>
      <c r="P2038" s="7">
        <f t="shared" si="821"/>
        <v>33.062550771730301</v>
      </c>
      <c r="Q2038" s="7">
        <f t="shared" si="821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6</v>
      </c>
      <c r="E2039" s="7">
        <f t="shared" ref="E2039:Q2039" si="822">E833/$Q833*100</f>
        <v>12.911301859799714</v>
      </c>
      <c r="F2039" s="7">
        <f t="shared" si="822"/>
        <v>6.9742489270386256</v>
      </c>
      <c r="G2039" s="7">
        <f t="shared" si="822"/>
        <v>6.7238912732474967</v>
      </c>
      <c r="H2039" s="7">
        <f t="shared" si="822"/>
        <v>1.5379113018597999</v>
      </c>
      <c r="I2039" s="7">
        <f t="shared" si="822"/>
        <v>8.9055793991416312</v>
      </c>
      <c r="J2039" s="7">
        <f t="shared" si="822"/>
        <v>12.231759656652361</v>
      </c>
      <c r="K2039" s="7">
        <f t="shared" si="822"/>
        <v>1.967095851216023</v>
      </c>
      <c r="L2039" s="7">
        <f t="shared" si="822"/>
        <v>4.4706723891273246</v>
      </c>
      <c r="M2039" s="7">
        <f t="shared" si="822"/>
        <v>7.1888412017167376</v>
      </c>
      <c r="N2039" s="7">
        <f t="shared" si="822"/>
        <v>2.2532188841201717</v>
      </c>
      <c r="O2039" s="7">
        <f t="shared" si="822"/>
        <v>9.7997138769670968</v>
      </c>
      <c r="P2039" s="7">
        <f t="shared" si="822"/>
        <v>55.042918454935617</v>
      </c>
      <c r="Q2039" s="7">
        <f t="shared" si="822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7</v>
      </c>
      <c r="E2040" s="7">
        <f t="shared" ref="E2040:Q2040" si="823">E834/$Q834*100</f>
        <v>22.813961856783017</v>
      </c>
      <c r="F2040" s="7">
        <f t="shared" si="823"/>
        <v>10.543360921194674</v>
      </c>
      <c r="G2040" s="7">
        <f t="shared" si="823"/>
        <v>7.1248650593738745</v>
      </c>
      <c r="H2040" s="7">
        <f t="shared" si="823"/>
        <v>1.7992083483267363</v>
      </c>
      <c r="I2040" s="7">
        <f t="shared" si="823"/>
        <v>6.7290392227419931</v>
      </c>
      <c r="J2040" s="7">
        <f t="shared" si="823"/>
        <v>7.196833393306945</v>
      </c>
      <c r="K2040" s="7">
        <f t="shared" si="823"/>
        <v>1.6912558474271322</v>
      </c>
      <c r="L2040" s="7">
        <f t="shared" si="823"/>
        <v>4.318100035984167</v>
      </c>
      <c r="M2040" s="7">
        <f t="shared" si="823"/>
        <v>10.435408420295071</v>
      </c>
      <c r="N2040" s="7">
        <f t="shared" si="823"/>
        <v>1.9791291831594098</v>
      </c>
      <c r="O2040" s="7">
        <f t="shared" si="823"/>
        <v>11.550917596257646</v>
      </c>
      <c r="P2040" s="7">
        <f t="shared" si="823"/>
        <v>48.974451241453757</v>
      </c>
      <c r="Q2040" s="7">
        <f t="shared" si="823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24">E835/$Q835*100</f>
        <v>17.848805889746814</v>
      </c>
      <c r="F2041" s="7">
        <f t="shared" si="824"/>
        <v>8.7987071287484291</v>
      </c>
      <c r="G2041" s="7">
        <f t="shared" si="824"/>
        <v>6.9671395223558985</v>
      </c>
      <c r="H2041" s="7">
        <f t="shared" si="824"/>
        <v>1.6699586999461304</v>
      </c>
      <c r="I2041" s="7">
        <f t="shared" si="824"/>
        <v>7.8290536900700296</v>
      </c>
      <c r="J2041" s="7">
        <f t="shared" si="824"/>
        <v>9.7144909319446935</v>
      </c>
      <c r="K2041" s="7">
        <f t="shared" si="824"/>
        <v>1.7238283354282635</v>
      </c>
      <c r="L2041" s="7">
        <f t="shared" si="824"/>
        <v>4.3993535643742145</v>
      </c>
      <c r="M2041" s="7">
        <f t="shared" si="824"/>
        <v>8.6730113126234514</v>
      </c>
      <c r="N2041" s="7">
        <f t="shared" si="824"/>
        <v>2.0290896031603523</v>
      </c>
      <c r="O2041" s="7">
        <f t="shared" si="824"/>
        <v>10.648231280301671</v>
      </c>
      <c r="P2041" s="7">
        <f t="shared" si="824"/>
        <v>52.038067875740715</v>
      </c>
      <c r="Q2041" s="7">
        <f t="shared" si="824"/>
        <v>100</v>
      </c>
      <c r="R2041"/>
    </row>
    <row r="2042" spans="1:18" ht="14.25" x14ac:dyDescent="0.45">
      <c r="A2042" s="6">
        <v>826</v>
      </c>
      <c r="B2042" s="4" t="s">
        <v>105</v>
      </c>
      <c r="C2042" s="4" t="s">
        <v>5</v>
      </c>
      <c r="D2042" s="4" t="s">
        <v>6</v>
      </c>
      <c r="E2042" s="7">
        <f t="shared" ref="E2042:Q2042" si="825">E836/$Q836*100</f>
        <v>0</v>
      </c>
      <c r="F2042" s="7">
        <f t="shared" si="825"/>
        <v>17.857142857142858</v>
      </c>
      <c r="G2042" s="7">
        <f t="shared" si="825"/>
        <v>0</v>
      </c>
      <c r="H2042" s="7">
        <f t="shared" si="825"/>
        <v>0</v>
      </c>
      <c r="I2042" s="7">
        <f t="shared" si="825"/>
        <v>0</v>
      </c>
      <c r="J2042" s="7">
        <f t="shared" si="825"/>
        <v>0</v>
      </c>
      <c r="K2042" s="7">
        <f t="shared" si="825"/>
        <v>0</v>
      </c>
      <c r="L2042" s="7">
        <f t="shared" si="825"/>
        <v>0</v>
      </c>
      <c r="M2042" s="7">
        <f t="shared" si="825"/>
        <v>0</v>
      </c>
      <c r="N2042" s="7">
        <f t="shared" si="825"/>
        <v>0</v>
      </c>
      <c r="O2042" s="7">
        <f t="shared" si="825"/>
        <v>10.714285714285714</v>
      </c>
      <c r="P2042" s="7">
        <f t="shared" si="825"/>
        <v>60.714285714285708</v>
      </c>
      <c r="Q2042" s="7">
        <f t="shared" si="825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7</v>
      </c>
      <c r="E2043" s="7">
        <f t="shared" ref="E2043:Q2043" si="826">E837/$Q837*100</f>
        <v>0</v>
      </c>
      <c r="F2043" s="7">
        <f t="shared" si="826"/>
        <v>0</v>
      </c>
      <c r="G2043" s="7">
        <f t="shared" si="826"/>
        <v>0</v>
      </c>
      <c r="H2043" s="7">
        <f t="shared" si="826"/>
        <v>0</v>
      </c>
      <c r="I2043" s="7">
        <f t="shared" si="826"/>
        <v>0</v>
      </c>
      <c r="J2043" s="7">
        <f t="shared" si="826"/>
        <v>0</v>
      </c>
      <c r="K2043" s="7">
        <f t="shared" si="826"/>
        <v>0</v>
      </c>
      <c r="L2043" s="7">
        <f t="shared" si="826"/>
        <v>0</v>
      </c>
      <c r="M2043" s="7">
        <f t="shared" si="826"/>
        <v>0</v>
      </c>
      <c r="N2043" s="7">
        <f t="shared" si="826"/>
        <v>0</v>
      </c>
      <c r="O2043" s="7">
        <f t="shared" si="826"/>
        <v>0</v>
      </c>
      <c r="P2043" s="7">
        <f t="shared" si="826"/>
        <v>103.2258064516129</v>
      </c>
      <c r="Q2043" s="7">
        <f t="shared" si="826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27">E838/$Q838*100</f>
        <v>0</v>
      </c>
      <c r="F2044" s="7">
        <f t="shared" si="827"/>
        <v>6.7796610169491522</v>
      </c>
      <c r="G2044" s="7">
        <f t="shared" si="827"/>
        <v>0</v>
      </c>
      <c r="H2044" s="7">
        <f t="shared" si="827"/>
        <v>0</v>
      </c>
      <c r="I2044" s="7">
        <f t="shared" si="827"/>
        <v>0</v>
      </c>
      <c r="J2044" s="7">
        <f t="shared" si="827"/>
        <v>0</v>
      </c>
      <c r="K2044" s="7">
        <f t="shared" si="827"/>
        <v>0</v>
      </c>
      <c r="L2044" s="7">
        <f t="shared" si="827"/>
        <v>0</v>
      </c>
      <c r="M2044" s="7">
        <f t="shared" si="827"/>
        <v>0</v>
      </c>
      <c r="N2044" s="7">
        <f t="shared" si="827"/>
        <v>0</v>
      </c>
      <c r="O2044" s="7">
        <f t="shared" si="827"/>
        <v>5.0847457627118651</v>
      </c>
      <c r="P2044" s="7">
        <f t="shared" si="827"/>
        <v>84.745762711864401</v>
      </c>
      <c r="Q2044" s="7">
        <f t="shared" si="827"/>
        <v>100</v>
      </c>
      <c r="R2044"/>
    </row>
    <row r="2045" spans="1:18" ht="14.25" x14ac:dyDescent="0.45">
      <c r="A2045" s="6">
        <v>829</v>
      </c>
      <c r="B2045" s="4"/>
      <c r="C2045" s="4" t="s">
        <v>8</v>
      </c>
      <c r="D2045" s="4" t="s">
        <v>6</v>
      </c>
      <c r="E2045" s="7">
        <f t="shared" ref="E2045:Q2045" si="828">E839/$Q839*100</f>
        <v>0</v>
      </c>
      <c r="F2045" s="7">
        <f t="shared" si="828"/>
        <v>8</v>
      </c>
      <c r="G2045" s="7">
        <f t="shared" si="828"/>
        <v>0</v>
      </c>
      <c r="H2045" s="7">
        <f t="shared" si="828"/>
        <v>0</v>
      </c>
      <c r="I2045" s="7">
        <f t="shared" si="828"/>
        <v>0</v>
      </c>
      <c r="J2045" s="7">
        <f t="shared" si="828"/>
        <v>0</v>
      </c>
      <c r="K2045" s="7">
        <f t="shared" si="828"/>
        <v>0</v>
      </c>
      <c r="L2045" s="7">
        <f t="shared" si="828"/>
        <v>0</v>
      </c>
      <c r="M2045" s="7">
        <f t="shared" si="828"/>
        <v>5.3333333333333339</v>
      </c>
      <c r="N2045" s="7">
        <f t="shared" si="828"/>
        <v>0</v>
      </c>
      <c r="O2045" s="7">
        <f t="shared" si="828"/>
        <v>5.3333333333333339</v>
      </c>
      <c r="P2045" s="7">
        <f t="shared" si="828"/>
        <v>89.333333333333329</v>
      </c>
      <c r="Q2045" s="7">
        <f t="shared" si="828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7</v>
      </c>
      <c r="E2046" s="7">
        <f t="shared" ref="E2046:Q2046" si="829">E840/$Q840*100</f>
        <v>0</v>
      </c>
      <c r="F2046" s="7">
        <f t="shared" si="829"/>
        <v>5.4054054054054053</v>
      </c>
      <c r="G2046" s="7">
        <f t="shared" si="829"/>
        <v>0</v>
      </c>
      <c r="H2046" s="7">
        <f t="shared" si="829"/>
        <v>0</v>
      </c>
      <c r="I2046" s="7">
        <f t="shared" si="829"/>
        <v>0</v>
      </c>
      <c r="J2046" s="7">
        <f t="shared" si="829"/>
        <v>0</v>
      </c>
      <c r="K2046" s="7">
        <f t="shared" si="829"/>
        <v>0</v>
      </c>
      <c r="L2046" s="7">
        <f t="shared" si="829"/>
        <v>0</v>
      </c>
      <c r="M2046" s="7">
        <f t="shared" si="829"/>
        <v>10.810810810810811</v>
      </c>
      <c r="N2046" s="7">
        <f t="shared" si="829"/>
        <v>0</v>
      </c>
      <c r="O2046" s="7">
        <f t="shared" si="829"/>
        <v>5.4054054054054053</v>
      </c>
      <c r="P2046" s="7">
        <f t="shared" si="829"/>
        <v>82.432432432432435</v>
      </c>
      <c r="Q2046" s="7">
        <f t="shared" si="829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30">E841/$Q841*100</f>
        <v>0</v>
      </c>
      <c r="F2047" s="7">
        <f t="shared" si="830"/>
        <v>5.9210526315789469</v>
      </c>
      <c r="G2047" s="7">
        <f t="shared" si="830"/>
        <v>0</v>
      </c>
      <c r="H2047" s="7">
        <f t="shared" si="830"/>
        <v>0</v>
      </c>
      <c r="I2047" s="7">
        <f t="shared" si="830"/>
        <v>0</v>
      </c>
      <c r="J2047" s="7">
        <f t="shared" si="830"/>
        <v>0</v>
      </c>
      <c r="K2047" s="7">
        <f t="shared" si="830"/>
        <v>0</v>
      </c>
      <c r="L2047" s="7">
        <f t="shared" si="830"/>
        <v>0</v>
      </c>
      <c r="M2047" s="7">
        <f t="shared" si="830"/>
        <v>5.9210526315789469</v>
      </c>
      <c r="N2047" s="7">
        <f t="shared" si="830"/>
        <v>0</v>
      </c>
      <c r="O2047" s="7">
        <f t="shared" si="830"/>
        <v>3.9473684210526314</v>
      </c>
      <c r="P2047" s="7">
        <f t="shared" si="830"/>
        <v>85.526315789473685</v>
      </c>
      <c r="Q2047" s="7">
        <f t="shared" si="830"/>
        <v>100</v>
      </c>
      <c r="R2047"/>
    </row>
    <row r="2048" spans="1:18" ht="14.25" x14ac:dyDescent="0.45">
      <c r="A2048" s="6">
        <v>832</v>
      </c>
      <c r="B2048" s="4"/>
      <c r="C2048" s="4" t="s">
        <v>9</v>
      </c>
      <c r="D2048" s="4" t="s">
        <v>6</v>
      </c>
      <c r="E2048" s="7">
        <f t="shared" ref="E2048:Q2048" si="831">E842/$Q842*100</f>
        <v>4.8071548351034092</v>
      </c>
      <c r="F2048" s="7">
        <f t="shared" si="831"/>
        <v>2.4594745667970934</v>
      </c>
      <c r="G2048" s="7">
        <f t="shared" si="831"/>
        <v>2.068194522079374</v>
      </c>
      <c r="H2048" s="7">
        <f t="shared" si="831"/>
        <v>0</v>
      </c>
      <c r="I2048" s="7">
        <f t="shared" si="831"/>
        <v>5.4779206260480713</v>
      </c>
      <c r="J2048" s="7">
        <f t="shared" si="831"/>
        <v>3.9686975964225821</v>
      </c>
      <c r="K2048" s="7">
        <f t="shared" si="831"/>
        <v>0.83845723868082733</v>
      </c>
      <c r="L2048" s="7">
        <f t="shared" si="831"/>
        <v>1.1179429849077696</v>
      </c>
      <c r="M2048" s="7">
        <f t="shared" si="831"/>
        <v>7.3225265511458915</v>
      </c>
      <c r="N2048" s="7">
        <f t="shared" si="831"/>
        <v>0.8943543879262158</v>
      </c>
      <c r="O2048" s="7">
        <f t="shared" si="831"/>
        <v>7.6579094466182216</v>
      </c>
      <c r="P2048" s="7">
        <f t="shared" si="831"/>
        <v>75.069871436556738</v>
      </c>
      <c r="Q2048" s="7">
        <f t="shared" si="831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7</v>
      </c>
      <c r="E2049" s="7">
        <f t="shared" ref="E2049:Q2049" si="832">E843/$Q843*100</f>
        <v>8.2808716707021794</v>
      </c>
      <c r="F2049" s="7">
        <f t="shared" si="832"/>
        <v>3.7772397094430992</v>
      </c>
      <c r="G2049" s="7">
        <f t="shared" si="832"/>
        <v>2.2276029055690074</v>
      </c>
      <c r="H2049" s="7">
        <f t="shared" si="832"/>
        <v>0.29055690072639223</v>
      </c>
      <c r="I2049" s="7">
        <f t="shared" si="832"/>
        <v>3.6803874092009683</v>
      </c>
      <c r="J2049" s="7">
        <f t="shared" si="832"/>
        <v>2.0338983050847457</v>
      </c>
      <c r="K2049" s="7">
        <f t="shared" si="832"/>
        <v>0.67796610169491522</v>
      </c>
      <c r="L2049" s="7">
        <f t="shared" si="832"/>
        <v>0.67796610169491522</v>
      </c>
      <c r="M2049" s="7">
        <f t="shared" si="832"/>
        <v>9.9757869249394666</v>
      </c>
      <c r="N2049" s="7">
        <f t="shared" si="832"/>
        <v>0.67796610169491522</v>
      </c>
      <c r="O2049" s="7">
        <f t="shared" si="832"/>
        <v>10.072639225181598</v>
      </c>
      <c r="P2049" s="7">
        <f t="shared" si="832"/>
        <v>71.428571428571431</v>
      </c>
      <c r="Q2049" s="7">
        <f t="shared" si="832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33">E844/$Q844*100</f>
        <v>6.6822066822066812</v>
      </c>
      <c r="F2050" s="7">
        <f t="shared" si="833"/>
        <v>3.3411033411033406</v>
      </c>
      <c r="G2050" s="7">
        <f t="shared" si="833"/>
        <v>2.1238021238021236</v>
      </c>
      <c r="H2050" s="7">
        <f t="shared" si="833"/>
        <v>0.15540015540015539</v>
      </c>
      <c r="I2050" s="7">
        <f t="shared" si="833"/>
        <v>4.5843045843045838</v>
      </c>
      <c r="J2050" s="7">
        <f t="shared" si="833"/>
        <v>2.8749028749028747</v>
      </c>
      <c r="K2050" s="7">
        <f t="shared" si="833"/>
        <v>0.69930069930069927</v>
      </c>
      <c r="L2050" s="7">
        <f t="shared" si="833"/>
        <v>0.85470085470085477</v>
      </c>
      <c r="M2050" s="7">
        <f t="shared" si="833"/>
        <v>8.5211085211085216</v>
      </c>
      <c r="N2050" s="7">
        <f t="shared" si="833"/>
        <v>0.64750064750064751</v>
      </c>
      <c r="O2050" s="7">
        <f t="shared" si="833"/>
        <v>8.9096089096089095</v>
      </c>
      <c r="P2050" s="7">
        <f t="shared" si="833"/>
        <v>72.908572908572907</v>
      </c>
      <c r="Q2050" s="7">
        <f t="shared" si="833"/>
        <v>100</v>
      </c>
      <c r="R2050"/>
    </row>
    <row r="2051" spans="1:18" ht="14.25" x14ac:dyDescent="0.45">
      <c r="A2051" s="6">
        <v>835</v>
      </c>
      <c r="B2051" s="4"/>
      <c r="C2051" s="4" t="s">
        <v>10</v>
      </c>
      <c r="D2051" s="4" t="s">
        <v>6</v>
      </c>
      <c r="E2051" s="7">
        <f t="shared" ref="E2051:Q2051" si="834">E845/$Q845*100</f>
        <v>21.009771986970684</v>
      </c>
      <c r="F2051" s="7">
        <f t="shared" si="834"/>
        <v>4.234527687296417</v>
      </c>
      <c r="G2051" s="7">
        <f t="shared" si="834"/>
        <v>9.4462540716612384</v>
      </c>
      <c r="H2051" s="7">
        <f t="shared" si="834"/>
        <v>2.768729641693811</v>
      </c>
      <c r="I2051" s="7">
        <f t="shared" si="834"/>
        <v>22.312703583061889</v>
      </c>
      <c r="J2051" s="7">
        <f t="shared" si="834"/>
        <v>22.475570032573287</v>
      </c>
      <c r="K2051" s="7">
        <f t="shared" si="834"/>
        <v>4.7231270358306192</v>
      </c>
      <c r="L2051" s="7">
        <f t="shared" si="834"/>
        <v>5.7003257328990227</v>
      </c>
      <c r="M2051" s="7">
        <f t="shared" si="834"/>
        <v>8.1433224755700326</v>
      </c>
      <c r="N2051" s="7">
        <f t="shared" si="834"/>
        <v>6.5146579804560263</v>
      </c>
      <c r="O2051" s="7">
        <f t="shared" si="834"/>
        <v>15.960912052117262</v>
      </c>
      <c r="P2051" s="7">
        <f t="shared" si="834"/>
        <v>36.644951140065146</v>
      </c>
      <c r="Q2051" s="7">
        <f t="shared" si="834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7</v>
      </c>
      <c r="E2052" s="7">
        <f t="shared" ref="E2052:Q2052" si="835">E846/$Q846*100</f>
        <v>38.122332859174961</v>
      </c>
      <c r="F2052" s="7">
        <f t="shared" si="835"/>
        <v>7.3968705547652922</v>
      </c>
      <c r="G2052" s="7">
        <f t="shared" si="835"/>
        <v>7.8236130867709823</v>
      </c>
      <c r="H2052" s="7">
        <f t="shared" si="835"/>
        <v>5.6899004267425317</v>
      </c>
      <c r="I2052" s="7">
        <f t="shared" si="835"/>
        <v>16.500711237553343</v>
      </c>
      <c r="J2052" s="7">
        <f t="shared" si="835"/>
        <v>16.358463726884779</v>
      </c>
      <c r="K2052" s="7">
        <f t="shared" si="835"/>
        <v>4.9786628733997151</v>
      </c>
      <c r="L2052" s="7">
        <f t="shared" si="835"/>
        <v>4.2674253200568986</v>
      </c>
      <c r="M2052" s="7">
        <f t="shared" si="835"/>
        <v>11.095305832147938</v>
      </c>
      <c r="N2052" s="7">
        <f t="shared" si="835"/>
        <v>4.9786628733997151</v>
      </c>
      <c r="O2052" s="7">
        <f t="shared" si="835"/>
        <v>19.203413940256045</v>
      </c>
      <c r="P2052" s="7">
        <f t="shared" si="835"/>
        <v>33.570412517780937</v>
      </c>
      <c r="Q2052" s="7">
        <f t="shared" si="835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36">E847/$Q847*100</f>
        <v>30</v>
      </c>
      <c r="F2053" s="7">
        <f t="shared" si="836"/>
        <v>5.833333333333333</v>
      </c>
      <c r="G2053" s="7">
        <f t="shared" si="836"/>
        <v>8.4848484848484862</v>
      </c>
      <c r="H2053" s="7">
        <f t="shared" si="836"/>
        <v>4.3181818181818183</v>
      </c>
      <c r="I2053" s="7">
        <f t="shared" si="836"/>
        <v>19.318181818181817</v>
      </c>
      <c r="J2053" s="7">
        <f t="shared" si="836"/>
        <v>19.393939393939394</v>
      </c>
      <c r="K2053" s="7">
        <f t="shared" si="836"/>
        <v>4.6212121212121211</v>
      </c>
      <c r="L2053" s="7">
        <f t="shared" si="836"/>
        <v>5.0757575757575761</v>
      </c>
      <c r="M2053" s="7">
        <f t="shared" si="836"/>
        <v>9.2424242424242422</v>
      </c>
      <c r="N2053" s="7">
        <f t="shared" si="836"/>
        <v>5.9848484848484844</v>
      </c>
      <c r="O2053" s="7">
        <f t="shared" si="836"/>
        <v>17.5</v>
      </c>
      <c r="P2053" s="7">
        <f t="shared" si="836"/>
        <v>34.621212121212118</v>
      </c>
      <c r="Q2053" s="7">
        <f t="shared" si="836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6</v>
      </c>
      <c r="E2054" s="7">
        <f t="shared" ref="E2054:Q2054" si="837">E848/$Q848*100</f>
        <v>8.463073852295409</v>
      </c>
      <c r="F2054" s="7">
        <f t="shared" si="837"/>
        <v>3.1936127744510974</v>
      </c>
      <c r="G2054" s="7">
        <f t="shared" si="837"/>
        <v>3.7924151696606789</v>
      </c>
      <c r="H2054" s="7">
        <f t="shared" si="837"/>
        <v>0.67864271457085823</v>
      </c>
      <c r="I2054" s="7">
        <f t="shared" si="837"/>
        <v>9.3812375249500999</v>
      </c>
      <c r="J2054" s="7">
        <f t="shared" si="837"/>
        <v>8.3433133732534923</v>
      </c>
      <c r="K2054" s="7">
        <f t="shared" si="837"/>
        <v>1.87624750499002</v>
      </c>
      <c r="L2054" s="7">
        <f t="shared" si="837"/>
        <v>2.1556886227544911</v>
      </c>
      <c r="M2054" s="7">
        <f t="shared" si="837"/>
        <v>7.105788423153693</v>
      </c>
      <c r="N2054" s="7">
        <f t="shared" si="837"/>
        <v>2.5149700598802394</v>
      </c>
      <c r="O2054" s="7">
        <f t="shared" si="837"/>
        <v>9.5808383233532943</v>
      </c>
      <c r="P2054" s="7">
        <f t="shared" si="837"/>
        <v>65.948103792415168</v>
      </c>
      <c r="Q2054" s="7">
        <f t="shared" si="837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7</v>
      </c>
      <c r="E2055" s="7">
        <f t="shared" ref="E2055:Q2055" si="838">E849/$Q849*100</f>
        <v>15.130434782608695</v>
      </c>
      <c r="F2055" s="7">
        <f t="shared" si="838"/>
        <v>4.7304347826086959</v>
      </c>
      <c r="G2055" s="7">
        <f t="shared" si="838"/>
        <v>3.4086956521739133</v>
      </c>
      <c r="H2055" s="7">
        <f t="shared" si="838"/>
        <v>1.4260869565217391</v>
      </c>
      <c r="I2055" s="7">
        <f t="shared" si="838"/>
        <v>6.7826086956521747</v>
      </c>
      <c r="J2055" s="7">
        <f t="shared" si="838"/>
        <v>5.4956521739130428</v>
      </c>
      <c r="K2055" s="7">
        <f t="shared" si="838"/>
        <v>1.4956521739130435</v>
      </c>
      <c r="L2055" s="7">
        <f t="shared" si="838"/>
        <v>1.6</v>
      </c>
      <c r="M2055" s="7">
        <f t="shared" si="838"/>
        <v>9.9478260869565229</v>
      </c>
      <c r="N2055" s="7">
        <f t="shared" si="838"/>
        <v>1.6</v>
      </c>
      <c r="O2055" s="7">
        <f t="shared" si="838"/>
        <v>11.965217391304348</v>
      </c>
      <c r="P2055" s="7">
        <f t="shared" si="838"/>
        <v>62.504347826086956</v>
      </c>
      <c r="Q2055" s="7">
        <f t="shared" si="838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39">E850/$Q850*100</f>
        <v>12.010395396324485</v>
      </c>
      <c r="F2056" s="7">
        <f t="shared" si="839"/>
        <v>4.0839056989047711</v>
      </c>
      <c r="G2056" s="7">
        <f t="shared" si="839"/>
        <v>3.6383887135697046</v>
      </c>
      <c r="H2056" s="7">
        <f t="shared" si="839"/>
        <v>1.1137924633376646</v>
      </c>
      <c r="I2056" s="7">
        <f t="shared" si="839"/>
        <v>8.0564321514757751</v>
      </c>
      <c r="J2056" s="7">
        <f t="shared" si="839"/>
        <v>6.775570818637461</v>
      </c>
      <c r="K2056" s="7">
        <f t="shared" si="839"/>
        <v>1.6706886950064972</v>
      </c>
      <c r="L2056" s="7">
        <f t="shared" si="839"/>
        <v>1.7635047336179692</v>
      </c>
      <c r="M2056" s="7">
        <f t="shared" si="839"/>
        <v>8.6504547985891964</v>
      </c>
      <c r="N2056" s="7">
        <f t="shared" si="839"/>
        <v>1.9491368108409135</v>
      </c>
      <c r="O2056" s="7">
        <f t="shared" si="839"/>
        <v>10.93372934843141</v>
      </c>
      <c r="P2056" s="7">
        <f t="shared" si="839"/>
        <v>64.06162984963801</v>
      </c>
      <c r="Q2056" s="7">
        <f t="shared" si="839"/>
        <v>100</v>
      </c>
      <c r="R2056"/>
    </row>
    <row r="2057" spans="1:18" ht="14.25" x14ac:dyDescent="0.45">
      <c r="A2057" s="6">
        <v>841</v>
      </c>
      <c r="B2057" s="4" t="s">
        <v>106</v>
      </c>
      <c r="C2057" s="4" t="s">
        <v>5</v>
      </c>
      <c r="D2057" s="4" t="s">
        <v>6</v>
      </c>
      <c r="E2057" s="7">
        <f t="shared" ref="E2057:Q2057" si="840">E851/$Q851*100</f>
        <v>0</v>
      </c>
      <c r="F2057" s="7">
        <f t="shared" si="840"/>
        <v>0</v>
      </c>
      <c r="G2057" s="7">
        <f t="shared" si="840"/>
        <v>0</v>
      </c>
      <c r="H2057" s="7">
        <f t="shared" si="840"/>
        <v>0</v>
      </c>
      <c r="I2057" s="7">
        <f t="shared" si="840"/>
        <v>0</v>
      </c>
      <c r="J2057" s="7">
        <f t="shared" si="840"/>
        <v>0</v>
      </c>
      <c r="K2057" s="7">
        <f t="shared" si="840"/>
        <v>0</v>
      </c>
      <c r="L2057" s="7">
        <f t="shared" si="840"/>
        <v>0</v>
      </c>
      <c r="M2057" s="7">
        <f t="shared" si="840"/>
        <v>0</v>
      </c>
      <c r="N2057" s="7">
        <f t="shared" si="840"/>
        <v>0</v>
      </c>
      <c r="O2057" s="7">
        <f t="shared" si="840"/>
        <v>5.1948051948051948</v>
      </c>
      <c r="P2057" s="7">
        <f t="shared" si="840"/>
        <v>90.909090909090907</v>
      </c>
      <c r="Q2057" s="7">
        <f t="shared" si="840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7</v>
      </c>
      <c r="E2058" s="7">
        <f t="shared" ref="E2058:Q2058" si="841">E852/$Q852*100</f>
        <v>0</v>
      </c>
      <c r="F2058" s="7">
        <f t="shared" si="841"/>
        <v>0</v>
      </c>
      <c r="G2058" s="7">
        <f t="shared" si="841"/>
        <v>0</v>
      </c>
      <c r="H2058" s="7">
        <f t="shared" si="841"/>
        <v>0</v>
      </c>
      <c r="I2058" s="7">
        <f t="shared" si="841"/>
        <v>0</v>
      </c>
      <c r="J2058" s="7">
        <f t="shared" si="841"/>
        <v>0</v>
      </c>
      <c r="K2058" s="7">
        <f t="shared" si="841"/>
        <v>0</v>
      </c>
      <c r="L2058" s="7">
        <f t="shared" si="841"/>
        <v>0</v>
      </c>
      <c r="M2058" s="7">
        <f t="shared" si="841"/>
        <v>0</v>
      </c>
      <c r="N2058" s="7">
        <f t="shared" si="841"/>
        <v>0</v>
      </c>
      <c r="O2058" s="7">
        <f t="shared" si="841"/>
        <v>0</v>
      </c>
      <c r="P2058" s="7">
        <f t="shared" si="841"/>
        <v>96.296296296296291</v>
      </c>
      <c r="Q2058" s="7">
        <f t="shared" si="841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42">E853/$Q853*100</f>
        <v>0</v>
      </c>
      <c r="F2059" s="7">
        <f t="shared" si="842"/>
        <v>0</v>
      </c>
      <c r="G2059" s="7">
        <f t="shared" si="842"/>
        <v>0</v>
      </c>
      <c r="H2059" s="7">
        <f t="shared" si="842"/>
        <v>0</v>
      </c>
      <c r="I2059" s="7">
        <f t="shared" si="842"/>
        <v>0</v>
      </c>
      <c r="J2059" s="7">
        <f t="shared" si="842"/>
        <v>0</v>
      </c>
      <c r="K2059" s="7">
        <f t="shared" si="842"/>
        <v>0</v>
      </c>
      <c r="L2059" s="7">
        <f t="shared" si="842"/>
        <v>0</v>
      </c>
      <c r="M2059" s="7">
        <f t="shared" si="842"/>
        <v>0</v>
      </c>
      <c r="N2059" s="7">
        <f t="shared" si="842"/>
        <v>0</v>
      </c>
      <c r="O2059" s="7">
        <f t="shared" si="842"/>
        <v>0</v>
      </c>
      <c r="P2059" s="7">
        <f t="shared" si="842"/>
        <v>93.125</v>
      </c>
      <c r="Q2059" s="7">
        <f t="shared" si="842"/>
        <v>100</v>
      </c>
      <c r="R2059"/>
    </row>
    <row r="2060" spans="1:18" ht="14.25" x14ac:dyDescent="0.45">
      <c r="A2060" s="6">
        <v>844</v>
      </c>
      <c r="B2060" s="4"/>
      <c r="C2060" s="4" t="s">
        <v>8</v>
      </c>
      <c r="D2060" s="4" t="s">
        <v>6</v>
      </c>
      <c r="E2060" s="7">
        <f t="shared" ref="E2060:Q2060" si="843">E854/$Q854*100</f>
        <v>0</v>
      </c>
      <c r="F2060" s="7">
        <f t="shared" si="843"/>
        <v>0</v>
      </c>
      <c r="G2060" s="7">
        <f t="shared" si="843"/>
        <v>0</v>
      </c>
      <c r="H2060" s="7">
        <f t="shared" si="843"/>
        <v>0</v>
      </c>
      <c r="I2060" s="7">
        <f t="shared" si="843"/>
        <v>0</v>
      </c>
      <c r="J2060" s="7">
        <f t="shared" si="843"/>
        <v>0</v>
      </c>
      <c r="K2060" s="7">
        <f t="shared" si="843"/>
        <v>0</v>
      </c>
      <c r="L2060" s="7">
        <f t="shared" si="843"/>
        <v>0</v>
      </c>
      <c r="M2060" s="7">
        <f t="shared" si="843"/>
        <v>4.2857142857142856</v>
      </c>
      <c r="N2060" s="7">
        <f t="shared" si="843"/>
        <v>0</v>
      </c>
      <c r="O2060" s="7">
        <f t="shared" si="843"/>
        <v>5.7142857142857144</v>
      </c>
      <c r="P2060" s="7">
        <f t="shared" si="843"/>
        <v>95.714285714285722</v>
      </c>
      <c r="Q2060" s="7">
        <f t="shared" si="843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7</v>
      </c>
      <c r="E2061" s="7">
        <f t="shared" ref="E2061:Q2061" si="844">E855/$Q855*100</f>
        <v>0</v>
      </c>
      <c r="F2061" s="7">
        <f t="shared" si="844"/>
        <v>0</v>
      </c>
      <c r="G2061" s="7">
        <f t="shared" si="844"/>
        <v>0</v>
      </c>
      <c r="H2061" s="7">
        <f t="shared" si="844"/>
        <v>0</v>
      </c>
      <c r="I2061" s="7">
        <f t="shared" si="844"/>
        <v>0</v>
      </c>
      <c r="J2061" s="7">
        <f t="shared" si="844"/>
        <v>0</v>
      </c>
      <c r="K2061" s="7">
        <f t="shared" si="844"/>
        <v>0</v>
      </c>
      <c r="L2061" s="7">
        <f t="shared" si="844"/>
        <v>0</v>
      </c>
      <c r="M2061" s="7">
        <f t="shared" si="844"/>
        <v>5.5555555555555554</v>
      </c>
      <c r="N2061" s="7">
        <f t="shared" si="844"/>
        <v>0</v>
      </c>
      <c r="O2061" s="7">
        <f t="shared" si="844"/>
        <v>0</v>
      </c>
      <c r="P2061" s="7">
        <f t="shared" si="844"/>
        <v>83.333333333333343</v>
      </c>
      <c r="Q2061" s="7">
        <f t="shared" si="844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45">E856/$Q856*100</f>
        <v>0</v>
      </c>
      <c r="F2062" s="7">
        <f t="shared" si="845"/>
        <v>0</v>
      </c>
      <c r="G2062" s="7">
        <f t="shared" si="845"/>
        <v>0</v>
      </c>
      <c r="H2062" s="7">
        <f t="shared" si="845"/>
        <v>0</v>
      </c>
      <c r="I2062" s="7">
        <f t="shared" si="845"/>
        <v>0</v>
      </c>
      <c r="J2062" s="7">
        <f t="shared" si="845"/>
        <v>0</v>
      </c>
      <c r="K2062" s="7">
        <f t="shared" si="845"/>
        <v>0</v>
      </c>
      <c r="L2062" s="7">
        <f t="shared" si="845"/>
        <v>0</v>
      </c>
      <c r="M2062" s="7">
        <f t="shared" si="845"/>
        <v>5</v>
      </c>
      <c r="N2062" s="7">
        <f t="shared" si="845"/>
        <v>0</v>
      </c>
      <c r="O2062" s="7">
        <f t="shared" si="845"/>
        <v>2.1428571428571428</v>
      </c>
      <c r="P2062" s="7">
        <f t="shared" si="845"/>
        <v>90</v>
      </c>
      <c r="Q2062" s="7">
        <f t="shared" si="845"/>
        <v>100</v>
      </c>
      <c r="R2062"/>
    </row>
    <row r="2063" spans="1:18" ht="14.25" x14ac:dyDescent="0.45">
      <c r="A2063" s="6">
        <v>847</v>
      </c>
      <c r="B2063" s="4"/>
      <c r="C2063" s="4" t="s">
        <v>9</v>
      </c>
      <c r="D2063" s="4" t="s">
        <v>6</v>
      </c>
      <c r="E2063" s="7">
        <f t="shared" ref="E2063:Q2063" si="846">E857/$Q857*100</f>
        <v>3.0124908155767818</v>
      </c>
      <c r="F2063" s="7">
        <f t="shared" si="846"/>
        <v>2.7185892725936811</v>
      </c>
      <c r="G2063" s="7">
        <f t="shared" si="846"/>
        <v>1.763409257898604</v>
      </c>
      <c r="H2063" s="7">
        <f t="shared" si="846"/>
        <v>0.29390154298310062</v>
      </c>
      <c r="I2063" s="7">
        <f t="shared" si="846"/>
        <v>3.6002939015429827</v>
      </c>
      <c r="J2063" s="7">
        <f t="shared" si="846"/>
        <v>3.7472446730345332</v>
      </c>
      <c r="K2063" s="7">
        <f t="shared" si="846"/>
        <v>0.80822924320352685</v>
      </c>
      <c r="L2063" s="7">
        <f t="shared" si="846"/>
        <v>0</v>
      </c>
      <c r="M2063" s="7">
        <f t="shared" si="846"/>
        <v>6.759735488611315</v>
      </c>
      <c r="N2063" s="7">
        <f t="shared" si="846"/>
        <v>0.29390154298310062</v>
      </c>
      <c r="O2063" s="7">
        <f t="shared" si="846"/>
        <v>7.2740631888317422</v>
      </c>
      <c r="P2063" s="7">
        <f t="shared" si="846"/>
        <v>76.414401175606173</v>
      </c>
      <c r="Q2063" s="7">
        <f t="shared" si="846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7</v>
      </c>
      <c r="E2064" s="7">
        <f t="shared" ref="E2064:Q2064" si="847">E858/$Q858*100</f>
        <v>5.0161812297734629</v>
      </c>
      <c r="F2064" s="7">
        <f t="shared" si="847"/>
        <v>2.9665587918015102</v>
      </c>
      <c r="G2064" s="7">
        <f t="shared" si="847"/>
        <v>1.5102481121898599</v>
      </c>
      <c r="H2064" s="7">
        <f t="shared" si="847"/>
        <v>0</v>
      </c>
      <c r="I2064" s="7">
        <f t="shared" si="847"/>
        <v>2.2653721682847898</v>
      </c>
      <c r="J2064" s="7">
        <f t="shared" si="847"/>
        <v>1.1866235167206041</v>
      </c>
      <c r="K2064" s="7">
        <f t="shared" si="847"/>
        <v>0.48543689320388345</v>
      </c>
      <c r="L2064" s="7">
        <f t="shared" si="847"/>
        <v>0.21574973031283709</v>
      </c>
      <c r="M2064" s="7">
        <f t="shared" si="847"/>
        <v>7.335490830636461</v>
      </c>
      <c r="N2064" s="7">
        <f t="shared" si="847"/>
        <v>0.26968716289104638</v>
      </c>
      <c r="O2064" s="7">
        <f t="shared" si="847"/>
        <v>9.0614886731391593</v>
      </c>
      <c r="P2064" s="7">
        <f t="shared" si="847"/>
        <v>77.939590075512413</v>
      </c>
      <c r="Q2064" s="7">
        <f t="shared" si="847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48">E859/$Q859*100</f>
        <v>4.1899441340782122</v>
      </c>
      <c r="F2065" s="7">
        <f t="shared" si="848"/>
        <v>2.9795158286778398</v>
      </c>
      <c r="G2065" s="7">
        <f t="shared" si="848"/>
        <v>1.7070142768466789</v>
      </c>
      <c r="H2065" s="7">
        <f t="shared" si="848"/>
        <v>0.12414649286157665</v>
      </c>
      <c r="I2065" s="7">
        <f t="shared" si="848"/>
        <v>2.8864059590316575</v>
      </c>
      <c r="J2065" s="7">
        <f t="shared" si="848"/>
        <v>2.3277467411545625</v>
      </c>
      <c r="K2065" s="7">
        <f t="shared" si="848"/>
        <v>0.62073246430788331</v>
      </c>
      <c r="L2065" s="7">
        <f t="shared" si="848"/>
        <v>0.31036623215394166</v>
      </c>
      <c r="M2065" s="7">
        <f t="shared" si="848"/>
        <v>7.0142768466790812</v>
      </c>
      <c r="N2065" s="7">
        <f t="shared" si="848"/>
        <v>0.24829298572315331</v>
      </c>
      <c r="O2065" s="7">
        <f t="shared" si="848"/>
        <v>8.2867783985102417</v>
      </c>
      <c r="P2065" s="7">
        <f t="shared" si="848"/>
        <v>77.126008690254494</v>
      </c>
      <c r="Q2065" s="7">
        <f t="shared" si="848"/>
        <v>100</v>
      </c>
      <c r="R2065"/>
    </row>
    <row r="2066" spans="1:18" ht="14.25" x14ac:dyDescent="0.45">
      <c r="A2066" s="6">
        <v>850</v>
      </c>
      <c r="B2066" s="4"/>
      <c r="C2066" s="4" t="s">
        <v>10</v>
      </c>
      <c r="D2066" s="4" t="s">
        <v>6</v>
      </c>
      <c r="E2066" s="7">
        <f t="shared" ref="E2066:Q2066" si="849">E860/$Q860*100</f>
        <v>26.210826210826209</v>
      </c>
      <c r="F2066" s="7">
        <f t="shared" si="849"/>
        <v>2.5641025641025639</v>
      </c>
      <c r="G2066" s="7">
        <f t="shared" si="849"/>
        <v>13.390313390313391</v>
      </c>
      <c r="H2066" s="7">
        <f t="shared" si="849"/>
        <v>6.1253561253561255</v>
      </c>
      <c r="I2066" s="7">
        <f t="shared" si="849"/>
        <v>24.928774928774931</v>
      </c>
      <c r="J2066" s="7">
        <f t="shared" si="849"/>
        <v>27.492877492877493</v>
      </c>
      <c r="K2066" s="7">
        <f t="shared" si="849"/>
        <v>7.9772079772079767</v>
      </c>
      <c r="L2066" s="7">
        <f t="shared" si="849"/>
        <v>5.8404558404558404</v>
      </c>
      <c r="M2066" s="7">
        <f t="shared" si="849"/>
        <v>7.8347578347578342</v>
      </c>
      <c r="N2066" s="7">
        <f t="shared" si="849"/>
        <v>5.5555555555555554</v>
      </c>
      <c r="O2066" s="7">
        <f t="shared" si="849"/>
        <v>16.809116809116809</v>
      </c>
      <c r="P2066" s="7">
        <f t="shared" si="849"/>
        <v>26.495726495726498</v>
      </c>
      <c r="Q2066" s="7">
        <f t="shared" si="849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7</v>
      </c>
      <c r="E2067" s="7">
        <f t="shared" ref="E2067:Q2067" si="850">E861/$Q861*100</f>
        <v>43.768996960486319</v>
      </c>
      <c r="F2067" s="7">
        <f t="shared" si="850"/>
        <v>6.180344478216818</v>
      </c>
      <c r="G2067" s="7">
        <f t="shared" si="850"/>
        <v>9.1185410334346511</v>
      </c>
      <c r="H2067" s="7">
        <f t="shared" si="850"/>
        <v>9.6251266464032419</v>
      </c>
      <c r="I2067" s="7">
        <f t="shared" si="850"/>
        <v>18.237082066869302</v>
      </c>
      <c r="J2067" s="7">
        <f t="shared" si="850"/>
        <v>17.831813576494426</v>
      </c>
      <c r="K2067" s="7">
        <f t="shared" si="850"/>
        <v>6.281661600810537</v>
      </c>
      <c r="L2067" s="7">
        <f t="shared" si="850"/>
        <v>3.6474164133738598</v>
      </c>
      <c r="M2067" s="7">
        <f t="shared" si="850"/>
        <v>11.448834853090172</v>
      </c>
      <c r="N2067" s="7">
        <f t="shared" si="850"/>
        <v>4.3566362715298883</v>
      </c>
      <c r="O2067" s="7">
        <f t="shared" si="850"/>
        <v>24.214792299898683</v>
      </c>
      <c r="P2067" s="7">
        <f t="shared" si="850"/>
        <v>21.783181357649443</v>
      </c>
      <c r="Q2067" s="7">
        <f t="shared" si="850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51">E862/$Q862*100</f>
        <v>36.030714707619609</v>
      </c>
      <c r="F2068" s="7">
        <f t="shared" si="851"/>
        <v>4.9025398700531602</v>
      </c>
      <c r="G2068" s="7">
        <f t="shared" si="851"/>
        <v>10.868281157708211</v>
      </c>
      <c r="H2068" s="7">
        <f t="shared" si="851"/>
        <v>8.2102776137034841</v>
      </c>
      <c r="I2068" s="7">
        <f t="shared" si="851"/>
        <v>21.145894861193149</v>
      </c>
      <c r="J2068" s="7">
        <f t="shared" si="851"/>
        <v>21.382161842882457</v>
      </c>
      <c r="K2068" s="7">
        <f t="shared" si="851"/>
        <v>6.7926757235676316</v>
      </c>
      <c r="L2068" s="7">
        <f t="shared" si="851"/>
        <v>4.5481393975191962</v>
      </c>
      <c r="M2068" s="7">
        <f t="shared" si="851"/>
        <v>9.8641464855286483</v>
      </c>
      <c r="N2068" s="7">
        <f t="shared" si="851"/>
        <v>5.0206733608978142</v>
      </c>
      <c r="O2068" s="7">
        <f t="shared" si="851"/>
        <v>21.323095097460129</v>
      </c>
      <c r="P2068" s="7">
        <f t="shared" si="851"/>
        <v>23.744831659775549</v>
      </c>
      <c r="Q2068" s="7">
        <f t="shared" si="851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6</v>
      </c>
      <c r="E2069" s="7">
        <f t="shared" ref="E2069:Q2069" si="852">E863/$Q863*100</f>
        <v>10.076818798011749</v>
      </c>
      <c r="F2069" s="7">
        <f t="shared" si="852"/>
        <v>2.7564392227745143</v>
      </c>
      <c r="G2069" s="7">
        <f t="shared" si="852"/>
        <v>5.3773158608224136</v>
      </c>
      <c r="H2069" s="7">
        <f t="shared" si="852"/>
        <v>1.9430637144148215</v>
      </c>
      <c r="I2069" s="7">
        <f t="shared" si="852"/>
        <v>10.212381382738364</v>
      </c>
      <c r="J2069" s="7">
        <f t="shared" si="852"/>
        <v>11.025756891098057</v>
      </c>
      <c r="K2069" s="7">
        <f t="shared" si="852"/>
        <v>2.9823768639855399</v>
      </c>
      <c r="L2069" s="7">
        <f t="shared" si="852"/>
        <v>2.0786262991414373</v>
      </c>
      <c r="M2069" s="7">
        <f t="shared" si="852"/>
        <v>6.7329417080885676</v>
      </c>
      <c r="N2069" s="7">
        <f t="shared" si="852"/>
        <v>2.0334387708992319</v>
      </c>
      <c r="O2069" s="7">
        <f t="shared" si="852"/>
        <v>10.076818798011749</v>
      </c>
      <c r="P2069" s="7">
        <f t="shared" si="852"/>
        <v>61.590600994125623</v>
      </c>
      <c r="Q2069" s="7">
        <f t="shared" si="852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7</v>
      </c>
      <c r="E2070" s="7">
        <f t="shared" ref="E2070:Q2070" si="853">E864/$Q864*100</f>
        <v>17.568470273881097</v>
      </c>
      <c r="F2070" s="7">
        <f t="shared" si="853"/>
        <v>4.0080160320641278</v>
      </c>
      <c r="G2070" s="7">
        <f t="shared" si="853"/>
        <v>4.0414161656646632</v>
      </c>
      <c r="H2070" s="7">
        <f t="shared" si="853"/>
        <v>3.1730126920507682</v>
      </c>
      <c r="I2070" s="7">
        <f t="shared" si="853"/>
        <v>7.6486305945223778</v>
      </c>
      <c r="J2070" s="7">
        <f t="shared" si="853"/>
        <v>6.5464261857047426</v>
      </c>
      <c r="K2070" s="7">
        <f t="shared" si="853"/>
        <v>2.3714094856379426</v>
      </c>
      <c r="L2070" s="7">
        <f t="shared" si="853"/>
        <v>1.402805611222445</v>
      </c>
      <c r="M2070" s="7">
        <f t="shared" si="853"/>
        <v>8.2498329993319981</v>
      </c>
      <c r="N2070" s="7">
        <f t="shared" si="853"/>
        <v>1.7034068136272544</v>
      </c>
      <c r="O2070" s="7">
        <f t="shared" si="853"/>
        <v>13.660654642618569</v>
      </c>
      <c r="P2070" s="7">
        <f t="shared" si="853"/>
        <v>60.053440213760858</v>
      </c>
      <c r="Q2070" s="7">
        <f t="shared" si="853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54">E865/$Q865*100</f>
        <v>14.428434197886647</v>
      </c>
      <c r="F2071" s="7">
        <f t="shared" si="854"/>
        <v>3.4005763688760808</v>
      </c>
      <c r="G2071" s="7">
        <f t="shared" si="854"/>
        <v>4.6301633045148893</v>
      </c>
      <c r="H2071" s="7">
        <f t="shared" si="854"/>
        <v>2.5936599423631126</v>
      </c>
      <c r="I2071" s="7">
        <f t="shared" si="854"/>
        <v>8.7415946205571569</v>
      </c>
      <c r="J2071" s="7">
        <f t="shared" si="854"/>
        <v>8.4534101825168104</v>
      </c>
      <c r="K2071" s="7">
        <f t="shared" si="854"/>
        <v>2.5168107588856867</v>
      </c>
      <c r="L2071" s="7">
        <f t="shared" si="854"/>
        <v>1.6906820365033621</v>
      </c>
      <c r="M2071" s="7">
        <f t="shared" si="854"/>
        <v>7.7617675312199808</v>
      </c>
      <c r="N2071" s="7">
        <f t="shared" si="854"/>
        <v>1.8251681075888568</v>
      </c>
      <c r="O2071" s="7">
        <f t="shared" si="854"/>
        <v>12.276657060518732</v>
      </c>
      <c r="P2071" s="7">
        <f t="shared" si="854"/>
        <v>60.730067243035549</v>
      </c>
      <c r="Q2071" s="7">
        <f t="shared" si="854"/>
        <v>100</v>
      </c>
      <c r="R2071"/>
    </row>
    <row r="2072" spans="1:18" ht="14.25" x14ac:dyDescent="0.45">
      <c r="A2072" s="6">
        <v>856</v>
      </c>
      <c r="B2072" s="4" t="s">
        <v>107</v>
      </c>
      <c r="C2072" s="4" t="s">
        <v>5</v>
      </c>
      <c r="D2072" s="4" t="s">
        <v>6</v>
      </c>
      <c r="E2072" s="7">
        <f t="shared" ref="E2072:Q2072" si="855">E866/$Q866*100</f>
        <v>0</v>
      </c>
      <c r="F2072" s="7">
        <f t="shared" si="855"/>
        <v>6.9306930693069315</v>
      </c>
      <c r="G2072" s="7">
        <f t="shared" si="855"/>
        <v>0</v>
      </c>
      <c r="H2072" s="7">
        <f t="shared" si="855"/>
        <v>0</v>
      </c>
      <c r="I2072" s="7">
        <f t="shared" si="855"/>
        <v>0</v>
      </c>
      <c r="J2072" s="7">
        <f t="shared" si="855"/>
        <v>0</v>
      </c>
      <c r="K2072" s="7">
        <f t="shared" si="855"/>
        <v>0</v>
      </c>
      <c r="L2072" s="7">
        <f t="shared" si="855"/>
        <v>0</v>
      </c>
      <c r="M2072" s="7">
        <f t="shared" si="855"/>
        <v>0</v>
      </c>
      <c r="N2072" s="7">
        <f t="shared" si="855"/>
        <v>0</v>
      </c>
      <c r="O2072" s="7">
        <f t="shared" si="855"/>
        <v>3.9603960396039604</v>
      </c>
      <c r="P2072" s="7">
        <f t="shared" si="855"/>
        <v>89.10891089108911</v>
      </c>
      <c r="Q2072" s="7">
        <f t="shared" si="855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7</v>
      </c>
      <c r="E2073" s="7">
        <f t="shared" ref="E2073:Q2073" si="856">E867/$Q867*100</f>
        <v>0</v>
      </c>
      <c r="F2073" s="7">
        <f t="shared" si="856"/>
        <v>4.3478260869565215</v>
      </c>
      <c r="G2073" s="7">
        <f t="shared" si="856"/>
        <v>0</v>
      </c>
      <c r="H2073" s="7">
        <f t="shared" si="856"/>
        <v>0</v>
      </c>
      <c r="I2073" s="7">
        <f t="shared" si="856"/>
        <v>0</v>
      </c>
      <c r="J2073" s="7">
        <f t="shared" si="856"/>
        <v>0</v>
      </c>
      <c r="K2073" s="7">
        <f t="shared" si="856"/>
        <v>0</v>
      </c>
      <c r="L2073" s="7">
        <f t="shared" si="856"/>
        <v>0</v>
      </c>
      <c r="M2073" s="7">
        <f t="shared" si="856"/>
        <v>0</v>
      </c>
      <c r="N2073" s="7">
        <f t="shared" si="856"/>
        <v>0</v>
      </c>
      <c r="O2073" s="7">
        <f t="shared" si="856"/>
        <v>0</v>
      </c>
      <c r="P2073" s="7">
        <f t="shared" si="856"/>
        <v>92.391304347826093</v>
      </c>
      <c r="Q2073" s="7">
        <f t="shared" si="856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57">E868/$Q868*100</f>
        <v>0</v>
      </c>
      <c r="F2074" s="7">
        <f t="shared" si="857"/>
        <v>6.6326530612244898</v>
      </c>
      <c r="G2074" s="7">
        <f t="shared" si="857"/>
        <v>0</v>
      </c>
      <c r="H2074" s="7">
        <f t="shared" si="857"/>
        <v>0</v>
      </c>
      <c r="I2074" s="7">
        <f t="shared" si="857"/>
        <v>0</v>
      </c>
      <c r="J2074" s="7">
        <f t="shared" si="857"/>
        <v>0</v>
      </c>
      <c r="K2074" s="7">
        <f t="shared" si="857"/>
        <v>1.5306122448979591</v>
      </c>
      <c r="L2074" s="7">
        <f t="shared" si="857"/>
        <v>0</v>
      </c>
      <c r="M2074" s="7">
        <f t="shared" si="857"/>
        <v>0</v>
      </c>
      <c r="N2074" s="7">
        <f t="shared" si="857"/>
        <v>0</v>
      </c>
      <c r="O2074" s="7">
        <f t="shared" si="857"/>
        <v>3.5714285714285712</v>
      </c>
      <c r="P2074" s="7">
        <f t="shared" si="857"/>
        <v>89.285714285714292</v>
      </c>
      <c r="Q2074" s="7">
        <f t="shared" si="857"/>
        <v>100</v>
      </c>
      <c r="R2074"/>
    </row>
    <row r="2075" spans="1:18" ht="14.25" x14ac:dyDescent="0.45">
      <c r="A2075" s="6">
        <v>859</v>
      </c>
      <c r="B2075" s="4"/>
      <c r="C2075" s="4" t="s">
        <v>8</v>
      </c>
      <c r="D2075" s="4" t="s">
        <v>6</v>
      </c>
      <c r="E2075" s="7">
        <f t="shared" ref="E2075:Q2075" si="858">E869/$Q869*100</f>
        <v>0</v>
      </c>
      <c r="F2075" s="7">
        <f t="shared" si="858"/>
        <v>3.041825095057034</v>
      </c>
      <c r="G2075" s="7">
        <f t="shared" si="858"/>
        <v>0</v>
      </c>
      <c r="H2075" s="7">
        <f t="shared" si="858"/>
        <v>0</v>
      </c>
      <c r="I2075" s="7">
        <f t="shared" si="858"/>
        <v>0.57034220532319391</v>
      </c>
      <c r="J2075" s="7">
        <f t="shared" si="858"/>
        <v>0</v>
      </c>
      <c r="K2075" s="7">
        <f t="shared" si="858"/>
        <v>0</v>
      </c>
      <c r="L2075" s="7">
        <f t="shared" si="858"/>
        <v>0</v>
      </c>
      <c r="M2075" s="7">
        <f t="shared" si="858"/>
        <v>1.9011406844106464</v>
      </c>
      <c r="N2075" s="7">
        <f t="shared" si="858"/>
        <v>0</v>
      </c>
      <c r="O2075" s="7">
        <f t="shared" si="858"/>
        <v>1.520912547528517</v>
      </c>
      <c r="P2075" s="7">
        <f t="shared" si="858"/>
        <v>91.064638783269956</v>
      </c>
      <c r="Q2075" s="7">
        <f t="shared" si="858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7</v>
      </c>
      <c r="E2076" s="7">
        <f t="shared" ref="E2076:Q2076" si="859">E870/$Q870*100</f>
        <v>1.1952191235059761</v>
      </c>
      <c r="F2076" s="7">
        <f t="shared" si="859"/>
        <v>4.1832669322709162</v>
      </c>
      <c r="G2076" s="7">
        <f t="shared" si="859"/>
        <v>0</v>
      </c>
      <c r="H2076" s="7">
        <f t="shared" si="859"/>
        <v>0</v>
      </c>
      <c r="I2076" s="7">
        <f t="shared" si="859"/>
        <v>0.59760956175298807</v>
      </c>
      <c r="J2076" s="7">
        <f t="shared" si="859"/>
        <v>0</v>
      </c>
      <c r="K2076" s="7">
        <f t="shared" si="859"/>
        <v>0</v>
      </c>
      <c r="L2076" s="7">
        <f t="shared" si="859"/>
        <v>0</v>
      </c>
      <c r="M2076" s="7">
        <f t="shared" si="859"/>
        <v>4.3824701195219129</v>
      </c>
      <c r="N2076" s="7">
        <f t="shared" si="859"/>
        <v>0</v>
      </c>
      <c r="O2076" s="7">
        <f t="shared" si="859"/>
        <v>1.9920318725099602</v>
      </c>
      <c r="P2076" s="7">
        <f t="shared" si="859"/>
        <v>89.840637450199196</v>
      </c>
      <c r="Q2076" s="7">
        <f t="shared" si="859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60">E871/$Q871*100</f>
        <v>0.48169556840077066</v>
      </c>
      <c r="F2077" s="7">
        <f t="shared" si="860"/>
        <v>3.7572254335260116</v>
      </c>
      <c r="G2077" s="7">
        <f t="shared" si="860"/>
        <v>0</v>
      </c>
      <c r="H2077" s="7">
        <f t="shared" si="860"/>
        <v>0</v>
      </c>
      <c r="I2077" s="7">
        <f t="shared" si="860"/>
        <v>0.77071290944123316</v>
      </c>
      <c r="J2077" s="7">
        <f t="shared" si="860"/>
        <v>0</v>
      </c>
      <c r="K2077" s="7">
        <f t="shared" si="860"/>
        <v>0</v>
      </c>
      <c r="L2077" s="7">
        <f t="shared" si="860"/>
        <v>0</v>
      </c>
      <c r="M2077" s="7">
        <f t="shared" si="860"/>
        <v>3.4682080924855487</v>
      </c>
      <c r="N2077" s="7">
        <f t="shared" si="860"/>
        <v>0</v>
      </c>
      <c r="O2077" s="7">
        <f t="shared" si="860"/>
        <v>2.1194605009633909</v>
      </c>
      <c r="P2077" s="7">
        <f t="shared" si="860"/>
        <v>89.788053949903656</v>
      </c>
      <c r="Q2077" s="7">
        <f t="shared" si="860"/>
        <v>100</v>
      </c>
      <c r="R2077"/>
    </row>
    <row r="2078" spans="1:18" ht="14.25" x14ac:dyDescent="0.45">
      <c r="A2078" s="6">
        <v>862</v>
      </c>
      <c r="B2078" s="4"/>
      <c r="C2078" s="4" t="s">
        <v>9</v>
      </c>
      <c r="D2078" s="4" t="s">
        <v>6</v>
      </c>
      <c r="E2078" s="7">
        <f t="shared" ref="E2078:Q2078" si="861">E872/$Q872*100</f>
        <v>0.72245635159542443</v>
      </c>
      <c r="F2078" s="7">
        <f t="shared" si="861"/>
        <v>4.0337146297411195</v>
      </c>
      <c r="G2078" s="7">
        <f t="shared" si="861"/>
        <v>0.18061408789885611</v>
      </c>
      <c r="H2078" s="7">
        <f t="shared" si="861"/>
        <v>0.30102347983142685</v>
      </c>
      <c r="I2078" s="7">
        <f t="shared" si="861"/>
        <v>7.7062010836845278</v>
      </c>
      <c r="J2078" s="7">
        <f t="shared" si="861"/>
        <v>1.2642986152919928</v>
      </c>
      <c r="K2078" s="7">
        <f t="shared" si="861"/>
        <v>0.90307043949428067</v>
      </c>
      <c r="L2078" s="7">
        <f t="shared" si="861"/>
        <v>0.78266104756170995</v>
      </c>
      <c r="M2078" s="7">
        <f t="shared" si="861"/>
        <v>3.7928958458759787</v>
      </c>
      <c r="N2078" s="7">
        <f t="shared" si="861"/>
        <v>0.42143287176399757</v>
      </c>
      <c r="O2078" s="7">
        <f t="shared" si="861"/>
        <v>4.8765803732691149</v>
      </c>
      <c r="P2078" s="7">
        <f t="shared" si="861"/>
        <v>80.192655027092101</v>
      </c>
      <c r="Q2078" s="7">
        <f t="shared" si="861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7</v>
      </c>
      <c r="E2079" s="7">
        <f t="shared" ref="E2079:Q2079" si="862">E873/$Q873*100</f>
        <v>4.3285784554845064</v>
      </c>
      <c r="F2079" s="7">
        <f t="shared" si="862"/>
        <v>5.6566650270536156</v>
      </c>
      <c r="G2079" s="7">
        <f t="shared" si="862"/>
        <v>0.93457943925233633</v>
      </c>
      <c r="H2079" s="7">
        <f t="shared" si="862"/>
        <v>0.29513034923757991</v>
      </c>
      <c r="I2079" s="7">
        <f t="shared" si="862"/>
        <v>6.3944909001475647</v>
      </c>
      <c r="J2079" s="7">
        <f t="shared" si="862"/>
        <v>0.7870142646335464</v>
      </c>
      <c r="K2079" s="7">
        <f t="shared" si="862"/>
        <v>0.59026069847515983</v>
      </c>
      <c r="L2079" s="7">
        <f t="shared" si="862"/>
        <v>0.34431874077717661</v>
      </c>
      <c r="M2079" s="7">
        <f t="shared" si="862"/>
        <v>3.8366945400885393</v>
      </c>
      <c r="N2079" s="7">
        <f t="shared" si="862"/>
        <v>0.4426955238563699</v>
      </c>
      <c r="O2079" s="7">
        <f t="shared" si="862"/>
        <v>6.0501721593703888</v>
      </c>
      <c r="P2079" s="7">
        <f t="shared" si="862"/>
        <v>78.111165764879487</v>
      </c>
      <c r="Q2079" s="7">
        <f t="shared" si="862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63">E874/$Q874*100</f>
        <v>2.8710725893824485</v>
      </c>
      <c r="F2080" s="7">
        <f t="shared" si="863"/>
        <v>5.0108342361863487</v>
      </c>
      <c r="G2080" s="7">
        <f t="shared" si="863"/>
        <v>0.65005417118093178</v>
      </c>
      <c r="H2080" s="7">
        <f t="shared" si="863"/>
        <v>8.1256771397616473E-2</v>
      </c>
      <c r="I2080" s="7">
        <f t="shared" si="863"/>
        <v>7.1776814734561212</v>
      </c>
      <c r="J2080" s="7">
        <f t="shared" si="863"/>
        <v>0.92091007583965323</v>
      </c>
      <c r="K2080" s="7">
        <f t="shared" si="863"/>
        <v>0.67713976164680389</v>
      </c>
      <c r="L2080" s="7">
        <f t="shared" si="863"/>
        <v>0.48754062838569878</v>
      </c>
      <c r="M2080" s="7">
        <f t="shared" si="863"/>
        <v>3.7648970747562291</v>
      </c>
      <c r="N2080" s="7">
        <f t="shared" si="863"/>
        <v>0.27085590465872156</v>
      </c>
      <c r="O2080" s="7">
        <f t="shared" si="863"/>
        <v>5.52546045503792</v>
      </c>
      <c r="P2080" s="7">
        <f t="shared" si="863"/>
        <v>79.144095341278444</v>
      </c>
      <c r="Q2080" s="7">
        <f t="shared" si="863"/>
        <v>100</v>
      </c>
      <c r="R2080"/>
    </row>
    <row r="2081" spans="1:18" ht="14.25" x14ac:dyDescent="0.45">
      <c r="A2081" s="6">
        <v>865</v>
      </c>
      <c r="B2081" s="4"/>
      <c r="C2081" s="4" t="s">
        <v>10</v>
      </c>
      <c r="D2081" s="4" t="s">
        <v>6</v>
      </c>
      <c r="E2081" s="7">
        <f t="shared" ref="E2081:Q2081" si="864">E875/$Q875*100</f>
        <v>15.789473684210526</v>
      </c>
      <c r="F2081" s="7">
        <f t="shared" si="864"/>
        <v>5.2631578947368416</v>
      </c>
      <c r="G2081" s="7">
        <f t="shared" si="864"/>
        <v>7.3684210526315779</v>
      </c>
      <c r="H2081" s="7">
        <f t="shared" si="864"/>
        <v>3.1578947368421053</v>
      </c>
      <c r="I2081" s="7">
        <f t="shared" si="864"/>
        <v>30.526315789473685</v>
      </c>
      <c r="J2081" s="7">
        <f t="shared" si="864"/>
        <v>17.894736842105264</v>
      </c>
      <c r="K2081" s="7">
        <f t="shared" si="864"/>
        <v>8.4210526315789469</v>
      </c>
      <c r="L2081" s="7">
        <f t="shared" si="864"/>
        <v>0</v>
      </c>
      <c r="M2081" s="7">
        <f t="shared" si="864"/>
        <v>0</v>
      </c>
      <c r="N2081" s="7">
        <f t="shared" si="864"/>
        <v>3.1578947368421053</v>
      </c>
      <c r="O2081" s="7">
        <f t="shared" si="864"/>
        <v>23.157894736842106</v>
      </c>
      <c r="P2081" s="7">
        <f t="shared" si="864"/>
        <v>37.894736842105267</v>
      </c>
      <c r="Q2081" s="7">
        <f t="shared" si="864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7</v>
      </c>
      <c r="E2082" s="7">
        <f t="shared" ref="E2082:Q2082" si="865">E876/$Q876*100</f>
        <v>41</v>
      </c>
      <c r="F2082" s="7">
        <f t="shared" si="865"/>
        <v>18</v>
      </c>
      <c r="G2082" s="7">
        <f t="shared" si="865"/>
        <v>3</v>
      </c>
      <c r="H2082" s="7">
        <f t="shared" si="865"/>
        <v>3</v>
      </c>
      <c r="I2082" s="7">
        <f t="shared" si="865"/>
        <v>16</v>
      </c>
      <c r="J2082" s="7">
        <f t="shared" si="865"/>
        <v>7.0000000000000009</v>
      </c>
      <c r="K2082" s="7">
        <f t="shared" si="865"/>
        <v>4</v>
      </c>
      <c r="L2082" s="7">
        <f t="shared" si="865"/>
        <v>0</v>
      </c>
      <c r="M2082" s="7">
        <f t="shared" si="865"/>
        <v>8</v>
      </c>
      <c r="N2082" s="7">
        <f t="shared" si="865"/>
        <v>5</v>
      </c>
      <c r="O2082" s="7">
        <f t="shared" si="865"/>
        <v>21</v>
      </c>
      <c r="P2082" s="7">
        <f t="shared" si="865"/>
        <v>39</v>
      </c>
      <c r="Q2082" s="7">
        <f t="shared" si="865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66">E877/$Q877*100</f>
        <v>26.530612244897959</v>
      </c>
      <c r="F2083" s="7">
        <f t="shared" si="866"/>
        <v>12.755102040816327</v>
      </c>
      <c r="G2083" s="7">
        <f t="shared" si="866"/>
        <v>3.5714285714285712</v>
      </c>
      <c r="H2083" s="7">
        <f t="shared" si="866"/>
        <v>3.0612244897959182</v>
      </c>
      <c r="I2083" s="7">
        <f t="shared" si="866"/>
        <v>22.95918367346939</v>
      </c>
      <c r="J2083" s="7">
        <f t="shared" si="866"/>
        <v>11.73469387755102</v>
      </c>
      <c r="K2083" s="7">
        <f t="shared" si="866"/>
        <v>6.6326530612244898</v>
      </c>
      <c r="L2083" s="7">
        <f t="shared" si="866"/>
        <v>2.5510204081632653</v>
      </c>
      <c r="M2083" s="7">
        <f t="shared" si="866"/>
        <v>4.591836734693878</v>
      </c>
      <c r="N2083" s="7">
        <f t="shared" si="866"/>
        <v>2.5510204081632653</v>
      </c>
      <c r="O2083" s="7">
        <f t="shared" si="866"/>
        <v>22.448979591836736</v>
      </c>
      <c r="P2083" s="7">
        <f t="shared" si="866"/>
        <v>35.714285714285715</v>
      </c>
      <c r="Q2083" s="7">
        <f t="shared" si="866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6</v>
      </c>
      <c r="E2084" s="7">
        <f t="shared" ref="E2084:Q2084" si="867">E878/$Q878*100</f>
        <v>1.0473397570171765</v>
      </c>
      <c r="F2084" s="7">
        <f t="shared" si="867"/>
        <v>4.1474654377880187</v>
      </c>
      <c r="G2084" s="7">
        <f t="shared" si="867"/>
        <v>0.37704231252618348</v>
      </c>
      <c r="H2084" s="7">
        <f t="shared" si="867"/>
        <v>0.25136154168412234</v>
      </c>
      <c r="I2084" s="7">
        <f t="shared" si="867"/>
        <v>6.5772936740678674</v>
      </c>
      <c r="J2084" s="7">
        <f t="shared" si="867"/>
        <v>1.6338500209467952</v>
      </c>
      <c r="K2084" s="7">
        <f t="shared" si="867"/>
        <v>0.96355257645580239</v>
      </c>
      <c r="L2084" s="7">
        <f t="shared" si="867"/>
        <v>0.25136154168412234</v>
      </c>
      <c r="M2084" s="7">
        <f t="shared" si="867"/>
        <v>3.3095936321742769</v>
      </c>
      <c r="N2084" s="7">
        <f t="shared" si="867"/>
        <v>0.50272308336824467</v>
      </c>
      <c r="O2084" s="7">
        <f t="shared" si="867"/>
        <v>4.9015500628403856</v>
      </c>
      <c r="P2084" s="7">
        <f t="shared" si="867"/>
        <v>81.399245915374948</v>
      </c>
      <c r="Q2084" s="7">
        <f t="shared" si="867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7</v>
      </c>
      <c r="E2085" s="7">
        <f t="shared" ref="E2085:Q2085" si="868">E879/$Q879*100</f>
        <v>4.9414348462664712</v>
      </c>
      <c r="F2085" s="7">
        <f t="shared" si="868"/>
        <v>5.8199121522694002</v>
      </c>
      <c r="G2085" s="7">
        <f t="shared" si="868"/>
        <v>0.80527086383601754</v>
      </c>
      <c r="H2085" s="7">
        <f t="shared" si="868"/>
        <v>0.10980966325036604</v>
      </c>
      <c r="I2085" s="7">
        <f t="shared" si="868"/>
        <v>5.6734992679355782</v>
      </c>
      <c r="J2085" s="7">
        <f t="shared" si="868"/>
        <v>0.91508052708638365</v>
      </c>
      <c r="K2085" s="7">
        <f t="shared" si="868"/>
        <v>0.62225475841874089</v>
      </c>
      <c r="L2085" s="7">
        <f t="shared" si="868"/>
        <v>0.29282576866764276</v>
      </c>
      <c r="M2085" s="7">
        <f t="shared" si="868"/>
        <v>3.9531478770131772</v>
      </c>
      <c r="N2085" s="7">
        <f t="shared" si="868"/>
        <v>0.36603221083455345</v>
      </c>
      <c r="O2085" s="7">
        <f t="shared" si="868"/>
        <v>5.8565153733528552</v>
      </c>
      <c r="P2085" s="7">
        <f t="shared" si="868"/>
        <v>79.099560761346993</v>
      </c>
      <c r="Q2085" s="7">
        <f t="shared" si="868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69">E880/$Q880*100</f>
        <v>3.1060754053526081</v>
      </c>
      <c r="F2086" s="7">
        <f t="shared" si="869"/>
        <v>5.0009767532721234</v>
      </c>
      <c r="G2086" s="7">
        <f t="shared" si="869"/>
        <v>0.58605196327407694</v>
      </c>
      <c r="H2086" s="7">
        <f t="shared" si="869"/>
        <v>0.29302598163703847</v>
      </c>
      <c r="I2086" s="7">
        <f t="shared" si="869"/>
        <v>6.0754053526079312</v>
      </c>
      <c r="J2086" s="7">
        <f t="shared" si="869"/>
        <v>1.1525688611056846</v>
      </c>
      <c r="K2086" s="7">
        <f t="shared" si="869"/>
        <v>0.85954287946864627</v>
      </c>
      <c r="L2086" s="7">
        <f t="shared" si="869"/>
        <v>0.41023637429185389</v>
      </c>
      <c r="M2086" s="7">
        <f t="shared" si="869"/>
        <v>3.6530572377417463</v>
      </c>
      <c r="N2086" s="7">
        <f t="shared" si="869"/>
        <v>0.31256104707950771</v>
      </c>
      <c r="O2086" s="7">
        <f t="shared" si="869"/>
        <v>5.4698183238913849</v>
      </c>
      <c r="P2086" s="7">
        <f t="shared" si="869"/>
        <v>80.093768314123849</v>
      </c>
      <c r="Q2086" s="7">
        <f t="shared" si="869"/>
        <v>100</v>
      </c>
      <c r="R2086"/>
    </row>
    <row r="2087" spans="1:18" ht="14.25" x14ac:dyDescent="0.45">
      <c r="A2087" s="6">
        <v>871</v>
      </c>
      <c r="B2087" s="4" t="s">
        <v>108</v>
      </c>
      <c r="C2087" s="4" t="s">
        <v>5</v>
      </c>
      <c r="D2087" s="4" t="s">
        <v>6</v>
      </c>
      <c r="E2087" s="7">
        <f t="shared" ref="E2087:Q2087" si="870">E881/$Q881*100</f>
        <v>0</v>
      </c>
      <c r="F2087" s="7">
        <f t="shared" si="870"/>
        <v>0</v>
      </c>
      <c r="G2087" s="7">
        <f t="shared" si="870"/>
        <v>0</v>
      </c>
      <c r="H2087" s="7">
        <f t="shared" si="870"/>
        <v>0</v>
      </c>
      <c r="I2087" s="7">
        <f t="shared" si="870"/>
        <v>0</v>
      </c>
      <c r="J2087" s="7">
        <f t="shared" si="870"/>
        <v>0</v>
      </c>
      <c r="K2087" s="7">
        <f t="shared" si="870"/>
        <v>0</v>
      </c>
      <c r="L2087" s="7">
        <f t="shared" si="870"/>
        <v>0</v>
      </c>
      <c r="M2087" s="7">
        <f t="shared" si="870"/>
        <v>0</v>
      </c>
      <c r="N2087" s="7">
        <f t="shared" si="870"/>
        <v>0</v>
      </c>
      <c r="O2087" s="7">
        <f t="shared" si="870"/>
        <v>0</v>
      </c>
      <c r="P2087" s="7">
        <f t="shared" si="870"/>
        <v>100</v>
      </c>
      <c r="Q2087" s="7">
        <f t="shared" si="870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7</v>
      </c>
      <c r="E2088" s="7">
        <f t="shared" ref="E2088:Q2088" si="871">E882/$Q882*100</f>
        <v>0</v>
      </c>
      <c r="F2088" s="7">
        <f t="shared" si="871"/>
        <v>0</v>
      </c>
      <c r="G2088" s="7">
        <f t="shared" si="871"/>
        <v>0</v>
      </c>
      <c r="H2088" s="7">
        <f t="shared" si="871"/>
        <v>0</v>
      </c>
      <c r="I2088" s="7">
        <f t="shared" si="871"/>
        <v>0</v>
      </c>
      <c r="J2088" s="7">
        <f t="shared" si="871"/>
        <v>0</v>
      </c>
      <c r="K2088" s="7">
        <f t="shared" si="871"/>
        <v>0</v>
      </c>
      <c r="L2088" s="7">
        <f t="shared" si="871"/>
        <v>0</v>
      </c>
      <c r="M2088" s="7">
        <f t="shared" si="871"/>
        <v>0</v>
      </c>
      <c r="N2088" s="7">
        <f t="shared" si="871"/>
        <v>0</v>
      </c>
      <c r="O2088" s="7">
        <f t="shared" si="871"/>
        <v>0</v>
      </c>
      <c r="P2088" s="7">
        <f t="shared" si="871"/>
        <v>144.44444444444443</v>
      </c>
      <c r="Q2088" s="7">
        <f t="shared" si="871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72">E883/$Q883*100</f>
        <v>0</v>
      </c>
      <c r="F2089" s="7">
        <f t="shared" si="872"/>
        <v>0</v>
      </c>
      <c r="G2089" s="7">
        <f t="shared" si="872"/>
        <v>0</v>
      </c>
      <c r="H2089" s="7">
        <f t="shared" si="872"/>
        <v>0</v>
      </c>
      <c r="I2089" s="7">
        <f t="shared" si="872"/>
        <v>0</v>
      </c>
      <c r="J2089" s="7">
        <f t="shared" si="872"/>
        <v>0</v>
      </c>
      <c r="K2089" s="7">
        <f t="shared" si="872"/>
        <v>0</v>
      </c>
      <c r="L2089" s="7">
        <f t="shared" si="872"/>
        <v>0</v>
      </c>
      <c r="M2089" s="7">
        <f t="shared" si="872"/>
        <v>0</v>
      </c>
      <c r="N2089" s="7">
        <f t="shared" si="872"/>
        <v>0</v>
      </c>
      <c r="O2089" s="7">
        <f t="shared" si="872"/>
        <v>0</v>
      </c>
      <c r="P2089" s="7">
        <f t="shared" si="872"/>
        <v>105</v>
      </c>
      <c r="Q2089" s="7">
        <f t="shared" si="872"/>
        <v>100</v>
      </c>
      <c r="R2089"/>
    </row>
    <row r="2090" spans="1:18" ht="14.25" x14ac:dyDescent="0.45">
      <c r="A2090" s="6">
        <v>874</v>
      </c>
      <c r="B2090" s="4"/>
      <c r="C2090" s="4" t="s">
        <v>8</v>
      </c>
      <c r="D2090" s="4" t="s">
        <v>6</v>
      </c>
      <c r="E2090" s="7">
        <f t="shared" ref="E2090:Q2090" si="873">E884/$Q884*100</f>
        <v>0</v>
      </c>
      <c r="F2090" s="7">
        <f t="shared" si="873"/>
        <v>0</v>
      </c>
      <c r="G2090" s="7">
        <f t="shared" si="873"/>
        <v>0</v>
      </c>
      <c r="H2090" s="7">
        <f t="shared" si="873"/>
        <v>0</v>
      </c>
      <c r="I2090" s="7">
        <f t="shared" si="873"/>
        <v>0</v>
      </c>
      <c r="J2090" s="7">
        <f t="shared" si="873"/>
        <v>0</v>
      </c>
      <c r="K2090" s="7">
        <f t="shared" si="873"/>
        <v>0</v>
      </c>
      <c r="L2090" s="7">
        <f t="shared" si="873"/>
        <v>0</v>
      </c>
      <c r="M2090" s="7">
        <f t="shared" si="873"/>
        <v>0</v>
      </c>
      <c r="N2090" s="7">
        <f t="shared" si="873"/>
        <v>0</v>
      </c>
      <c r="O2090" s="7">
        <f t="shared" si="873"/>
        <v>0</v>
      </c>
      <c r="P2090" s="7">
        <f t="shared" si="873"/>
        <v>87.878787878787875</v>
      </c>
      <c r="Q2090" s="7">
        <f t="shared" si="873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7</v>
      </c>
      <c r="E2091" s="7">
        <f t="shared" ref="E2091:Q2091" si="874">E885/$Q885*100</f>
        <v>0</v>
      </c>
      <c r="F2091" s="7">
        <f t="shared" si="874"/>
        <v>0</v>
      </c>
      <c r="G2091" s="7">
        <f t="shared" si="874"/>
        <v>0</v>
      </c>
      <c r="H2091" s="7">
        <f t="shared" si="874"/>
        <v>0</v>
      </c>
      <c r="I2091" s="7">
        <f t="shared" si="874"/>
        <v>0</v>
      </c>
      <c r="J2091" s="7">
        <f t="shared" si="874"/>
        <v>0</v>
      </c>
      <c r="K2091" s="7">
        <f t="shared" si="874"/>
        <v>0</v>
      </c>
      <c r="L2091" s="7">
        <f t="shared" si="874"/>
        <v>0</v>
      </c>
      <c r="M2091" s="7">
        <f t="shared" si="874"/>
        <v>0</v>
      </c>
      <c r="N2091" s="7">
        <f t="shared" si="874"/>
        <v>0</v>
      </c>
      <c r="O2091" s="7">
        <f t="shared" si="874"/>
        <v>0</v>
      </c>
      <c r="P2091" s="7">
        <f t="shared" si="874"/>
        <v>100</v>
      </c>
      <c r="Q2091" s="7">
        <f t="shared" si="874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75">E886/$Q886*100</f>
        <v>0</v>
      </c>
      <c r="F2092" s="7">
        <f t="shared" si="875"/>
        <v>15.254237288135593</v>
      </c>
      <c r="G2092" s="7">
        <f t="shared" si="875"/>
        <v>0</v>
      </c>
      <c r="H2092" s="7">
        <f t="shared" si="875"/>
        <v>0</v>
      </c>
      <c r="I2092" s="7">
        <f t="shared" si="875"/>
        <v>0</v>
      </c>
      <c r="J2092" s="7">
        <f t="shared" si="875"/>
        <v>0</v>
      </c>
      <c r="K2092" s="7">
        <f t="shared" si="875"/>
        <v>0</v>
      </c>
      <c r="L2092" s="7">
        <f t="shared" si="875"/>
        <v>0</v>
      </c>
      <c r="M2092" s="7">
        <f t="shared" si="875"/>
        <v>5.0847457627118651</v>
      </c>
      <c r="N2092" s="7">
        <f t="shared" si="875"/>
        <v>0</v>
      </c>
      <c r="O2092" s="7">
        <f t="shared" si="875"/>
        <v>0</v>
      </c>
      <c r="P2092" s="7">
        <f t="shared" si="875"/>
        <v>91.525423728813564</v>
      </c>
      <c r="Q2092" s="7">
        <f t="shared" si="875"/>
        <v>100</v>
      </c>
      <c r="R2092"/>
    </row>
    <row r="2093" spans="1:18" ht="14.25" x14ac:dyDescent="0.45">
      <c r="A2093" s="6">
        <v>877</v>
      </c>
      <c r="B2093" s="4"/>
      <c r="C2093" s="4" t="s">
        <v>9</v>
      </c>
      <c r="D2093" s="4" t="s">
        <v>6</v>
      </c>
      <c r="E2093" s="7">
        <f t="shared" ref="E2093:Q2093" si="876">E887/$Q887*100</f>
        <v>2.358490566037736</v>
      </c>
      <c r="F2093" s="7">
        <f t="shared" si="876"/>
        <v>5.450733752620545</v>
      </c>
      <c r="G2093" s="7">
        <f t="shared" si="876"/>
        <v>0.7337526205450734</v>
      </c>
      <c r="H2093" s="7">
        <f t="shared" si="876"/>
        <v>0.20964360587002098</v>
      </c>
      <c r="I2093" s="7">
        <f t="shared" si="876"/>
        <v>6.7610062893081757</v>
      </c>
      <c r="J2093" s="7">
        <f t="shared" si="876"/>
        <v>2.5681341719077566</v>
      </c>
      <c r="K2093" s="7">
        <f t="shared" si="876"/>
        <v>0.7337526205450734</v>
      </c>
      <c r="L2093" s="7">
        <f t="shared" si="876"/>
        <v>0.52410901467505244</v>
      </c>
      <c r="M2093" s="7">
        <f t="shared" si="876"/>
        <v>4.0880503144654083</v>
      </c>
      <c r="N2093" s="7">
        <f t="shared" si="876"/>
        <v>0.41928721174004197</v>
      </c>
      <c r="O2093" s="7">
        <f t="shared" si="876"/>
        <v>6.5513626834381551</v>
      </c>
      <c r="P2093" s="7">
        <f t="shared" si="876"/>
        <v>76.624737945492654</v>
      </c>
      <c r="Q2093" s="7">
        <f t="shared" si="876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7</v>
      </c>
      <c r="E2094" s="7">
        <f t="shared" ref="E2094:Q2094" si="877">E888/$Q888*100</f>
        <v>6.1052631578947363</v>
      </c>
      <c r="F2094" s="7">
        <f t="shared" si="877"/>
        <v>5.7894736842105265</v>
      </c>
      <c r="G2094" s="7">
        <f t="shared" si="877"/>
        <v>2.5789473684210527</v>
      </c>
      <c r="H2094" s="7">
        <f t="shared" si="877"/>
        <v>0</v>
      </c>
      <c r="I2094" s="7">
        <f t="shared" si="877"/>
        <v>6.2631578947368425</v>
      </c>
      <c r="J2094" s="7">
        <f t="shared" si="877"/>
        <v>1.1052631578947367</v>
      </c>
      <c r="K2094" s="7">
        <f t="shared" si="877"/>
        <v>0.26315789473684209</v>
      </c>
      <c r="L2094" s="7">
        <f t="shared" si="877"/>
        <v>0.31578947368421051</v>
      </c>
      <c r="M2094" s="7">
        <f t="shared" si="877"/>
        <v>5.9473684210526319</v>
      </c>
      <c r="N2094" s="7">
        <f t="shared" si="877"/>
        <v>0.68421052631578949</v>
      </c>
      <c r="O2094" s="7">
        <f t="shared" si="877"/>
        <v>10.052631578947368</v>
      </c>
      <c r="P2094" s="7">
        <f t="shared" si="877"/>
        <v>71.84210526315789</v>
      </c>
      <c r="Q2094" s="7">
        <f t="shared" si="877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78">E889/$Q889*100</f>
        <v>4.1776142932212297</v>
      </c>
      <c r="F2095" s="7">
        <f t="shared" si="878"/>
        <v>5.675249605885444</v>
      </c>
      <c r="G2095" s="7">
        <f t="shared" si="878"/>
        <v>1.655281135049921</v>
      </c>
      <c r="H2095" s="7">
        <f t="shared" si="878"/>
        <v>0.10509721492380451</v>
      </c>
      <c r="I2095" s="7">
        <f t="shared" si="878"/>
        <v>6.4634787178139783</v>
      </c>
      <c r="J2095" s="7">
        <f t="shared" si="878"/>
        <v>1.8129269574356282</v>
      </c>
      <c r="K2095" s="7">
        <f t="shared" si="878"/>
        <v>0.60430898581187598</v>
      </c>
      <c r="L2095" s="7">
        <f t="shared" si="878"/>
        <v>0.34156594850236466</v>
      </c>
      <c r="M2095" s="7">
        <f t="shared" si="878"/>
        <v>4.9921177088807145</v>
      </c>
      <c r="N2095" s="7">
        <f t="shared" si="878"/>
        <v>0.60430898581187598</v>
      </c>
      <c r="O2095" s="7">
        <f t="shared" si="878"/>
        <v>8.276405675249606</v>
      </c>
      <c r="P2095" s="7">
        <f t="shared" si="878"/>
        <v>74.408828166053596</v>
      </c>
      <c r="Q2095" s="7">
        <f t="shared" si="878"/>
        <v>100</v>
      </c>
      <c r="R2095"/>
    </row>
    <row r="2096" spans="1:18" ht="14.25" x14ac:dyDescent="0.45">
      <c r="A2096" s="6">
        <v>880</v>
      </c>
      <c r="B2096" s="4"/>
      <c r="C2096" s="4" t="s">
        <v>10</v>
      </c>
      <c r="D2096" s="4" t="s">
        <v>6</v>
      </c>
      <c r="E2096" s="7">
        <f t="shared" ref="E2096:Q2096" si="879">E890/$Q890*100</f>
        <v>12.903225806451612</v>
      </c>
      <c r="F2096" s="7">
        <f t="shared" si="879"/>
        <v>8.064516129032258</v>
      </c>
      <c r="G2096" s="7">
        <f t="shared" si="879"/>
        <v>5.5555555555555554</v>
      </c>
      <c r="H2096" s="7">
        <f t="shared" si="879"/>
        <v>3.4050179211469538</v>
      </c>
      <c r="I2096" s="7">
        <f t="shared" si="879"/>
        <v>24.014336917562723</v>
      </c>
      <c r="J2096" s="7">
        <f t="shared" si="879"/>
        <v>12.544802867383511</v>
      </c>
      <c r="K2096" s="7">
        <f t="shared" si="879"/>
        <v>4.1218637992831546</v>
      </c>
      <c r="L2096" s="7">
        <f t="shared" si="879"/>
        <v>2.5089605734767026</v>
      </c>
      <c r="M2096" s="7">
        <f t="shared" si="879"/>
        <v>5.1971326164874547</v>
      </c>
      <c r="N2096" s="7">
        <f t="shared" si="879"/>
        <v>3.9426523297491038</v>
      </c>
      <c r="O2096" s="7">
        <f t="shared" si="879"/>
        <v>21.50537634408602</v>
      </c>
      <c r="P2096" s="7">
        <f t="shared" si="879"/>
        <v>42.473118279569896</v>
      </c>
      <c r="Q2096" s="7">
        <f t="shared" si="879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7</v>
      </c>
      <c r="E2097" s="7">
        <f t="shared" ref="E2097:Q2097" si="880">E891/$Q891*100</f>
        <v>26.833631484794275</v>
      </c>
      <c r="F2097" s="7">
        <f t="shared" si="880"/>
        <v>8.4078711985688734</v>
      </c>
      <c r="G2097" s="7">
        <f t="shared" si="880"/>
        <v>3.2200357781753133</v>
      </c>
      <c r="H2097" s="7">
        <f t="shared" si="880"/>
        <v>3.9355992844364938</v>
      </c>
      <c r="I2097" s="7">
        <f t="shared" si="880"/>
        <v>26.296958855098389</v>
      </c>
      <c r="J2097" s="7">
        <f t="shared" si="880"/>
        <v>7.8711985688729875</v>
      </c>
      <c r="K2097" s="7">
        <f t="shared" si="880"/>
        <v>3.3989266547406083</v>
      </c>
      <c r="L2097" s="7">
        <f t="shared" si="880"/>
        <v>1.4311270125223614</v>
      </c>
      <c r="M2097" s="7">
        <f t="shared" si="880"/>
        <v>3.7567084078711988</v>
      </c>
      <c r="N2097" s="7">
        <f t="shared" si="880"/>
        <v>1.7889087656529516</v>
      </c>
      <c r="O2097" s="7">
        <f t="shared" si="880"/>
        <v>25.760286225402506</v>
      </c>
      <c r="P2097" s="7">
        <f t="shared" si="880"/>
        <v>35.778175313059037</v>
      </c>
      <c r="Q2097" s="7">
        <f t="shared" si="880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881">E892/$Q892*100</f>
        <v>19.44692239072257</v>
      </c>
      <c r="F2098" s="7">
        <f t="shared" si="881"/>
        <v>8.3853702051739525</v>
      </c>
      <c r="G2098" s="7">
        <f t="shared" si="881"/>
        <v>4.1926851025869762</v>
      </c>
      <c r="H2098" s="7">
        <f t="shared" si="881"/>
        <v>3.4790365744870648</v>
      </c>
      <c r="I2098" s="7">
        <f t="shared" si="881"/>
        <v>24.710080285459412</v>
      </c>
      <c r="J2098" s="7">
        <f t="shared" si="881"/>
        <v>10.16949152542373</v>
      </c>
      <c r="K2098" s="7">
        <f t="shared" si="881"/>
        <v>3.9250669045495097</v>
      </c>
      <c r="L2098" s="7">
        <f t="shared" si="881"/>
        <v>1.8733273862622659</v>
      </c>
      <c r="M2098" s="7">
        <f t="shared" si="881"/>
        <v>4.2818911685994641</v>
      </c>
      <c r="N2098" s="7">
        <f t="shared" si="881"/>
        <v>3.2114183764495987</v>
      </c>
      <c r="O2098" s="7">
        <f t="shared" si="881"/>
        <v>22.836752899197148</v>
      </c>
      <c r="P2098" s="7">
        <f t="shared" si="881"/>
        <v>39.1614629794826</v>
      </c>
      <c r="Q2098" s="7">
        <f t="shared" si="881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6</v>
      </c>
      <c r="E2099" s="7">
        <f t="shared" ref="E2099:Q2099" si="882">E893/$Q893*100</f>
        <v>4.5310015898251192</v>
      </c>
      <c r="F2099" s="7">
        <f t="shared" si="882"/>
        <v>6.2003179650238476</v>
      </c>
      <c r="G2099" s="7">
        <f t="shared" si="882"/>
        <v>1.7488076311605723</v>
      </c>
      <c r="H2099" s="7">
        <f t="shared" si="882"/>
        <v>0.59618441971383151</v>
      </c>
      <c r="I2099" s="7">
        <f t="shared" si="882"/>
        <v>10.413354531001589</v>
      </c>
      <c r="J2099" s="7">
        <f t="shared" si="882"/>
        <v>4.5707472178060415</v>
      </c>
      <c r="K2099" s="7">
        <f t="shared" si="882"/>
        <v>1.629570747217806</v>
      </c>
      <c r="L2099" s="7">
        <f t="shared" si="882"/>
        <v>0.67567567567567566</v>
      </c>
      <c r="M2099" s="7">
        <f t="shared" si="882"/>
        <v>4.0540540540540544</v>
      </c>
      <c r="N2099" s="7">
        <f t="shared" si="882"/>
        <v>1.3116057233704292</v>
      </c>
      <c r="O2099" s="7">
        <f t="shared" si="882"/>
        <v>9.7774244833068362</v>
      </c>
      <c r="P2099" s="7">
        <f t="shared" si="882"/>
        <v>69.276629570747218</v>
      </c>
      <c r="Q2099" s="7">
        <f t="shared" si="882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7</v>
      </c>
      <c r="E2100" s="7">
        <f t="shared" ref="E2100:Q2100" si="883">E894/$Q894*100</f>
        <v>10.616987179487179</v>
      </c>
      <c r="F2100" s="7">
        <f t="shared" si="883"/>
        <v>6.4503205128205137</v>
      </c>
      <c r="G2100" s="7">
        <f t="shared" si="883"/>
        <v>2.5641025641025639</v>
      </c>
      <c r="H2100" s="7">
        <f t="shared" si="883"/>
        <v>1.0817307692307692</v>
      </c>
      <c r="I2100" s="7">
        <f t="shared" si="883"/>
        <v>10.536858974358974</v>
      </c>
      <c r="J2100" s="7">
        <f t="shared" si="883"/>
        <v>2.4439102564102564</v>
      </c>
      <c r="K2100" s="7">
        <f t="shared" si="883"/>
        <v>1.0817307692307692</v>
      </c>
      <c r="L2100" s="7">
        <f t="shared" si="883"/>
        <v>0.52083333333333326</v>
      </c>
      <c r="M2100" s="7">
        <f t="shared" si="883"/>
        <v>5.6089743589743595</v>
      </c>
      <c r="N2100" s="7">
        <f t="shared" si="883"/>
        <v>1.0016025641025641</v>
      </c>
      <c r="O2100" s="7">
        <f t="shared" si="883"/>
        <v>13.501602564102564</v>
      </c>
      <c r="P2100" s="7">
        <f t="shared" si="883"/>
        <v>63.902243589743591</v>
      </c>
      <c r="Q2100" s="7">
        <f t="shared" si="883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884">E895/$Q895*100</f>
        <v>7.5479233226837055</v>
      </c>
      <c r="F2101" s="7">
        <f t="shared" si="884"/>
        <v>6.369808306709265</v>
      </c>
      <c r="G2101" s="7">
        <f t="shared" si="884"/>
        <v>2.1365814696485623</v>
      </c>
      <c r="H2101" s="7">
        <f t="shared" si="884"/>
        <v>0.81869009584664543</v>
      </c>
      <c r="I2101" s="7">
        <f t="shared" si="884"/>
        <v>10.42332268370607</v>
      </c>
      <c r="J2101" s="7">
        <f t="shared" si="884"/>
        <v>3.5742811501597442</v>
      </c>
      <c r="K2101" s="7">
        <f t="shared" si="884"/>
        <v>1.2380191693290734</v>
      </c>
      <c r="L2101" s="7">
        <f t="shared" si="884"/>
        <v>0.67891373801916932</v>
      </c>
      <c r="M2101" s="7">
        <f t="shared" si="884"/>
        <v>4.8123003194888181</v>
      </c>
      <c r="N2101" s="7">
        <f t="shared" si="884"/>
        <v>1.1581469648562299</v>
      </c>
      <c r="O2101" s="7">
        <f t="shared" si="884"/>
        <v>11.501597444089457</v>
      </c>
      <c r="P2101" s="7">
        <f t="shared" si="884"/>
        <v>66.653354632587863</v>
      </c>
      <c r="Q2101" s="7">
        <f t="shared" si="884"/>
        <v>100</v>
      </c>
      <c r="R2101"/>
    </row>
    <row r="2102" spans="1:18" ht="14.25" x14ac:dyDescent="0.45">
      <c r="A2102" s="6">
        <v>886</v>
      </c>
      <c r="B2102" s="4" t="s">
        <v>109</v>
      </c>
      <c r="C2102" s="4" t="s">
        <v>5</v>
      </c>
      <c r="D2102" s="4" t="s">
        <v>6</v>
      </c>
      <c r="E2102" s="7">
        <f t="shared" ref="E2102:Q2102" si="885">E896/$Q896*100</f>
        <v>0</v>
      </c>
      <c r="F2102" s="7">
        <f t="shared" si="885"/>
        <v>4.1666666666666661</v>
      </c>
      <c r="G2102" s="7">
        <f t="shared" si="885"/>
        <v>0</v>
      </c>
      <c r="H2102" s="7">
        <f t="shared" si="885"/>
        <v>0</v>
      </c>
      <c r="I2102" s="7">
        <f t="shared" si="885"/>
        <v>0</v>
      </c>
      <c r="J2102" s="7">
        <f t="shared" si="885"/>
        <v>0</v>
      </c>
      <c r="K2102" s="7">
        <f t="shared" si="885"/>
        <v>0</v>
      </c>
      <c r="L2102" s="7">
        <f t="shared" si="885"/>
        <v>0</v>
      </c>
      <c r="M2102" s="7">
        <f t="shared" si="885"/>
        <v>0</v>
      </c>
      <c r="N2102" s="7">
        <f t="shared" si="885"/>
        <v>0</v>
      </c>
      <c r="O2102" s="7">
        <f t="shared" si="885"/>
        <v>3.2051282051282048</v>
      </c>
      <c r="P2102" s="7">
        <f t="shared" si="885"/>
        <v>91.34615384615384</v>
      </c>
      <c r="Q2102" s="7">
        <f t="shared" si="885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7</v>
      </c>
      <c r="E2103" s="7">
        <f t="shared" ref="E2103:Q2103" si="886">E897/$Q897*100</f>
        <v>0</v>
      </c>
      <c r="F2103" s="7">
        <f t="shared" si="886"/>
        <v>3.1578947368421053</v>
      </c>
      <c r="G2103" s="7">
        <f t="shared" si="886"/>
        <v>0</v>
      </c>
      <c r="H2103" s="7">
        <f t="shared" si="886"/>
        <v>0</v>
      </c>
      <c r="I2103" s="7">
        <f t="shared" si="886"/>
        <v>0</v>
      </c>
      <c r="J2103" s="7">
        <f t="shared" si="886"/>
        <v>0</v>
      </c>
      <c r="K2103" s="7">
        <f t="shared" si="886"/>
        <v>0</v>
      </c>
      <c r="L2103" s="7">
        <f t="shared" si="886"/>
        <v>0</v>
      </c>
      <c r="M2103" s="7">
        <f t="shared" si="886"/>
        <v>1.0526315789473684</v>
      </c>
      <c r="N2103" s="7">
        <f t="shared" si="886"/>
        <v>0</v>
      </c>
      <c r="O2103" s="7">
        <f t="shared" si="886"/>
        <v>2.1052631578947367</v>
      </c>
      <c r="P2103" s="7">
        <f t="shared" si="886"/>
        <v>93.684210526315795</v>
      </c>
      <c r="Q2103" s="7">
        <f t="shared" si="886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887">E898/$Q898*100</f>
        <v>0</v>
      </c>
      <c r="F2104" s="7">
        <f t="shared" si="887"/>
        <v>4.2016806722689077</v>
      </c>
      <c r="G2104" s="7">
        <f t="shared" si="887"/>
        <v>0</v>
      </c>
      <c r="H2104" s="7">
        <f t="shared" si="887"/>
        <v>0</v>
      </c>
      <c r="I2104" s="7">
        <f t="shared" si="887"/>
        <v>0</v>
      </c>
      <c r="J2104" s="7">
        <f t="shared" si="887"/>
        <v>0</v>
      </c>
      <c r="K2104" s="7">
        <f t="shared" si="887"/>
        <v>0</v>
      </c>
      <c r="L2104" s="7">
        <f t="shared" si="887"/>
        <v>0</v>
      </c>
      <c r="M2104" s="7">
        <f t="shared" si="887"/>
        <v>0</v>
      </c>
      <c r="N2104" s="7">
        <f t="shared" si="887"/>
        <v>0</v>
      </c>
      <c r="O2104" s="7">
        <f t="shared" si="887"/>
        <v>2.3529411764705883</v>
      </c>
      <c r="P2104" s="7">
        <f t="shared" si="887"/>
        <v>92.605042016806721</v>
      </c>
      <c r="Q2104" s="7">
        <f t="shared" si="887"/>
        <v>100</v>
      </c>
      <c r="R2104"/>
    </row>
    <row r="2105" spans="1:18" ht="14.25" x14ac:dyDescent="0.45">
      <c r="A2105" s="6">
        <v>889</v>
      </c>
      <c r="B2105" s="4"/>
      <c r="C2105" s="4" t="s">
        <v>8</v>
      </c>
      <c r="D2105" s="4" t="s">
        <v>6</v>
      </c>
      <c r="E2105" s="7">
        <f t="shared" ref="E2105:Q2105" si="888">E899/$Q899*100</f>
        <v>0</v>
      </c>
      <c r="F2105" s="7">
        <f t="shared" si="888"/>
        <v>3.1315240083507305</v>
      </c>
      <c r="G2105" s="7">
        <f t="shared" si="888"/>
        <v>0</v>
      </c>
      <c r="H2105" s="7">
        <f t="shared" si="888"/>
        <v>0</v>
      </c>
      <c r="I2105" s="7">
        <f t="shared" si="888"/>
        <v>1.0438413361169103</v>
      </c>
      <c r="J2105" s="7">
        <f t="shared" si="888"/>
        <v>0</v>
      </c>
      <c r="K2105" s="7">
        <f t="shared" si="888"/>
        <v>0</v>
      </c>
      <c r="L2105" s="7">
        <f t="shared" si="888"/>
        <v>0</v>
      </c>
      <c r="M2105" s="7">
        <f t="shared" si="888"/>
        <v>1.8789144050104383</v>
      </c>
      <c r="N2105" s="7">
        <f t="shared" si="888"/>
        <v>0</v>
      </c>
      <c r="O2105" s="7">
        <f t="shared" si="888"/>
        <v>1.2526096033402923</v>
      </c>
      <c r="P2105" s="7">
        <f t="shared" si="888"/>
        <v>92.693110647181626</v>
      </c>
      <c r="Q2105" s="7">
        <f t="shared" si="888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7</v>
      </c>
      <c r="E2106" s="7">
        <f t="shared" ref="E2106:Q2106" si="889">E900/$Q900*100</f>
        <v>0.64620355411954766</v>
      </c>
      <c r="F2106" s="7">
        <f t="shared" si="889"/>
        <v>4.523424878836833</v>
      </c>
      <c r="G2106" s="7">
        <f t="shared" si="889"/>
        <v>0</v>
      </c>
      <c r="H2106" s="7">
        <f t="shared" si="889"/>
        <v>0</v>
      </c>
      <c r="I2106" s="7">
        <f t="shared" si="889"/>
        <v>0.64620355411954766</v>
      </c>
      <c r="J2106" s="7">
        <f t="shared" si="889"/>
        <v>0</v>
      </c>
      <c r="K2106" s="7">
        <f t="shared" si="889"/>
        <v>0</v>
      </c>
      <c r="L2106" s="7">
        <f t="shared" si="889"/>
        <v>0</v>
      </c>
      <c r="M2106" s="7">
        <f t="shared" si="889"/>
        <v>3.877221324717286</v>
      </c>
      <c r="N2106" s="7">
        <f t="shared" si="889"/>
        <v>0</v>
      </c>
      <c r="O2106" s="7">
        <f t="shared" si="889"/>
        <v>3.3925686591276252</v>
      </c>
      <c r="P2106" s="7">
        <f t="shared" si="889"/>
        <v>88.852988691437801</v>
      </c>
      <c r="Q2106" s="7">
        <f t="shared" si="889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890">E901/$Q901*100</f>
        <v>0.36396724294813471</v>
      </c>
      <c r="F2107" s="7">
        <f t="shared" si="890"/>
        <v>3.6396724294813465</v>
      </c>
      <c r="G2107" s="7">
        <f t="shared" si="890"/>
        <v>0</v>
      </c>
      <c r="H2107" s="7">
        <f t="shared" si="890"/>
        <v>0</v>
      </c>
      <c r="I2107" s="7">
        <f t="shared" si="890"/>
        <v>0.81892629663330307</v>
      </c>
      <c r="J2107" s="7">
        <f t="shared" si="890"/>
        <v>0.45495905368516831</v>
      </c>
      <c r="K2107" s="7">
        <f t="shared" si="890"/>
        <v>0</v>
      </c>
      <c r="L2107" s="7">
        <f t="shared" si="890"/>
        <v>0</v>
      </c>
      <c r="M2107" s="7">
        <f t="shared" si="890"/>
        <v>2.547770700636943</v>
      </c>
      <c r="N2107" s="7">
        <f t="shared" si="890"/>
        <v>0</v>
      </c>
      <c r="O2107" s="7">
        <f t="shared" si="890"/>
        <v>2.6387625113739763</v>
      </c>
      <c r="P2107" s="7">
        <f t="shared" si="890"/>
        <v>90.172884440400367</v>
      </c>
      <c r="Q2107" s="7">
        <f t="shared" si="890"/>
        <v>100</v>
      </c>
      <c r="R2107"/>
    </row>
    <row r="2108" spans="1:18" ht="14.25" x14ac:dyDescent="0.45">
      <c r="A2108" s="6">
        <v>892</v>
      </c>
      <c r="B2108" s="4"/>
      <c r="C2108" s="4" t="s">
        <v>9</v>
      </c>
      <c r="D2108" s="4" t="s">
        <v>6</v>
      </c>
      <c r="E2108" s="7">
        <f t="shared" ref="E2108:Q2108" si="891">E902/$Q902*100</f>
        <v>1.2403100775193798</v>
      </c>
      <c r="F2108" s="7">
        <f t="shared" si="891"/>
        <v>4.8062015503875966</v>
      </c>
      <c r="G2108" s="7">
        <f t="shared" si="891"/>
        <v>0.62015503875968991</v>
      </c>
      <c r="H2108" s="7">
        <f t="shared" si="891"/>
        <v>0</v>
      </c>
      <c r="I2108" s="7">
        <f t="shared" si="891"/>
        <v>3.7209302325581395</v>
      </c>
      <c r="J2108" s="7">
        <f t="shared" si="891"/>
        <v>1.5503875968992249</v>
      </c>
      <c r="K2108" s="7">
        <f t="shared" si="891"/>
        <v>0.23255813953488372</v>
      </c>
      <c r="L2108" s="7">
        <f t="shared" si="891"/>
        <v>0.31007751937984496</v>
      </c>
      <c r="M2108" s="7">
        <f t="shared" si="891"/>
        <v>3.5658914728682172</v>
      </c>
      <c r="N2108" s="7">
        <f t="shared" si="891"/>
        <v>0</v>
      </c>
      <c r="O2108" s="7">
        <f t="shared" si="891"/>
        <v>4.4186046511627906</v>
      </c>
      <c r="P2108" s="7">
        <f t="shared" si="891"/>
        <v>82.403100775193792</v>
      </c>
      <c r="Q2108" s="7">
        <f t="shared" si="891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7</v>
      </c>
      <c r="E2109" s="7">
        <f t="shared" ref="E2109:Q2109" si="892">E903/$Q903*100</f>
        <v>3.4172661870503598</v>
      </c>
      <c r="F2109" s="7">
        <f t="shared" si="892"/>
        <v>4.5563549160671464</v>
      </c>
      <c r="G2109" s="7">
        <f t="shared" si="892"/>
        <v>1.1990407673860912</v>
      </c>
      <c r="H2109" s="7">
        <f t="shared" si="892"/>
        <v>0</v>
      </c>
      <c r="I2109" s="7">
        <f t="shared" si="892"/>
        <v>2.6978417266187051</v>
      </c>
      <c r="J2109" s="7">
        <f t="shared" si="892"/>
        <v>0.29976019184652281</v>
      </c>
      <c r="K2109" s="7">
        <f t="shared" si="892"/>
        <v>0.35971223021582738</v>
      </c>
      <c r="L2109" s="7">
        <f t="shared" si="892"/>
        <v>0</v>
      </c>
      <c r="M2109" s="7">
        <f t="shared" si="892"/>
        <v>3.8968824940047964</v>
      </c>
      <c r="N2109" s="7">
        <f t="shared" si="892"/>
        <v>0.23980815347721821</v>
      </c>
      <c r="O2109" s="7">
        <f t="shared" si="892"/>
        <v>5.0359712230215825</v>
      </c>
      <c r="P2109" s="7">
        <f t="shared" si="892"/>
        <v>83.752997601918466</v>
      </c>
      <c r="Q2109" s="7">
        <f t="shared" si="892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893">E904/$Q904*100</f>
        <v>2.6101694915254239</v>
      </c>
      <c r="F2110" s="7">
        <f t="shared" si="893"/>
        <v>4.8135593220338979</v>
      </c>
      <c r="G2110" s="7">
        <f t="shared" si="893"/>
        <v>0.9152542372881356</v>
      </c>
      <c r="H2110" s="7">
        <f t="shared" si="893"/>
        <v>0</v>
      </c>
      <c r="I2110" s="7">
        <f t="shared" si="893"/>
        <v>3.0169491525423728</v>
      </c>
      <c r="J2110" s="7">
        <f t="shared" si="893"/>
        <v>0.98305084745762705</v>
      </c>
      <c r="K2110" s="7">
        <f t="shared" si="893"/>
        <v>0.16949152542372881</v>
      </c>
      <c r="L2110" s="7">
        <f t="shared" si="893"/>
        <v>0.23728813559322032</v>
      </c>
      <c r="M2110" s="7">
        <f t="shared" si="893"/>
        <v>3.7627118644067794</v>
      </c>
      <c r="N2110" s="7">
        <f t="shared" si="893"/>
        <v>0.10169491525423729</v>
      </c>
      <c r="O2110" s="7">
        <f t="shared" si="893"/>
        <v>4.6779661016949152</v>
      </c>
      <c r="P2110" s="7">
        <f t="shared" si="893"/>
        <v>83.288135593220332</v>
      </c>
      <c r="Q2110" s="7">
        <f t="shared" si="893"/>
        <v>100</v>
      </c>
      <c r="R2110"/>
    </row>
    <row r="2111" spans="1:18" ht="14.25" x14ac:dyDescent="0.45">
      <c r="A2111" s="6">
        <v>895</v>
      </c>
      <c r="B2111" s="4"/>
      <c r="C2111" s="4" t="s">
        <v>10</v>
      </c>
      <c r="D2111" s="4" t="s">
        <v>6</v>
      </c>
      <c r="E2111" s="7">
        <f t="shared" ref="E2111:Q2111" si="894">E905/$Q905*100</f>
        <v>25.157232704402517</v>
      </c>
      <c r="F2111" s="7">
        <f t="shared" si="894"/>
        <v>8.8050314465408803</v>
      </c>
      <c r="G2111" s="7">
        <f t="shared" si="894"/>
        <v>8.8050314465408803</v>
      </c>
      <c r="H2111" s="7">
        <f t="shared" si="894"/>
        <v>0</v>
      </c>
      <c r="I2111" s="7">
        <f t="shared" si="894"/>
        <v>25.157232704402517</v>
      </c>
      <c r="J2111" s="7">
        <f t="shared" si="894"/>
        <v>20.125786163522015</v>
      </c>
      <c r="K2111" s="7">
        <f t="shared" si="894"/>
        <v>1.8867924528301887</v>
      </c>
      <c r="L2111" s="7">
        <f t="shared" si="894"/>
        <v>3.7735849056603774</v>
      </c>
      <c r="M2111" s="7">
        <f t="shared" si="894"/>
        <v>6.2893081761006293</v>
      </c>
      <c r="N2111" s="7">
        <f t="shared" si="894"/>
        <v>2.5157232704402519</v>
      </c>
      <c r="O2111" s="7">
        <f t="shared" si="894"/>
        <v>11.949685534591195</v>
      </c>
      <c r="P2111" s="7">
        <f t="shared" si="894"/>
        <v>30.817610062893081</v>
      </c>
      <c r="Q2111" s="7">
        <f t="shared" si="894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7</v>
      </c>
      <c r="E2112" s="7">
        <f t="shared" ref="E2112:Q2112" si="895">E906/$Q906*100</f>
        <v>37.297297297297298</v>
      </c>
      <c r="F2112" s="7">
        <f t="shared" si="895"/>
        <v>10.810810810810811</v>
      </c>
      <c r="G2112" s="7">
        <f t="shared" si="895"/>
        <v>10.27027027027027</v>
      </c>
      <c r="H2112" s="7">
        <f t="shared" si="895"/>
        <v>2.1621621621621623</v>
      </c>
      <c r="I2112" s="7">
        <f t="shared" si="895"/>
        <v>15.675675675675677</v>
      </c>
      <c r="J2112" s="7">
        <f t="shared" si="895"/>
        <v>9.7297297297297298</v>
      </c>
      <c r="K2112" s="7">
        <f t="shared" si="895"/>
        <v>3.2432432432432434</v>
      </c>
      <c r="L2112" s="7">
        <f t="shared" si="895"/>
        <v>2.1621621621621623</v>
      </c>
      <c r="M2112" s="7">
        <f t="shared" si="895"/>
        <v>9.1891891891891895</v>
      </c>
      <c r="N2112" s="7">
        <f t="shared" si="895"/>
        <v>2.1621621621621623</v>
      </c>
      <c r="O2112" s="7">
        <f t="shared" si="895"/>
        <v>16.216216216216218</v>
      </c>
      <c r="P2112" s="7">
        <f t="shared" si="895"/>
        <v>30.810810810810814</v>
      </c>
      <c r="Q2112" s="7">
        <f t="shared" si="895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896">E907/$Q907*100</f>
        <v>31.395348837209301</v>
      </c>
      <c r="F2113" s="7">
        <f t="shared" si="896"/>
        <v>10.174418604651162</v>
      </c>
      <c r="G2113" s="7">
        <f t="shared" si="896"/>
        <v>8.1395348837209305</v>
      </c>
      <c r="H2113" s="7">
        <f t="shared" si="896"/>
        <v>1.7441860465116279</v>
      </c>
      <c r="I2113" s="7">
        <f t="shared" si="896"/>
        <v>18.604651162790699</v>
      </c>
      <c r="J2113" s="7">
        <f t="shared" si="896"/>
        <v>15.988372093023257</v>
      </c>
      <c r="K2113" s="7">
        <f t="shared" si="896"/>
        <v>3.7790697674418601</v>
      </c>
      <c r="L2113" s="7">
        <f t="shared" si="896"/>
        <v>2.0348837209302326</v>
      </c>
      <c r="M2113" s="7">
        <f t="shared" si="896"/>
        <v>6.9767441860465116</v>
      </c>
      <c r="N2113" s="7">
        <f t="shared" si="896"/>
        <v>2.0348837209302326</v>
      </c>
      <c r="O2113" s="7">
        <f t="shared" si="896"/>
        <v>14.534883720930234</v>
      </c>
      <c r="P2113" s="7">
        <f t="shared" si="896"/>
        <v>31.395348837209301</v>
      </c>
      <c r="Q2113" s="7">
        <f t="shared" si="896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6</v>
      </c>
      <c r="E2114" s="7">
        <f t="shared" ref="E2114:Q2114" si="897">E908/$Q908*100</f>
        <v>2.7305282005371532</v>
      </c>
      <c r="F2114" s="7">
        <f t="shared" si="897"/>
        <v>4.9686660698299017</v>
      </c>
      <c r="G2114" s="7">
        <f t="shared" si="897"/>
        <v>0.94001790510295435</v>
      </c>
      <c r="H2114" s="7">
        <f t="shared" si="897"/>
        <v>0</v>
      </c>
      <c r="I2114" s="7">
        <f t="shared" si="897"/>
        <v>3.9838854073410923</v>
      </c>
      <c r="J2114" s="7">
        <f t="shared" si="897"/>
        <v>2.5067144136078783</v>
      </c>
      <c r="K2114" s="7">
        <f t="shared" si="897"/>
        <v>0.49239033124440468</v>
      </c>
      <c r="L2114" s="7">
        <f t="shared" si="897"/>
        <v>0.58191584601611457</v>
      </c>
      <c r="M2114" s="7">
        <f t="shared" si="897"/>
        <v>2.820053715308863</v>
      </c>
      <c r="N2114" s="7">
        <f t="shared" si="897"/>
        <v>0.22381378692927484</v>
      </c>
      <c r="O2114" s="7">
        <f t="shared" si="897"/>
        <v>3.9838854073410923</v>
      </c>
      <c r="P2114" s="7">
        <f t="shared" si="897"/>
        <v>82.408236347358994</v>
      </c>
      <c r="Q2114" s="7">
        <f t="shared" si="897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7</v>
      </c>
      <c r="E2115" s="7">
        <f t="shared" ref="E2115:Q2115" si="898">E909/$Q909*100</f>
        <v>4.7584453323646931</v>
      </c>
      <c r="F2115" s="7">
        <f t="shared" si="898"/>
        <v>4.831093352706139</v>
      </c>
      <c r="G2115" s="7">
        <f t="shared" si="898"/>
        <v>1.3439883763167455</v>
      </c>
      <c r="H2115" s="7">
        <f t="shared" si="898"/>
        <v>0.1452960406828914</v>
      </c>
      <c r="I2115" s="7">
        <f t="shared" si="898"/>
        <v>2.7243007628042135</v>
      </c>
      <c r="J2115" s="7">
        <f t="shared" si="898"/>
        <v>0.98074827460951697</v>
      </c>
      <c r="K2115" s="7">
        <f t="shared" si="898"/>
        <v>0.39956411187795132</v>
      </c>
      <c r="L2115" s="7">
        <f t="shared" si="898"/>
        <v>0.36324010170722848</v>
      </c>
      <c r="M2115" s="7">
        <f t="shared" si="898"/>
        <v>3.9593171086087904</v>
      </c>
      <c r="N2115" s="7">
        <f t="shared" si="898"/>
        <v>0.32691609153650564</v>
      </c>
      <c r="O2115" s="7">
        <f t="shared" si="898"/>
        <v>5.1216854340719218</v>
      </c>
      <c r="P2115" s="7">
        <f t="shared" si="898"/>
        <v>82.273883036687252</v>
      </c>
      <c r="Q2115" s="7">
        <f t="shared" si="898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899">E910/$Q910*100</f>
        <v>3.7682902385247545</v>
      </c>
      <c r="F2116" s="7">
        <f t="shared" si="899"/>
        <v>4.8907596712768093</v>
      </c>
      <c r="G2116" s="7">
        <f t="shared" si="899"/>
        <v>1.2026458208057726</v>
      </c>
      <c r="H2116" s="7">
        <f t="shared" si="899"/>
        <v>0.12026458208057728</v>
      </c>
      <c r="I2116" s="7">
        <f t="shared" si="899"/>
        <v>3.4074964922830229</v>
      </c>
      <c r="J2116" s="7">
        <f t="shared" si="899"/>
        <v>1.7037482461415114</v>
      </c>
      <c r="K2116" s="7">
        <f t="shared" si="899"/>
        <v>0.34074964922830231</v>
      </c>
      <c r="L2116" s="7">
        <f t="shared" si="899"/>
        <v>0.40088194026859092</v>
      </c>
      <c r="M2116" s="7">
        <f t="shared" si="899"/>
        <v>3.3473642012427343</v>
      </c>
      <c r="N2116" s="7">
        <f t="shared" si="899"/>
        <v>0.24052916416115455</v>
      </c>
      <c r="O2116" s="7">
        <f t="shared" si="899"/>
        <v>4.6502305071156549</v>
      </c>
      <c r="P2116" s="7">
        <f t="shared" si="899"/>
        <v>82.260974143114851</v>
      </c>
      <c r="Q2116" s="7">
        <f t="shared" si="899"/>
        <v>100</v>
      </c>
      <c r="R2116"/>
    </row>
    <row r="2117" spans="1:18" ht="14.25" x14ac:dyDescent="0.45">
      <c r="A2117" s="6">
        <v>901</v>
      </c>
      <c r="B2117" s="4" t="s">
        <v>110</v>
      </c>
      <c r="C2117" s="4" t="s">
        <v>5</v>
      </c>
      <c r="D2117" s="4" t="s">
        <v>6</v>
      </c>
      <c r="E2117" s="7">
        <f t="shared" ref="E2117:Q2117" si="900">E911/$Q911*100</f>
        <v>0</v>
      </c>
      <c r="F2117" s="7">
        <f t="shared" si="900"/>
        <v>28.125</v>
      </c>
      <c r="G2117" s="7">
        <f t="shared" si="900"/>
        <v>0</v>
      </c>
      <c r="H2117" s="7">
        <f t="shared" si="900"/>
        <v>0</v>
      </c>
      <c r="I2117" s="7">
        <f t="shared" si="900"/>
        <v>0</v>
      </c>
      <c r="J2117" s="7">
        <f t="shared" si="900"/>
        <v>0</v>
      </c>
      <c r="K2117" s="7">
        <f t="shared" si="900"/>
        <v>0</v>
      </c>
      <c r="L2117" s="7">
        <f t="shared" si="900"/>
        <v>0</v>
      </c>
      <c r="M2117" s="7">
        <f t="shared" si="900"/>
        <v>0</v>
      </c>
      <c r="N2117" s="7">
        <f t="shared" si="900"/>
        <v>0</v>
      </c>
      <c r="O2117" s="7">
        <f t="shared" si="900"/>
        <v>6.25</v>
      </c>
      <c r="P2117" s="7">
        <f t="shared" si="900"/>
        <v>73.4375</v>
      </c>
      <c r="Q2117" s="7">
        <f t="shared" si="900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7</v>
      </c>
      <c r="E2118" s="7">
        <f t="shared" ref="E2118:Q2118" si="901">E912/$Q912*100</f>
        <v>0</v>
      </c>
      <c r="F2118" s="7">
        <f t="shared" si="901"/>
        <v>0</v>
      </c>
      <c r="G2118" s="7">
        <f t="shared" si="901"/>
        <v>0</v>
      </c>
      <c r="H2118" s="7">
        <f t="shared" si="901"/>
        <v>0</v>
      </c>
      <c r="I2118" s="7">
        <f t="shared" si="901"/>
        <v>0</v>
      </c>
      <c r="J2118" s="7">
        <f t="shared" si="901"/>
        <v>0</v>
      </c>
      <c r="K2118" s="7">
        <f t="shared" si="901"/>
        <v>0</v>
      </c>
      <c r="L2118" s="7">
        <f t="shared" si="901"/>
        <v>0</v>
      </c>
      <c r="M2118" s="7">
        <f t="shared" si="901"/>
        <v>0</v>
      </c>
      <c r="N2118" s="7">
        <f t="shared" si="901"/>
        <v>0</v>
      </c>
      <c r="O2118" s="7">
        <f t="shared" si="901"/>
        <v>0</v>
      </c>
      <c r="P2118" s="7">
        <f t="shared" si="901"/>
        <v>97.959183673469383</v>
      </c>
      <c r="Q2118" s="7">
        <f t="shared" si="901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02">E913/$Q913*100</f>
        <v>0</v>
      </c>
      <c r="F2119" s="7">
        <f t="shared" si="902"/>
        <v>16.101694915254235</v>
      </c>
      <c r="G2119" s="7">
        <f t="shared" si="902"/>
        <v>0</v>
      </c>
      <c r="H2119" s="7">
        <f t="shared" si="902"/>
        <v>0</v>
      </c>
      <c r="I2119" s="7">
        <f t="shared" si="902"/>
        <v>0</v>
      </c>
      <c r="J2119" s="7">
        <f t="shared" si="902"/>
        <v>0</v>
      </c>
      <c r="K2119" s="7">
        <f t="shared" si="902"/>
        <v>0</v>
      </c>
      <c r="L2119" s="7">
        <f t="shared" si="902"/>
        <v>0</v>
      </c>
      <c r="M2119" s="7">
        <f t="shared" si="902"/>
        <v>2.5423728813559325</v>
      </c>
      <c r="N2119" s="7">
        <f t="shared" si="902"/>
        <v>0</v>
      </c>
      <c r="O2119" s="7">
        <f t="shared" si="902"/>
        <v>5.9322033898305087</v>
      </c>
      <c r="P2119" s="7">
        <f t="shared" si="902"/>
        <v>77.118644067796609</v>
      </c>
      <c r="Q2119" s="7">
        <f t="shared" si="902"/>
        <v>100</v>
      </c>
      <c r="R2119"/>
    </row>
    <row r="2120" spans="1:18" ht="14.25" x14ac:dyDescent="0.45">
      <c r="A2120" s="6">
        <v>904</v>
      </c>
      <c r="B2120" s="4"/>
      <c r="C2120" s="4" t="s">
        <v>8</v>
      </c>
      <c r="D2120" s="4" t="s">
        <v>6</v>
      </c>
      <c r="E2120" s="7">
        <f t="shared" ref="E2120:Q2120" si="903">E914/$Q914*100</f>
        <v>0</v>
      </c>
      <c r="F2120" s="7">
        <f t="shared" si="903"/>
        <v>11.363636363636363</v>
      </c>
      <c r="G2120" s="7">
        <f t="shared" si="903"/>
        <v>0</v>
      </c>
      <c r="H2120" s="7">
        <f t="shared" si="903"/>
        <v>0</v>
      </c>
      <c r="I2120" s="7">
        <f t="shared" si="903"/>
        <v>0</v>
      </c>
      <c r="J2120" s="7">
        <f t="shared" si="903"/>
        <v>0</v>
      </c>
      <c r="K2120" s="7">
        <f t="shared" si="903"/>
        <v>0</v>
      </c>
      <c r="L2120" s="7">
        <f t="shared" si="903"/>
        <v>0</v>
      </c>
      <c r="M2120" s="7">
        <f t="shared" si="903"/>
        <v>15.909090909090908</v>
      </c>
      <c r="N2120" s="7">
        <f t="shared" si="903"/>
        <v>0</v>
      </c>
      <c r="O2120" s="7">
        <f t="shared" si="903"/>
        <v>11.363636363636363</v>
      </c>
      <c r="P2120" s="7">
        <f t="shared" si="903"/>
        <v>79.545454545454547</v>
      </c>
      <c r="Q2120" s="7">
        <f t="shared" si="903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7</v>
      </c>
      <c r="E2121" s="7">
        <f t="shared" ref="E2121:Q2121" si="904">E915/$Q915*100</f>
        <v>0</v>
      </c>
      <c r="F2121" s="7">
        <f t="shared" si="904"/>
        <v>13.186813186813188</v>
      </c>
      <c r="G2121" s="7">
        <f t="shared" si="904"/>
        <v>0</v>
      </c>
      <c r="H2121" s="7">
        <f t="shared" si="904"/>
        <v>0</v>
      </c>
      <c r="I2121" s="7">
        <f t="shared" si="904"/>
        <v>0</v>
      </c>
      <c r="J2121" s="7">
        <f t="shared" si="904"/>
        <v>0</v>
      </c>
      <c r="K2121" s="7">
        <f t="shared" si="904"/>
        <v>0</v>
      </c>
      <c r="L2121" s="7">
        <f t="shared" si="904"/>
        <v>0</v>
      </c>
      <c r="M2121" s="7">
        <f t="shared" si="904"/>
        <v>20.87912087912088</v>
      </c>
      <c r="N2121" s="7">
        <f t="shared" si="904"/>
        <v>0</v>
      </c>
      <c r="O2121" s="7">
        <f t="shared" si="904"/>
        <v>7.6923076923076925</v>
      </c>
      <c r="P2121" s="7">
        <f t="shared" si="904"/>
        <v>59.340659340659343</v>
      </c>
      <c r="Q2121" s="7">
        <f t="shared" si="904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05">E916/$Q916*100</f>
        <v>0</v>
      </c>
      <c r="F2122" s="7">
        <f t="shared" si="905"/>
        <v>12.777777777777777</v>
      </c>
      <c r="G2122" s="7">
        <f t="shared" si="905"/>
        <v>0</v>
      </c>
      <c r="H2122" s="7">
        <f t="shared" si="905"/>
        <v>0</v>
      </c>
      <c r="I2122" s="7">
        <f t="shared" si="905"/>
        <v>0</v>
      </c>
      <c r="J2122" s="7">
        <f t="shared" si="905"/>
        <v>0</v>
      </c>
      <c r="K2122" s="7">
        <f t="shared" si="905"/>
        <v>0</v>
      </c>
      <c r="L2122" s="7">
        <f t="shared" si="905"/>
        <v>0</v>
      </c>
      <c r="M2122" s="7">
        <f t="shared" si="905"/>
        <v>14.444444444444443</v>
      </c>
      <c r="N2122" s="7">
        <f t="shared" si="905"/>
        <v>0</v>
      </c>
      <c r="O2122" s="7">
        <f t="shared" si="905"/>
        <v>7.2222222222222214</v>
      </c>
      <c r="P2122" s="7">
        <f t="shared" si="905"/>
        <v>71.666666666666671</v>
      </c>
      <c r="Q2122" s="7">
        <f t="shared" si="905"/>
        <v>100</v>
      </c>
      <c r="R2122"/>
    </row>
    <row r="2123" spans="1:18" ht="14.25" x14ac:dyDescent="0.45">
      <c r="A2123" s="6">
        <v>907</v>
      </c>
      <c r="B2123" s="4"/>
      <c r="C2123" s="4" t="s">
        <v>9</v>
      </c>
      <c r="D2123" s="4" t="s">
        <v>6</v>
      </c>
      <c r="E2123" s="7">
        <f t="shared" ref="E2123:Q2123" si="906">E917/$Q917*100</f>
        <v>6.7613252197430693</v>
      </c>
      <c r="F2123" s="7">
        <f t="shared" si="906"/>
        <v>8.7897227856659903</v>
      </c>
      <c r="G2123" s="7">
        <f t="shared" si="906"/>
        <v>2.7045300878972278</v>
      </c>
      <c r="H2123" s="7">
        <f t="shared" si="906"/>
        <v>0</v>
      </c>
      <c r="I2123" s="7">
        <f t="shared" si="906"/>
        <v>4.6653144016227177</v>
      </c>
      <c r="J2123" s="7">
        <f t="shared" si="906"/>
        <v>4.4624746450304258</v>
      </c>
      <c r="K2123" s="7">
        <f t="shared" si="906"/>
        <v>0.47329276538201487</v>
      </c>
      <c r="L2123" s="7">
        <f t="shared" si="906"/>
        <v>1.2170385395537524</v>
      </c>
      <c r="M2123" s="7">
        <f t="shared" si="906"/>
        <v>10.344827586206897</v>
      </c>
      <c r="N2123" s="7">
        <f t="shared" si="906"/>
        <v>0.94658553076402974</v>
      </c>
      <c r="O2123" s="7">
        <f t="shared" si="906"/>
        <v>8.1812035158891145</v>
      </c>
      <c r="P2123" s="7">
        <f t="shared" si="906"/>
        <v>64.570655848546309</v>
      </c>
      <c r="Q2123" s="7">
        <f t="shared" si="906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7</v>
      </c>
      <c r="E2124" s="7">
        <f t="shared" ref="E2124:Q2124" si="907">E918/$Q918*100</f>
        <v>12.283464566929133</v>
      </c>
      <c r="F2124" s="7">
        <f t="shared" si="907"/>
        <v>11.889763779527559</v>
      </c>
      <c r="G2124" s="7">
        <f t="shared" si="907"/>
        <v>3.5433070866141732</v>
      </c>
      <c r="H2124" s="7">
        <f t="shared" si="907"/>
        <v>0</v>
      </c>
      <c r="I2124" s="7">
        <f t="shared" si="907"/>
        <v>4.409448818897638</v>
      </c>
      <c r="J2124" s="7">
        <f t="shared" si="907"/>
        <v>1.4960629921259843</v>
      </c>
      <c r="K2124" s="7">
        <f t="shared" si="907"/>
        <v>0.55118110236220474</v>
      </c>
      <c r="L2124" s="7">
        <f t="shared" si="907"/>
        <v>1.0236220472440944</v>
      </c>
      <c r="M2124" s="7">
        <f t="shared" si="907"/>
        <v>14.645669291338583</v>
      </c>
      <c r="N2124" s="7">
        <f t="shared" si="907"/>
        <v>0.70866141732283461</v>
      </c>
      <c r="O2124" s="7">
        <f t="shared" si="907"/>
        <v>12.913385826771654</v>
      </c>
      <c r="P2124" s="7">
        <f t="shared" si="907"/>
        <v>58.582677165354333</v>
      </c>
      <c r="Q2124" s="7">
        <f t="shared" si="907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08">E919/$Q919*100</f>
        <v>9.1173265528514342</v>
      </c>
      <c r="F2125" s="7">
        <f t="shared" si="908"/>
        <v>10.170722847802399</v>
      </c>
      <c r="G2125" s="7">
        <f t="shared" si="908"/>
        <v>3.1965128950236106</v>
      </c>
      <c r="H2125" s="7">
        <f t="shared" si="908"/>
        <v>0</v>
      </c>
      <c r="I2125" s="7">
        <f t="shared" si="908"/>
        <v>4.6131492916818013</v>
      </c>
      <c r="J2125" s="7">
        <f t="shared" si="908"/>
        <v>3.0148928441699963</v>
      </c>
      <c r="K2125" s="7">
        <f t="shared" si="908"/>
        <v>0.54486015256084275</v>
      </c>
      <c r="L2125" s="7">
        <f t="shared" si="908"/>
        <v>1.2350163458045769</v>
      </c>
      <c r="M2125" s="7">
        <f t="shared" si="908"/>
        <v>12.313839447875045</v>
      </c>
      <c r="N2125" s="7">
        <f t="shared" si="908"/>
        <v>0.83545223392662549</v>
      </c>
      <c r="O2125" s="7">
        <f t="shared" si="908"/>
        <v>10.279694878314565</v>
      </c>
      <c r="P2125" s="7">
        <f t="shared" si="908"/>
        <v>61.896113330911732</v>
      </c>
      <c r="Q2125" s="7">
        <f t="shared" si="908"/>
        <v>100</v>
      </c>
      <c r="R2125"/>
    </row>
    <row r="2126" spans="1:18" ht="14.25" x14ac:dyDescent="0.45">
      <c r="A2126" s="6">
        <v>910</v>
      </c>
      <c r="B2126" s="4"/>
      <c r="C2126" s="4" t="s">
        <v>10</v>
      </c>
      <c r="D2126" s="4" t="s">
        <v>6</v>
      </c>
      <c r="E2126" s="7">
        <f t="shared" ref="E2126:Q2126" si="909">E920/$Q920*100</f>
        <v>24.883177570093459</v>
      </c>
      <c r="F2126" s="7">
        <f t="shared" si="909"/>
        <v>7.593457943925233</v>
      </c>
      <c r="G2126" s="7">
        <f t="shared" si="909"/>
        <v>13.084112149532709</v>
      </c>
      <c r="H2126" s="7">
        <f t="shared" si="909"/>
        <v>3.1542056074766354</v>
      </c>
      <c r="I2126" s="7">
        <f t="shared" si="909"/>
        <v>18.808411214953271</v>
      </c>
      <c r="J2126" s="7">
        <f t="shared" si="909"/>
        <v>25.817757009345794</v>
      </c>
      <c r="K2126" s="7">
        <f t="shared" si="909"/>
        <v>3.5046728971962615</v>
      </c>
      <c r="L2126" s="7">
        <f t="shared" si="909"/>
        <v>8.9953271028037385</v>
      </c>
      <c r="M2126" s="7">
        <f t="shared" si="909"/>
        <v>8.4112149532710276</v>
      </c>
      <c r="N2126" s="7">
        <f t="shared" si="909"/>
        <v>5.1401869158878499</v>
      </c>
      <c r="O2126" s="7">
        <f t="shared" si="909"/>
        <v>16.004672897196262</v>
      </c>
      <c r="P2126" s="7">
        <f t="shared" si="909"/>
        <v>29.906542056074763</v>
      </c>
      <c r="Q2126" s="7">
        <f t="shared" si="909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7</v>
      </c>
      <c r="E2127" s="7">
        <f t="shared" ref="E2127:Q2127" si="910">E921/$Q921*100</f>
        <v>41.469194312796212</v>
      </c>
      <c r="F2127" s="7">
        <f t="shared" si="910"/>
        <v>13.388625592417061</v>
      </c>
      <c r="G2127" s="7">
        <f t="shared" si="910"/>
        <v>11.611374407582939</v>
      </c>
      <c r="H2127" s="7">
        <f t="shared" si="910"/>
        <v>4.62085308056872</v>
      </c>
      <c r="I2127" s="7">
        <f t="shared" si="910"/>
        <v>12.796208530805686</v>
      </c>
      <c r="J2127" s="7">
        <f t="shared" si="910"/>
        <v>14.454976303317535</v>
      </c>
      <c r="K2127" s="7">
        <f t="shared" si="910"/>
        <v>4.2654028436018958</v>
      </c>
      <c r="L2127" s="7">
        <f t="shared" si="910"/>
        <v>8.5308056872037916</v>
      </c>
      <c r="M2127" s="7">
        <f t="shared" si="910"/>
        <v>11.848341232227488</v>
      </c>
      <c r="N2127" s="7">
        <f t="shared" si="910"/>
        <v>4.2654028436018958</v>
      </c>
      <c r="O2127" s="7">
        <f t="shared" si="910"/>
        <v>18.009478672985782</v>
      </c>
      <c r="P2127" s="7">
        <f t="shared" si="910"/>
        <v>27.843601895734597</v>
      </c>
      <c r="Q2127" s="7">
        <f t="shared" si="910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11">E922/$Q922*100</f>
        <v>32.82352941176471</v>
      </c>
      <c r="F2128" s="7">
        <f t="shared" si="911"/>
        <v>10.529411764705882</v>
      </c>
      <c r="G2128" s="7">
        <f t="shared" si="911"/>
        <v>12.294117647058824</v>
      </c>
      <c r="H2128" s="7">
        <f t="shared" si="911"/>
        <v>3.4705882352941178</v>
      </c>
      <c r="I2128" s="7">
        <f t="shared" si="911"/>
        <v>15.882352941176469</v>
      </c>
      <c r="J2128" s="7">
        <f t="shared" si="911"/>
        <v>20.52941176470588</v>
      </c>
      <c r="K2128" s="7">
        <f t="shared" si="911"/>
        <v>4</v>
      </c>
      <c r="L2128" s="7">
        <f t="shared" si="911"/>
        <v>8.5882352941176467</v>
      </c>
      <c r="M2128" s="7">
        <f t="shared" si="911"/>
        <v>9.8235294117647065</v>
      </c>
      <c r="N2128" s="7">
        <f t="shared" si="911"/>
        <v>4.7647058823529411</v>
      </c>
      <c r="O2128" s="7">
        <f t="shared" si="911"/>
        <v>16.882352941176471</v>
      </c>
      <c r="P2128" s="7">
        <f t="shared" si="911"/>
        <v>28.882352941176471</v>
      </c>
      <c r="Q2128" s="7">
        <f t="shared" si="911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6</v>
      </c>
      <c r="E2129" s="7">
        <f t="shared" ref="E2129:Q2129" si="912">E923/$Q923*100</f>
        <v>12.505026135906716</v>
      </c>
      <c r="F2129" s="7">
        <f t="shared" si="912"/>
        <v>8.6449537595496579</v>
      </c>
      <c r="G2129" s="7">
        <f t="shared" si="912"/>
        <v>6.0313630880579012</v>
      </c>
      <c r="H2129" s="7">
        <f t="shared" si="912"/>
        <v>1.0856453558504222</v>
      </c>
      <c r="I2129" s="7">
        <f t="shared" si="912"/>
        <v>9.4893445918777637</v>
      </c>
      <c r="J2129" s="7">
        <f t="shared" si="912"/>
        <v>11.620426216324889</v>
      </c>
      <c r="K2129" s="7">
        <f t="shared" si="912"/>
        <v>1.2866907921190189</v>
      </c>
      <c r="L2129" s="7">
        <f t="shared" si="912"/>
        <v>3.4579815038198634</v>
      </c>
      <c r="M2129" s="7">
        <f t="shared" si="912"/>
        <v>9.6099718536389229</v>
      </c>
      <c r="N2129" s="7">
        <f t="shared" si="912"/>
        <v>2.5733815842380379</v>
      </c>
      <c r="O2129" s="7">
        <f t="shared" si="912"/>
        <v>10.735826296743065</v>
      </c>
      <c r="P2129" s="7">
        <f t="shared" si="912"/>
        <v>53.39766787293928</v>
      </c>
      <c r="Q2129" s="7">
        <f t="shared" si="912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7</v>
      </c>
      <c r="E2130" s="7">
        <f t="shared" ref="E2130:Q2130" si="913">E924/$Q924*100</f>
        <v>22.684980062029243</v>
      </c>
      <c r="F2130" s="7">
        <f t="shared" si="913"/>
        <v>12.361541869738591</v>
      </c>
      <c r="G2130" s="7">
        <f t="shared" si="913"/>
        <v>6.4687638458130259</v>
      </c>
      <c r="H2130" s="7">
        <f t="shared" si="913"/>
        <v>1.7279574656623837</v>
      </c>
      <c r="I2130" s="7">
        <f t="shared" si="913"/>
        <v>7.5764288879042976</v>
      </c>
      <c r="J2130" s="7">
        <f t="shared" si="913"/>
        <v>6.2029242357111203</v>
      </c>
      <c r="K2130" s="7">
        <f t="shared" si="913"/>
        <v>2.1267168808152417</v>
      </c>
      <c r="L2130" s="7">
        <f t="shared" si="913"/>
        <v>4.0319007532122288</v>
      </c>
      <c r="M2130" s="7">
        <f t="shared" si="913"/>
        <v>13.513513513513514</v>
      </c>
      <c r="N2130" s="7">
        <f t="shared" si="913"/>
        <v>1.8608772707133361</v>
      </c>
      <c r="O2130" s="7">
        <f t="shared" si="913"/>
        <v>14.532565352237484</v>
      </c>
      <c r="P2130" s="7">
        <f t="shared" si="913"/>
        <v>47.806823216659282</v>
      </c>
      <c r="Q2130" s="7">
        <f t="shared" si="913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14">E925/$Q925*100</f>
        <v>17.302423603793468</v>
      </c>
      <c r="F2131" s="7">
        <f t="shared" si="914"/>
        <v>10.389884088514226</v>
      </c>
      <c r="G2131" s="7">
        <f t="shared" si="914"/>
        <v>6.1959957850368808</v>
      </c>
      <c r="H2131" s="7">
        <f t="shared" si="914"/>
        <v>1.2434141201264488</v>
      </c>
      <c r="I2131" s="7">
        <f t="shared" si="914"/>
        <v>8.5353003161222336</v>
      </c>
      <c r="J2131" s="7">
        <f t="shared" si="914"/>
        <v>9.1253951527924126</v>
      </c>
      <c r="K2131" s="7">
        <f t="shared" si="914"/>
        <v>1.6438356164383561</v>
      </c>
      <c r="L2131" s="7">
        <f t="shared" si="914"/>
        <v>3.7934668071654376</v>
      </c>
      <c r="M2131" s="7">
        <f t="shared" si="914"/>
        <v>11.338250790305585</v>
      </c>
      <c r="N2131" s="7">
        <f t="shared" si="914"/>
        <v>2.1917808219178081</v>
      </c>
      <c r="O2131" s="7">
        <f t="shared" si="914"/>
        <v>12.518440463645945</v>
      </c>
      <c r="P2131" s="7">
        <f t="shared" si="914"/>
        <v>50.706006322444672</v>
      </c>
      <c r="Q2131" s="7">
        <f t="shared" si="914"/>
        <v>100</v>
      </c>
      <c r="R2131"/>
    </row>
    <row r="2132" spans="1:18" ht="14.25" x14ac:dyDescent="0.45">
      <c r="A2132" s="6">
        <v>916</v>
      </c>
      <c r="B2132" s="4" t="s">
        <v>111</v>
      </c>
      <c r="C2132" s="4" t="s">
        <v>5</v>
      </c>
      <c r="D2132" s="4" t="s">
        <v>6</v>
      </c>
      <c r="E2132" s="7">
        <f t="shared" ref="E2132:Q2132" si="915">E926/$Q926*100</f>
        <v>0</v>
      </c>
      <c r="F2132" s="7">
        <f t="shared" si="915"/>
        <v>4.2016806722689077</v>
      </c>
      <c r="G2132" s="7">
        <f t="shared" si="915"/>
        <v>0</v>
      </c>
      <c r="H2132" s="7">
        <f t="shared" si="915"/>
        <v>0</v>
      </c>
      <c r="I2132" s="7">
        <f t="shared" si="915"/>
        <v>0</v>
      </c>
      <c r="J2132" s="7">
        <f t="shared" si="915"/>
        <v>0</v>
      </c>
      <c r="K2132" s="7">
        <f t="shared" si="915"/>
        <v>0</v>
      </c>
      <c r="L2132" s="7">
        <f t="shared" si="915"/>
        <v>0</v>
      </c>
      <c r="M2132" s="7">
        <f t="shared" si="915"/>
        <v>1.680672268907563</v>
      </c>
      <c r="N2132" s="7">
        <f t="shared" si="915"/>
        <v>0</v>
      </c>
      <c r="O2132" s="7">
        <f t="shared" si="915"/>
        <v>4.2016806722689077</v>
      </c>
      <c r="P2132" s="7">
        <f t="shared" si="915"/>
        <v>89.075630252100851</v>
      </c>
      <c r="Q2132" s="7">
        <f t="shared" si="915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7</v>
      </c>
      <c r="E2133" s="7">
        <f t="shared" ref="E2133:Q2133" si="916">E927/$Q927*100</f>
        <v>0</v>
      </c>
      <c r="F2133" s="7">
        <f t="shared" si="916"/>
        <v>0</v>
      </c>
      <c r="G2133" s="7">
        <f t="shared" si="916"/>
        <v>0</v>
      </c>
      <c r="H2133" s="7">
        <f t="shared" si="916"/>
        <v>0</v>
      </c>
      <c r="I2133" s="7">
        <f t="shared" si="916"/>
        <v>0</v>
      </c>
      <c r="J2133" s="7">
        <f t="shared" si="916"/>
        <v>0</v>
      </c>
      <c r="K2133" s="7">
        <f t="shared" si="916"/>
        <v>0</v>
      </c>
      <c r="L2133" s="7">
        <f t="shared" si="916"/>
        <v>0</v>
      </c>
      <c r="M2133" s="7">
        <f t="shared" si="916"/>
        <v>3.125</v>
      </c>
      <c r="N2133" s="7">
        <f t="shared" si="916"/>
        <v>0</v>
      </c>
      <c r="O2133" s="7">
        <f t="shared" si="916"/>
        <v>2.34375</v>
      </c>
      <c r="P2133" s="7">
        <f t="shared" si="916"/>
        <v>94.140625</v>
      </c>
      <c r="Q2133" s="7">
        <f t="shared" si="916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17">E928/$Q928*100</f>
        <v>0</v>
      </c>
      <c r="F2134" s="7">
        <f t="shared" si="917"/>
        <v>2.2357723577235773</v>
      </c>
      <c r="G2134" s="7">
        <f t="shared" si="917"/>
        <v>0</v>
      </c>
      <c r="H2134" s="7">
        <f t="shared" si="917"/>
        <v>0</v>
      </c>
      <c r="I2134" s="7">
        <f t="shared" si="917"/>
        <v>0</v>
      </c>
      <c r="J2134" s="7">
        <f t="shared" si="917"/>
        <v>0</v>
      </c>
      <c r="K2134" s="7">
        <f t="shared" si="917"/>
        <v>0</v>
      </c>
      <c r="L2134" s="7">
        <f t="shared" si="917"/>
        <v>0</v>
      </c>
      <c r="M2134" s="7">
        <f t="shared" si="917"/>
        <v>2.2357723577235773</v>
      </c>
      <c r="N2134" s="7">
        <f t="shared" si="917"/>
        <v>0</v>
      </c>
      <c r="O2134" s="7">
        <f t="shared" si="917"/>
        <v>3.2520325203252036</v>
      </c>
      <c r="P2134" s="7">
        <f t="shared" si="917"/>
        <v>92.479674796747972</v>
      </c>
      <c r="Q2134" s="7">
        <f t="shared" si="917"/>
        <v>100</v>
      </c>
      <c r="R2134"/>
    </row>
    <row r="2135" spans="1:18" ht="14.25" x14ac:dyDescent="0.45">
      <c r="A2135" s="6">
        <v>919</v>
      </c>
      <c r="B2135" s="4"/>
      <c r="C2135" s="4" t="s">
        <v>8</v>
      </c>
      <c r="D2135" s="4" t="s">
        <v>6</v>
      </c>
      <c r="E2135" s="7">
        <f t="shared" ref="E2135:Q2135" si="918">E929/$Q929*100</f>
        <v>0</v>
      </c>
      <c r="F2135" s="7">
        <f t="shared" si="918"/>
        <v>3.9840637450199203</v>
      </c>
      <c r="G2135" s="7">
        <f t="shared" si="918"/>
        <v>0</v>
      </c>
      <c r="H2135" s="7">
        <f t="shared" si="918"/>
        <v>0</v>
      </c>
      <c r="I2135" s="7">
        <f t="shared" si="918"/>
        <v>0</v>
      </c>
      <c r="J2135" s="7">
        <f t="shared" si="918"/>
        <v>0</v>
      </c>
      <c r="K2135" s="7">
        <f t="shared" si="918"/>
        <v>0</v>
      </c>
      <c r="L2135" s="7">
        <f t="shared" si="918"/>
        <v>0</v>
      </c>
      <c r="M2135" s="7">
        <f t="shared" si="918"/>
        <v>5.1792828685258963</v>
      </c>
      <c r="N2135" s="7">
        <f t="shared" si="918"/>
        <v>0</v>
      </c>
      <c r="O2135" s="7">
        <f t="shared" si="918"/>
        <v>4.3824701195219129</v>
      </c>
      <c r="P2135" s="7">
        <f t="shared" si="918"/>
        <v>88.446215139442231</v>
      </c>
      <c r="Q2135" s="7">
        <f t="shared" si="918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7</v>
      </c>
      <c r="E2136" s="7">
        <f t="shared" ref="E2136:Q2136" si="919">E930/$Q930*100</f>
        <v>0</v>
      </c>
      <c r="F2136" s="7">
        <f t="shared" si="919"/>
        <v>2.8436018957345972</v>
      </c>
      <c r="G2136" s="7">
        <f t="shared" si="919"/>
        <v>0</v>
      </c>
      <c r="H2136" s="7">
        <f t="shared" si="919"/>
        <v>0</v>
      </c>
      <c r="I2136" s="7">
        <f t="shared" si="919"/>
        <v>0</v>
      </c>
      <c r="J2136" s="7">
        <f t="shared" si="919"/>
        <v>0</v>
      </c>
      <c r="K2136" s="7">
        <f t="shared" si="919"/>
        <v>0</v>
      </c>
      <c r="L2136" s="7">
        <f t="shared" si="919"/>
        <v>0</v>
      </c>
      <c r="M2136" s="7">
        <f t="shared" si="919"/>
        <v>9.4786729857819907</v>
      </c>
      <c r="N2136" s="7">
        <f t="shared" si="919"/>
        <v>0</v>
      </c>
      <c r="O2136" s="7">
        <f t="shared" si="919"/>
        <v>5.2132701421800949</v>
      </c>
      <c r="P2136" s="7">
        <f t="shared" si="919"/>
        <v>86.729857819905206</v>
      </c>
      <c r="Q2136" s="7">
        <f t="shared" si="919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20">E931/$Q931*100</f>
        <v>0</v>
      </c>
      <c r="F2137" s="7">
        <f t="shared" si="920"/>
        <v>3.2397408207343417</v>
      </c>
      <c r="G2137" s="7">
        <f t="shared" si="920"/>
        <v>0</v>
      </c>
      <c r="H2137" s="7">
        <f t="shared" si="920"/>
        <v>0</v>
      </c>
      <c r="I2137" s="7">
        <f t="shared" si="920"/>
        <v>0.86393088552915775</v>
      </c>
      <c r="J2137" s="7">
        <f t="shared" si="920"/>
        <v>0</v>
      </c>
      <c r="K2137" s="7">
        <f t="shared" si="920"/>
        <v>0</v>
      </c>
      <c r="L2137" s="7">
        <f t="shared" si="920"/>
        <v>0</v>
      </c>
      <c r="M2137" s="7">
        <f t="shared" si="920"/>
        <v>6.0475161987041037</v>
      </c>
      <c r="N2137" s="7">
        <f t="shared" si="920"/>
        <v>0</v>
      </c>
      <c r="O2137" s="7">
        <f t="shared" si="920"/>
        <v>4.5356371490280782</v>
      </c>
      <c r="P2137" s="7">
        <f t="shared" si="920"/>
        <v>85.961123110151178</v>
      </c>
      <c r="Q2137" s="7">
        <f t="shared" si="920"/>
        <v>100</v>
      </c>
      <c r="R2137"/>
    </row>
    <row r="2138" spans="1:18" ht="14.25" x14ac:dyDescent="0.45">
      <c r="A2138" s="6">
        <v>922</v>
      </c>
      <c r="B2138" s="4"/>
      <c r="C2138" s="4" t="s">
        <v>9</v>
      </c>
      <c r="D2138" s="4" t="s">
        <v>6</v>
      </c>
      <c r="E2138" s="7">
        <f t="shared" ref="E2138:Q2138" si="921">E932/$Q932*100</f>
        <v>2.0767778477029579</v>
      </c>
      <c r="F2138" s="7">
        <f t="shared" si="921"/>
        <v>3.9647577092511015</v>
      </c>
      <c r="G2138" s="7">
        <f t="shared" si="921"/>
        <v>1.5733165512901195</v>
      </c>
      <c r="H2138" s="7">
        <f t="shared" si="921"/>
        <v>0</v>
      </c>
      <c r="I2138" s="7">
        <f t="shared" si="921"/>
        <v>3.2724984266834483</v>
      </c>
      <c r="J2138" s="7">
        <f t="shared" si="921"/>
        <v>2.2655758338577723</v>
      </c>
      <c r="K2138" s="7">
        <f t="shared" si="921"/>
        <v>0.44052863436123352</v>
      </c>
      <c r="L2138" s="7">
        <f t="shared" si="921"/>
        <v>0.37759597230962871</v>
      </c>
      <c r="M2138" s="7">
        <f t="shared" si="921"/>
        <v>4.6570169918187538</v>
      </c>
      <c r="N2138" s="7">
        <f t="shared" si="921"/>
        <v>0.18879798615481436</v>
      </c>
      <c r="O2138" s="7">
        <f t="shared" si="921"/>
        <v>6.922592825676527</v>
      </c>
      <c r="P2138" s="7">
        <f t="shared" si="921"/>
        <v>80.113278791692892</v>
      </c>
      <c r="Q2138" s="7">
        <f t="shared" si="921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7</v>
      </c>
      <c r="E2139" s="7">
        <f t="shared" ref="E2139:Q2139" si="922">E933/$Q933*100</f>
        <v>4.25</v>
      </c>
      <c r="F2139" s="7">
        <f t="shared" si="922"/>
        <v>5.416666666666667</v>
      </c>
      <c r="G2139" s="7">
        <f t="shared" si="922"/>
        <v>2.75</v>
      </c>
      <c r="H2139" s="7">
        <f t="shared" si="922"/>
        <v>0</v>
      </c>
      <c r="I2139" s="7">
        <f t="shared" si="922"/>
        <v>2.75</v>
      </c>
      <c r="J2139" s="7">
        <f t="shared" si="922"/>
        <v>0.25</v>
      </c>
      <c r="K2139" s="7">
        <f t="shared" si="922"/>
        <v>0.25</v>
      </c>
      <c r="L2139" s="7">
        <f t="shared" si="922"/>
        <v>0.33333333333333337</v>
      </c>
      <c r="M2139" s="7">
        <f t="shared" si="922"/>
        <v>9</v>
      </c>
      <c r="N2139" s="7">
        <f t="shared" si="922"/>
        <v>0.41666666666666669</v>
      </c>
      <c r="O2139" s="7">
        <f t="shared" si="922"/>
        <v>8.1666666666666661</v>
      </c>
      <c r="P2139" s="7">
        <f t="shared" si="922"/>
        <v>73.916666666666657</v>
      </c>
      <c r="Q2139" s="7">
        <f t="shared" si="922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23">E934/$Q934*100</f>
        <v>3.1597845601436267</v>
      </c>
      <c r="F2140" s="7">
        <f t="shared" si="923"/>
        <v>4.5242369838420107</v>
      </c>
      <c r="G2140" s="7">
        <f t="shared" si="923"/>
        <v>1.9389587073608618</v>
      </c>
      <c r="H2140" s="7">
        <f t="shared" si="923"/>
        <v>0</v>
      </c>
      <c r="I2140" s="7">
        <f t="shared" si="923"/>
        <v>3.0161579892280068</v>
      </c>
      <c r="J2140" s="7">
        <f t="shared" si="923"/>
        <v>1.5798922800718134</v>
      </c>
      <c r="K2140" s="7">
        <f t="shared" si="923"/>
        <v>0.50269299820466784</v>
      </c>
      <c r="L2140" s="7">
        <f t="shared" si="923"/>
        <v>0.53859964093357271</v>
      </c>
      <c r="M2140" s="7">
        <f t="shared" si="923"/>
        <v>6.5350089766606816</v>
      </c>
      <c r="N2140" s="7">
        <f t="shared" si="923"/>
        <v>0.17953321364452424</v>
      </c>
      <c r="O2140" s="7">
        <f t="shared" si="923"/>
        <v>7.217235188509874</v>
      </c>
      <c r="P2140" s="7">
        <f t="shared" si="923"/>
        <v>77.630161579892274</v>
      </c>
      <c r="Q2140" s="7">
        <f t="shared" si="923"/>
        <v>100</v>
      </c>
      <c r="R2140"/>
    </row>
    <row r="2141" spans="1:18" ht="14.25" x14ac:dyDescent="0.45">
      <c r="A2141" s="6">
        <v>925</v>
      </c>
      <c r="B2141" s="4"/>
      <c r="C2141" s="4" t="s">
        <v>10</v>
      </c>
      <c r="D2141" s="4" t="s">
        <v>6</v>
      </c>
      <c r="E2141" s="7">
        <f t="shared" ref="E2141:Q2141" si="924">E935/$Q935*100</f>
        <v>15.811088295687886</v>
      </c>
      <c r="F2141" s="7">
        <f t="shared" si="924"/>
        <v>5.9548254620123204</v>
      </c>
      <c r="G2141" s="7">
        <f t="shared" si="924"/>
        <v>10.882956878850102</v>
      </c>
      <c r="H2141" s="7">
        <f t="shared" si="924"/>
        <v>2.8747433264887063</v>
      </c>
      <c r="I2141" s="7">
        <f t="shared" si="924"/>
        <v>20.328542094455852</v>
      </c>
      <c r="J2141" s="7">
        <f t="shared" si="924"/>
        <v>22.997946611909651</v>
      </c>
      <c r="K2141" s="7">
        <f t="shared" si="924"/>
        <v>5.1334702258726894</v>
      </c>
      <c r="L2141" s="7">
        <f t="shared" si="924"/>
        <v>3.4907597535934287</v>
      </c>
      <c r="M2141" s="7">
        <f t="shared" si="924"/>
        <v>6.7761806981519515</v>
      </c>
      <c r="N2141" s="7">
        <f t="shared" si="924"/>
        <v>4.3121149897330593</v>
      </c>
      <c r="O2141" s="7">
        <f t="shared" si="924"/>
        <v>13.552361396303903</v>
      </c>
      <c r="P2141" s="7">
        <f t="shared" si="924"/>
        <v>37.166324435318273</v>
      </c>
      <c r="Q2141" s="7">
        <f t="shared" si="924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7</v>
      </c>
      <c r="E2142" s="7">
        <f t="shared" ref="E2142:Q2142" si="925">E936/$Q936*100</f>
        <v>28.372093023255811</v>
      </c>
      <c r="F2142" s="7">
        <f t="shared" si="925"/>
        <v>5.1162790697674421</v>
      </c>
      <c r="G2142" s="7">
        <f t="shared" si="925"/>
        <v>8.8372093023255811</v>
      </c>
      <c r="H2142" s="7">
        <f t="shared" si="925"/>
        <v>2.558139534883721</v>
      </c>
      <c r="I2142" s="7">
        <f t="shared" si="925"/>
        <v>10.697674418604651</v>
      </c>
      <c r="J2142" s="7">
        <f t="shared" si="925"/>
        <v>9.3023255813953494</v>
      </c>
      <c r="K2142" s="7">
        <f t="shared" si="925"/>
        <v>2.3255813953488373</v>
      </c>
      <c r="L2142" s="7">
        <f t="shared" si="925"/>
        <v>2.0930232558139537</v>
      </c>
      <c r="M2142" s="7">
        <f t="shared" si="925"/>
        <v>6.9767441860465116</v>
      </c>
      <c r="N2142" s="7">
        <f t="shared" si="925"/>
        <v>0.93023255813953487</v>
      </c>
      <c r="O2142" s="7">
        <f t="shared" si="925"/>
        <v>15.348837209302326</v>
      </c>
      <c r="P2142" s="7">
        <f t="shared" si="925"/>
        <v>43.255813953488371</v>
      </c>
      <c r="Q2142" s="7">
        <f t="shared" si="925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26">E937/$Q937*100</f>
        <v>21.50655021834061</v>
      </c>
      <c r="F2143" s="7">
        <f t="shared" si="926"/>
        <v>5.6768558951965069</v>
      </c>
      <c r="G2143" s="7">
        <f t="shared" si="926"/>
        <v>9.9344978165938862</v>
      </c>
      <c r="H2143" s="7">
        <f t="shared" si="926"/>
        <v>3.3842794759825332</v>
      </c>
      <c r="I2143" s="7">
        <f t="shared" si="926"/>
        <v>15.611353711790393</v>
      </c>
      <c r="J2143" s="7">
        <f t="shared" si="926"/>
        <v>16.157205240174672</v>
      </c>
      <c r="K2143" s="7">
        <f t="shared" si="926"/>
        <v>4.1484716157205241</v>
      </c>
      <c r="L2143" s="7">
        <f t="shared" si="926"/>
        <v>2.7292576419213974</v>
      </c>
      <c r="M2143" s="7">
        <f t="shared" si="926"/>
        <v>6.9868995633187767</v>
      </c>
      <c r="N2143" s="7">
        <f t="shared" si="926"/>
        <v>2.947598253275109</v>
      </c>
      <c r="O2143" s="7">
        <f t="shared" si="926"/>
        <v>14.08296943231441</v>
      </c>
      <c r="P2143" s="7">
        <f t="shared" si="926"/>
        <v>39.956331877729255</v>
      </c>
      <c r="Q2143" s="7">
        <f t="shared" si="926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6</v>
      </c>
      <c r="E2144" s="7">
        <f t="shared" ref="E2144:Q2144" si="927">E938/$Q938*100</f>
        <v>4.169914263445051</v>
      </c>
      <c r="F2144" s="7">
        <f t="shared" si="927"/>
        <v>4.3257989088074824</v>
      </c>
      <c r="G2144" s="7">
        <f t="shared" si="927"/>
        <v>3.1566640685892442</v>
      </c>
      <c r="H2144" s="7">
        <f t="shared" si="927"/>
        <v>0.54559625876851137</v>
      </c>
      <c r="I2144" s="7">
        <f t="shared" si="927"/>
        <v>6.0015588464536247</v>
      </c>
      <c r="J2144" s="7">
        <f t="shared" si="927"/>
        <v>5.8846453624318009</v>
      </c>
      <c r="K2144" s="7">
        <f t="shared" si="927"/>
        <v>1.2081060015588463</v>
      </c>
      <c r="L2144" s="7">
        <f t="shared" si="927"/>
        <v>0.81839438815276688</v>
      </c>
      <c r="M2144" s="7">
        <f t="shared" si="927"/>
        <v>4.8713951675759937</v>
      </c>
      <c r="N2144" s="7">
        <f t="shared" si="927"/>
        <v>1.0522213561964147</v>
      </c>
      <c r="O2144" s="7">
        <f t="shared" si="927"/>
        <v>7.5993764614185499</v>
      </c>
      <c r="P2144" s="7">
        <f t="shared" si="927"/>
        <v>73.538581449727204</v>
      </c>
      <c r="Q2144" s="7">
        <f t="shared" si="927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7</v>
      </c>
      <c r="E2145" s="7">
        <f t="shared" ref="E2145:Q2145" si="928">E939/$Q939*100</f>
        <v>8.2061068702290072</v>
      </c>
      <c r="F2145" s="7">
        <f t="shared" si="928"/>
        <v>4.4847328244274811</v>
      </c>
      <c r="G2145" s="7">
        <f t="shared" si="928"/>
        <v>3.4351145038167941</v>
      </c>
      <c r="H2145" s="7">
        <f t="shared" si="928"/>
        <v>0.52480916030534353</v>
      </c>
      <c r="I2145" s="7">
        <f t="shared" si="928"/>
        <v>3.8167938931297711</v>
      </c>
      <c r="J2145" s="7">
        <f t="shared" si="928"/>
        <v>2.0515267175572518</v>
      </c>
      <c r="K2145" s="7">
        <f t="shared" si="928"/>
        <v>0.71564885496183206</v>
      </c>
      <c r="L2145" s="7">
        <f t="shared" si="928"/>
        <v>0.85877862595419852</v>
      </c>
      <c r="M2145" s="7">
        <f t="shared" si="928"/>
        <v>7.6812977099236637</v>
      </c>
      <c r="N2145" s="7">
        <f t="shared" si="928"/>
        <v>0.33396946564885494</v>
      </c>
      <c r="O2145" s="7">
        <f t="shared" si="928"/>
        <v>8.5877862595419856</v>
      </c>
      <c r="P2145" s="7">
        <f t="shared" si="928"/>
        <v>71.660305343511453</v>
      </c>
      <c r="Q2145" s="7">
        <f t="shared" si="928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29">E940/$Q940*100</f>
        <v>6.0463121783876499</v>
      </c>
      <c r="F2146" s="7">
        <f t="shared" si="929"/>
        <v>4.4596912521440828</v>
      </c>
      <c r="G2146" s="7">
        <f t="shared" si="929"/>
        <v>3.1946826758147515</v>
      </c>
      <c r="H2146" s="7">
        <f t="shared" si="929"/>
        <v>0.62178387650085765</v>
      </c>
      <c r="I2146" s="7">
        <f t="shared" si="929"/>
        <v>5.0600343053173242</v>
      </c>
      <c r="J2146" s="7">
        <f t="shared" si="929"/>
        <v>4.1595197255574616</v>
      </c>
      <c r="K2146" s="7">
        <f t="shared" si="929"/>
        <v>1.0291595197255576</v>
      </c>
      <c r="L2146" s="7">
        <f t="shared" si="929"/>
        <v>0.79331046312178377</v>
      </c>
      <c r="M2146" s="7">
        <f t="shared" si="929"/>
        <v>6.0891938250428819</v>
      </c>
      <c r="N2146" s="7">
        <f t="shared" si="929"/>
        <v>0.77186963979416812</v>
      </c>
      <c r="O2146" s="7">
        <f t="shared" si="929"/>
        <v>8.0188679245283012</v>
      </c>
      <c r="P2146" s="7">
        <f t="shared" si="929"/>
        <v>72.598627787307038</v>
      </c>
      <c r="Q2146" s="7">
        <f t="shared" si="929"/>
        <v>100</v>
      </c>
      <c r="R2146"/>
    </row>
    <row r="2147" spans="1:18" ht="14.25" x14ac:dyDescent="0.45">
      <c r="A2147" s="6">
        <v>931</v>
      </c>
      <c r="B2147" s="4" t="s">
        <v>112</v>
      </c>
      <c r="C2147" s="4" t="s">
        <v>5</v>
      </c>
      <c r="D2147" s="4" t="s">
        <v>6</v>
      </c>
      <c r="E2147" s="7">
        <f t="shared" ref="E2147:Q2147" si="930">E941/$Q941*100</f>
        <v>0</v>
      </c>
      <c r="F2147" s="7">
        <f t="shared" si="930"/>
        <v>7.6923076923076925</v>
      </c>
      <c r="G2147" s="7">
        <f t="shared" si="930"/>
        <v>0</v>
      </c>
      <c r="H2147" s="7">
        <f t="shared" si="930"/>
        <v>0</v>
      </c>
      <c r="I2147" s="7">
        <f t="shared" si="930"/>
        <v>0</v>
      </c>
      <c r="J2147" s="7">
        <f t="shared" si="930"/>
        <v>0</v>
      </c>
      <c r="K2147" s="7">
        <f t="shared" si="930"/>
        <v>0</v>
      </c>
      <c r="L2147" s="7">
        <f t="shared" si="930"/>
        <v>0</v>
      </c>
      <c r="M2147" s="7">
        <f t="shared" si="930"/>
        <v>0</v>
      </c>
      <c r="N2147" s="7">
        <f t="shared" si="930"/>
        <v>0</v>
      </c>
      <c r="O2147" s="7">
        <f t="shared" si="930"/>
        <v>4.6153846153846159</v>
      </c>
      <c r="P2147" s="7">
        <f t="shared" si="930"/>
        <v>83.07692307692308</v>
      </c>
      <c r="Q2147" s="7">
        <f t="shared" si="930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7</v>
      </c>
      <c r="E2148" s="7">
        <f t="shared" ref="E2148:Q2148" si="931">E942/$Q942*100</f>
        <v>0</v>
      </c>
      <c r="F2148" s="7">
        <f t="shared" si="931"/>
        <v>0</v>
      </c>
      <c r="G2148" s="7">
        <f t="shared" si="931"/>
        <v>0</v>
      </c>
      <c r="H2148" s="7">
        <f t="shared" si="931"/>
        <v>0</v>
      </c>
      <c r="I2148" s="7">
        <f t="shared" si="931"/>
        <v>0</v>
      </c>
      <c r="J2148" s="7">
        <f t="shared" si="931"/>
        <v>0</v>
      </c>
      <c r="K2148" s="7">
        <f t="shared" si="931"/>
        <v>0</v>
      </c>
      <c r="L2148" s="7">
        <f t="shared" si="931"/>
        <v>0</v>
      </c>
      <c r="M2148" s="7">
        <f t="shared" si="931"/>
        <v>5.3571428571428568</v>
      </c>
      <c r="N2148" s="7">
        <f t="shared" si="931"/>
        <v>0</v>
      </c>
      <c r="O2148" s="7">
        <f t="shared" si="931"/>
        <v>0</v>
      </c>
      <c r="P2148" s="7">
        <f t="shared" si="931"/>
        <v>82.142857142857139</v>
      </c>
      <c r="Q2148" s="7">
        <f t="shared" si="931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32">E943/$Q943*100</f>
        <v>0</v>
      </c>
      <c r="F2149" s="7">
        <f t="shared" si="932"/>
        <v>2.459016393442623</v>
      </c>
      <c r="G2149" s="7">
        <f t="shared" si="932"/>
        <v>0</v>
      </c>
      <c r="H2149" s="7">
        <f t="shared" si="932"/>
        <v>0</v>
      </c>
      <c r="I2149" s="7">
        <f t="shared" si="932"/>
        <v>0</v>
      </c>
      <c r="J2149" s="7">
        <f t="shared" si="932"/>
        <v>0</v>
      </c>
      <c r="K2149" s="7">
        <f t="shared" si="932"/>
        <v>0</v>
      </c>
      <c r="L2149" s="7">
        <f t="shared" si="932"/>
        <v>0</v>
      </c>
      <c r="M2149" s="7">
        <f t="shared" si="932"/>
        <v>2.459016393442623</v>
      </c>
      <c r="N2149" s="7">
        <f t="shared" si="932"/>
        <v>0</v>
      </c>
      <c r="O2149" s="7">
        <f t="shared" si="932"/>
        <v>7.3770491803278686</v>
      </c>
      <c r="P2149" s="7">
        <f t="shared" si="932"/>
        <v>84.426229508196727</v>
      </c>
      <c r="Q2149" s="7">
        <f t="shared" si="932"/>
        <v>100</v>
      </c>
      <c r="R2149"/>
    </row>
    <row r="2150" spans="1:18" ht="14.25" x14ac:dyDescent="0.45">
      <c r="A2150" s="6">
        <v>934</v>
      </c>
      <c r="B2150" s="4"/>
      <c r="C2150" s="4" t="s">
        <v>8</v>
      </c>
      <c r="D2150" s="4" t="s">
        <v>6</v>
      </c>
      <c r="E2150" s="7">
        <f t="shared" ref="E2150:Q2150" si="933">E944/$Q944*100</f>
        <v>0</v>
      </c>
      <c r="F2150" s="7">
        <f t="shared" si="933"/>
        <v>5.5555555555555554</v>
      </c>
      <c r="G2150" s="7">
        <f t="shared" si="933"/>
        <v>0</v>
      </c>
      <c r="H2150" s="7">
        <f t="shared" si="933"/>
        <v>0</v>
      </c>
      <c r="I2150" s="7">
        <f t="shared" si="933"/>
        <v>0</v>
      </c>
      <c r="J2150" s="7">
        <f t="shared" si="933"/>
        <v>0</v>
      </c>
      <c r="K2150" s="7">
        <f t="shared" si="933"/>
        <v>0</v>
      </c>
      <c r="L2150" s="7">
        <f t="shared" si="933"/>
        <v>0</v>
      </c>
      <c r="M2150" s="7">
        <f t="shared" si="933"/>
        <v>3.3333333333333335</v>
      </c>
      <c r="N2150" s="7">
        <f t="shared" si="933"/>
        <v>0</v>
      </c>
      <c r="O2150" s="7">
        <f t="shared" si="933"/>
        <v>4.4444444444444446</v>
      </c>
      <c r="P2150" s="7">
        <f t="shared" si="933"/>
        <v>92.222222222222229</v>
      </c>
      <c r="Q2150" s="7">
        <f t="shared" si="933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7</v>
      </c>
      <c r="E2151" s="7">
        <f t="shared" ref="E2151:Q2151" si="934">E945/$Q945*100</f>
        <v>0</v>
      </c>
      <c r="F2151" s="7">
        <f t="shared" si="934"/>
        <v>6.1224489795918364</v>
      </c>
      <c r="G2151" s="7">
        <f t="shared" si="934"/>
        <v>0</v>
      </c>
      <c r="H2151" s="7">
        <f t="shared" si="934"/>
        <v>0</v>
      </c>
      <c r="I2151" s="7">
        <f t="shared" si="934"/>
        <v>0</v>
      </c>
      <c r="J2151" s="7">
        <f t="shared" si="934"/>
        <v>0</v>
      </c>
      <c r="K2151" s="7">
        <f t="shared" si="934"/>
        <v>0</v>
      </c>
      <c r="L2151" s="7">
        <f t="shared" si="934"/>
        <v>0</v>
      </c>
      <c r="M2151" s="7">
        <f t="shared" si="934"/>
        <v>10.204081632653061</v>
      </c>
      <c r="N2151" s="7">
        <f t="shared" si="934"/>
        <v>0</v>
      </c>
      <c r="O2151" s="7">
        <f t="shared" si="934"/>
        <v>0</v>
      </c>
      <c r="P2151" s="7">
        <f t="shared" si="934"/>
        <v>81.632653061224488</v>
      </c>
      <c r="Q2151" s="7">
        <f t="shared" si="934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35">E946/$Q946*100</f>
        <v>0</v>
      </c>
      <c r="F2152" s="7">
        <f t="shared" si="935"/>
        <v>3.1914893617021276</v>
      </c>
      <c r="G2152" s="7">
        <f t="shared" si="935"/>
        <v>0</v>
      </c>
      <c r="H2152" s="7">
        <f t="shared" si="935"/>
        <v>0</v>
      </c>
      <c r="I2152" s="7">
        <f t="shared" si="935"/>
        <v>0</v>
      </c>
      <c r="J2152" s="7">
        <f t="shared" si="935"/>
        <v>0</v>
      </c>
      <c r="K2152" s="7">
        <f t="shared" si="935"/>
        <v>0</v>
      </c>
      <c r="L2152" s="7">
        <f t="shared" si="935"/>
        <v>0</v>
      </c>
      <c r="M2152" s="7">
        <f t="shared" si="935"/>
        <v>7.9787234042553195</v>
      </c>
      <c r="N2152" s="7">
        <f t="shared" si="935"/>
        <v>0</v>
      </c>
      <c r="O2152" s="7">
        <f t="shared" si="935"/>
        <v>2.1276595744680851</v>
      </c>
      <c r="P2152" s="7">
        <f t="shared" si="935"/>
        <v>86.702127659574472</v>
      </c>
      <c r="Q2152" s="7">
        <f t="shared" si="935"/>
        <v>100</v>
      </c>
      <c r="R2152"/>
    </row>
    <row r="2153" spans="1:18" ht="14.25" x14ac:dyDescent="0.45">
      <c r="A2153" s="6">
        <v>937</v>
      </c>
      <c r="B2153" s="4"/>
      <c r="C2153" s="4" t="s">
        <v>9</v>
      </c>
      <c r="D2153" s="4" t="s">
        <v>6</v>
      </c>
      <c r="E2153" s="7">
        <f t="shared" ref="E2153:Q2153" si="936">E947/$Q947*100</f>
        <v>3.125</v>
      </c>
      <c r="F2153" s="7">
        <f t="shared" si="936"/>
        <v>4.1454081632653059</v>
      </c>
      <c r="G2153" s="7">
        <f t="shared" si="936"/>
        <v>1.0204081632653061</v>
      </c>
      <c r="H2153" s="7">
        <f t="shared" si="936"/>
        <v>0</v>
      </c>
      <c r="I2153" s="7">
        <f t="shared" si="936"/>
        <v>3.8265306122448979</v>
      </c>
      <c r="J2153" s="7">
        <f t="shared" si="936"/>
        <v>1.5943877551020409</v>
      </c>
      <c r="K2153" s="7">
        <f t="shared" si="936"/>
        <v>0.4464285714285714</v>
      </c>
      <c r="L2153" s="7">
        <f t="shared" si="936"/>
        <v>0.57397959183673475</v>
      </c>
      <c r="M2153" s="7">
        <f t="shared" si="936"/>
        <v>5.1658163265306127</v>
      </c>
      <c r="N2153" s="7">
        <f t="shared" si="936"/>
        <v>0.31887755102040816</v>
      </c>
      <c r="O2153" s="7">
        <f t="shared" si="936"/>
        <v>6.3775510204081636</v>
      </c>
      <c r="P2153" s="7">
        <f t="shared" si="936"/>
        <v>78.890306122448976</v>
      </c>
      <c r="Q2153" s="7">
        <f t="shared" si="936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7</v>
      </c>
      <c r="E2154" s="7">
        <f t="shared" ref="E2154:Q2154" si="937">E948/$Q948*100</f>
        <v>6.4634146341463419</v>
      </c>
      <c r="F2154" s="7">
        <f t="shared" si="937"/>
        <v>5.5487804878048781</v>
      </c>
      <c r="G2154" s="7">
        <f t="shared" si="937"/>
        <v>3.0487804878048781</v>
      </c>
      <c r="H2154" s="7">
        <f t="shared" si="937"/>
        <v>0</v>
      </c>
      <c r="I2154" s="7">
        <f t="shared" si="937"/>
        <v>2.5</v>
      </c>
      <c r="J2154" s="7">
        <f t="shared" si="937"/>
        <v>1.2195121951219512</v>
      </c>
      <c r="K2154" s="7">
        <f t="shared" si="937"/>
        <v>0.85365853658536595</v>
      </c>
      <c r="L2154" s="7">
        <f t="shared" si="937"/>
        <v>0.18292682926829271</v>
      </c>
      <c r="M2154" s="7">
        <f t="shared" si="937"/>
        <v>10.670731707317072</v>
      </c>
      <c r="N2154" s="7">
        <f t="shared" si="937"/>
        <v>0.18292682926829271</v>
      </c>
      <c r="O2154" s="7">
        <f t="shared" si="937"/>
        <v>9.5121951219512191</v>
      </c>
      <c r="P2154" s="7">
        <f t="shared" si="937"/>
        <v>72.012195121951223</v>
      </c>
      <c r="Q2154" s="7">
        <f t="shared" si="937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38">E949/$Q949*100</f>
        <v>4.6149048955410041</v>
      </c>
      <c r="F2155" s="7">
        <f t="shared" si="938"/>
        <v>4.7396320548799498</v>
      </c>
      <c r="G2155" s="7">
        <f t="shared" si="938"/>
        <v>1.9332709697536639</v>
      </c>
      <c r="H2155" s="7">
        <f t="shared" si="938"/>
        <v>0</v>
      </c>
      <c r="I2155" s="7">
        <f t="shared" si="938"/>
        <v>3.2117243529778605</v>
      </c>
      <c r="J2155" s="7">
        <f t="shared" si="938"/>
        <v>1.4967259120673526</v>
      </c>
      <c r="K2155" s="7">
        <f t="shared" si="938"/>
        <v>0.53009042719052069</v>
      </c>
      <c r="L2155" s="7">
        <f t="shared" si="938"/>
        <v>0.40536326785157467</v>
      </c>
      <c r="M2155" s="7">
        <f t="shared" si="938"/>
        <v>7.7642656688493918</v>
      </c>
      <c r="N2155" s="7">
        <f t="shared" si="938"/>
        <v>0.24945431867789211</v>
      </c>
      <c r="O2155" s="7">
        <f t="shared" si="938"/>
        <v>8.1384471468662305</v>
      </c>
      <c r="P2155" s="7">
        <f t="shared" si="938"/>
        <v>75.459931400062359</v>
      </c>
      <c r="Q2155" s="7">
        <f t="shared" si="938"/>
        <v>100</v>
      </c>
      <c r="R2155"/>
    </row>
    <row r="2156" spans="1:18" ht="14.25" x14ac:dyDescent="0.45">
      <c r="A2156" s="6">
        <v>940</v>
      </c>
      <c r="B2156" s="4"/>
      <c r="C2156" s="4" t="s">
        <v>10</v>
      </c>
      <c r="D2156" s="4" t="s">
        <v>6</v>
      </c>
      <c r="E2156" s="7">
        <f t="shared" ref="E2156:Q2156" si="939">E950/$Q950*100</f>
        <v>19.703389830508474</v>
      </c>
      <c r="F2156" s="7">
        <f t="shared" si="939"/>
        <v>5.0847457627118651</v>
      </c>
      <c r="G2156" s="7">
        <f t="shared" si="939"/>
        <v>9.9576271186440675</v>
      </c>
      <c r="H2156" s="7">
        <f t="shared" si="939"/>
        <v>3.1779661016949152</v>
      </c>
      <c r="I2156" s="7">
        <f t="shared" si="939"/>
        <v>18.008474576271187</v>
      </c>
      <c r="J2156" s="7">
        <f t="shared" si="939"/>
        <v>16.525423728813561</v>
      </c>
      <c r="K2156" s="7">
        <f t="shared" si="939"/>
        <v>5.0847457627118651</v>
      </c>
      <c r="L2156" s="7">
        <f t="shared" si="939"/>
        <v>3.1779661016949152</v>
      </c>
      <c r="M2156" s="7">
        <f t="shared" si="939"/>
        <v>5.7203389830508478</v>
      </c>
      <c r="N2156" s="7">
        <f t="shared" si="939"/>
        <v>3.3898305084745761</v>
      </c>
      <c r="O2156" s="7">
        <f t="shared" si="939"/>
        <v>14.618644067796611</v>
      </c>
      <c r="P2156" s="7">
        <f t="shared" si="939"/>
        <v>39.618644067796609</v>
      </c>
      <c r="Q2156" s="7">
        <f t="shared" si="939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7</v>
      </c>
      <c r="E2157" s="7">
        <f t="shared" ref="E2157:Q2157" si="940">E951/$Q951*100</f>
        <v>40.705128205128204</v>
      </c>
      <c r="F2157" s="7">
        <f t="shared" si="940"/>
        <v>8.9743589743589745</v>
      </c>
      <c r="G2157" s="7">
        <f t="shared" si="940"/>
        <v>10.096153846153847</v>
      </c>
      <c r="H2157" s="7">
        <f t="shared" si="940"/>
        <v>4.8076923076923084</v>
      </c>
      <c r="I2157" s="7">
        <f t="shared" si="940"/>
        <v>15.224358974358973</v>
      </c>
      <c r="J2157" s="7">
        <f t="shared" si="940"/>
        <v>9.1346153846153832</v>
      </c>
      <c r="K2157" s="7">
        <f t="shared" si="940"/>
        <v>1.9230769230769231</v>
      </c>
      <c r="L2157" s="7">
        <f t="shared" si="940"/>
        <v>3.6858974358974361</v>
      </c>
      <c r="M2157" s="7">
        <f t="shared" si="940"/>
        <v>10.256410256410255</v>
      </c>
      <c r="N2157" s="7">
        <f t="shared" si="940"/>
        <v>3.2051282051282048</v>
      </c>
      <c r="O2157" s="7">
        <f t="shared" si="940"/>
        <v>17.78846153846154</v>
      </c>
      <c r="P2157" s="7">
        <f t="shared" si="940"/>
        <v>29.487179487179489</v>
      </c>
      <c r="Q2157" s="7">
        <f t="shared" si="940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41">E952/$Q952*100</f>
        <v>31.23861566484517</v>
      </c>
      <c r="F2158" s="7">
        <f t="shared" si="941"/>
        <v>7.012750455373407</v>
      </c>
      <c r="G2158" s="7">
        <f t="shared" si="941"/>
        <v>9.6539162112932608</v>
      </c>
      <c r="H2158" s="7">
        <f t="shared" si="941"/>
        <v>3.5519125683060109</v>
      </c>
      <c r="I2158" s="7">
        <f t="shared" si="941"/>
        <v>16.757741347905284</v>
      </c>
      <c r="J2158" s="7">
        <f t="shared" si="941"/>
        <v>12.2040072859745</v>
      </c>
      <c r="K2158" s="7">
        <f t="shared" si="941"/>
        <v>3.5519125683060109</v>
      </c>
      <c r="L2158" s="7">
        <f t="shared" si="941"/>
        <v>3.8251366120218582</v>
      </c>
      <c r="M2158" s="7">
        <f t="shared" si="941"/>
        <v>8.1967213114754092</v>
      </c>
      <c r="N2158" s="7">
        <f t="shared" si="941"/>
        <v>3.278688524590164</v>
      </c>
      <c r="O2158" s="7">
        <f t="shared" si="941"/>
        <v>16.484517304189435</v>
      </c>
      <c r="P2158" s="7">
        <f t="shared" si="941"/>
        <v>33.424408014571952</v>
      </c>
      <c r="Q2158" s="7">
        <f t="shared" si="941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6</v>
      </c>
      <c r="E2159" s="7">
        <f t="shared" ref="E2159:Q2159" si="942">E953/$Q953*100</f>
        <v>6.538637402834933</v>
      </c>
      <c r="F2159" s="7">
        <f t="shared" si="942"/>
        <v>4.0695016003657978</v>
      </c>
      <c r="G2159" s="7">
        <f t="shared" si="942"/>
        <v>2.7892089620484684</v>
      </c>
      <c r="H2159" s="7">
        <f t="shared" si="942"/>
        <v>0.5486968449931412</v>
      </c>
      <c r="I2159" s="7">
        <f t="shared" si="942"/>
        <v>6.5843621399176957</v>
      </c>
      <c r="J2159" s="7">
        <f t="shared" si="942"/>
        <v>4.8925468678555104</v>
      </c>
      <c r="K2159" s="7">
        <f t="shared" si="942"/>
        <v>1.4631915866483767</v>
      </c>
      <c r="L2159" s="7">
        <f t="shared" si="942"/>
        <v>1.0973936899862824</v>
      </c>
      <c r="M2159" s="7">
        <f t="shared" si="942"/>
        <v>5.1211705532693186</v>
      </c>
      <c r="N2159" s="7">
        <f t="shared" si="942"/>
        <v>0.96021947873799729</v>
      </c>
      <c r="O2159" s="7">
        <f t="shared" si="942"/>
        <v>8.001828989483311</v>
      </c>
      <c r="P2159" s="7">
        <f t="shared" si="942"/>
        <v>70.781893004115233</v>
      </c>
      <c r="Q2159" s="7">
        <f t="shared" si="942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7</v>
      </c>
      <c r="E2160" s="7">
        <f t="shared" ref="E2160:Q2160" si="943">E954/$Q954*100</f>
        <v>14.687629292511378</v>
      </c>
      <c r="F2160" s="7">
        <f t="shared" si="943"/>
        <v>6.3301613570541999</v>
      </c>
      <c r="G2160" s="7">
        <f t="shared" si="943"/>
        <v>4.5097227968556055</v>
      </c>
      <c r="H2160" s="7">
        <f t="shared" si="943"/>
        <v>1.2412081092263136</v>
      </c>
      <c r="I2160" s="7">
        <f t="shared" si="943"/>
        <v>5.7095573024410431</v>
      </c>
      <c r="J2160" s="7">
        <f t="shared" si="943"/>
        <v>3.2685146876292928</v>
      </c>
      <c r="K2160" s="7">
        <f t="shared" si="943"/>
        <v>1.034340091021928</v>
      </c>
      <c r="L2160" s="7">
        <f t="shared" si="943"/>
        <v>1.075713694662805</v>
      </c>
      <c r="M2160" s="7">
        <f t="shared" si="943"/>
        <v>10.053785684733141</v>
      </c>
      <c r="N2160" s="7">
        <f t="shared" si="943"/>
        <v>0.91021928009929665</v>
      </c>
      <c r="O2160" s="7">
        <f t="shared" si="943"/>
        <v>11.419114604882086</v>
      </c>
      <c r="P2160" s="7">
        <f t="shared" si="943"/>
        <v>61.729416632188659</v>
      </c>
      <c r="Q2160" s="7">
        <f t="shared" si="943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44">E955/$Q955*100</f>
        <v>10.855405992184107</v>
      </c>
      <c r="F2161" s="7">
        <f t="shared" si="944"/>
        <v>5.4277029960920533</v>
      </c>
      <c r="G2161" s="7">
        <f t="shared" si="944"/>
        <v>3.6908380373425969</v>
      </c>
      <c r="H2161" s="7">
        <f t="shared" si="944"/>
        <v>0.89014329135909676</v>
      </c>
      <c r="I2161" s="7">
        <f t="shared" si="944"/>
        <v>6.231003039513678</v>
      </c>
      <c r="J2161" s="7">
        <f t="shared" si="944"/>
        <v>3.9947894051237518</v>
      </c>
      <c r="K2161" s="7">
        <f t="shared" si="944"/>
        <v>1.1940946591402519</v>
      </c>
      <c r="L2161" s="7">
        <f t="shared" si="944"/>
        <v>1.1289622231871472</v>
      </c>
      <c r="M2161" s="7">
        <f t="shared" si="944"/>
        <v>7.7941815023881897</v>
      </c>
      <c r="N2161" s="7">
        <f t="shared" si="944"/>
        <v>0.91185410334346495</v>
      </c>
      <c r="O2161" s="7">
        <f t="shared" si="944"/>
        <v>9.7264437689969601</v>
      </c>
      <c r="P2161" s="7">
        <f t="shared" si="944"/>
        <v>66.109422492401222</v>
      </c>
      <c r="Q2161" s="7">
        <f t="shared" si="944"/>
        <v>100</v>
      </c>
      <c r="R2161"/>
    </row>
    <row r="2162" spans="1:18" ht="14.25" x14ac:dyDescent="0.45">
      <c r="A2162" s="6">
        <v>946</v>
      </c>
      <c r="B2162" s="4" t="s">
        <v>113</v>
      </c>
      <c r="C2162" s="4" t="s">
        <v>5</v>
      </c>
      <c r="D2162" s="4" t="s">
        <v>6</v>
      </c>
      <c r="E2162" s="7">
        <f t="shared" ref="E2162:Q2162" si="945">E956/$Q956*100</f>
        <v>0</v>
      </c>
      <c r="F2162" s="7">
        <f t="shared" si="945"/>
        <v>0</v>
      </c>
      <c r="G2162" s="7">
        <f t="shared" si="945"/>
        <v>0</v>
      </c>
      <c r="H2162" s="7">
        <f t="shared" si="945"/>
        <v>0</v>
      </c>
      <c r="I2162" s="7">
        <f t="shared" si="945"/>
        <v>0</v>
      </c>
      <c r="J2162" s="7">
        <f t="shared" si="945"/>
        <v>0</v>
      </c>
      <c r="K2162" s="7">
        <f t="shared" si="945"/>
        <v>0</v>
      </c>
      <c r="L2162" s="7">
        <f t="shared" si="945"/>
        <v>0</v>
      </c>
      <c r="M2162" s="7">
        <f t="shared" si="945"/>
        <v>0</v>
      </c>
      <c r="N2162" s="7">
        <f t="shared" si="945"/>
        <v>0</v>
      </c>
      <c r="O2162" s="7">
        <f t="shared" si="945"/>
        <v>0</v>
      </c>
      <c r="P2162" s="7">
        <f t="shared" si="945"/>
        <v>92.592592592592595</v>
      </c>
      <c r="Q2162" s="7">
        <f t="shared" si="945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7</v>
      </c>
      <c r="E2163" s="7">
        <f t="shared" ref="E2163:Q2163" si="946">E957/$Q957*100</f>
        <v>0</v>
      </c>
      <c r="F2163" s="7">
        <f t="shared" si="946"/>
        <v>0</v>
      </c>
      <c r="G2163" s="7">
        <f t="shared" si="946"/>
        <v>0</v>
      </c>
      <c r="H2163" s="7">
        <f t="shared" si="946"/>
        <v>0</v>
      </c>
      <c r="I2163" s="7">
        <f t="shared" si="946"/>
        <v>0</v>
      </c>
      <c r="J2163" s="7">
        <f t="shared" si="946"/>
        <v>0</v>
      </c>
      <c r="K2163" s="7">
        <f t="shared" si="946"/>
        <v>0</v>
      </c>
      <c r="L2163" s="7">
        <f t="shared" si="946"/>
        <v>0</v>
      </c>
      <c r="M2163" s="7">
        <f t="shared" si="946"/>
        <v>0</v>
      </c>
      <c r="N2163" s="7">
        <f t="shared" si="946"/>
        <v>0</v>
      </c>
      <c r="O2163" s="7">
        <f t="shared" si="946"/>
        <v>0</v>
      </c>
      <c r="P2163" s="7">
        <f t="shared" si="946"/>
        <v>77.41935483870968</v>
      </c>
      <c r="Q2163" s="7">
        <f t="shared" si="946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47">E958/$Q958*100</f>
        <v>0</v>
      </c>
      <c r="F2164" s="7">
        <f t="shared" si="947"/>
        <v>0</v>
      </c>
      <c r="G2164" s="7">
        <f t="shared" si="947"/>
        <v>0</v>
      </c>
      <c r="H2164" s="7">
        <f t="shared" si="947"/>
        <v>0</v>
      </c>
      <c r="I2164" s="7">
        <f t="shared" si="947"/>
        <v>0</v>
      </c>
      <c r="J2164" s="7">
        <f t="shared" si="947"/>
        <v>0</v>
      </c>
      <c r="K2164" s="7">
        <f t="shared" si="947"/>
        <v>0</v>
      </c>
      <c r="L2164" s="7">
        <f t="shared" si="947"/>
        <v>0</v>
      </c>
      <c r="M2164" s="7">
        <f t="shared" si="947"/>
        <v>0</v>
      </c>
      <c r="N2164" s="7">
        <f t="shared" si="947"/>
        <v>0</v>
      </c>
      <c r="O2164" s="7">
        <f t="shared" si="947"/>
        <v>9.433962264150944</v>
      </c>
      <c r="P2164" s="7">
        <f t="shared" si="947"/>
        <v>90.566037735849065</v>
      </c>
      <c r="Q2164" s="7">
        <f t="shared" si="947"/>
        <v>100</v>
      </c>
      <c r="R2164"/>
    </row>
    <row r="2165" spans="1:18" ht="14.25" x14ac:dyDescent="0.45">
      <c r="A2165" s="6">
        <v>949</v>
      </c>
      <c r="B2165" s="4"/>
      <c r="C2165" s="4" t="s">
        <v>8</v>
      </c>
      <c r="D2165" s="4" t="s">
        <v>6</v>
      </c>
      <c r="E2165" s="7">
        <f t="shared" ref="E2165:Q2165" si="948">E959/$Q959*100</f>
        <v>0</v>
      </c>
      <c r="F2165" s="7">
        <f t="shared" si="948"/>
        <v>0</v>
      </c>
      <c r="G2165" s="7">
        <f t="shared" si="948"/>
        <v>0</v>
      </c>
      <c r="H2165" s="7">
        <f t="shared" si="948"/>
        <v>0</v>
      </c>
      <c r="I2165" s="7">
        <f t="shared" si="948"/>
        <v>0</v>
      </c>
      <c r="J2165" s="7">
        <f t="shared" si="948"/>
        <v>0</v>
      </c>
      <c r="K2165" s="7">
        <f t="shared" si="948"/>
        <v>0</v>
      </c>
      <c r="L2165" s="7">
        <f t="shared" si="948"/>
        <v>0</v>
      </c>
      <c r="M2165" s="7">
        <f t="shared" si="948"/>
        <v>0</v>
      </c>
      <c r="N2165" s="7">
        <f t="shared" si="948"/>
        <v>0</v>
      </c>
      <c r="O2165" s="7">
        <f t="shared" si="948"/>
        <v>0</v>
      </c>
      <c r="P2165" s="7">
        <f t="shared" si="948"/>
        <v>81.481481481481481</v>
      </c>
      <c r="Q2165" s="7">
        <f t="shared" si="948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7</v>
      </c>
      <c r="E2166" s="7">
        <f t="shared" ref="E2166:Q2166" si="949">E960/$Q960*100</f>
        <v>0</v>
      </c>
      <c r="F2166" s="7">
        <f t="shared" si="949"/>
        <v>0</v>
      </c>
      <c r="G2166" s="7">
        <f t="shared" si="949"/>
        <v>0</v>
      </c>
      <c r="H2166" s="7">
        <f t="shared" si="949"/>
        <v>0</v>
      </c>
      <c r="I2166" s="7">
        <f t="shared" si="949"/>
        <v>0</v>
      </c>
      <c r="J2166" s="7">
        <f t="shared" si="949"/>
        <v>0</v>
      </c>
      <c r="K2166" s="7">
        <f t="shared" si="949"/>
        <v>0</v>
      </c>
      <c r="L2166" s="7">
        <f t="shared" si="949"/>
        <v>0</v>
      </c>
      <c r="M2166" s="7">
        <f t="shared" si="949"/>
        <v>25.806451612903224</v>
      </c>
      <c r="N2166" s="7">
        <f t="shared" si="949"/>
        <v>0</v>
      </c>
      <c r="O2166" s="7">
        <f t="shared" si="949"/>
        <v>9.67741935483871</v>
      </c>
      <c r="P2166" s="7">
        <f t="shared" si="949"/>
        <v>83.870967741935488</v>
      </c>
      <c r="Q2166" s="7">
        <f t="shared" si="949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50">E961/$Q961*100</f>
        <v>0</v>
      </c>
      <c r="F2167" s="7">
        <f t="shared" si="950"/>
        <v>0</v>
      </c>
      <c r="G2167" s="7">
        <f t="shared" si="950"/>
        <v>0</v>
      </c>
      <c r="H2167" s="7">
        <f t="shared" si="950"/>
        <v>0</v>
      </c>
      <c r="I2167" s="7">
        <f t="shared" si="950"/>
        <v>0</v>
      </c>
      <c r="J2167" s="7">
        <f t="shared" si="950"/>
        <v>0</v>
      </c>
      <c r="K2167" s="7">
        <f t="shared" si="950"/>
        <v>0</v>
      </c>
      <c r="L2167" s="7">
        <f t="shared" si="950"/>
        <v>0</v>
      </c>
      <c r="M2167" s="7">
        <f t="shared" si="950"/>
        <v>10.344827586206897</v>
      </c>
      <c r="N2167" s="7">
        <f t="shared" si="950"/>
        <v>0</v>
      </c>
      <c r="O2167" s="7">
        <f t="shared" si="950"/>
        <v>12.068965517241379</v>
      </c>
      <c r="P2167" s="7">
        <f t="shared" si="950"/>
        <v>86.206896551724128</v>
      </c>
      <c r="Q2167" s="7">
        <f t="shared" si="950"/>
        <v>100</v>
      </c>
      <c r="R2167"/>
    </row>
    <row r="2168" spans="1:18" ht="14.25" x14ac:dyDescent="0.45">
      <c r="A2168" s="6">
        <v>952</v>
      </c>
      <c r="B2168" s="4"/>
      <c r="C2168" s="4" t="s">
        <v>9</v>
      </c>
      <c r="D2168" s="4" t="s">
        <v>6</v>
      </c>
      <c r="E2168" s="7">
        <f t="shared" ref="E2168:Q2168" si="951">E962/$Q962*100</f>
        <v>5.6761268781302174</v>
      </c>
      <c r="F2168" s="7">
        <f t="shared" si="951"/>
        <v>2.337228714524207</v>
      </c>
      <c r="G2168" s="7">
        <f t="shared" si="951"/>
        <v>1.335559265442404</v>
      </c>
      <c r="H2168" s="7">
        <f t="shared" si="951"/>
        <v>0</v>
      </c>
      <c r="I2168" s="7">
        <f t="shared" si="951"/>
        <v>4.5075125208681133</v>
      </c>
      <c r="J2168" s="7">
        <f t="shared" si="951"/>
        <v>5.0083472454090154</v>
      </c>
      <c r="K2168" s="7">
        <f t="shared" si="951"/>
        <v>0</v>
      </c>
      <c r="L2168" s="7">
        <f t="shared" si="951"/>
        <v>0.8347245409015025</v>
      </c>
      <c r="M2168" s="7">
        <f t="shared" si="951"/>
        <v>6.010016694490818</v>
      </c>
      <c r="N2168" s="7">
        <f t="shared" si="951"/>
        <v>0.8347245409015025</v>
      </c>
      <c r="O2168" s="7">
        <f t="shared" si="951"/>
        <v>11.185308848080133</v>
      </c>
      <c r="P2168" s="7">
        <f t="shared" si="951"/>
        <v>73.455759599332211</v>
      </c>
      <c r="Q2168" s="7">
        <f t="shared" si="951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7</v>
      </c>
      <c r="E2169" s="7">
        <f t="shared" ref="E2169:Q2169" si="952">E963/$Q963*100</f>
        <v>8.6340206185567006</v>
      </c>
      <c r="F2169" s="7">
        <f t="shared" si="952"/>
        <v>4.5103092783505154</v>
      </c>
      <c r="G2169" s="7">
        <f t="shared" si="952"/>
        <v>2.7061855670103094</v>
      </c>
      <c r="H2169" s="7">
        <f t="shared" si="952"/>
        <v>0</v>
      </c>
      <c r="I2169" s="7">
        <f t="shared" si="952"/>
        <v>2.8350515463917527</v>
      </c>
      <c r="J2169" s="7">
        <f t="shared" si="952"/>
        <v>1.1597938144329898</v>
      </c>
      <c r="K2169" s="7">
        <f t="shared" si="952"/>
        <v>1.1597938144329898</v>
      </c>
      <c r="L2169" s="7">
        <f t="shared" si="952"/>
        <v>1.2886597938144329</v>
      </c>
      <c r="M2169" s="7">
        <f t="shared" si="952"/>
        <v>10.309278350515463</v>
      </c>
      <c r="N2169" s="7">
        <f t="shared" si="952"/>
        <v>0.64432989690721643</v>
      </c>
      <c r="O2169" s="7">
        <f t="shared" si="952"/>
        <v>11.082474226804123</v>
      </c>
      <c r="P2169" s="7">
        <f t="shared" si="952"/>
        <v>72.422680412371136</v>
      </c>
      <c r="Q2169" s="7">
        <f t="shared" si="952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53">E964/$Q964*100</f>
        <v>7.5912408759124084</v>
      </c>
      <c r="F2170" s="7">
        <f t="shared" si="953"/>
        <v>3.4306569343065698</v>
      </c>
      <c r="G2170" s="7">
        <f t="shared" si="953"/>
        <v>1.9708029197080292</v>
      </c>
      <c r="H2170" s="7">
        <f t="shared" si="953"/>
        <v>0</v>
      </c>
      <c r="I2170" s="7">
        <f t="shared" si="953"/>
        <v>3.4306569343065698</v>
      </c>
      <c r="J2170" s="7">
        <f t="shared" si="953"/>
        <v>2.8467153284671531</v>
      </c>
      <c r="K2170" s="7">
        <f t="shared" si="953"/>
        <v>0.72992700729927007</v>
      </c>
      <c r="L2170" s="7">
        <f t="shared" si="953"/>
        <v>0.94890510948905105</v>
      </c>
      <c r="M2170" s="7">
        <f t="shared" si="953"/>
        <v>8.3941605839416056</v>
      </c>
      <c r="N2170" s="7">
        <f t="shared" si="953"/>
        <v>0.58394160583941601</v>
      </c>
      <c r="O2170" s="7">
        <f t="shared" si="953"/>
        <v>11.532846715328466</v>
      </c>
      <c r="P2170" s="7">
        <f t="shared" si="953"/>
        <v>73.065693430656935</v>
      </c>
      <c r="Q2170" s="7">
        <f t="shared" si="953"/>
        <v>100</v>
      </c>
      <c r="R2170"/>
    </row>
    <row r="2171" spans="1:18" ht="14.25" x14ac:dyDescent="0.45">
      <c r="A2171" s="6">
        <v>955</v>
      </c>
      <c r="B2171" s="4"/>
      <c r="C2171" s="4" t="s">
        <v>10</v>
      </c>
      <c r="D2171" s="4" t="s">
        <v>6</v>
      </c>
      <c r="E2171" s="7">
        <f t="shared" ref="E2171:Q2171" si="954">E965/$Q965*100</f>
        <v>20.789074355083457</v>
      </c>
      <c r="F2171" s="7">
        <f t="shared" si="954"/>
        <v>4.931714719271624</v>
      </c>
      <c r="G2171" s="7">
        <f t="shared" si="954"/>
        <v>12.063732928679819</v>
      </c>
      <c r="H2171" s="7">
        <f t="shared" si="954"/>
        <v>7.207890743550835</v>
      </c>
      <c r="I2171" s="7">
        <f t="shared" si="954"/>
        <v>21.623672230652506</v>
      </c>
      <c r="J2171" s="7">
        <f t="shared" si="954"/>
        <v>22.91350531107739</v>
      </c>
      <c r="K2171" s="7">
        <f t="shared" si="954"/>
        <v>4.8558421851289832</v>
      </c>
      <c r="L2171" s="7">
        <f t="shared" si="954"/>
        <v>5.9180576631259481</v>
      </c>
      <c r="M2171" s="7">
        <f t="shared" si="954"/>
        <v>7.4355083459787554</v>
      </c>
      <c r="N2171" s="7">
        <f t="shared" si="954"/>
        <v>6.6767830045523517</v>
      </c>
      <c r="O2171" s="7">
        <f t="shared" si="954"/>
        <v>12.898330804248861</v>
      </c>
      <c r="P2171" s="7">
        <f t="shared" si="954"/>
        <v>31.714719271623672</v>
      </c>
      <c r="Q2171" s="7">
        <f t="shared" si="954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7</v>
      </c>
      <c r="E2172" s="7">
        <f t="shared" ref="E2172:Q2172" si="955">E966/$Q966*100</f>
        <v>37.370242214532873</v>
      </c>
      <c r="F2172" s="7">
        <f t="shared" si="955"/>
        <v>8.6505190311418687</v>
      </c>
      <c r="G2172" s="7">
        <f t="shared" si="955"/>
        <v>9.9653979238754324</v>
      </c>
      <c r="H2172" s="7">
        <f t="shared" si="955"/>
        <v>7.2664359861591699</v>
      </c>
      <c r="I2172" s="7">
        <f t="shared" si="955"/>
        <v>16.332179930795849</v>
      </c>
      <c r="J2172" s="7">
        <f t="shared" si="955"/>
        <v>15.847750865051905</v>
      </c>
      <c r="K2172" s="7">
        <f t="shared" si="955"/>
        <v>3.4602076124567476</v>
      </c>
      <c r="L2172" s="7">
        <f t="shared" si="955"/>
        <v>4.7058823529411766</v>
      </c>
      <c r="M2172" s="7">
        <f t="shared" si="955"/>
        <v>12.45674740484429</v>
      </c>
      <c r="N2172" s="7">
        <f t="shared" si="955"/>
        <v>4.2214532871972317</v>
      </c>
      <c r="O2172" s="7">
        <f t="shared" si="955"/>
        <v>19.72318339100346</v>
      </c>
      <c r="P2172" s="7">
        <f t="shared" si="955"/>
        <v>28.373702422145332</v>
      </c>
      <c r="Q2172" s="7">
        <f t="shared" si="955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56">E967/$Q967*100</f>
        <v>29.464931308749097</v>
      </c>
      <c r="F2173" s="7">
        <f t="shared" si="956"/>
        <v>6.9052783803326108</v>
      </c>
      <c r="G2173" s="7">
        <f t="shared" si="956"/>
        <v>11.026753434562545</v>
      </c>
      <c r="H2173" s="7">
        <f t="shared" si="956"/>
        <v>7.556037599421547</v>
      </c>
      <c r="I2173" s="7">
        <f t="shared" si="956"/>
        <v>18.76355748373102</v>
      </c>
      <c r="J2173" s="7">
        <f t="shared" si="956"/>
        <v>19.016630513376718</v>
      </c>
      <c r="K2173" s="7">
        <f t="shared" si="956"/>
        <v>4.1576283441793205</v>
      </c>
      <c r="L2173" s="7">
        <f t="shared" si="956"/>
        <v>5.3145336225596527</v>
      </c>
      <c r="M2173" s="7">
        <f t="shared" si="956"/>
        <v>9.9060014461315973</v>
      </c>
      <c r="N2173" s="7">
        <f t="shared" si="956"/>
        <v>5.0976138828633406</v>
      </c>
      <c r="O2173" s="7">
        <f t="shared" si="956"/>
        <v>16.449746926970356</v>
      </c>
      <c r="P2173" s="7">
        <f t="shared" si="956"/>
        <v>30.043383947939262</v>
      </c>
      <c r="Q2173" s="7">
        <f t="shared" si="956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6</v>
      </c>
      <c r="E2174" s="7">
        <f t="shared" ref="E2174:Q2174" si="957">E968/$Q968*100</f>
        <v>15.939086294416244</v>
      </c>
      <c r="F2174" s="7">
        <f t="shared" si="957"/>
        <v>4.3654822335025383</v>
      </c>
      <c r="G2174" s="7">
        <f t="shared" si="957"/>
        <v>8.6294416243654819</v>
      </c>
      <c r="H2174" s="7">
        <f t="shared" si="957"/>
        <v>4.8223350253807107</v>
      </c>
      <c r="I2174" s="7">
        <f t="shared" si="957"/>
        <v>15.837563451776649</v>
      </c>
      <c r="J2174" s="7">
        <f t="shared" si="957"/>
        <v>16.497461928934008</v>
      </c>
      <c r="K2174" s="7">
        <f t="shared" si="957"/>
        <v>3.1979695431472082</v>
      </c>
      <c r="L2174" s="7">
        <f t="shared" si="957"/>
        <v>4.2131979695431472</v>
      </c>
      <c r="M2174" s="7">
        <f t="shared" si="957"/>
        <v>6.9543147208121825</v>
      </c>
      <c r="N2174" s="7">
        <f t="shared" si="957"/>
        <v>4.4162436548223347</v>
      </c>
      <c r="O2174" s="7">
        <f t="shared" si="957"/>
        <v>12.335025380710659</v>
      </c>
      <c r="P2174" s="7">
        <f t="shared" si="957"/>
        <v>45.888324873096451</v>
      </c>
      <c r="Q2174" s="7">
        <f t="shared" si="957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7</v>
      </c>
      <c r="E2175" s="7">
        <f t="shared" ref="E2175:Q2175" si="958">E969/$Q969*100</f>
        <v>26.488616462346759</v>
      </c>
      <c r="F2175" s="7">
        <f t="shared" si="958"/>
        <v>6.917688266199649</v>
      </c>
      <c r="G2175" s="7">
        <f t="shared" si="958"/>
        <v>7.1366024518388791</v>
      </c>
      <c r="H2175" s="7">
        <f t="shared" si="958"/>
        <v>4.5971978984238184</v>
      </c>
      <c r="I2175" s="7">
        <f t="shared" si="958"/>
        <v>11.120840630472854</v>
      </c>
      <c r="J2175" s="7">
        <f t="shared" si="958"/>
        <v>10.376532399299474</v>
      </c>
      <c r="K2175" s="7">
        <f t="shared" si="958"/>
        <v>2.8021015761821366</v>
      </c>
      <c r="L2175" s="7">
        <f t="shared" si="958"/>
        <v>3.5464098073555168</v>
      </c>
      <c r="M2175" s="7">
        <f t="shared" si="958"/>
        <v>11.38353765323993</v>
      </c>
      <c r="N2175" s="7">
        <f t="shared" si="958"/>
        <v>2.7145359019264448</v>
      </c>
      <c r="O2175" s="7">
        <f t="shared" si="958"/>
        <v>16.506129597197898</v>
      </c>
      <c r="P2175" s="7">
        <f t="shared" si="958"/>
        <v>44.921190893169879</v>
      </c>
      <c r="Q2175" s="7">
        <f t="shared" si="958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59">E970/$Q970*100</f>
        <v>21.749353397601691</v>
      </c>
      <c r="F2176" s="7">
        <f t="shared" si="959"/>
        <v>5.5960498471667055</v>
      </c>
      <c r="G2176" s="7">
        <f t="shared" si="959"/>
        <v>7.8297672231366091</v>
      </c>
      <c r="H2176" s="7">
        <f t="shared" si="959"/>
        <v>4.8671525981660002</v>
      </c>
      <c r="I2176" s="7">
        <f t="shared" si="959"/>
        <v>13.308252997883846</v>
      </c>
      <c r="J2176" s="7">
        <f t="shared" si="959"/>
        <v>13.237714554432165</v>
      </c>
      <c r="K2176" s="7">
        <f t="shared" si="959"/>
        <v>2.8450505525511405</v>
      </c>
      <c r="L2176" s="7">
        <f t="shared" si="959"/>
        <v>3.6209734305196335</v>
      </c>
      <c r="M2176" s="7">
        <f t="shared" si="959"/>
        <v>9.3345873501058083</v>
      </c>
      <c r="N2176" s="7">
        <f t="shared" si="959"/>
        <v>3.6444862450035269</v>
      </c>
      <c r="O2176" s="7">
        <f t="shared" si="959"/>
        <v>14.413355278626852</v>
      </c>
      <c r="P2176" s="7">
        <f t="shared" si="959"/>
        <v>45.332706324947097</v>
      </c>
      <c r="Q2176" s="7">
        <f t="shared" si="959"/>
        <v>100</v>
      </c>
      <c r="R2176"/>
    </row>
    <row r="2177" spans="1:18" ht="14.25" x14ac:dyDescent="0.45">
      <c r="A2177" s="6">
        <v>961</v>
      </c>
      <c r="B2177" s="4" t="s">
        <v>114</v>
      </c>
      <c r="C2177" s="4" t="s">
        <v>5</v>
      </c>
      <c r="D2177" s="4" t="s">
        <v>6</v>
      </c>
      <c r="E2177" s="7">
        <f t="shared" ref="E2177:Q2177" si="960">E971/$Q971*100</f>
        <v>0</v>
      </c>
      <c r="F2177" s="7">
        <f t="shared" si="960"/>
        <v>5.6746532156368223</v>
      </c>
      <c r="G2177" s="7">
        <f t="shared" si="960"/>
        <v>0</v>
      </c>
      <c r="H2177" s="7">
        <f t="shared" si="960"/>
        <v>0</v>
      </c>
      <c r="I2177" s="7">
        <f t="shared" si="960"/>
        <v>0.37831021437578816</v>
      </c>
      <c r="J2177" s="7">
        <f t="shared" si="960"/>
        <v>0.75662042875157631</v>
      </c>
      <c r="K2177" s="7">
        <f t="shared" si="960"/>
        <v>0</v>
      </c>
      <c r="L2177" s="7">
        <f t="shared" si="960"/>
        <v>0</v>
      </c>
      <c r="M2177" s="7">
        <f t="shared" si="960"/>
        <v>1.3871374527112232</v>
      </c>
      <c r="N2177" s="7">
        <f t="shared" si="960"/>
        <v>0</v>
      </c>
      <c r="O2177" s="7">
        <f t="shared" si="960"/>
        <v>5.2963430012610342</v>
      </c>
      <c r="P2177" s="7">
        <f t="shared" si="960"/>
        <v>87.389659520807058</v>
      </c>
      <c r="Q2177" s="7">
        <f t="shared" si="960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7</v>
      </c>
      <c r="E2178" s="7">
        <f t="shared" ref="E2178:Q2178" si="961">E972/$Q972*100</f>
        <v>0</v>
      </c>
      <c r="F2178" s="7">
        <f t="shared" si="961"/>
        <v>1.8741633199464525</v>
      </c>
      <c r="G2178" s="7">
        <f t="shared" si="961"/>
        <v>0</v>
      </c>
      <c r="H2178" s="7">
        <f t="shared" si="961"/>
        <v>0</v>
      </c>
      <c r="I2178" s="7">
        <f t="shared" si="961"/>
        <v>0</v>
      </c>
      <c r="J2178" s="7">
        <f t="shared" si="961"/>
        <v>0</v>
      </c>
      <c r="K2178" s="7">
        <f t="shared" si="961"/>
        <v>0</v>
      </c>
      <c r="L2178" s="7">
        <f t="shared" si="961"/>
        <v>0</v>
      </c>
      <c r="M2178" s="7">
        <f t="shared" si="961"/>
        <v>0.53547523427041499</v>
      </c>
      <c r="N2178" s="7">
        <f t="shared" si="961"/>
        <v>0</v>
      </c>
      <c r="O2178" s="7">
        <f t="shared" si="961"/>
        <v>2.14190093708166</v>
      </c>
      <c r="P2178" s="7">
        <f t="shared" si="961"/>
        <v>95.448460508701473</v>
      </c>
      <c r="Q2178" s="7">
        <f t="shared" si="961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62">E973/$Q973*100</f>
        <v>0</v>
      </c>
      <c r="F2179" s="7">
        <f t="shared" si="962"/>
        <v>3.7133550488599352</v>
      </c>
      <c r="G2179" s="7">
        <f t="shared" si="962"/>
        <v>0</v>
      </c>
      <c r="H2179" s="7">
        <f t="shared" si="962"/>
        <v>0</v>
      </c>
      <c r="I2179" s="7">
        <f t="shared" si="962"/>
        <v>0.19543973941368079</v>
      </c>
      <c r="J2179" s="7">
        <f t="shared" si="962"/>
        <v>0.39087947882736157</v>
      </c>
      <c r="K2179" s="7">
        <f t="shared" si="962"/>
        <v>0</v>
      </c>
      <c r="L2179" s="7">
        <f t="shared" si="962"/>
        <v>0</v>
      </c>
      <c r="M2179" s="7">
        <f t="shared" si="962"/>
        <v>0.97719869706840379</v>
      </c>
      <c r="N2179" s="7">
        <f t="shared" si="962"/>
        <v>0</v>
      </c>
      <c r="O2179" s="7">
        <f t="shared" si="962"/>
        <v>3.6482084690553744</v>
      </c>
      <c r="P2179" s="7">
        <f t="shared" si="962"/>
        <v>91.661237785016297</v>
      </c>
      <c r="Q2179" s="7">
        <f t="shared" si="962"/>
        <v>100</v>
      </c>
      <c r="R2179"/>
    </row>
    <row r="2180" spans="1:18" ht="14.25" x14ac:dyDescent="0.45">
      <c r="A2180" s="6">
        <v>964</v>
      </c>
      <c r="B2180" s="4"/>
      <c r="C2180" s="4" t="s">
        <v>8</v>
      </c>
      <c r="D2180" s="4" t="s">
        <v>6</v>
      </c>
      <c r="E2180" s="7">
        <f t="shared" ref="E2180:Q2180" si="963">E974/$Q974*100</f>
        <v>0</v>
      </c>
      <c r="F2180" s="7">
        <f t="shared" si="963"/>
        <v>5.4716981132075473</v>
      </c>
      <c r="G2180" s="7">
        <f t="shared" si="963"/>
        <v>0</v>
      </c>
      <c r="H2180" s="7">
        <f t="shared" si="963"/>
        <v>0</v>
      </c>
      <c r="I2180" s="7">
        <f t="shared" si="963"/>
        <v>0</v>
      </c>
      <c r="J2180" s="7">
        <f t="shared" si="963"/>
        <v>0</v>
      </c>
      <c r="K2180" s="7">
        <f t="shared" si="963"/>
        <v>0</v>
      </c>
      <c r="L2180" s="7">
        <f t="shared" si="963"/>
        <v>0</v>
      </c>
      <c r="M2180" s="7">
        <f t="shared" si="963"/>
        <v>2.0754716981132075</v>
      </c>
      <c r="N2180" s="7">
        <f t="shared" si="963"/>
        <v>0</v>
      </c>
      <c r="O2180" s="7">
        <f t="shared" si="963"/>
        <v>3.7735849056603774</v>
      </c>
      <c r="P2180" s="7">
        <f t="shared" si="963"/>
        <v>88.867924528301884</v>
      </c>
      <c r="Q2180" s="7">
        <f t="shared" si="963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7</v>
      </c>
      <c r="E2181" s="7">
        <f t="shared" ref="E2181:Q2181" si="964">E975/$Q975*100</f>
        <v>0</v>
      </c>
      <c r="F2181" s="7">
        <f t="shared" si="964"/>
        <v>6.8273092369477917</v>
      </c>
      <c r="G2181" s="7">
        <f t="shared" si="964"/>
        <v>0</v>
      </c>
      <c r="H2181" s="7">
        <f t="shared" si="964"/>
        <v>0</v>
      </c>
      <c r="I2181" s="7">
        <f t="shared" si="964"/>
        <v>0</v>
      </c>
      <c r="J2181" s="7">
        <f t="shared" si="964"/>
        <v>0</v>
      </c>
      <c r="K2181" s="7">
        <f t="shared" si="964"/>
        <v>0</v>
      </c>
      <c r="L2181" s="7">
        <f t="shared" si="964"/>
        <v>0</v>
      </c>
      <c r="M2181" s="7">
        <f t="shared" si="964"/>
        <v>7.2289156626506017</v>
      </c>
      <c r="N2181" s="7">
        <f t="shared" si="964"/>
        <v>0</v>
      </c>
      <c r="O2181" s="7">
        <f t="shared" si="964"/>
        <v>5.4216867469879517</v>
      </c>
      <c r="P2181" s="7">
        <f t="shared" si="964"/>
        <v>81.52610441767068</v>
      </c>
      <c r="Q2181" s="7">
        <f t="shared" si="964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65">E976/$Q976*100</f>
        <v>0</v>
      </c>
      <c r="F2182" s="7">
        <f t="shared" si="965"/>
        <v>6.9403714565004879</v>
      </c>
      <c r="G2182" s="7">
        <f t="shared" si="965"/>
        <v>0</v>
      </c>
      <c r="H2182" s="7">
        <f t="shared" si="965"/>
        <v>0</v>
      </c>
      <c r="I2182" s="7">
        <f t="shared" si="965"/>
        <v>0</v>
      </c>
      <c r="J2182" s="7">
        <f t="shared" si="965"/>
        <v>0</v>
      </c>
      <c r="K2182" s="7">
        <f t="shared" si="965"/>
        <v>0</v>
      </c>
      <c r="L2182" s="7">
        <f t="shared" si="965"/>
        <v>0</v>
      </c>
      <c r="M2182" s="7">
        <f t="shared" si="965"/>
        <v>4.7898338220918868</v>
      </c>
      <c r="N2182" s="7">
        <f t="shared" si="965"/>
        <v>0</v>
      </c>
      <c r="O2182" s="7">
        <f t="shared" si="965"/>
        <v>4.3010752688172049</v>
      </c>
      <c r="P2182" s="7">
        <f t="shared" si="965"/>
        <v>85.630498533724335</v>
      </c>
      <c r="Q2182" s="7">
        <f t="shared" si="965"/>
        <v>100</v>
      </c>
      <c r="R2182"/>
    </row>
    <row r="2183" spans="1:18" ht="14.25" x14ac:dyDescent="0.45">
      <c r="A2183" s="6">
        <v>967</v>
      </c>
      <c r="B2183" s="4"/>
      <c r="C2183" s="4" t="s">
        <v>9</v>
      </c>
      <c r="D2183" s="4" t="s">
        <v>6</v>
      </c>
      <c r="E2183" s="7">
        <f t="shared" ref="E2183:Q2183" si="966">E977/$Q977*100</f>
        <v>0.34324942791762014</v>
      </c>
      <c r="F2183" s="7">
        <f t="shared" si="966"/>
        <v>6.0640732265446227</v>
      </c>
      <c r="G2183" s="7">
        <f t="shared" si="966"/>
        <v>0</v>
      </c>
      <c r="H2183" s="7">
        <f t="shared" si="966"/>
        <v>0</v>
      </c>
      <c r="I2183" s="7">
        <f t="shared" si="966"/>
        <v>3.6613272311212817</v>
      </c>
      <c r="J2183" s="7">
        <f t="shared" si="966"/>
        <v>0.34324942791762014</v>
      </c>
      <c r="K2183" s="7">
        <f t="shared" si="966"/>
        <v>0</v>
      </c>
      <c r="L2183" s="7">
        <f t="shared" si="966"/>
        <v>0</v>
      </c>
      <c r="M2183" s="7">
        <f t="shared" si="966"/>
        <v>3.5469107551487413</v>
      </c>
      <c r="N2183" s="7">
        <f t="shared" si="966"/>
        <v>0</v>
      </c>
      <c r="O2183" s="7">
        <f t="shared" si="966"/>
        <v>3.2036613272311212</v>
      </c>
      <c r="P2183" s="7">
        <f t="shared" si="966"/>
        <v>83.638443935926773</v>
      </c>
      <c r="Q2183" s="7">
        <f t="shared" si="966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7</v>
      </c>
      <c r="E2184" s="7">
        <f t="shared" ref="E2184:Q2184" si="967">E978/$Q978*100</f>
        <v>1.3977128335451081</v>
      </c>
      <c r="F2184" s="7">
        <f t="shared" si="967"/>
        <v>7.6238881829733165</v>
      </c>
      <c r="G2184" s="7">
        <f t="shared" si="967"/>
        <v>0</v>
      </c>
      <c r="H2184" s="7">
        <f t="shared" si="967"/>
        <v>0</v>
      </c>
      <c r="I2184" s="7">
        <f t="shared" si="967"/>
        <v>1.5247776365946633</v>
      </c>
      <c r="J2184" s="7">
        <f t="shared" si="967"/>
        <v>0</v>
      </c>
      <c r="K2184" s="7">
        <f t="shared" si="967"/>
        <v>0</v>
      </c>
      <c r="L2184" s="7">
        <f t="shared" si="967"/>
        <v>0</v>
      </c>
      <c r="M2184" s="7">
        <f t="shared" si="967"/>
        <v>6.099110546378653</v>
      </c>
      <c r="N2184" s="7">
        <f t="shared" si="967"/>
        <v>0</v>
      </c>
      <c r="O2184" s="7">
        <f t="shared" si="967"/>
        <v>6.6073697585768736</v>
      </c>
      <c r="P2184" s="7">
        <f t="shared" si="967"/>
        <v>80.177890724269375</v>
      </c>
      <c r="Q2184" s="7">
        <f t="shared" si="967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68">E979/$Q979*100</f>
        <v>0.84286574352799515</v>
      </c>
      <c r="F2185" s="7">
        <f t="shared" si="968"/>
        <v>6.8633353401565316</v>
      </c>
      <c r="G2185" s="7">
        <f t="shared" si="968"/>
        <v>0.30102347983142685</v>
      </c>
      <c r="H2185" s="7">
        <f t="shared" si="968"/>
        <v>0</v>
      </c>
      <c r="I2185" s="7">
        <f t="shared" si="968"/>
        <v>2.3479831426851292</v>
      </c>
      <c r="J2185" s="7">
        <f t="shared" si="968"/>
        <v>0.24081878386514149</v>
      </c>
      <c r="K2185" s="7">
        <f t="shared" si="968"/>
        <v>0</v>
      </c>
      <c r="L2185" s="7">
        <f t="shared" si="968"/>
        <v>0</v>
      </c>
      <c r="M2185" s="7">
        <f t="shared" si="968"/>
        <v>4.6959662853702584</v>
      </c>
      <c r="N2185" s="7">
        <f t="shared" si="968"/>
        <v>0</v>
      </c>
      <c r="O2185" s="7">
        <f t="shared" si="968"/>
        <v>4.5755568934376889</v>
      </c>
      <c r="P2185" s="7">
        <f t="shared" si="968"/>
        <v>82.119205298013242</v>
      </c>
      <c r="Q2185" s="7">
        <f t="shared" si="968"/>
        <v>100</v>
      </c>
      <c r="R2185"/>
    </row>
    <row r="2186" spans="1:18" ht="14.25" x14ac:dyDescent="0.45">
      <c r="A2186" s="6">
        <v>970</v>
      </c>
      <c r="B2186" s="4"/>
      <c r="C2186" s="4" t="s">
        <v>10</v>
      </c>
      <c r="D2186" s="4" t="s">
        <v>6</v>
      </c>
      <c r="E2186" s="7">
        <f t="shared" ref="E2186:Q2186" si="969">E980/$Q980*100</f>
        <v>0</v>
      </c>
      <c r="F2186" s="7">
        <f t="shared" si="969"/>
        <v>0</v>
      </c>
      <c r="G2186" s="7">
        <f t="shared" si="969"/>
        <v>0</v>
      </c>
      <c r="H2186" s="7">
        <f t="shared" si="969"/>
        <v>0</v>
      </c>
      <c r="I2186" s="7">
        <f t="shared" si="969"/>
        <v>0</v>
      </c>
      <c r="J2186" s="7">
        <f t="shared" si="969"/>
        <v>0</v>
      </c>
      <c r="K2186" s="7">
        <f t="shared" si="969"/>
        <v>0</v>
      </c>
      <c r="L2186" s="7">
        <f t="shared" si="969"/>
        <v>0</v>
      </c>
      <c r="M2186" s="7">
        <f t="shared" si="969"/>
        <v>0</v>
      </c>
      <c r="N2186" s="7">
        <f t="shared" si="969"/>
        <v>0</v>
      </c>
      <c r="O2186" s="7">
        <f t="shared" si="969"/>
        <v>0</v>
      </c>
      <c r="P2186" s="7">
        <f t="shared" si="969"/>
        <v>0</v>
      </c>
      <c r="Q2186" s="7">
        <f t="shared" si="969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7</v>
      </c>
      <c r="E2187" s="7">
        <f t="shared" ref="E2187:Q2187" si="970">E981/$Q981*100</f>
        <v>0</v>
      </c>
      <c r="F2187" s="7">
        <f t="shared" si="970"/>
        <v>0</v>
      </c>
      <c r="G2187" s="7">
        <f t="shared" si="970"/>
        <v>0</v>
      </c>
      <c r="H2187" s="7">
        <f t="shared" si="970"/>
        <v>0</v>
      </c>
      <c r="I2187" s="7">
        <f t="shared" si="970"/>
        <v>0</v>
      </c>
      <c r="J2187" s="7">
        <f t="shared" si="970"/>
        <v>0</v>
      </c>
      <c r="K2187" s="7">
        <f t="shared" si="970"/>
        <v>0</v>
      </c>
      <c r="L2187" s="7">
        <f t="shared" si="970"/>
        <v>0</v>
      </c>
      <c r="M2187" s="7">
        <f t="shared" si="970"/>
        <v>0</v>
      </c>
      <c r="N2187" s="7">
        <f t="shared" si="970"/>
        <v>0</v>
      </c>
      <c r="O2187" s="7">
        <f t="shared" si="970"/>
        <v>0</v>
      </c>
      <c r="P2187" s="7">
        <f t="shared" si="970"/>
        <v>0</v>
      </c>
      <c r="Q2187" s="7">
        <f t="shared" si="970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71">E982/$Q982*100</f>
        <v>0</v>
      </c>
      <c r="F2188" s="7">
        <f t="shared" si="971"/>
        <v>0</v>
      </c>
      <c r="G2188" s="7">
        <f t="shared" si="971"/>
        <v>0</v>
      </c>
      <c r="H2188" s="7">
        <f t="shared" si="971"/>
        <v>0</v>
      </c>
      <c r="I2188" s="7">
        <f t="shared" si="971"/>
        <v>0</v>
      </c>
      <c r="J2188" s="7">
        <f t="shared" si="971"/>
        <v>75</v>
      </c>
      <c r="K2188" s="7">
        <f t="shared" si="971"/>
        <v>0</v>
      </c>
      <c r="L2188" s="7">
        <f t="shared" si="971"/>
        <v>0</v>
      </c>
      <c r="M2188" s="7">
        <f t="shared" si="971"/>
        <v>0</v>
      </c>
      <c r="N2188" s="7">
        <f t="shared" si="971"/>
        <v>0</v>
      </c>
      <c r="O2188" s="7">
        <f t="shared" si="971"/>
        <v>0</v>
      </c>
      <c r="P2188" s="7">
        <f t="shared" si="971"/>
        <v>0</v>
      </c>
      <c r="Q2188" s="7">
        <f t="shared" si="971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6</v>
      </c>
      <c r="E2189" s="7">
        <f t="shared" ref="E2189:Q2189" si="972">E983/$Q983*100</f>
        <v>0.22789425706472194</v>
      </c>
      <c r="F2189" s="7">
        <f t="shared" si="972"/>
        <v>5.8796718322698265</v>
      </c>
      <c r="G2189" s="7">
        <f t="shared" si="972"/>
        <v>0.13673655423883319</v>
      </c>
      <c r="H2189" s="7">
        <f t="shared" si="972"/>
        <v>0</v>
      </c>
      <c r="I2189" s="7">
        <f t="shared" si="972"/>
        <v>1.6864175022789425</v>
      </c>
      <c r="J2189" s="7">
        <f t="shared" si="972"/>
        <v>0.41020966271649956</v>
      </c>
      <c r="K2189" s="7">
        <f t="shared" si="972"/>
        <v>0.18231540565177756</v>
      </c>
      <c r="L2189" s="7">
        <f t="shared" si="972"/>
        <v>0</v>
      </c>
      <c r="M2189" s="7">
        <f t="shared" si="972"/>
        <v>2.5979945305378305</v>
      </c>
      <c r="N2189" s="7">
        <f t="shared" si="972"/>
        <v>0</v>
      </c>
      <c r="O2189" s="7">
        <f t="shared" si="972"/>
        <v>3.919781221513218</v>
      </c>
      <c r="P2189" s="7">
        <f t="shared" si="972"/>
        <v>86.235186873290786</v>
      </c>
      <c r="Q2189" s="7">
        <f t="shared" si="972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7</v>
      </c>
      <c r="E2190" s="7">
        <f t="shared" ref="E2190:Q2190" si="973">E984/$Q984*100</f>
        <v>0.4446640316205534</v>
      </c>
      <c r="F2190" s="7">
        <f t="shared" si="973"/>
        <v>5.5335968379446641</v>
      </c>
      <c r="G2190" s="7">
        <f t="shared" si="973"/>
        <v>0</v>
      </c>
      <c r="H2190" s="7">
        <f t="shared" si="973"/>
        <v>0</v>
      </c>
      <c r="I2190" s="7">
        <f t="shared" si="973"/>
        <v>0.59288537549407105</v>
      </c>
      <c r="J2190" s="7">
        <f t="shared" si="973"/>
        <v>0.14822134387351776</v>
      </c>
      <c r="K2190" s="7">
        <f t="shared" si="973"/>
        <v>0</v>
      </c>
      <c r="L2190" s="7">
        <f t="shared" si="973"/>
        <v>0</v>
      </c>
      <c r="M2190" s="7">
        <f t="shared" si="973"/>
        <v>4.3478260869565215</v>
      </c>
      <c r="N2190" s="7">
        <f t="shared" si="973"/>
        <v>0</v>
      </c>
      <c r="O2190" s="7">
        <f t="shared" si="973"/>
        <v>4.5948616600790508</v>
      </c>
      <c r="P2190" s="7">
        <f t="shared" si="973"/>
        <v>86.660079051383406</v>
      </c>
      <c r="Q2190" s="7">
        <f t="shared" si="973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74">E985/$Q985*100</f>
        <v>0.40303461356092934</v>
      </c>
      <c r="F2191" s="7">
        <f t="shared" si="974"/>
        <v>5.7136083451872928</v>
      </c>
      <c r="G2191" s="7">
        <f t="shared" si="974"/>
        <v>9.4831673779042197E-2</v>
      </c>
      <c r="H2191" s="7">
        <f t="shared" si="974"/>
        <v>0</v>
      </c>
      <c r="I2191" s="7">
        <f t="shared" si="974"/>
        <v>1.0905642484589853</v>
      </c>
      <c r="J2191" s="7">
        <f t="shared" si="974"/>
        <v>0.33191085822664773</v>
      </c>
      <c r="K2191" s="7">
        <f t="shared" si="974"/>
        <v>9.4831673779042197E-2</v>
      </c>
      <c r="L2191" s="7">
        <f t="shared" si="974"/>
        <v>0</v>
      </c>
      <c r="M2191" s="7">
        <f t="shared" si="974"/>
        <v>3.4376481744902798</v>
      </c>
      <c r="N2191" s="7">
        <f t="shared" si="974"/>
        <v>0</v>
      </c>
      <c r="O2191" s="7">
        <f t="shared" si="974"/>
        <v>4.2674253200568986</v>
      </c>
      <c r="P2191" s="7">
        <f t="shared" si="974"/>
        <v>86.533902323376012</v>
      </c>
      <c r="Q2191" s="7">
        <f t="shared" si="974"/>
        <v>100</v>
      </c>
      <c r="R2191"/>
    </row>
    <row r="2192" spans="1:18" ht="14.25" x14ac:dyDescent="0.45">
      <c r="A2192" s="6">
        <v>976</v>
      </c>
      <c r="B2192" s="4" t="s">
        <v>115</v>
      </c>
      <c r="C2192" s="4" t="s">
        <v>5</v>
      </c>
      <c r="D2192" s="4" t="s">
        <v>6</v>
      </c>
      <c r="E2192" s="7">
        <f t="shared" ref="E2192:Q2192" si="975">E986/$Q986*100</f>
        <v>0</v>
      </c>
      <c r="F2192" s="7">
        <f t="shared" si="975"/>
        <v>0</v>
      </c>
      <c r="G2192" s="7">
        <f t="shared" si="975"/>
        <v>0</v>
      </c>
      <c r="H2192" s="7">
        <f t="shared" si="975"/>
        <v>0</v>
      </c>
      <c r="I2192" s="7">
        <f t="shared" si="975"/>
        <v>0</v>
      </c>
      <c r="J2192" s="7">
        <f t="shared" si="975"/>
        <v>0</v>
      </c>
      <c r="K2192" s="7">
        <f t="shared" si="975"/>
        <v>0</v>
      </c>
      <c r="L2192" s="7">
        <f t="shared" si="975"/>
        <v>0</v>
      </c>
      <c r="M2192" s="7">
        <f t="shared" si="975"/>
        <v>0</v>
      </c>
      <c r="N2192" s="7">
        <f t="shared" si="975"/>
        <v>0</v>
      </c>
      <c r="O2192" s="7">
        <f t="shared" si="975"/>
        <v>0</v>
      </c>
      <c r="P2192" s="7">
        <f t="shared" si="975"/>
        <v>91.071428571428569</v>
      </c>
      <c r="Q2192" s="7">
        <f t="shared" si="975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7</v>
      </c>
      <c r="E2193" s="7">
        <f t="shared" ref="E2193:Q2193" si="976">E987/$Q987*100</f>
        <v>0</v>
      </c>
      <c r="F2193" s="7">
        <f t="shared" si="976"/>
        <v>0</v>
      </c>
      <c r="G2193" s="7">
        <f t="shared" si="976"/>
        <v>0</v>
      </c>
      <c r="H2193" s="7">
        <f t="shared" si="976"/>
        <v>0</v>
      </c>
      <c r="I2193" s="7">
        <f t="shared" si="976"/>
        <v>0</v>
      </c>
      <c r="J2193" s="7">
        <f t="shared" si="976"/>
        <v>0</v>
      </c>
      <c r="K2193" s="7">
        <f t="shared" si="976"/>
        <v>0</v>
      </c>
      <c r="L2193" s="7">
        <f t="shared" si="976"/>
        <v>0</v>
      </c>
      <c r="M2193" s="7">
        <f t="shared" si="976"/>
        <v>0</v>
      </c>
      <c r="N2193" s="7">
        <f t="shared" si="976"/>
        <v>0</v>
      </c>
      <c r="O2193" s="7">
        <f t="shared" si="976"/>
        <v>0</v>
      </c>
      <c r="P2193" s="7">
        <f t="shared" si="976"/>
        <v>100</v>
      </c>
      <c r="Q2193" s="7">
        <f t="shared" si="976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77">E988/$Q988*100</f>
        <v>0</v>
      </c>
      <c r="F2194" s="7">
        <f t="shared" si="977"/>
        <v>3.8461538461538463</v>
      </c>
      <c r="G2194" s="7">
        <f t="shared" si="977"/>
        <v>0</v>
      </c>
      <c r="H2194" s="7">
        <f t="shared" si="977"/>
        <v>0</v>
      </c>
      <c r="I2194" s="7">
        <f t="shared" si="977"/>
        <v>0</v>
      </c>
      <c r="J2194" s="7">
        <f t="shared" si="977"/>
        <v>0</v>
      </c>
      <c r="K2194" s="7">
        <f t="shared" si="977"/>
        <v>0</v>
      </c>
      <c r="L2194" s="7">
        <f t="shared" si="977"/>
        <v>0</v>
      </c>
      <c r="M2194" s="7">
        <f t="shared" si="977"/>
        <v>0</v>
      </c>
      <c r="N2194" s="7">
        <f t="shared" si="977"/>
        <v>0</v>
      </c>
      <c r="O2194" s="7">
        <f t="shared" si="977"/>
        <v>0</v>
      </c>
      <c r="P2194" s="7">
        <f t="shared" si="977"/>
        <v>99.038461538461547</v>
      </c>
      <c r="Q2194" s="7">
        <f t="shared" si="977"/>
        <v>100</v>
      </c>
      <c r="R2194"/>
    </row>
    <row r="2195" spans="1:18" ht="14.25" x14ac:dyDescent="0.45">
      <c r="A2195" s="6">
        <v>979</v>
      </c>
      <c r="B2195" s="4"/>
      <c r="C2195" s="4" t="s">
        <v>8</v>
      </c>
      <c r="D2195" s="4" t="s">
        <v>6</v>
      </c>
      <c r="E2195" s="7">
        <f t="shared" ref="E2195:Q2195" si="978">E989/$Q989*100</f>
        <v>0</v>
      </c>
      <c r="F2195" s="7">
        <f t="shared" si="978"/>
        <v>1.8867924528301887</v>
      </c>
      <c r="G2195" s="7">
        <f t="shared" si="978"/>
        <v>0</v>
      </c>
      <c r="H2195" s="7">
        <f t="shared" si="978"/>
        <v>0</v>
      </c>
      <c r="I2195" s="7">
        <f t="shared" si="978"/>
        <v>0</v>
      </c>
      <c r="J2195" s="7">
        <f t="shared" si="978"/>
        <v>0</v>
      </c>
      <c r="K2195" s="7">
        <f t="shared" si="978"/>
        <v>0</v>
      </c>
      <c r="L2195" s="7">
        <f t="shared" si="978"/>
        <v>0</v>
      </c>
      <c r="M2195" s="7">
        <f t="shared" si="978"/>
        <v>1.8867924528301887</v>
      </c>
      <c r="N2195" s="7">
        <f t="shared" si="978"/>
        <v>0</v>
      </c>
      <c r="O2195" s="7">
        <f t="shared" si="978"/>
        <v>2.5157232704402519</v>
      </c>
      <c r="P2195" s="7">
        <f t="shared" si="978"/>
        <v>92.452830188679243</v>
      </c>
      <c r="Q2195" s="7">
        <f t="shared" si="978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7</v>
      </c>
      <c r="E2196" s="7">
        <f t="shared" ref="E2196:Q2196" si="979">E990/$Q990*100</f>
        <v>0</v>
      </c>
      <c r="F2196" s="7">
        <f t="shared" si="979"/>
        <v>4.4776119402985071</v>
      </c>
      <c r="G2196" s="7">
        <f t="shared" si="979"/>
        <v>0</v>
      </c>
      <c r="H2196" s="7">
        <f t="shared" si="979"/>
        <v>0</v>
      </c>
      <c r="I2196" s="7">
        <f t="shared" si="979"/>
        <v>0</v>
      </c>
      <c r="J2196" s="7">
        <f t="shared" si="979"/>
        <v>0</v>
      </c>
      <c r="K2196" s="7">
        <f t="shared" si="979"/>
        <v>0</v>
      </c>
      <c r="L2196" s="7">
        <f t="shared" si="979"/>
        <v>0</v>
      </c>
      <c r="M2196" s="7">
        <f t="shared" si="979"/>
        <v>3.4825870646766171</v>
      </c>
      <c r="N2196" s="7">
        <f t="shared" si="979"/>
        <v>0</v>
      </c>
      <c r="O2196" s="7">
        <f t="shared" si="979"/>
        <v>1.4925373134328357</v>
      </c>
      <c r="P2196" s="7">
        <f t="shared" si="979"/>
        <v>93.53233830845771</v>
      </c>
      <c r="Q2196" s="7">
        <f t="shared" si="979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80">E991/$Q991*100</f>
        <v>0</v>
      </c>
      <c r="F2197" s="7">
        <f t="shared" si="980"/>
        <v>3.0386740331491713</v>
      </c>
      <c r="G2197" s="7">
        <f t="shared" si="980"/>
        <v>0</v>
      </c>
      <c r="H2197" s="7">
        <f t="shared" si="980"/>
        <v>0</v>
      </c>
      <c r="I2197" s="7">
        <f t="shared" si="980"/>
        <v>0</v>
      </c>
      <c r="J2197" s="7">
        <f t="shared" si="980"/>
        <v>0</v>
      </c>
      <c r="K2197" s="7">
        <f t="shared" si="980"/>
        <v>0</v>
      </c>
      <c r="L2197" s="7">
        <f t="shared" si="980"/>
        <v>0</v>
      </c>
      <c r="M2197" s="7">
        <f t="shared" si="980"/>
        <v>2.2099447513812152</v>
      </c>
      <c r="N2197" s="7">
        <f t="shared" si="980"/>
        <v>0</v>
      </c>
      <c r="O2197" s="7">
        <f t="shared" si="980"/>
        <v>0.82872928176795579</v>
      </c>
      <c r="P2197" s="7">
        <f t="shared" si="980"/>
        <v>93.370165745856355</v>
      </c>
      <c r="Q2197" s="7">
        <f t="shared" si="980"/>
        <v>100</v>
      </c>
      <c r="R2197"/>
    </row>
    <row r="2198" spans="1:18" ht="14.25" x14ac:dyDescent="0.45">
      <c r="A2198" s="6">
        <v>982</v>
      </c>
      <c r="B2198" s="4"/>
      <c r="C2198" s="4" t="s">
        <v>9</v>
      </c>
      <c r="D2198" s="4" t="s">
        <v>6</v>
      </c>
      <c r="E2198" s="7">
        <f t="shared" ref="E2198:Q2198" si="981">E992/$Q992*100</f>
        <v>1.2599469496021221</v>
      </c>
      <c r="F2198" s="7">
        <f t="shared" si="981"/>
        <v>4.111405835543767</v>
      </c>
      <c r="G2198" s="7">
        <f t="shared" si="981"/>
        <v>0.2652519893899204</v>
      </c>
      <c r="H2198" s="7">
        <f t="shared" si="981"/>
        <v>0</v>
      </c>
      <c r="I2198" s="7">
        <f t="shared" si="981"/>
        <v>8.0238726790450929</v>
      </c>
      <c r="J2198" s="7">
        <f t="shared" si="981"/>
        <v>0.66312997347480107</v>
      </c>
      <c r="K2198" s="7">
        <f t="shared" si="981"/>
        <v>0.66312997347480107</v>
      </c>
      <c r="L2198" s="7">
        <f t="shared" si="981"/>
        <v>0</v>
      </c>
      <c r="M2198" s="7">
        <f t="shared" si="981"/>
        <v>2.8514588859416445</v>
      </c>
      <c r="N2198" s="7">
        <f t="shared" si="981"/>
        <v>0.19893899204244031</v>
      </c>
      <c r="O2198" s="7">
        <f t="shared" si="981"/>
        <v>2.9840848806366047</v>
      </c>
      <c r="P2198" s="7">
        <f t="shared" si="981"/>
        <v>82.360742705570289</v>
      </c>
      <c r="Q2198" s="7">
        <f t="shared" si="981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7</v>
      </c>
      <c r="E2199" s="7">
        <f t="shared" ref="E2199:Q2199" si="982">E993/$Q993*100</f>
        <v>5.9427336574824423</v>
      </c>
      <c r="F2199" s="7">
        <f t="shared" si="982"/>
        <v>5.5645596974608322</v>
      </c>
      <c r="G2199" s="7">
        <f t="shared" si="982"/>
        <v>0.5402485143165856</v>
      </c>
      <c r="H2199" s="7">
        <f t="shared" si="982"/>
        <v>0</v>
      </c>
      <c r="I2199" s="7">
        <f t="shared" si="982"/>
        <v>7.2933549432739051</v>
      </c>
      <c r="J2199" s="7">
        <f t="shared" si="982"/>
        <v>0.64829821717990277</v>
      </c>
      <c r="K2199" s="7">
        <f t="shared" si="982"/>
        <v>0.16207455429497569</v>
      </c>
      <c r="L2199" s="7">
        <f t="shared" si="982"/>
        <v>0.16207455429497569</v>
      </c>
      <c r="M2199" s="7">
        <f t="shared" si="982"/>
        <v>2.5391680172879525</v>
      </c>
      <c r="N2199" s="7">
        <f t="shared" si="982"/>
        <v>0</v>
      </c>
      <c r="O2199" s="7">
        <f t="shared" si="982"/>
        <v>4.430037817396002</v>
      </c>
      <c r="P2199" s="7">
        <f t="shared" si="982"/>
        <v>79.038357644516481</v>
      </c>
      <c r="Q2199" s="7">
        <f t="shared" si="982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983">E994/$Q994*100</f>
        <v>3.8736591179976161</v>
      </c>
      <c r="F2200" s="7">
        <f t="shared" si="983"/>
        <v>4.8569725864123958</v>
      </c>
      <c r="G2200" s="7">
        <f t="shared" si="983"/>
        <v>0.50655542312276525</v>
      </c>
      <c r="H2200" s="7">
        <f t="shared" si="983"/>
        <v>0</v>
      </c>
      <c r="I2200" s="7">
        <f t="shared" si="983"/>
        <v>7.6579261025029792</v>
      </c>
      <c r="J2200" s="7">
        <f t="shared" si="983"/>
        <v>0.68533969010727058</v>
      </c>
      <c r="K2200" s="7">
        <f t="shared" si="983"/>
        <v>0.44696066746126339</v>
      </c>
      <c r="L2200" s="7">
        <f t="shared" si="983"/>
        <v>8.9392133492252682E-2</v>
      </c>
      <c r="M2200" s="7">
        <f t="shared" si="983"/>
        <v>2.5923718712753279</v>
      </c>
      <c r="N2200" s="7">
        <f t="shared" si="983"/>
        <v>0.26817640047675806</v>
      </c>
      <c r="O2200" s="7">
        <f t="shared" si="983"/>
        <v>3.9034564958283671</v>
      </c>
      <c r="P2200" s="7">
        <f t="shared" si="983"/>
        <v>80.661501787842667</v>
      </c>
      <c r="Q2200" s="7">
        <f t="shared" si="983"/>
        <v>100</v>
      </c>
      <c r="R2200"/>
    </row>
    <row r="2201" spans="1:18" ht="14.25" x14ac:dyDescent="0.45">
      <c r="A2201" s="6">
        <v>985</v>
      </c>
      <c r="B2201" s="4"/>
      <c r="C2201" s="4" t="s">
        <v>10</v>
      </c>
      <c r="D2201" s="4" t="s">
        <v>6</v>
      </c>
      <c r="E2201" s="7">
        <f t="shared" ref="E2201:Q2201" si="984">E995/$Q995*100</f>
        <v>7.1428571428571423</v>
      </c>
      <c r="F2201" s="7">
        <f t="shared" si="984"/>
        <v>12.244897959183673</v>
      </c>
      <c r="G2201" s="7">
        <f t="shared" si="984"/>
        <v>4.0816326530612246</v>
      </c>
      <c r="H2201" s="7">
        <f t="shared" si="984"/>
        <v>3.0612244897959182</v>
      </c>
      <c r="I2201" s="7">
        <f t="shared" si="984"/>
        <v>27.551020408163261</v>
      </c>
      <c r="J2201" s="7">
        <f t="shared" si="984"/>
        <v>4.0816326530612246</v>
      </c>
      <c r="K2201" s="7">
        <f t="shared" si="984"/>
        <v>3.0612244897959182</v>
      </c>
      <c r="L2201" s="7">
        <f t="shared" si="984"/>
        <v>4.0816326530612246</v>
      </c>
      <c r="M2201" s="7">
        <f t="shared" si="984"/>
        <v>3.0612244897959182</v>
      </c>
      <c r="N2201" s="7">
        <f t="shared" si="984"/>
        <v>0</v>
      </c>
      <c r="O2201" s="7">
        <f t="shared" si="984"/>
        <v>18.367346938775512</v>
      </c>
      <c r="P2201" s="7">
        <f t="shared" si="984"/>
        <v>42.857142857142854</v>
      </c>
      <c r="Q2201" s="7">
        <f t="shared" si="984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7</v>
      </c>
      <c r="E2202" s="7">
        <f t="shared" ref="E2202:Q2202" si="985">E996/$Q996*100</f>
        <v>48.507462686567166</v>
      </c>
      <c r="F2202" s="7">
        <f t="shared" si="985"/>
        <v>17.910447761194028</v>
      </c>
      <c r="G2202" s="7">
        <f t="shared" si="985"/>
        <v>5.9701492537313428</v>
      </c>
      <c r="H2202" s="7">
        <f t="shared" si="985"/>
        <v>7.4626865671641784</v>
      </c>
      <c r="I2202" s="7">
        <f t="shared" si="985"/>
        <v>32.089552238805972</v>
      </c>
      <c r="J2202" s="7">
        <f t="shared" si="985"/>
        <v>5.9701492537313428</v>
      </c>
      <c r="K2202" s="7">
        <f t="shared" si="985"/>
        <v>0</v>
      </c>
      <c r="L2202" s="7">
        <f t="shared" si="985"/>
        <v>0</v>
      </c>
      <c r="M2202" s="7">
        <f t="shared" si="985"/>
        <v>0</v>
      </c>
      <c r="N2202" s="7">
        <f t="shared" si="985"/>
        <v>2.9850746268656714</v>
      </c>
      <c r="O2202" s="7">
        <f t="shared" si="985"/>
        <v>17.910447761194028</v>
      </c>
      <c r="P2202" s="7">
        <f t="shared" si="985"/>
        <v>18.656716417910449</v>
      </c>
      <c r="Q2202" s="7">
        <f t="shared" si="985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986">E997/$Q997*100</f>
        <v>32.21757322175732</v>
      </c>
      <c r="F2203" s="7">
        <f t="shared" si="986"/>
        <v>12.97071129707113</v>
      </c>
      <c r="G2203" s="7">
        <f t="shared" si="986"/>
        <v>2.510460251046025</v>
      </c>
      <c r="H2203" s="7">
        <f t="shared" si="986"/>
        <v>5.02092050209205</v>
      </c>
      <c r="I2203" s="7">
        <f t="shared" si="986"/>
        <v>27.615062761506277</v>
      </c>
      <c r="J2203" s="7">
        <f t="shared" si="986"/>
        <v>7.1129707112970717</v>
      </c>
      <c r="K2203" s="7">
        <f t="shared" si="986"/>
        <v>2.510460251046025</v>
      </c>
      <c r="L2203" s="7">
        <f t="shared" si="986"/>
        <v>2.510460251046025</v>
      </c>
      <c r="M2203" s="7">
        <f t="shared" si="986"/>
        <v>0</v>
      </c>
      <c r="N2203" s="7">
        <f t="shared" si="986"/>
        <v>3.3472803347280333</v>
      </c>
      <c r="O2203" s="7">
        <f t="shared" si="986"/>
        <v>15.481171548117153</v>
      </c>
      <c r="P2203" s="7">
        <f t="shared" si="986"/>
        <v>30.962343096234306</v>
      </c>
      <c r="Q2203" s="7">
        <f t="shared" si="986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6</v>
      </c>
      <c r="E2204" s="7">
        <f t="shared" ref="E2204:Q2204" si="987">E998/$Q998*100</f>
        <v>1.5418502202643172</v>
      </c>
      <c r="F2204" s="7">
        <f t="shared" si="987"/>
        <v>4.3502202643171808</v>
      </c>
      <c r="G2204" s="7">
        <f t="shared" si="987"/>
        <v>0.55066079295154191</v>
      </c>
      <c r="H2204" s="7">
        <f t="shared" si="987"/>
        <v>0.16519823788546256</v>
      </c>
      <c r="I2204" s="7">
        <f t="shared" si="987"/>
        <v>8.1497797356828183</v>
      </c>
      <c r="J2204" s="7">
        <f t="shared" si="987"/>
        <v>0.71585903083700442</v>
      </c>
      <c r="K2204" s="7">
        <f t="shared" si="987"/>
        <v>0.71585903083700442</v>
      </c>
      <c r="L2204" s="7">
        <f t="shared" si="987"/>
        <v>0.22026431718061676</v>
      </c>
      <c r="M2204" s="7">
        <f t="shared" si="987"/>
        <v>2.5881057268722465</v>
      </c>
      <c r="N2204" s="7">
        <f t="shared" si="987"/>
        <v>0.16519823788546256</v>
      </c>
      <c r="O2204" s="7">
        <f t="shared" si="987"/>
        <v>3.7444933920704844</v>
      </c>
      <c r="P2204" s="7">
        <f t="shared" si="987"/>
        <v>81.993392070484589</v>
      </c>
      <c r="Q2204" s="7">
        <f t="shared" si="987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7</v>
      </c>
      <c r="E2205" s="7">
        <f t="shared" ref="E2205:Q2205" si="988">E999/$Q999*100</f>
        <v>7.6441662941439432</v>
      </c>
      <c r="F2205" s="7">
        <f t="shared" si="988"/>
        <v>5.8113544926240506</v>
      </c>
      <c r="G2205" s="7">
        <f t="shared" si="988"/>
        <v>0.53643272239606621</v>
      </c>
      <c r="H2205" s="7">
        <f t="shared" si="988"/>
        <v>0.67054090299508273</v>
      </c>
      <c r="I2205" s="7">
        <f t="shared" si="988"/>
        <v>7.822977201609298</v>
      </c>
      <c r="J2205" s="7">
        <f t="shared" si="988"/>
        <v>1.0728654447921324</v>
      </c>
      <c r="K2205" s="7">
        <f t="shared" si="988"/>
        <v>0.35762181493071077</v>
      </c>
      <c r="L2205" s="7">
        <f t="shared" si="988"/>
        <v>0.13410818059901655</v>
      </c>
      <c r="M2205" s="7">
        <f t="shared" si="988"/>
        <v>2.2798390701832814</v>
      </c>
      <c r="N2205" s="7">
        <f t="shared" si="988"/>
        <v>0.17881090746535538</v>
      </c>
      <c r="O2205" s="7">
        <f t="shared" si="988"/>
        <v>4.7384890478319175</v>
      </c>
      <c r="P2205" s="7">
        <f t="shared" si="988"/>
        <v>77.291014751899866</v>
      </c>
      <c r="Q2205" s="7">
        <f t="shared" si="988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989">E1000/$Q1000*100</f>
        <v>4.9876543209876543</v>
      </c>
      <c r="F2206" s="7">
        <f t="shared" si="989"/>
        <v>5.2098765432098766</v>
      </c>
      <c r="G2206" s="7">
        <f t="shared" si="989"/>
        <v>0.51851851851851849</v>
      </c>
      <c r="H2206" s="7">
        <f t="shared" si="989"/>
        <v>0.32098765432098764</v>
      </c>
      <c r="I2206" s="7">
        <f t="shared" si="989"/>
        <v>8.0246913580246915</v>
      </c>
      <c r="J2206" s="7">
        <f t="shared" si="989"/>
        <v>0.98765432098765427</v>
      </c>
      <c r="K2206" s="7">
        <f t="shared" si="989"/>
        <v>0.5679012345679012</v>
      </c>
      <c r="L2206" s="7">
        <f t="shared" si="989"/>
        <v>0.24691358024691357</v>
      </c>
      <c r="M2206" s="7">
        <f t="shared" si="989"/>
        <v>2.3703703703703702</v>
      </c>
      <c r="N2206" s="7">
        <f t="shared" si="989"/>
        <v>0.32098765432098764</v>
      </c>
      <c r="O2206" s="7">
        <f t="shared" si="989"/>
        <v>4.3950617283950617</v>
      </c>
      <c r="P2206" s="7">
        <f t="shared" si="989"/>
        <v>79.308641975308646</v>
      </c>
      <c r="Q2206" s="7">
        <f t="shared" si="989"/>
        <v>100</v>
      </c>
      <c r="R2206"/>
    </row>
    <row r="2207" spans="1:18" ht="14.25" x14ac:dyDescent="0.45">
      <c r="A2207" s="6">
        <v>991</v>
      </c>
      <c r="B2207" s="4" t="s">
        <v>116</v>
      </c>
      <c r="C2207" s="4" t="s">
        <v>5</v>
      </c>
      <c r="D2207" s="4" t="s">
        <v>6</v>
      </c>
      <c r="E2207" s="7">
        <f t="shared" ref="E2207:Q2207" si="990">E1001/$Q1001*100</f>
        <v>0</v>
      </c>
      <c r="F2207" s="7">
        <f t="shared" si="990"/>
        <v>4.5454545454545459</v>
      </c>
      <c r="G2207" s="7">
        <f t="shared" si="990"/>
        <v>0</v>
      </c>
      <c r="H2207" s="7">
        <f t="shared" si="990"/>
        <v>0</v>
      </c>
      <c r="I2207" s="7">
        <f t="shared" si="990"/>
        <v>0</v>
      </c>
      <c r="J2207" s="7">
        <f t="shared" si="990"/>
        <v>0</v>
      </c>
      <c r="K2207" s="7">
        <f t="shared" si="990"/>
        <v>0</v>
      </c>
      <c r="L2207" s="7">
        <f t="shared" si="990"/>
        <v>0</v>
      </c>
      <c r="M2207" s="7">
        <f t="shared" si="990"/>
        <v>0.68181818181818177</v>
      </c>
      <c r="N2207" s="7">
        <f t="shared" si="990"/>
        <v>0</v>
      </c>
      <c r="O2207" s="7">
        <f t="shared" si="990"/>
        <v>3.1818181818181817</v>
      </c>
      <c r="P2207" s="7">
        <f t="shared" si="990"/>
        <v>92.72727272727272</v>
      </c>
      <c r="Q2207" s="7">
        <f t="shared" si="990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7</v>
      </c>
      <c r="E2208" s="7">
        <f t="shared" ref="E2208:Q2208" si="991">E1002/$Q1002*100</f>
        <v>0</v>
      </c>
      <c r="F2208" s="7">
        <f t="shared" si="991"/>
        <v>4.0449438202247192</v>
      </c>
      <c r="G2208" s="7">
        <f t="shared" si="991"/>
        <v>0</v>
      </c>
      <c r="H2208" s="7">
        <f t="shared" si="991"/>
        <v>0</v>
      </c>
      <c r="I2208" s="7">
        <f t="shared" si="991"/>
        <v>1.1235955056179776</v>
      </c>
      <c r="J2208" s="7">
        <f t="shared" si="991"/>
        <v>0</v>
      </c>
      <c r="K2208" s="7">
        <f t="shared" si="991"/>
        <v>0</v>
      </c>
      <c r="L2208" s="7">
        <f t="shared" si="991"/>
        <v>0</v>
      </c>
      <c r="M2208" s="7">
        <f t="shared" si="991"/>
        <v>0.6741573033707865</v>
      </c>
      <c r="N2208" s="7">
        <f t="shared" si="991"/>
        <v>0</v>
      </c>
      <c r="O2208" s="7">
        <f t="shared" si="991"/>
        <v>1.1235955056179776</v>
      </c>
      <c r="P2208" s="7">
        <f t="shared" si="991"/>
        <v>94.606741573033702</v>
      </c>
      <c r="Q2208" s="7">
        <f t="shared" si="991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992">E1003/$Q1003*100</f>
        <v>0</v>
      </c>
      <c r="F2209" s="7">
        <f t="shared" si="992"/>
        <v>3.6036036036036037</v>
      </c>
      <c r="G2209" s="7">
        <f t="shared" si="992"/>
        <v>0</v>
      </c>
      <c r="H2209" s="7">
        <f t="shared" si="992"/>
        <v>0</v>
      </c>
      <c r="I2209" s="7">
        <f t="shared" si="992"/>
        <v>0.33783783783783783</v>
      </c>
      <c r="J2209" s="7">
        <f t="shared" si="992"/>
        <v>0</v>
      </c>
      <c r="K2209" s="7">
        <f t="shared" si="992"/>
        <v>0</v>
      </c>
      <c r="L2209" s="7">
        <f t="shared" si="992"/>
        <v>0</v>
      </c>
      <c r="M2209" s="7">
        <f t="shared" si="992"/>
        <v>0.45045045045045046</v>
      </c>
      <c r="N2209" s="7">
        <f t="shared" si="992"/>
        <v>0</v>
      </c>
      <c r="O2209" s="7">
        <f t="shared" si="992"/>
        <v>2.0270270270270272</v>
      </c>
      <c r="P2209" s="7">
        <f t="shared" si="992"/>
        <v>93.130630630630634</v>
      </c>
      <c r="Q2209" s="7">
        <f t="shared" si="992"/>
        <v>100</v>
      </c>
      <c r="R2209"/>
    </row>
    <row r="2210" spans="1:18" ht="14.25" x14ac:dyDescent="0.45">
      <c r="A2210" s="6">
        <v>994</v>
      </c>
      <c r="B2210" s="4"/>
      <c r="C2210" s="4" t="s">
        <v>8</v>
      </c>
      <c r="D2210" s="4" t="s">
        <v>6</v>
      </c>
      <c r="E2210" s="7">
        <f t="shared" ref="E2210:Q2210" si="993">E1004/$Q1004*100</f>
        <v>0</v>
      </c>
      <c r="F2210" s="7">
        <f t="shared" si="993"/>
        <v>5.9490084985835701</v>
      </c>
      <c r="G2210" s="7">
        <f t="shared" si="993"/>
        <v>0</v>
      </c>
      <c r="H2210" s="7">
        <f t="shared" si="993"/>
        <v>0</v>
      </c>
      <c r="I2210" s="7">
        <f t="shared" si="993"/>
        <v>0.84985835694051004</v>
      </c>
      <c r="J2210" s="7">
        <f t="shared" si="993"/>
        <v>0</v>
      </c>
      <c r="K2210" s="7">
        <f t="shared" si="993"/>
        <v>0</v>
      </c>
      <c r="L2210" s="7">
        <f t="shared" si="993"/>
        <v>0</v>
      </c>
      <c r="M2210" s="7">
        <f t="shared" si="993"/>
        <v>4.5325779036827196</v>
      </c>
      <c r="N2210" s="7">
        <f t="shared" si="993"/>
        <v>0</v>
      </c>
      <c r="O2210" s="7">
        <f t="shared" si="993"/>
        <v>2.5495750708215295</v>
      </c>
      <c r="P2210" s="7">
        <f t="shared" si="993"/>
        <v>88.951841359773383</v>
      </c>
      <c r="Q2210" s="7">
        <f t="shared" si="993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7</v>
      </c>
      <c r="E2211" s="7">
        <f t="shared" ref="E2211:Q2211" si="994">E1005/$Q1005*100</f>
        <v>0</v>
      </c>
      <c r="F2211" s="7">
        <f t="shared" si="994"/>
        <v>6.1452513966480442</v>
      </c>
      <c r="G2211" s="7">
        <f t="shared" si="994"/>
        <v>0</v>
      </c>
      <c r="H2211" s="7">
        <f t="shared" si="994"/>
        <v>0</v>
      </c>
      <c r="I2211" s="7">
        <f t="shared" si="994"/>
        <v>0</v>
      </c>
      <c r="J2211" s="7">
        <f t="shared" si="994"/>
        <v>0</v>
      </c>
      <c r="K2211" s="7">
        <f t="shared" si="994"/>
        <v>0</v>
      </c>
      <c r="L2211" s="7">
        <f t="shared" si="994"/>
        <v>0</v>
      </c>
      <c r="M2211" s="7">
        <f t="shared" si="994"/>
        <v>5.5865921787709496</v>
      </c>
      <c r="N2211" s="7">
        <f t="shared" si="994"/>
        <v>0</v>
      </c>
      <c r="O2211" s="7">
        <f t="shared" si="994"/>
        <v>3.6312849162011176</v>
      </c>
      <c r="P2211" s="7">
        <f t="shared" si="994"/>
        <v>84.636871508379883</v>
      </c>
      <c r="Q2211" s="7">
        <f t="shared" si="994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995">E1006/$Q1006*100</f>
        <v>0</v>
      </c>
      <c r="F2212" s="7">
        <f t="shared" si="995"/>
        <v>5.24822695035461</v>
      </c>
      <c r="G2212" s="7">
        <f t="shared" si="995"/>
        <v>0</v>
      </c>
      <c r="H2212" s="7">
        <f t="shared" si="995"/>
        <v>0</v>
      </c>
      <c r="I2212" s="7">
        <f t="shared" si="995"/>
        <v>0.85106382978723405</v>
      </c>
      <c r="J2212" s="7">
        <f t="shared" si="995"/>
        <v>0</v>
      </c>
      <c r="K2212" s="7">
        <f t="shared" si="995"/>
        <v>0</v>
      </c>
      <c r="L2212" s="7">
        <f t="shared" si="995"/>
        <v>0</v>
      </c>
      <c r="M2212" s="7">
        <f t="shared" si="995"/>
        <v>4.8226950354609928</v>
      </c>
      <c r="N2212" s="7">
        <f t="shared" si="995"/>
        <v>0</v>
      </c>
      <c r="O2212" s="7">
        <f t="shared" si="995"/>
        <v>3.5460992907801421</v>
      </c>
      <c r="P2212" s="7">
        <f t="shared" si="995"/>
        <v>88.085106382978722</v>
      </c>
      <c r="Q2212" s="7">
        <f t="shared" si="995"/>
        <v>100</v>
      </c>
      <c r="R2212"/>
    </row>
    <row r="2213" spans="1:18" ht="14.25" x14ac:dyDescent="0.45">
      <c r="A2213" s="6">
        <v>997</v>
      </c>
      <c r="B2213" s="4"/>
      <c r="C2213" s="4" t="s">
        <v>9</v>
      </c>
      <c r="D2213" s="4" t="s">
        <v>6</v>
      </c>
      <c r="E2213" s="7">
        <f t="shared" ref="E2213:Q2213" si="996">E1007/$Q1007*100</f>
        <v>0.57518488085456043</v>
      </c>
      <c r="F2213" s="7">
        <f t="shared" si="996"/>
        <v>4.2728019720624486</v>
      </c>
      <c r="G2213" s="7">
        <f t="shared" si="996"/>
        <v>0.32867707477403452</v>
      </c>
      <c r="H2213" s="7">
        <f t="shared" si="996"/>
        <v>0</v>
      </c>
      <c r="I2213" s="7">
        <f t="shared" si="996"/>
        <v>3.122432210353328</v>
      </c>
      <c r="J2213" s="7">
        <f t="shared" si="996"/>
        <v>0.41084634346754317</v>
      </c>
      <c r="K2213" s="7">
        <f t="shared" si="996"/>
        <v>0.24650780608052586</v>
      </c>
      <c r="L2213" s="7">
        <f t="shared" si="996"/>
        <v>0</v>
      </c>
      <c r="M2213" s="7">
        <f t="shared" si="996"/>
        <v>2.1364009860312243</v>
      </c>
      <c r="N2213" s="7">
        <f t="shared" si="996"/>
        <v>0</v>
      </c>
      <c r="O2213" s="7">
        <f t="shared" si="996"/>
        <v>4.2728019720624486</v>
      </c>
      <c r="P2213" s="7">
        <f t="shared" si="996"/>
        <v>85.538208709942481</v>
      </c>
      <c r="Q2213" s="7">
        <f t="shared" si="996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7</v>
      </c>
      <c r="E2214" s="7">
        <f t="shared" ref="E2214:Q2214" si="997">E1008/$Q1008*100</f>
        <v>1.8181818181818181</v>
      </c>
      <c r="F2214" s="7">
        <f t="shared" si="997"/>
        <v>6.9090909090909092</v>
      </c>
      <c r="G2214" s="7">
        <f t="shared" si="997"/>
        <v>0</v>
      </c>
      <c r="H2214" s="7">
        <f t="shared" si="997"/>
        <v>0</v>
      </c>
      <c r="I2214" s="7">
        <f t="shared" si="997"/>
        <v>1.3636363636363635</v>
      </c>
      <c r="J2214" s="7">
        <f t="shared" si="997"/>
        <v>0.45454545454545453</v>
      </c>
      <c r="K2214" s="7">
        <f t="shared" si="997"/>
        <v>0</v>
      </c>
      <c r="L2214" s="7">
        <f t="shared" si="997"/>
        <v>0</v>
      </c>
      <c r="M2214" s="7">
        <f t="shared" si="997"/>
        <v>5.3636363636363633</v>
      </c>
      <c r="N2214" s="7">
        <f t="shared" si="997"/>
        <v>0</v>
      </c>
      <c r="O2214" s="7">
        <f t="shared" si="997"/>
        <v>5.0909090909090908</v>
      </c>
      <c r="P2214" s="7">
        <f t="shared" si="997"/>
        <v>82</v>
      </c>
      <c r="Q2214" s="7">
        <f t="shared" si="997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998">E1009/$Q1009*100</f>
        <v>1.0376134889753565</v>
      </c>
      <c r="F2215" s="7">
        <f t="shared" si="998"/>
        <v>5.4907047124945958</v>
      </c>
      <c r="G2215" s="7">
        <f t="shared" si="998"/>
        <v>0.47557284911370512</v>
      </c>
      <c r="H2215" s="7">
        <f t="shared" si="998"/>
        <v>0</v>
      </c>
      <c r="I2215" s="7">
        <f t="shared" si="998"/>
        <v>2.2913964548205792</v>
      </c>
      <c r="J2215" s="7">
        <f t="shared" si="998"/>
        <v>0.38910505836575876</v>
      </c>
      <c r="K2215" s="7">
        <f t="shared" si="998"/>
        <v>0</v>
      </c>
      <c r="L2215" s="7">
        <f t="shared" si="998"/>
        <v>0</v>
      </c>
      <c r="M2215" s="7">
        <f t="shared" si="998"/>
        <v>3.7613488975356679</v>
      </c>
      <c r="N2215" s="7">
        <f t="shared" si="998"/>
        <v>0.21616947686986598</v>
      </c>
      <c r="O2215" s="7">
        <f t="shared" si="998"/>
        <v>4.9286640726329445</v>
      </c>
      <c r="P2215" s="7">
        <f t="shared" si="998"/>
        <v>84.479031560743621</v>
      </c>
      <c r="Q2215" s="7">
        <f t="shared" si="998"/>
        <v>100</v>
      </c>
      <c r="R2215"/>
    </row>
    <row r="2216" spans="1:18" ht="14.25" x14ac:dyDescent="0.45">
      <c r="A2216" s="6">
        <v>1000</v>
      </c>
      <c r="B2216" s="4"/>
      <c r="C2216" s="4" t="s">
        <v>10</v>
      </c>
      <c r="D2216" s="4" t="s">
        <v>6</v>
      </c>
      <c r="E2216" s="7">
        <f t="shared" ref="E2216:Q2216" si="999">E1010/$Q1010*100</f>
        <v>0</v>
      </c>
      <c r="F2216" s="7">
        <f t="shared" si="999"/>
        <v>0</v>
      </c>
      <c r="G2216" s="7">
        <f t="shared" si="999"/>
        <v>0</v>
      </c>
      <c r="H2216" s="7">
        <f t="shared" si="999"/>
        <v>0</v>
      </c>
      <c r="I2216" s="7">
        <f t="shared" si="999"/>
        <v>0</v>
      </c>
      <c r="J2216" s="7">
        <f t="shared" si="999"/>
        <v>0</v>
      </c>
      <c r="K2216" s="7">
        <f t="shared" si="999"/>
        <v>0</v>
      </c>
      <c r="L2216" s="7">
        <f t="shared" si="999"/>
        <v>0</v>
      </c>
      <c r="M2216" s="7">
        <f t="shared" si="999"/>
        <v>0</v>
      </c>
      <c r="N2216" s="7">
        <f t="shared" si="999"/>
        <v>0</v>
      </c>
      <c r="O2216" s="7">
        <f t="shared" si="999"/>
        <v>0</v>
      </c>
      <c r="P2216" s="7">
        <f t="shared" si="999"/>
        <v>100</v>
      </c>
      <c r="Q2216" s="7">
        <f t="shared" si="999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7</v>
      </c>
      <c r="E2217" s="7">
        <f t="shared" ref="E2217:Q2217" si="1000">E1011/$Q1011*100</f>
        <v>0</v>
      </c>
      <c r="F2217" s="7">
        <f t="shared" si="1000"/>
        <v>0</v>
      </c>
      <c r="G2217" s="7">
        <f t="shared" si="1000"/>
        <v>0</v>
      </c>
      <c r="H2217" s="7">
        <f t="shared" si="1000"/>
        <v>0</v>
      </c>
      <c r="I2217" s="7">
        <f t="shared" si="1000"/>
        <v>0</v>
      </c>
      <c r="J2217" s="7">
        <f t="shared" si="1000"/>
        <v>0</v>
      </c>
      <c r="K2217" s="7">
        <f t="shared" si="1000"/>
        <v>0</v>
      </c>
      <c r="L2217" s="7">
        <f t="shared" si="1000"/>
        <v>0</v>
      </c>
      <c r="M2217" s="7">
        <f t="shared" si="1000"/>
        <v>0</v>
      </c>
      <c r="N2217" s="7">
        <f t="shared" si="1000"/>
        <v>0</v>
      </c>
      <c r="O2217" s="7">
        <f t="shared" si="1000"/>
        <v>0</v>
      </c>
      <c r="P2217" s="7">
        <f t="shared" si="1000"/>
        <v>0</v>
      </c>
      <c r="Q2217" s="7">
        <f t="shared" si="1000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01">E1012/$Q1012*100</f>
        <v>33.333333333333329</v>
      </c>
      <c r="F2218" s="7">
        <f t="shared" si="1001"/>
        <v>0</v>
      </c>
      <c r="G2218" s="7">
        <f t="shared" si="1001"/>
        <v>0</v>
      </c>
      <c r="H2218" s="7">
        <f t="shared" si="1001"/>
        <v>0</v>
      </c>
      <c r="I2218" s="7">
        <f t="shared" si="1001"/>
        <v>41.666666666666671</v>
      </c>
      <c r="J2218" s="7">
        <f t="shared" si="1001"/>
        <v>0</v>
      </c>
      <c r="K2218" s="7">
        <f t="shared" si="1001"/>
        <v>0</v>
      </c>
      <c r="L2218" s="7">
        <f t="shared" si="1001"/>
        <v>0</v>
      </c>
      <c r="M2218" s="7">
        <f t="shared" si="1001"/>
        <v>0</v>
      </c>
      <c r="N2218" s="7">
        <f t="shared" si="1001"/>
        <v>0</v>
      </c>
      <c r="O2218" s="7">
        <f t="shared" si="1001"/>
        <v>0</v>
      </c>
      <c r="P2218" s="7">
        <f t="shared" si="1001"/>
        <v>33.333333333333329</v>
      </c>
      <c r="Q2218" s="7">
        <f t="shared" si="1001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6</v>
      </c>
      <c r="E2219" s="7">
        <f t="shared" ref="E2219:Q2219" si="1002">E1013/$Q1013*100</f>
        <v>0.59642147117296218</v>
      </c>
      <c r="F2219" s="7">
        <f t="shared" si="1002"/>
        <v>4.6222664015904575</v>
      </c>
      <c r="G2219" s="7">
        <f t="shared" si="1002"/>
        <v>0.14910536779324055</v>
      </c>
      <c r="H2219" s="7">
        <f t="shared" si="1002"/>
        <v>0</v>
      </c>
      <c r="I2219" s="7">
        <f t="shared" si="1002"/>
        <v>2.0874751491053676</v>
      </c>
      <c r="J2219" s="7">
        <f t="shared" si="1002"/>
        <v>0.44731610337972166</v>
      </c>
      <c r="K2219" s="7">
        <f t="shared" si="1002"/>
        <v>0.14910536779324055</v>
      </c>
      <c r="L2219" s="7">
        <f t="shared" si="1002"/>
        <v>0</v>
      </c>
      <c r="M2219" s="7">
        <f t="shared" si="1002"/>
        <v>2.1371769383697812</v>
      </c>
      <c r="N2219" s="7">
        <f t="shared" si="1002"/>
        <v>0</v>
      </c>
      <c r="O2219" s="7">
        <f t="shared" si="1002"/>
        <v>3.7773359840954273</v>
      </c>
      <c r="P2219" s="7">
        <f t="shared" si="1002"/>
        <v>87.922465208747511</v>
      </c>
      <c r="Q2219" s="7">
        <f t="shared" si="1002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7</v>
      </c>
      <c r="E2220" s="7">
        <f t="shared" ref="E2220:Q2220" si="1003">E1014/$Q1014*100</f>
        <v>1.0509721492380453</v>
      </c>
      <c r="F2220" s="7">
        <f t="shared" si="1003"/>
        <v>5.8854440357330535</v>
      </c>
      <c r="G2220" s="7">
        <f t="shared" si="1003"/>
        <v>0.26274303730951132</v>
      </c>
      <c r="H2220" s="7">
        <f t="shared" si="1003"/>
        <v>0</v>
      </c>
      <c r="I2220" s="7">
        <f t="shared" si="1003"/>
        <v>1.0509721492380453</v>
      </c>
      <c r="J2220" s="7">
        <f t="shared" si="1003"/>
        <v>0.36784025223331585</v>
      </c>
      <c r="K2220" s="7">
        <f t="shared" si="1003"/>
        <v>0.21019442984760903</v>
      </c>
      <c r="L2220" s="7">
        <f t="shared" si="1003"/>
        <v>0</v>
      </c>
      <c r="M2220" s="7">
        <f t="shared" si="1003"/>
        <v>4.4140830267997897</v>
      </c>
      <c r="N2220" s="7">
        <f t="shared" si="1003"/>
        <v>0</v>
      </c>
      <c r="O2220" s="7">
        <f t="shared" si="1003"/>
        <v>4.256437204414083</v>
      </c>
      <c r="P2220" s="7">
        <f t="shared" si="1003"/>
        <v>85.496584340514985</v>
      </c>
      <c r="Q2220" s="7">
        <f t="shared" si="1003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04">E1015/$Q1015*100</f>
        <v>0.63856960408684549</v>
      </c>
      <c r="F2221" s="7">
        <f t="shared" si="1004"/>
        <v>5.2873563218390807</v>
      </c>
      <c r="G2221" s="7">
        <f t="shared" si="1004"/>
        <v>0.2554278416347382</v>
      </c>
      <c r="H2221" s="7">
        <f t="shared" si="1004"/>
        <v>0</v>
      </c>
      <c r="I2221" s="7">
        <f t="shared" si="1004"/>
        <v>1.6091954022988506</v>
      </c>
      <c r="J2221" s="7">
        <f t="shared" si="1004"/>
        <v>0.30651340996168586</v>
      </c>
      <c r="K2221" s="7">
        <f t="shared" si="1004"/>
        <v>0.20434227330779056</v>
      </c>
      <c r="L2221" s="7">
        <f t="shared" si="1004"/>
        <v>0</v>
      </c>
      <c r="M2221" s="7">
        <f t="shared" si="1004"/>
        <v>3.1928480204342273</v>
      </c>
      <c r="N2221" s="7">
        <f t="shared" si="1004"/>
        <v>0.1277139208173691</v>
      </c>
      <c r="O2221" s="7">
        <f t="shared" si="1004"/>
        <v>3.9335887611749678</v>
      </c>
      <c r="P2221" s="7">
        <f t="shared" si="1004"/>
        <v>86.743295019157088</v>
      </c>
      <c r="Q2221" s="7">
        <f t="shared" si="1004"/>
        <v>100</v>
      </c>
      <c r="R2221"/>
    </row>
    <row r="2222" spans="1:18" ht="14.25" x14ac:dyDescent="0.45">
      <c r="A2222" s="6">
        <v>1006</v>
      </c>
      <c r="B2222" s="4" t="s">
        <v>117</v>
      </c>
      <c r="C2222" s="4" t="s">
        <v>5</v>
      </c>
      <c r="D2222" s="4" t="s">
        <v>6</v>
      </c>
      <c r="E2222" s="7">
        <f t="shared" ref="E2222:Q2222" si="1005">E1016/$Q1016*100</f>
        <v>0</v>
      </c>
      <c r="F2222" s="7">
        <f t="shared" si="1005"/>
        <v>9.6385542168674707</v>
      </c>
      <c r="G2222" s="7">
        <f t="shared" si="1005"/>
        <v>0</v>
      </c>
      <c r="H2222" s="7">
        <f t="shared" si="1005"/>
        <v>0</v>
      </c>
      <c r="I2222" s="7">
        <f t="shared" si="1005"/>
        <v>0</v>
      </c>
      <c r="J2222" s="7">
        <f t="shared" si="1005"/>
        <v>0</v>
      </c>
      <c r="K2222" s="7">
        <f t="shared" si="1005"/>
        <v>0</v>
      </c>
      <c r="L2222" s="7">
        <f t="shared" si="1005"/>
        <v>0</v>
      </c>
      <c r="M2222" s="7">
        <f t="shared" si="1005"/>
        <v>0</v>
      </c>
      <c r="N2222" s="7">
        <f t="shared" si="1005"/>
        <v>0</v>
      </c>
      <c r="O2222" s="7">
        <f t="shared" si="1005"/>
        <v>6.024096385542169</v>
      </c>
      <c r="P2222" s="7">
        <f t="shared" si="1005"/>
        <v>78.313253012048193</v>
      </c>
      <c r="Q2222" s="7">
        <f t="shared" si="1005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7</v>
      </c>
      <c r="E2223" s="7">
        <f t="shared" ref="E2223:Q2223" si="1006">E1017/$Q1017*100</f>
        <v>0</v>
      </c>
      <c r="F2223" s="7">
        <f t="shared" si="1006"/>
        <v>3.7037037037037033</v>
      </c>
      <c r="G2223" s="7">
        <f t="shared" si="1006"/>
        <v>0</v>
      </c>
      <c r="H2223" s="7">
        <f t="shared" si="1006"/>
        <v>0</v>
      </c>
      <c r="I2223" s="7">
        <f t="shared" si="1006"/>
        <v>0</v>
      </c>
      <c r="J2223" s="7">
        <f t="shared" si="1006"/>
        <v>0</v>
      </c>
      <c r="K2223" s="7">
        <f t="shared" si="1006"/>
        <v>0</v>
      </c>
      <c r="L2223" s="7">
        <f t="shared" si="1006"/>
        <v>0</v>
      </c>
      <c r="M2223" s="7">
        <f t="shared" si="1006"/>
        <v>0</v>
      </c>
      <c r="N2223" s="7">
        <f t="shared" si="1006"/>
        <v>0</v>
      </c>
      <c r="O2223" s="7">
        <f t="shared" si="1006"/>
        <v>0</v>
      </c>
      <c r="P2223" s="7">
        <f t="shared" si="1006"/>
        <v>97.53086419753086</v>
      </c>
      <c r="Q2223" s="7">
        <f t="shared" si="1006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07">E1018/$Q1018*100</f>
        <v>0</v>
      </c>
      <c r="F2224" s="7">
        <f t="shared" si="1007"/>
        <v>7.3170731707317067</v>
      </c>
      <c r="G2224" s="7">
        <f t="shared" si="1007"/>
        <v>0</v>
      </c>
      <c r="H2224" s="7">
        <f t="shared" si="1007"/>
        <v>0</v>
      </c>
      <c r="I2224" s="7">
        <f t="shared" si="1007"/>
        <v>0</v>
      </c>
      <c r="J2224" s="7">
        <f t="shared" si="1007"/>
        <v>0</v>
      </c>
      <c r="K2224" s="7">
        <f t="shared" si="1007"/>
        <v>0</v>
      </c>
      <c r="L2224" s="7">
        <f t="shared" si="1007"/>
        <v>0</v>
      </c>
      <c r="M2224" s="7">
        <f t="shared" si="1007"/>
        <v>0</v>
      </c>
      <c r="N2224" s="7">
        <f t="shared" si="1007"/>
        <v>0</v>
      </c>
      <c r="O2224" s="7">
        <f t="shared" si="1007"/>
        <v>2.4390243902439024</v>
      </c>
      <c r="P2224" s="7">
        <f t="shared" si="1007"/>
        <v>87.195121951219505</v>
      </c>
      <c r="Q2224" s="7">
        <f t="shared" si="1007"/>
        <v>100</v>
      </c>
      <c r="R2224"/>
    </row>
    <row r="2225" spans="1:18" ht="14.25" x14ac:dyDescent="0.45">
      <c r="A2225" s="6">
        <v>1009</v>
      </c>
      <c r="B2225" s="4"/>
      <c r="C2225" s="4" t="s">
        <v>8</v>
      </c>
      <c r="D2225" s="4" t="s">
        <v>6</v>
      </c>
      <c r="E2225" s="7">
        <f t="shared" ref="E2225:Q2225" si="1008">E1019/$Q1019*100</f>
        <v>0</v>
      </c>
      <c r="F2225" s="7">
        <f t="shared" si="1008"/>
        <v>6.666666666666667</v>
      </c>
      <c r="G2225" s="7">
        <f t="shared" si="1008"/>
        <v>0</v>
      </c>
      <c r="H2225" s="7">
        <f t="shared" si="1008"/>
        <v>0</v>
      </c>
      <c r="I2225" s="7">
        <f t="shared" si="1008"/>
        <v>10</v>
      </c>
      <c r="J2225" s="7">
        <f t="shared" si="1008"/>
        <v>0</v>
      </c>
      <c r="K2225" s="7">
        <f t="shared" si="1008"/>
        <v>0</v>
      </c>
      <c r="L2225" s="7">
        <f t="shared" si="1008"/>
        <v>0</v>
      </c>
      <c r="M2225" s="7">
        <f t="shared" si="1008"/>
        <v>0</v>
      </c>
      <c r="N2225" s="7">
        <f t="shared" si="1008"/>
        <v>0</v>
      </c>
      <c r="O2225" s="7">
        <f t="shared" si="1008"/>
        <v>5</v>
      </c>
      <c r="P2225" s="7">
        <f t="shared" si="1008"/>
        <v>88.333333333333329</v>
      </c>
      <c r="Q2225" s="7">
        <f t="shared" si="1008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7</v>
      </c>
      <c r="E2226" s="7">
        <f t="shared" ref="E2226:Q2226" si="1009">E1020/$Q1020*100</f>
        <v>0</v>
      </c>
      <c r="F2226" s="7">
        <f t="shared" si="1009"/>
        <v>3.4090909090909087</v>
      </c>
      <c r="G2226" s="7">
        <f t="shared" si="1009"/>
        <v>0</v>
      </c>
      <c r="H2226" s="7">
        <f t="shared" si="1009"/>
        <v>0</v>
      </c>
      <c r="I2226" s="7">
        <f t="shared" si="1009"/>
        <v>0</v>
      </c>
      <c r="J2226" s="7">
        <f t="shared" si="1009"/>
        <v>0</v>
      </c>
      <c r="K2226" s="7">
        <f t="shared" si="1009"/>
        <v>0</v>
      </c>
      <c r="L2226" s="7">
        <f t="shared" si="1009"/>
        <v>0</v>
      </c>
      <c r="M2226" s="7">
        <f t="shared" si="1009"/>
        <v>12.5</v>
      </c>
      <c r="N2226" s="7">
        <f t="shared" si="1009"/>
        <v>0</v>
      </c>
      <c r="O2226" s="7">
        <f t="shared" si="1009"/>
        <v>5.6818181818181817</v>
      </c>
      <c r="P2226" s="7">
        <f t="shared" si="1009"/>
        <v>80.681818181818173</v>
      </c>
      <c r="Q2226" s="7">
        <f t="shared" si="1009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10">E1021/$Q1021*100</f>
        <v>0</v>
      </c>
      <c r="F2227" s="7">
        <f t="shared" si="1010"/>
        <v>5.3333333333333339</v>
      </c>
      <c r="G2227" s="7">
        <f t="shared" si="1010"/>
        <v>0</v>
      </c>
      <c r="H2227" s="7">
        <f t="shared" si="1010"/>
        <v>0</v>
      </c>
      <c r="I2227" s="7">
        <f t="shared" si="1010"/>
        <v>0</v>
      </c>
      <c r="J2227" s="7">
        <f t="shared" si="1010"/>
        <v>2</v>
      </c>
      <c r="K2227" s="7">
        <f t="shared" si="1010"/>
        <v>0</v>
      </c>
      <c r="L2227" s="7">
        <f t="shared" si="1010"/>
        <v>0</v>
      </c>
      <c r="M2227" s="7">
        <f t="shared" si="1010"/>
        <v>5.3333333333333339</v>
      </c>
      <c r="N2227" s="7">
        <f t="shared" si="1010"/>
        <v>0</v>
      </c>
      <c r="O2227" s="7">
        <f t="shared" si="1010"/>
        <v>6</v>
      </c>
      <c r="P2227" s="7">
        <f t="shared" si="1010"/>
        <v>84</v>
      </c>
      <c r="Q2227" s="7">
        <f t="shared" si="1010"/>
        <v>100</v>
      </c>
      <c r="R2227"/>
    </row>
    <row r="2228" spans="1:18" ht="14.25" x14ac:dyDescent="0.45">
      <c r="A2228" s="6">
        <v>1012</v>
      </c>
      <c r="B2228" s="4"/>
      <c r="C2228" s="4" t="s">
        <v>9</v>
      </c>
      <c r="D2228" s="4" t="s">
        <v>6</v>
      </c>
      <c r="E2228" s="7">
        <f t="shared" ref="E2228:Q2228" si="1011">E1022/$Q1022*100</f>
        <v>3.9069767441860463</v>
      </c>
      <c r="F2228" s="7">
        <f t="shared" si="1011"/>
        <v>6.5116279069767442</v>
      </c>
      <c r="G2228" s="7">
        <f t="shared" si="1011"/>
        <v>2.5116279069767442</v>
      </c>
      <c r="H2228" s="7">
        <f t="shared" si="1011"/>
        <v>0</v>
      </c>
      <c r="I2228" s="7">
        <f t="shared" si="1011"/>
        <v>4.7441860465116283</v>
      </c>
      <c r="J2228" s="7">
        <f t="shared" si="1011"/>
        <v>1.8604651162790697</v>
      </c>
      <c r="K2228" s="7">
        <f t="shared" si="1011"/>
        <v>0.7441860465116279</v>
      </c>
      <c r="L2228" s="7">
        <f t="shared" si="1011"/>
        <v>1.1162790697674418</v>
      </c>
      <c r="M2228" s="7">
        <f t="shared" si="1011"/>
        <v>5.6744186046511631</v>
      </c>
      <c r="N2228" s="7">
        <f t="shared" si="1011"/>
        <v>0.37209302325581395</v>
      </c>
      <c r="O2228" s="7">
        <f t="shared" si="1011"/>
        <v>7.9069767441860463</v>
      </c>
      <c r="P2228" s="7">
        <f t="shared" si="1011"/>
        <v>74.04651162790698</v>
      </c>
      <c r="Q2228" s="7">
        <f t="shared" si="1011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7</v>
      </c>
      <c r="E2229" s="7">
        <f t="shared" ref="E2229:Q2229" si="1012">E1023/$Q1023*100</f>
        <v>6.6298342541436464</v>
      </c>
      <c r="F2229" s="7">
        <f t="shared" si="1012"/>
        <v>6.9981583793738489</v>
      </c>
      <c r="G2229" s="7">
        <f t="shared" si="1012"/>
        <v>2.3020257826887662</v>
      </c>
      <c r="H2229" s="7">
        <f t="shared" si="1012"/>
        <v>0</v>
      </c>
      <c r="I2229" s="7">
        <f t="shared" si="1012"/>
        <v>3.4069981583793743</v>
      </c>
      <c r="J2229" s="7">
        <f t="shared" si="1012"/>
        <v>0.46040515653775327</v>
      </c>
      <c r="K2229" s="7">
        <f t="shared" si="1012"/>
        <v>0</v>
      </c>
      <c r="L2229" s="7">
        <f t="shared" si="1012"/>
        <v>1.0128913443830572</v>
      </c>
      <c r="M2229" s="7">
        <f t="shared" si="1012"/>
        <v>9.7605893186003687</v>
      </c>
      <c r="N2229" s="7">
        <f t="shared" si="1012"/>
        <v>0</v>
      </c>
      <c r="O2229" s="7">
        <f t="shared" si="1012"/>
        <v>8.195211786372008</v>
      </c>
      <c r="P2229" s="7">
        <f t="shared" si="1012"/>
        <v>72.559852670349912</v>
      </c>
      <c r="Q2229" s="7">
        <f t="shared" si="1012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13">E1024/$Q1024*100</f>
        <v>5.2266419981498613</v>
      </c>
      <c r="F2230" s="7">
        <f t="shared" si="1013"/>
        <v>6.5217391304347823</v>
      </c>
      <c r="G2230" s="7">
        <f t="shared" si="1013"/>
        <v>2.4514338575393153</v>
      </c>
      <c r="H2230" s="7">
        <f t="shared" si="1013"/>
        <v>0</v>
      </c>
      <c r="I2230" s="7">
        <f t="shared" si="1013"/>
        <v>4.0240518038852917</v>
      </c>
      <c r="J2230" s="7">
        <f t="shared" si="1013"/>
        <v>1.5263644773358003</v>
      </c>
      <c r="K2230" s="7">
        <f t="shared" si="1013"/>
        <v>0.50878815911193342</v>
      </c>
      <c r="L2230" s="7">
        <f t="shared" si="1013"/>
        <v>0.78630897317298798</v>
      </c>
      <c r="M2230" s="7">
        <f t="shared" si="1013"/>
        <v>7.7705827937095284</v>
      </c>
      <c r="N2230" s="7">
        <f t="shared" si="1013"/>
        <v>0.37002775208140615</v>
      </c>
      <c r="O2230" s="7">
        <f t="shared" si="1013"/>
        <v>7.9093432007400555</v>
      </c>
      <c r="P2230" s="7">
        <f t="shared" si="1013"/>
        <v>73.450508788159112</v>
      </c>
      <c r="Q2230" s="7">
        <f t="shared" si="1013"/>
        <v>100</v>
      </c>
      <c r="R2230"/>
    </row>
    <row r="2231" spans="1:18" ht="14.25" x14ac:dyDescent="0.45">
      <c r="A2231" s="6">
        <v>1015</v>
      </c>
      <c r="B2231" s="4"/>
      <c r="C2231" s="4" t="s">
        <v>10</v>
      </c>
      <c r="D2231" s="4" t="s">
        <v>6</v>
      </c>
      <c r="E2231" s="7">
        <f t="shared" ref="E2231:Q2231" si="1014">E1025/$Q1025*100</f>
        <v>20.486111111111111</v>
      </c>
      <c r="F2231" s="7">
        <f t="shared" si="1014"/>
        <v>3.6458333333333335</v>
      </c>
      <c r="G2231" s="7">
        <f t="shared" si="1014"/>
        <v>12.326388888888889</v>
      </c>
      <c r="H2231" s="7">
        <f t="shared" si="1014"/>
        <v>5.5555555555555554</v>
      </c>
      <c r="I2231" s="7">
        <f t="shared" si="1014"/>
        <v>21.701388888888889</v>
      </c>
      <c r="J2231" s="7">
        <f t="shared" si="1014"/>
        <v>17.361111111111111</v>
      </c>
      <c r="K2231" s="7">
        <f t="shared" si="1014"/>
        <v>5.0347222222222223</v>
      </c>
      <c r="L2231" s="7">
        <f t="shared" si="1014"/>
        <v>6.25</v>
      </c>
      <c r="M2231" s="7">
        <f t="shared" si="1014"/>
        <v>7.8125</v>
      </c>
      <c r="N2231" s="7">
        <f t="shared" si="1014"/>
        <v>3.4722222222222223</v>
      </c>
      <c r="O2231" s="7">
        <f t="shared" si="1014"/>
        <v>13.020833333333334</v>
      </c>
      <c r="P2231" s="7">
        <f t="shared" si="1014"/>
        <v>34.895833333333329</v>
      </c>
      <c r="Q2231" s="7">
        <f t="shared" si="1014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7</v>
      </c>
      <c r="E2232" s="7">
        <f t="shared" ref="E2232:Q2232" si="1015">E1026/$Q1026*100</f>
        <v>36.137071651090338</v>
      </c>
      <c r="F2232" s="7">
        <f t="shared" si="1015"/>
        <v>8.0996884735202492</v>
      </c>
      <c r="G2232" s="7">
        <f t="shared" si="1015"/>
        <v>6.8535825545171329</v>
      </c>
      <c r="H2232" s="7">
        <f t="shared" si="1015"/>
        <v>10.59190031152648</v>
      </c>
      <c r="I2232" s="7">
        <f t="shared" si="1015"/>
        <v>20.404984423676012</v>
      </c>
      <c r="J2232" s="7">
        <f t="shared" si="1015"/>
        <v>12.92834890965732</v>
      </c>
      <c r="K2232" s="7">
        <f t="shared" si="1015"/>
        <v>3.4267912772585665</v>
      </c>
      <c r="L2232" s="7">
        <f t="shared" si="1015"/>
        <v>3.5825545171339561</v>
      </c>
      <c r="M2232" s="7">
        <f t="shared" si="1015"/>
        <v>12.305295950155763</v>
      </c>
      <c r="N2232" s="7">
        <f t="shared" si="1015"/>
        <v>4.5171339563862922</v>
      </c>
      <c r="O2232" s="7">
        <f t="shared" si="1015"/>
        <v>19.003115264797508</v>
      </c>
      <c r="P2232" s="7">
        <f t="shared" si="1015"/>
        <v>29.906542056074763</v>
      </c>
      <c r="Q2232" s="7">
        <f t="shared" si="1015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16">E1027/$Q1027*100</f>
        <v>29.101401483924157</v>
      </c>
      <c r="F2233" s="7">
        <f t="shared" si="1016"/>
        <v>5.8532563891178899</v>
      </c>
      <c r="G2233" s="7">
        <f t="shared" si="1016"/>
        <v>9.727947238252268</v>
      </c>
      <c r="H2233" s="7">
        <f t="shared" si="1016"/>
        <v>8.1615828524319873</v>
      </c>
      <c r="I2233" s="7">
        <f t="shared" si="1016"/>
        <v>21.187139323990106</v>
      </c>
      <c r="J2233" s="7">
        <f t="shared" si="1016"/>
        <v>15.581203627370158</v>
      </c>
      <c r="K2233" s="7">
        <f t="shared" si="1016"/>
        <v>4.2868920032976092</v>
      </c>
      <c r="L2233" s="7">
        <f t="shared" si="1016"/>
        <v>4.6990931574608412</v>
      </c>
      <c r="M2233" s="7">
        <f t="shared" si="1016"/>
        <v>10.140148392415499</v>
      </c>
      <c r="N2233" s="7">
        <f t="shared" si="1016"/>
        <v>4.3693322341302556</v>
      </c>
      <c r="O2233" s="7">
        <f t="shared" si="1016"/>
        <v>16.323165704863975</v>
      </c>
      <c r="P2233" s="7">
        <f t="shared" si="1016"/>
        <v>32.563891178895297</v>
      </c>
      <c r="Q2233" s="7">
        <f t="shared" si="1016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6</v>
      </c>
      <c r="E2234" s="7">
        <f t="shared" ref="E2234:Q2234" si="1017">E1028/$Q1028*100</f>
        <v>9.1263216471897621</v>
      </c>
      <c r="F2234" s="7">
        <f t="shared" si="1017"/>
        <v>5.6761268781302174</v>
      </c>
      <c r="G2234" s="7">
        <f t="shared" si="1017"/>
        <v>5.3978853644963829</v>
      </c>
      <c r="H2234" s="7">
        <f t="shared" si="1017"/>
        <v>1.8363939899833055</v>
      </c>
      <c r="I2234" s="7">
        <f t="shared" si="1017"/>
        <v>9.7384529771841954</v>
      </c>
      <c r="J2234" s="7">
        <f t="shared" si="1017"/>
        <v>6.8447412353923207</v>
      </c>
      <c r="K2234" s="7">
        <f t="shared" si="1017"/>
        <v>1.7807456872565388</v>
      </c>
      <c r="L2234" s="7">
        <f t="shared" si="1017"/>
        <v>2.4485253199777408</v>
      </c>
      <c r="M2234" s="7">
        <f t="shared" si="1017"/>
        <v>5.9543683917640511</v>
      </c>
      <c r="N2234" s="7">
        <f t="shared" si="1017"/>
        <v>1.6138007790762381</v>
      </c>
      <c r="O2234" s="7">
        <f t="shared" si="1017"/>
        <v>9.0150250417362265</v>
      </c>
      <c r="P2234" s="7">
        <f t="shared" si="1017"/>
        <v>62.548692264885922</v>
      </c>
      <c r="Q2234" s="7">
        <f t="shared" si="1017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7</v>
      </c>
      <c r="E2235" s="7">
        <f t="shared" ref="E2235:Q2235" si="1018">E1029/$Q1029*100</f>
        <v>15.911485774499473</v>
      </c>
      <c r="F2235" s="7">
        <f t="shared" si="1018"/>
        <v>7.1127502634351956</v>
      </c>
      <c r="G2235" s="7">
        <f t="shared" si="1018"/>
        <v>3.7934668071654376</v>
      </c>
      <c r="H2235" s="7">
        <f t="shared" si="1018"/>
        <v>3.530031612223393</v>
      </c>
      <c r="I2235" s="7">
        <f t="shared" si="1018"/>
        <v>8.74604847207587</v>
      </c>
      <c r="J2235" s="7">
        <f t="shared" si="1018"/>
        <v>5.2687038988408856</v>
      </c>
      <c r="K2235" s="7">
        <f t="shared" si="1018"/>
        <v>1.1064278187565859</v>
      </c>
      <c r="L2235" s="7">
        <f t="shared" si="1018"/>
        <v>1.5279241306638567</v>
      </c>
      <c r="M2235" s="7">
        <f t="shared" si="1018"/>
        <v>10.432033719704952</v>
      </c>
      <c r="N2235" s="7">
        <f t="shared" si="1018"/>
        <v>1.8967334035827188</v>
      </c>
      <c r="O2235" s="7">
        <f t="shared" si="1018"/>
        <v>11.643835616438356</v>
      </c>
      <c r="P2235" s="7">
        <f t="shared" si="1018"/>
        <v>59.905163329820866</v>
      </c>
      <c r="Q2235" s="7">
        <f t="shared" si="1018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19">E1030/$Q1030*100</f>
        <v>12.516896458502297</v>
      </c>
      <c r="F2236" s="7">
        <f t="shared" si="1019"/>
        <v>6.3801027304676943</v>
      </c>
      <c r="G2236" s="7">
        <f t="shared" si="1019"/>
        <v>4.5417680454176805</v>
      </c>
      <c r="H2236" s="7">
        <f t="shared" si="1019"/>
        <v>2.6763990267639901</v>
      </c>
      <c r="I2236" s="7">
        <f t="shared" si="1019"/>
        <v>9.3538794268721279</v>
      </c>
      <c r="J2236" s="7">
        <f t="shared" si="1019"/>
        <v>5.974587726412544</v>
      </c>
      <c r="K2236" s="7">
        <f t="shared" si="1019"/>
        <v>1.5679913490132469</v>
      </c>
      <c r="L2236" s="7">
        <f t="shared" si="1019"/>
        <v>2.0275750202757501</v>
      </c>
      <c r="M2236" s="7">
        <f t="shared" si="1019"/>
        <v>8.1373344147066771</v>
      </c>
      <c r="N2236" s="7">
        <f t="shared" si="1019"/>
        <v>1.5950256826169236</v>
      </c>
      <c r="O2236" s="7">
        <f t="shared" si="1019"/>
        <v>10.489321438226549</v>
      </c>
      <c r="P2236" s="7">
        <f t="shared" si="1019"/>
        <v>61.016490943498248</v>
      </c>
      <c r="Q2236" s="7">
        <f t="shared" si="1019"/>
        <v>100</v>
      </c>
      <c r="R2236"/>
    </row>
    <row r="2237" spans="1:18" ht="14.25" x14ac:dyDescent="0.45">
      <c r="A2237" s="6">
        <v>1021</v>
      </c>
      <c r="B2237" s="4" t="s">
        <v>118</v>
      </c>
      <c r="C2237" s="4" t="s">
        <v>5</v>
      </c>
      <c r="D2237" s="4" t="s">
        <v>6</v>
      </c>
      <c r="E2237" s="7">
        <f t="shared" ref="E2237:Q2237" si="1020">E1031/$Q1031*100</f>
        <v>0</v>
      </c>
      <c r="F2237" s="7">
        <f t="shared" si="1020"/>
        <v>0</v>
      </c>
      <c r="G2237" s="7">
        <f t="shared" si="1020"/>
        <v>0</v>
      </c>
      <c r="H2237" s="7">
        <f t="shared" si="1020"/>
        <v>0</v>
      </c>
      <c r="I2237" s="7">
        <f t="shared" si="1020"/>
        <v>0</v>
      </c>
      <c r="J2237" s="7">
        <f t="shared" si="1020"/>
        <v>0</v>
      </c>
      <c r="K2237" s="7">
        <f t="shared" si="1020"/>
        <v>0</v>
      </c>
      <c r="L2237" s="7">
        <f t="shared" si="1020"/>
        <v>0</v>
      </c>
      <c r="M2237" s="7">
        <f t="shared" si="1020"/>
        <v>0</v>
      </c>
      <c r="N2237" s="7">
        <f t="shared" si="1020"/>
        <v>0</v>
      </c>
      <c r="O2237" s="7">
        <f t="shared" si="1020"/>
        <v>0</v>
      </c>
      <c r="P2237" s="7">
        <f t="shared" si="1020"/>
        <v>84</v>
      </c>
      <c r="Q2237" s="7">
        <f t="shared" si="1020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7</v>
      </c>
      <c r="E2238" s="7">
        <f t="shared" ref="E2238:Q2238" si="1021">E1032/$Q1032*100</f>
        <v>0</v>
      </c>
      <c r="F2238" s="7">
        <f t="shared" si="1021"/>
        <v>10.344827586206897</v>
      </c>
      <c r="G2238" s="7">
        <f t="shared" si="1021"/>
        <v>0</v>
      </c>
      <c r="H2238" s="7">
        <f t="shared" si="1021"/>
        <v>0</v>
      </c>
      <c r="I2238" s="7">
        <f t="shared" si="1021"/>
        <v>0</v>
      </c>
      <c r="J2238" s="7">
        <f t="shared" si="1021"/>
        <v>0</v>
      </c>
      <c r="K2238" s="7">
        <f t="shared" si="1021"/>
        <v>0</v>
      </c>
      <c r="L2238" s="7">
        <f t="shared" si="1021"/>
        <v>0</v>
      </c>
      <c r="M2238" s="7">
        <f t="shared" si="1021"/>
        <v>0</v>
      </c>
      <c r="N2238" s="7">
        <f t="shared" si="1021"/>
        <v>0</v>
      </c>
      <c r="O2238" s="7">
        <f t="shared" si="1021"/>
        <v>0</v>
      </c>
      <c r="P2238" s="7">
        <f t="shared" si="1021"/>
        <v>65.517241379310349</v>
      </c>
      <c r="Q2238" s="7">
        <f t="shared" si="1021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22">E1033/$Q1033*100</f>
        <v>0</v>
      </c>
      <c r="F2239" s="7">
        <f t="shared" si="1022"/>
        <v>13.461538461538462</v>
      </c>
      <c r="G2239" s="7">
        <f t="shared" si="1022"/>
        <v>0</v>
      </c>
      <c r="H2239" s="7">
        <f t="shared" si="1022"/>
        <v>0</v>
      </c>
      <c r="I2239" s="7">
        <f t="shared" si="1022"/>
        <v>0</v>
      </c>
      <c r="J2239" s="7">
        <f t="shared" si="1022"/>
        <v>0</v>
      </c>
      <c r="K2239" s="7">
        <f t="shared" si="1022"/>
        <v>0</v>
      </c>
      <c r="L2239" s="7">
        <f t="shared" si="1022"/>
        <v>0</v>
      </c>
      <c r="M2239" s="7">
        <f t="shared" si="1022"/>
        <v>0</v>
      </c>
      <c r="N2239" s="7">
        <f t="shared" si="1022"/>
        <v>0</v>
      </c>
      <c r="O2239" s="7">
        <f t="shared" si="1022"/>
        <v>0</v>
      </c>
      <c r="P2239" s="7">
        <f t="shared" si="1022"/>
        <v>90.384615384615387</v>
      </c>
      <c r="Q2239" s="7">
        <f t="shared" si="1022"/>
        <v>100</v>
      </c>
      <c r="R2239"/>
    </row>
    <row r="2240" spans="1:18" ht="14.25" x14ac:dyDescent="0.45">
      <c r="A2240" s="6">
        <v>1024</v>
      </c>
      <c r="B2240" s="4"/>
      <c r="C2240" s="4" t="s">
        <v>8</v>
      </c>
      <c r="D2240" s="4" t="s">
        <v>6</v>
      </c>
      <c r="E2240" s="7">
        <f t="shared" ref="E2240:Q2240" si="1023">E1034/$Q1034*100</f>
        <v>0</v>
      </c>
      <c r="F2240" s="7">
        <f t="shared" si="1023"/>
        <v>0</v>
      </c>
      <c r="G2240" s="7">
        <f t="shared" si="1023"/>
        <v>0</v>
      </c>
      <c r="H2240" s="7">
        <f t="shared" si="1023"/>
        <v>0</v>
      </c>
      <c r="I2240" s="7">
        <f t="shared" si="1023"/>
        <v>0</v>
      </c>
      <c r="J2240" s="7">
        <f t="shared" si="1023"/>
        <v>0</v>
      </c>
      <c r="K2240" s="7">
        <f t="shared" si="1023"/>
        <v>0</v>
      </c>
      <c r="L2240" s="7">
        <f t="shared" si="1023"/>
        <v>0</v>
      </c>
      <c r="M2240" s="7">
        <f t="shared" si="1023"/>
        <v>0</v>
      </c>
      <c r="N2240" s="7">
        <f t="shared" si="1023"/>
        <v>0</v>
      </c>
      <c r="O2240" s="7">
        <f t="shared" si="1023"/>
        <v>0</v>
      </c>
      <c r="P2240" s="7">
        <f t="shared" si="1023"/>
        <v>118.18181818181819</v>
      </c>
      <c r="Q2240" s="7">
        <f t="shared" si="1023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7</v>
      </c>
      <c r="E2241" s="7">
        <f t="shared" ref="E2241:Q2241" si="1024">E1035/$Q1035*100</f>
        <v>0</v>
      </c>
      <c r="F2241" s="7">
        <f t="shared" si="1024"/>
        <v>0</v>
      </c>
      <c r="G2241" s="7">
        <f t="shared" si="1024"/>
        <v>0</v>
      </c>
      <c r="H2241" s="7">
        <f t="shared" si="1024"/>
        <v>0</v>
      </c>
      <c r="I2241" s="7">
        <f t="shared" si="1024"/>
        <v>0</v>
      </c>
      <c r="J2241" s="7">
        <f t="shared" si="1024"/>
        <v>0</v>
      </c>
      <c r="K2241" s="7">
        <f t="shared" si="1024"/>
        <v>0</v>
      </c>
      <c r="L2241" s="7">
        <f t="shared" si="1024"/>
        <v>0</v>
      </c>
      <c r="M2241" s="7">
        <f t="shared" si="1024"/>
        <v>0</v>
      </c>
      <c r="N2241" s="7">
        <f t="shared" si="1024"/>
        <v>0</v>
      </c>
      <c r="O2241" s="7">
        <f t="shared" si="1024"/>
        <v>0</v>
      </c>
      <c r="P2241" s="7">
        <f t="shared" si="1024"/>
        <v>84.848484848484844</v>
      </c>
      <c r="Q2241" s="7">
        <f t="shared" si="1024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25">E1036/$Q1036*100</f>
        <v>0</v>
      </c>
      <c r="F2242" s="7">
        <f t="shared" si="1025"/>
        <v>0</v>
      </c>
      <c r="G2242" s="7">
        <f t="shared" si="1025"/>
        <v>0</v>
      </c>
      <c r="H2242" s="7">
        <f t="shared" si="1025"/>
        <v>0</v>
      </c>
      <c r="I2242" s="7">
        <f t="shared" si="1025"/>
        <v>0</v>
      </c>
      <c r="J2242" s="7">
        <f t="shared" si="1025"/>
        <v>0</v>
      </c>
      <c r="K2242" s="7">
        <f t="shared" si="1025"/>
        <v>0</v>
      </c>
      <c r="L2242" s="7">
        <f t="shared" si="1025"/>
        <v>0</v>
      </c>
      <c r="M2242" s="7">
        <f t="shared" si="1025"/>
        <v>10.909090909090908</v>
      </c>
      <c r="N2242" s="7">
        <f t="shared" si="1025"/>
        <v>0</v>
      </c>
      <c r="O2242" s="7">
        <f t="shared" si="1025"/>
        <v>0</v>
      </c>
      <c r="P2242" s="7">
        <f t="shared" si="1025"/>
        <v>94.545454545454547</v>
      </c>
      <c r="Q2242" s="7">
        <f t="shared" si="1025"/>
        <v>100</v>
      </c>
      <c r="R2242"/>
    </row>
    <row r="2243" spans="1:18" ht="14.25" x14ac:dyDescent="0.45">
      <c r="A2243" s="6">
        <v>1027</v>
      </c>
      <c r="B2243" s="4"/>
      <c r="C2243" s="4" t="s">
        <v>9</v>
      </c>
      <c r="D2243" s="4" t="s">
        <v>6</v>
      </c>
      <c r="E2243" s="7">
        <f t="shared" ref="E2243:Q2243" si="1026">E1037/$Q1037*100</f>
        <v>7.0476190476190474</v>
      </c>
      <c r="F2243" s="7">
        <f t="shared" si="1026"/>
        <v>3.8095238095238098</v>
      </c>
      <c r="G2243" s="7">
        <f t="shared" si="1026"/>
        <v>2.4761904761904763</v>
      </c>
      <c r="H2243" s="7">
        <f t="shared" si="1026"/>
        <v>0</v>
      </c>
      <c r="I2243" s="7">
        <f t="shared" si="1026"/>
        <v>4.3809523809523814</v>
      </c>
      <c r="J2243" s="7">
        <f t="shared" si="1026"/>
        <v>4.9523809523809526</v>
      </c>
      <c r="K2243" s="7">
        <f t="shared" si="1026"/>
        <v>1.1428571428571428</v>
      </c>
      <c r="L2243" s="7">
        <f t="shared" si="1026"/>
        <v>1.3333333333333335</v>
      </c>
      <c r="M2243" s="7">
        <f t="shared" si="1026"/>
        <v>5.7142857142857144</v>
      </c>
      <c r="N2243" s="7">
        <f t="shared" si="1026"/>
        <v>0</v>
      </c>
      <c r="O2243" s="7">
        <f t="shared" si="1026"/>
        <v>5.9047619047619051</v>
      </c>
      <c r="P2243" s="7">
        <f t="shared" si="1026"/>
        <v>72.952380952380963</v>
      </c>
      <c r="Q2243" s="7">
        <f t="shared" si="1026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7</v>
      </c>
      <c r="E2244" s="7">
        <f t="shared" ref="E2244:Q2244" si="1027">E1038/$Q1038*100</f>
        <v>9.375</v>
      </c>
      <c r="F2244" s="7">
        <f t="shared" si="1027"/>
        <v>5.9027777777777777</v>
      </c>
      <c r="G2244" s="7">
        <f t="shared" si="1027"/>
        <v>3.9930555555555554</v>
      </c>
      <c r="H2244" s="7">
        <f t="shared" si="1027"/>
        <v>0</v>
      </c>
      <c r="I2244" s="7">
        <f t="shared" si="1027"/>
        <v>2.604166666666667</v>
      </c>
      <c r="J2244" s="7">
        <f t="shared" si="1027"/>
        <v>2.083333333333333</v>
      </c>
      <c r="K2244" s="7">
        <f t="shared" si="1027"/>
        <v>0</v>
      </c>
      <c r="L2244" s="7">
        <f t="shared" si="1027"/>
        <v>1.2152777777777779</v>
      </c>
      <c r="M2244" s="7">
        <f t="shared" si="1027"/>
        <v>12.152777777777777</v>
      </c>
      <c r="N2244" s="7">
        <f t="shared" si="1027"/>
        <v>1.3888888888888888</v>
      </c>
      <c r="O2244" s="7">
        <f t="shared" si="1027"/>
        <v>9.2013888888888893</v>
      </c>
      <c r="P2244" s="7">
        <f t="shared" si="1027"/>
        <v>66.145833333333343</v>
      </c>
      <c r="Q2244" s="7">
        <f t="shared" si="1027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28">E1039/$Q1039*100</f>
        <v>8.1818181818181817</v>
      </c>
      <c r="F2245" s="7">
        <f t="shared" si="1028"/>
        <v>4.8181818181818183</v>
      </c>
      <c r="G2245" s="7">
        <f t="shared" si="1028"/>
        <v>3.5454545454545454</v>
      </c>
      <c r="H2245" s="7">
        <f t="shared" si="1028"/>
        <v>0</v>
      </c>
      <c r="I2245" s="7">
        <f t="shared" si="1028"/>
        <v>3.9090909090909092</v>
      </c>
      <c r="J2245" s="7">
        <f t="shared" si="1028"/>
        <v>3.3636363636363638</v>
      </c>
      <c r="K2245" s="7">
        <f t="shared" si="1028"/>
        <v>0.54545454545454553</v>
      </c>
      <c r="L2245" s="7">
        <f t="shared" si="1028"/>
        <v>1.6363636363636365</v>
      </c>
      <c r="M2245" s="7">
        <f t="shared" si="1028"/>
        <v>9.0909090909090917</v>
      </c>
      <c r="N2245" s="7">
        <f t="shared" si="1028"/>
        <v>0.72727272727272729</v>
      </c>
      <c r="O2245" s="7">
        <f t="shared" si="1028"/>
        <v>7.8181818181818183</v>
      </c>
      <c r="P2245" s="7">
        <f t="shared" si="1028"/>
        <v>69.72727272727272</v>
      </c>
      <c r="Q2245" s="7">
        <f t="shared" si="1028"/>
        <v>100</v>
      </c>
      <c r="R2245"/>
    </row>
    <row r="2246" spans="1:18" ht="14.25" x14ac:dyDescent="0.45">
      <c r="A2246" s="6">
        <v>1030</v>
      </c>
      <c r="B2246" s="4"/>
      <c r="C2246" s="4" t="s">
        <v>10</v>
      </c>
      <c r="D2246" s="4" t="s">
        <v>6</v>
      </c>
      <c r="E2246" s="7">
        <f t="shared" ref="E2246:Q2246" si="1029">E1040/$Q1040*100</f>
        <v>22.362204724409448</v>
      </c>
      <c r="F2246" s="7">
        <f t="shared" si="1029"/>
        <v>3.8582677165354329</v>
      </c>
      <c r="G2246" s="7">
        <f t="shared" si="1029"/>
        <v>11.5748031496063</v>
      </c>
      <c r="H2246" s="7">
        <f t="shared" si="1029"/>
        <v>5.3543307086614176</v>
      </c>
      <c r="I2246" s="7">
        <f t="shared" si="1029"/>
        <v>18.897637795275589</v>
      </c>
      <c r="J2246" s="7">
        <f t="shared" si="1029"/>
        <v>24.566929133858267</v>
      </c>
      <c r="K2246" s="7">
        <f t="shared" si="1029"/>
        <v>3.7007874015748032</v>
      </c>
      <c r="L2246" s="7">
        <f t="shared" si="1029"/>
        <v>6.6141732283464565</v>
      </c>
      <c r="M2246" s="7">
        <f t="shared" si="1029"/>
        <v>5.8267716535433074</v>
      </c>
      <c r="N2246" s="7">
        <f t="shared" si="1029"/>
        <v>6.0629921259842519</v>
      </c>
      <c r="O2246" s="7">
        <f t="shared" si="1029"/>
        <v>12.598425196850393</v>
      </c>
      <c r="P2246" s="7">
        <f t="shared" si="1029"/>
        <v>32.755905511811022</v>
      </c>
      <c r="Q2246" s="7">
        <f t="shared" si="1029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7</v>
      </c>
      <c r="E2247" s="7">
        <f t="shared" ref="E2247:Q2247" si="1030">E1041/$Q1041*100</f>
        <v>38.360941586748041</v>
      </c>
      <c r="F2247" s="7">
        <f t="shared" si="1030"/>
        <v>7.7593722755013079</v>
      </c>
      <c r="G2247" s="7">
        <f t="shared" si="1030"/>
        <v>8.4568439407149079</v>
      </c>
      <c r="H2247" s="7">
        <f t="shared" si="1030"/>
        <v>6.1900610287707059</v>
      </c>
      <c r="I2247" s="7">
        <f t="shared" si="1030"/>
        <v>12.205754141238012</v>
      </c>
      <c r="J2247" s="7">
        <f t="shared" si="1030"/>
        <v>12.816041848299914</v>
      </c>
      <c r="K2247" s="7">
        <f t="shared" si="1030"/>
        <v>2.9642545771578028</v>
      </c>
      <c r="L2247" s="7">
        <f t="shared" si="1030"/>
        <v>4.7079337401918044</v>
      </c>
      <c r="M2247" s="7">
        <f t="shared" si="1030"/>
        <v>8.6312118570183092</v>
      </c>
      <c r="N2247" s="7">
        <f t="shared" si="1030"/>
        <v>3.051438535309503</v>
      </c>
      <c r="O2247" s="7">
        <f t="shared" si="1030"/>
        <v>16.041848299912818</v>
      </c>
      <c r="P2247" s="7">
        <f t="shared" si="1030"/>
        <v>33.56582388840453</v>
      </c>
      <c r="Q2247" s="7">
        <f t="shared" si="1030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31">E1042/$Q1042*100</f>
        <v>29.618889809444905</v>
      </c>
      <c r="F2248" s="7">
        <f t="shared" si="1031"/>
        <v>5.6338028169014089</v>
      </c>
      <c r="G2248" s="7">
        <f t="shared" si="1031"/>
        <v>10.190555095277547</v>
      </c>
      <c r="H2248" s="7">
        <f t="shared" si="1031"/>
        <v>5.8823529411764701</v>
      </c>
      <c r="I2248" s="7">
        <f t="shared" si="1031"/>
        <v>15.741507870753935</v>
      </c>
      <c r="J2248" s="7">
        <f t="shared" si="1031"/>
        <v>18.889809444904724</v>
      </c>
      <c r="K2248" s="7">
        <f t="shared" si="1031"/>
        <v>3.396851698425849</v>
      </c>
      <c r="L2248" s="7">
        <f t="shared" si="1031"/>
        <v>6.0066280033140016</v>
      </c>
      <c r="M2248" s="7">
        <f t="shared" si="1031"/>
        <v>7.2908036454018221</v>
      </c>
      <c r="N2248" s="7">
        <f t="shared" si="1031"/>
        <v>4.7638773819386904</v>
      </c>
      <c r="O2248" s="7">
        <f t="shared" si="1031"/>
        <v>14.374482187241094</v>
      </c>
      <c r="P2248" s="7">
        <f t="shared" si="1031"/>
        <v>33.264291632145813</v>
      </c>
      <c r="Q2248" s="7">
        <f t="shared" si="1031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6</v>
      </c>
      <c r="E2249" s="7">
        <f t="shared" ref="E2249:Q2249" si="1032">E1043/$Q1043*100</f>
        <v>17.12737127371274</v>
      </c>
      <c r="F2249" s="7">
        <f t="shared" si="1032"/>
        <v>3.6314363143631434</v>
      </c>
      <c r="G2249" s="7">
        <f t="shared" si="1032"/>
        <v>8.617886178861788</v>
      </c>
      <c r="H2249" s="7">
        <f t="shared" si="1032"/>
        <v>3.8482384823848239</v>
      </c>
      <c r="I2249" s="7">
        <f t="shared" si="1032"/>
        <v>14.308943089430896</v>
      </c>
      <c r="J2249" s="7">
        <f t="shared" si="1032"/>
        <v>18.048780487804876</v>
      </c>
      <c r="K2249" s="7">
        <f t="shared" si="1032"/>
        <v>2.872628726287263</v>
      </c>
      <c r="L2249" s="7">
        <f t="shared" si="1032"/>
        <v>5.0948509485094853</v>
      </c>
      <c r="M2249" s="7">
        <f t="shared" si="1032"/>
        <v>5.5826558265582662</v>
      </c>
      <c r="N2249" s="7">
        <f t="shared" si="1032"/>
        <v>4.1734417344173442</v>
      </c>
      <c r="O2249" s="7">
        <f t="shared" si="1032"/>
        <v>10.46070460704607</v>
      </c>
      <c r="P2249" s="7">
        <f t="shared" si="1032"/>
        <v>46.178861788617887</v>
      </c>
      <c r="Q2249" s="7">
        <f t="shared" si="1032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7</v>
      </c>
      <c r="E2250" s="7">
        <f t="shared" ref="E2250:Q2250" si="1033">E1044/$Q1044*100</f>
        <v>27.690582959641258</v>
      </c>
      <c r="F2250" s="7">
        <f t="shared" si="1033"/>
        <v>7.2309417040358746</v>
      </c>
      <c r="G2250" s="7">
        <f t="shared" si="1033"/>
        <v>6.6143497757847527</v>
      </c>
      <c r="H2250" s="7">
        <f t="shared" si="1033"/>
        <v>3.9798206278026904</v>
      </c>
      <c r="I2250" s="7">
        <f t="shared" si="1033"/>
        <v>8.9686098654708513</v>
      </c>
      <c r="J2250" s="7">
        <f t="shared" si="1033"/>
        <v>8.4641255605381165</v>
      </c>
      <c r="K2250" s="7">
        <f t="shared" si="1033"/>
        <v>2.0179372197309418</v>
      </c>
      <c r="L2250" s="7">
        <f t="shared" si="1033"/>
        <v>3.7556053811659189</v>
      </c>
      <c r="M2250" s="7">
        <f t="shared" si="1033"/>
        <v>9.8094170403587455</v>
      </c>
      <c r="N2250" s="7">
        <f t="shared" si="1033"/>
        <v>2.1860986547085202</v>
      </c>
      <c r="O2250" s="7">
        <f t="shared" si="1033"/>
        <v>13.508968609865471</v>
      </c>
      <c r="P2250" s="7">
        <f t="shared" si="1033"/>
        <v>45.739910313901348</v>
      </c>
      <c r="Q2250" s="7">
        <f t="shared" si="1033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34">E1045/$Q1045*100</f>
        <v>22.268211920529801</v>
      </c>
      <c r="F2251" s="7">
        <f t="shared" si="1034"/>
        <v>5.3807947019867548</v>
      </c>
      <c r="G2251" s="7">
        <f t="shared" si="1034"/>
        <v>7.7262693156732896</v>
      </c>
      <c r="H2251" s="7">
        <f t="shared" si="1034"/>
        <v>4.0286975717439288</v>
      </c>
      <c r="I2251" s="7">
        <f t="shared" si="1034"/>
        <v>11.672185430463577</v>
      </c>
      <c r="J2251" s="7">
        <f t="shared" si="1034"/>
        <v>13.548565121412803</v>
      </c>
      <c r="K2251" s="7">
        <f t="shared" si="1034"/>
        <v>2.3454746136865339</v>
      </c>
      <c r="L2251" s="7">
        <f t="shared" si="1034"/>
        <v>4.4150110375275942</v>
      </c>
      <c r="M2251" s="7">
        <f t="shared" si="1034"/>
        <v>7.7814569536423832</v>
      </c>
      <c r="N2251" s="7">
        <f t="shared" si="1034"/>
        <v>3.2560706401766004</v>
      </c>
      <c r="O2251" s="7">
        <f t="shared" si="1034"/>
        <v>11.920529801324504</v>
      </c>
      <c r="P2251" s="7">
        <f t="shared" si="1034"/>
        <v>45.998896247240616</v>
      </c>
      <c r="Q2251" s="7">
        <f t="shared" si="1034"/>
        <v>100</v>
      </c>
      <c r="R2251"/>
    </row>
    <row r="2252" spans="1:18" ht="14.25" x14ac:dyDescent="0.45">
      <c r="A2252" s="6">
        <v>1036</v>
      </c>
      <c r="B2252" s="4" t="s">
        <v>119</v>
      </c>
      <c r="C2252" s="4" t="s">
        <v>5</v>
      </c>
      <c r="D2252" s="4" t="s">
        <v>6</v>
      </c>
      <c r="E2252" s="7">
        <f t="shared" ref="E2252:Q2252" si="1035">E1046/$Q1046*100</f>
        <v>0</v>
      </c>
      <c r="F2252" s="7">
        <f t="shared" si="1035"/>
        <v>0</v>
      </c>
      <c r="G2252" s="7">
        <f t="shared" si="1035"/>
        <v>0</v>
      </c>
      <c r="H2252" s="7">
        <f t="shared" si="1035"/>
        <v>0</v>
      </c>
      <c r="I2252" s="7">
        <f t="shared" si="1035"/>
        <v>0</v>
      </c>
      <c r="J2252" s="7">
        <f t="shared" si="1035"/>
        <v>0</v>
      </c>
      <c r="K2252" s="7">
        <f t="shared" si="1035"/>
        <v>0</v>
      </c>
      <c r="L2252" s="7">
        <f t="shared" si="1035"/>
        <v>0</v>
      </c>
      <c r="M2252" s="7">
        <f t="shared" si="1035"/>
        <v>0</v>
      </c>
      <c r="N2252" s="7">
        <f t="shared" si="1035"/>
        <v>0</v>
      </c>
      <c r="O2252" s="7">
        <f t="shared" si="1035"/>
        <v>0</v>
      </c>
      <c r="P2252" s="7">
        <f t="shared" si="1035"/>
        <v>90</v>
      </c>
      <c r="Q2252" s="7">
        <f t="shared" si="1035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7</v>
      </c>
      <c r="E2253" s="7">
        <f t="shared" ref="E2253:Q2253" si="1036">E1047/$Q1047*100</f>
        <v>0</v>
      </c>
      <c r="F2253" s="7">
        <f t="shared" si="1036"/>
        <v>0</v>
      </c>
      <c r="G2253" s="7">
        <f t="shared" si="1036"/>
        <v>0</v>
      </c>
      <c r="H2253" s="7">
        <f t="shared" si="1036"/>
        <v>0</v>
      </c>
      <c r="I2253" s="7">
        <f t="shared" si="1036"/>
        <v>0</v>
      </c>
      <c r="J2253" s="7">
        <f t="shared" si="1036"/>
        <v>0</v>
      </c>
      <c r="K2253" s="7">
        <f t="shared" si="1036"/>
        <v>0</v>
      </c>
      <c r="L2253" s="7">
        <f t="shared" si="1036"/>
        <v>0</v>
      </c>
      <c r="M2253" s="7">
        <f t="shared" si="1036"/>
        <v>0</v>
      </c>
      <c r="N2253" s="7">
        <f t="shared" si="1036"/>
        <v>0</v>
      </c>
      <c r="O2253" s="7">
        <f t="shared" si="1036"/>
        <v>0</v>
      </c>
      <c r="P2253" s="7">
        <f t="shared" si="1036"/>
        <v>100</v>
      </c>
      <c r="Q2253" s="7">
        <f t="shared" si="1036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37">E1048/$Q1048*100</f>
        <v>0</v>
      </c>
      <c r="F2254" s="7">
        <f t="shared" si="1037"/>
        <v>0</v>
      </c>
      <c r="G2254" s="7">
        <f t="shared" si="1037"/>
        <v>0</v>
      </c>
      <c r="H2254" s="7">
        <f t="shared" si="1037"/>
        <v>0</v>
      </c>
      <c r="I2254" s="7">
        <f t="shared" si="1037"/>
        <v>0</v>
      </c>
      <c r="J2254" s="7">
        <f t="shared" si="1037"/>
        <v>0</v>
      </c>
      <c r="K2254" s="7">
        <f t="shared" si="1037"/>
        <v>0</v>
      </c>
      <c r="L2254" s="7">
        <f t="shared" si="1037"/>
        <v>0</v>
      </c>
      <c r="M2254" s="7">
        <f t="shared" si="1037"/>
        <v>0</v>
      </c>
      <c r="N2254" s="7">
        <f t="shared" si="1037"/>
        <v>0</v>
      </c>
      <c r="O2254" s="7">
        <f t="shared" si="1037"/>
        <v>0</v>
      </c>
      <c r="P2254" s="7">
        <f t="shared" si="1037"/>
        <v>103.84615384615385</v>
      </c>
      <c r="Q2254" s="7">
        <f t="shared" si="1037"/>
        <v>100</v>
      </c>
      <c r="R2254"/>
    </row>
    <row r="2255" spans="1:18" ht="14.25" x14ac:dyDescent="0.45">
      <c r="A2255" s="6">
        <v>1039</v>
      </c>
      <c r="B2255" s="4"/>
      <c r="C2255" s="4" t="s">
        <v>8</v>
      </c>
      <c r="D2255" s="4" t="s">
        <v>6</v>
      </c>
      <c r="E2255" s="7">
        <f t="shared" ref="E2255:Q2255" si="1038">E1049/$Q1049*100</f>
        <v>0</v>
      </c>
      <c r="F2255" s="7">
        <f t="shared" si="1038"/>
        <v>7.6923076923076925</v>
      </c>
      <c r="G2255" s="7">
        <f t="shared" si="1038"/>
        <v>0</v>
      </c>
      <c r="H2255" s="7">
        <f t="shared" si="1038"/>
        <v>0</v>
      </c>
      <c r="I2255" s="7">
        <f t="shared" si="1038"/>
        <v>0</v>
      </c>
      <c r="J2255" s="7">
        <f t="shared" si="1038"/>
        <v>0</v>
      </c>
      <c r="K2255" s="7">
        <f t="shared" si="1038"/>
        <v>0</v>
      </c>
      <c r="L2255" s="7">
        <f t="shared" si="1038"/>
        <v>0</v>
      </c>
      <c r="M2255" s="7">
        <f t="shared" si="1038"/>
        <v>0</v>
      </c>
      <c r="N2255" s="7">
        <f t="shared" si="1038"/>
        <v>0</v>
      </c>
      <c r="O2255" s="7">
        <f t="shared" si="1038"/>
        <v>0</v>
      </c>
      <c r="P2255" s="7">
        <f t="shared" si="1038"/>
        <v>92.307692307692307</v>
      </c>
      <c r="Q2255" s="7">
        <f t="shared" si="1038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7</v>
      </c>
      <c r="E2256" s="7">
        <f t="shared" ref="E2256:Q2256" si="1039">E1050/$Q1050*100</f>
        <v>0</v>
      </c>
      <c r="F2256" s="7">
        <f t="shared" si="1039"/>
        <v>14.705882352941178</v>
      </c>
      <c r="G2256" s="7">
        <f t="shared" si="1039"/>
        <v>0</v>
      </c>
      <c r="H2256" s="7">
        <f t="shared" si="1039"/>
        <v>0</v>
      </c>
      <c r="I2256" s="7">
        <f t="shared" si="1039"/>
        <v>0</v>
      </c>
      <c r="J2256" s="7">
        <f t="shared" si="1039"/>
        <v>0</v>
      </c>
      <c r="K2256" s="7">
        <f t="shared" si="1039"/>
        <v>0</v>
      </c>
      <c r="L2256" s="7">
        <f t="shared" si="1039"/>
        <v>0</v>
      </c>
      <c r="M2256" s="7">
        <f t="shared" si="1039"/>
        <v>23.52941176470588</v>
      </c>
      <c r="N2256" s="7">
        <f t="shared" si="1039"/>
        <v>0</v>
      </c>
      <c r="O2256" s="7">
        <f t="shared" si="1039"/>
        <v>8.8235294117647065</v>
      </c>
      <c r="P2256" s="7">
        <f t="shared" si="1039"/>
        <v>67.64705882352942</v>
      </c>
      <c r="Q2256" s="7">
        <f t="shared" si="1039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40">E1051/$Q1051*100</f>
        <v>0</v>
      </c>
      <c r="F2257" s="7">
        <f t="shared" si="1040"/>
        <v>7.042253521126761</v>
      </c>
      <c r="G2257" s="7">
        <f t="shared" si="1040"/>
        <v>0</v>
      </c>
      <c r="H2257" s="7">
        <f t="shared" si="1040"/>
        <v>0</v>
      </c>
      <c r="I2257" s="7">
        <f t="shared" si="1040"/>
        <v>0</v>
      </c>
      <c r="J2257" s="7">
        <f t="shared" si="1040"/>
        <v>0</v>
      </c>
      <c r="K2257" s="7">
        <f t="shared" si="1040"/>
        <v>0</v>
      </c>
      <c r="L2257" s="7">
        <f t="shared" si="1040"/>
        <v>0</v>
      </c>
      <c r="M2257" s="7">
        <f t="shared" si="1040"/>
        <v>8.4507042253521121</v>
      </c>
      <c r="N2257" s="7">
        <f t="shared" si="1040"/>
        <v>0</v>
      </c>
      <c r="O2257" s="7">
        <f t="shared" si="1040"/>
        <v>5.6338028169014089</v>
      </c>
      <c r="P2257" s="7">
        <f t="shared" si="1040"/>
        <v>83.098591549295776</v>
      </c>
      <c r="Q2257" s="7">
        <f t="shared" si="1040"/>
        <v>100</v>
      </c>
      <c r="R2257"/>
    </row>
    <row r="2258" spans="1:18" ht="14.25" x14ac:dyDescent="0.45">
      <c r="A2258" s="6">
        <v>1042</v>
      </c>
      <c r="B2258" s="4"/>
      <c r="C2258" s="4" t="s">
        <v>9</v>
      </c>
      <c r="D2258" s="4" t="s">
        <v>6</v>
      </c>
      <c r="E2258" s="7">
        <f t="shared" ref="E2258:Q2258" si="1041">E1052/$Q1052*100</f>
        <v>4.1737649063032363</v>
      </c>
      <c r="F2258" s="7">
        <f t="shared" si="1041"/>
        <v>5.5366269165247024</v>
      </c>
      <c r="G2258" s="7">
        <f t="shared" si="1041"/>
        <v>0.76660988074957415</v>
      </c>
      <c r="H2258" s="7">
        <f t="shared" si="1041"/>
        <v>0</v>
      </c>
      <c r="I2258" s="7">
        <f t="shared" si="1041"/>
        <v>10.136286201022147</v>
      </c>
      <c r="J2258" s="7">
        <f t="shared" si="1041"/>
        <v>3.4071550255536627</v>
      </c>
      <c r="K2258" s="7">
        <f t="shared" si="1041"/>
        <v>1.362862010221465</v>
      </c>
      <c r="L2258" s="7">
        <f t="shared" si="1041"/>
        <v>0.85178875638841567</v>
      </c>
      <c r="M2258" s="7">
        <f t="shared" si="1041"/>
        <v>8.3475298126064725</v>
      </c>
      <c r="N2258" s="7">
        <f t="shared" si="1041"/>
        <v>1.0221465076660987</v>
      </c>
      <c r="O2258" s="7">
        <f t="shared" si="1041"/>
        <v>9.795570698466781</v>
      </c>
      <c r="P2258" s="7">
        <f t="shared" si="1041"/>
        <v>68.483816013628612</v>
      </c>
      <c r="Q2258" s="7">
        <f t="shared" si="1041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7</v>
      </c>
      <c r="E2259" s="7">
        <f t="shared" ref="E2259:Q2259" si="1042">E1053/$Q1053*100</f>
        <v>12.274959083469723</v>
      </c>
      <c r="F2259" s="7">
        <f t="shared" si="1042"/>
        <v>9.3289689034369889</v>
      </c>
      <c r="G2259" s="7">
        <f t="shared" si="1042"/>
        <v>2.2094926350245498</v>
      </c>
      <c r="H2259" s="7">
        <f t="shared" si="1042"/>
        <v>0</v>
      </c>
      <c r="I2259" s="7">
        <f t="shared" si="1042"/>
        <v>9.4108019639934533</v>
      </c>
      <c r="J2259" s="7">
        <f t="shared" si="1042"/>
        <v>1.1456628477905073</v>
      </c>
      <c r="K2259" s="7">
        <f t="shared" si="1042"/>
        <v>0.57283142389525366</v>
      </c>
      <c r="L2259" s="7">
        <f t="shared" si="1042"/>
        <v>0.4091653027823241</v>
      </c>
      <c r="M2259" s="7">
        <f t="shared" si="1042"/>
        <v>11.211129296235679</v>
      </c>
      <c r="N2259" s="7">
        <f t="shared" si="1042"/>
        <v>0.49099836333878888</v>
      </c>
      <c r="O2259" s="7">
        <f t="shared" si="1042"/>
        <v>11.947626841243862</v>
      </c>
      <c r="P2259" s="7">
        <f t="shared" si="1042"/>
        <v>59.410801963993457</v>
      </c>
      <c r="Q2259" s="7">
        <f t="shared" si="1042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43">E1054/$Q1054*100</f>
        <v>8.2117548978741137</v>
      </c>
      <c r="F2260" s="7">
        <f t="shared" si="1043"/>
        <v>7.5448103376406834</v>
      </c>
      <c r="G2260" s="7">
        <f t="shared" si="1043"/>
        <v>1.6256773655689869</v>
      </c>
      <c r="H2260" s="7">
        <f t="shared" si="1043"/>
        <v>0</v>
      </c>
      <c r="I2260" s="7">
        <f t="shared" si="1043"/>
        <v>9.9624843684868694</v>
      </c>
      <c r="J2260" s="7">
        <f t="shared" si="1043"/>
        <v>2.1675698207586493</v>
      </c>
      <c r="K2260" s="7">
        <f t="shared" si="1043"/>
        <v>1.1671529804085035</v>
      </c>
      <c r="L2260" s="7">
        <f t="shared" si="1043"/>
        <v>0.54189245518966234</v>
      </c>
      <c r="M2260" s="7">
        <f t="shared" si="1043"/>
        <v>9.9208003334722807</v>
      </c>
      <c r="N2260" s="7">
        <f t="shared" si="1043"/>
        <v>0.70862859524802002</v>
      </c>
      <c r="O2260" s="7">
        <f t="shared" si="1043"/>
        <v>10.796165068778658</v>
      </c>
      <c r="P2260" s="7">
        <f t="shared" si="1043"/>
        <v>63.693205502292628</v>
      </c>
      <c r="Q2260" s="7">
        <f t="shared" si="1043"/>
        <v>100</v>
      </c>
      <c r="R2260"/>
    </row>
    <row r="2261" spans="1:18" ht="14.25" x14ac:dyDescent="0.45">
      <c r="A2261" s="6">
        <v>1045</v>
      </c>
      <c r="B2261" s="4"/>
      <c r="C2261" s="4" t="s">
        <v>10</v>
      </c>
      <c r="D2261" s="4" t="s">
        <v>6</v>
      </c>
      <c r="E2261" s="7">
        <f t="shared" ref="E2261:Q2261" si="1044">E1055/$Q1055*100</f>
        <v>21.428571428571427</v>
      </c>
      <c r="F2261" s="7">
        <f t="shared" si="1044"/>
        <v>9.6273291925465845</v>
      </c>
      <c r="G2261" s="7">
        <f t="shared" si="1044"/>
        <v>6.2111801242236027</v>
      </c>
      <c r="H2261" s="7">
        <f t="shared" si="1044"/>
        <v>3.7267080745341614</v>
      </c>
      <c r="I2261" s="7">
        <f t="shared" si="1044"/>
        <v>38.819875776397517</v>
      </c>
      <c r="J2261" s="7">
        <f t="shared" si="1044"/>
        <v>19.565217391304348</v>
      </c>
      <c r="K2261" s="7">
        <f t="shared" si="1044"/>
        <v>5.5900621118012426</v>
      </c>
      <c r="L2261" s="7">
        <f t="shared" si="1044"/>
        <v>2.1739130434782608</v>
      </c>
      <c r="M2261" s="7">
        <f t="shared" si="1044"/>
        <v>9.0062111801242235</v>
      </c>
      <c r="N2261" s="7">
        <f t="shared" si="1044"/>
        <v>6.5217391304347823</v>
      </c>
      <c r="O2261" s="7">
        <f t="shared" si="1044"/>
        <v>15.217391304347828</v>
      </c>
      <c r="P2261" s="7">
        <f t="shared" si="1044"/>
        <v>26.397515527950311</v>
      </c>
      <c r="Q2261" s="7">
        <f t="shared" si="1044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7</v>
      </c>
      <c r="E2262" s="7">
        <f t="shared" ref="E2262:Q2262" si="1045">E1056/$Q1056*100</f>
        <v>45.812807881773395</v>
      </c>
      <c r="F2262" s="7">
        <f t="shared" si="1045"/>
        <v>11.822660098522167</v>
      </c>
      <c r="G2262" s="7">
        <f t="shared" si="1045"/>
        <v>7.389162561576355</v>
      </c>
      <c r="H2262" s="7">
        <f t="shared" si="1045"/>
        <v>2.4630541871921183</v>
      </c>
      <c r="I2262" s="7">
        <f t="shared" si="1045"/>
        <v>26.847290640394089</v>
      </c>
      <c r="J2262" s="7">
        <f t="shared" si="1045"/>
        <v>9.3596059113300498</v>
      </c>
      <c r="K2262" s="7">
        <f t="shared" si="1045"/>
        <v>2.4630541871921183</v>
      </c>
      <c r="L2262" s="7">
        <f t="shared" si="1045"/>
        <v>0</v>
      </c>
      <c r="M2262" s="7">
        <f t="shared" si="1045"/>
        <v>11.822660098522167</v>
      </c>
      <c r="N2262" s="7">
        <f t="shared" si="1045"/>
        <v>2.9556650246305418</v>
      </c>
      <c r="O2262" s="7">
        <f t="shared" si="1045"/>
        <v>20.689655172413794</v>
      </c>
      <c r="P2262" s="7">
        <f t="shared" si="1045"/>
        <v>26.354679802955665</v>
      </c>
      <c r="Q2262" s="7">
        <f t="shared" si="1045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46">E1057/$Q1057*100</f>
        <v>34.699453551912569</v>
      </c>
      <c r="F2263" s="7">
        <f t="shared" si="1046"/>
        <v>10.655737704918032</v>
      </c>
      <c r="G2263" s="7">
        <f t="shared" si="1046"/>
        <v>7.5136612021857925</v>
      </c>
      <c r="H2263" s="7">
        <f t="shared" si="1046"/>
        <v>3.0054644808743167</v>
      </c>
      <c r="I2263" s="7">
        <f t="shared" si="1046"/>
        <v>31.830601092896178</v>
      </c>
      <c r="J2263" s="7">
        <f t="shared" si="1046"/>
        <v>13.934426229508196</v>
      </c>
      <c r="K2263" s="7">
        <f t="shared" si="1046"/>
        <v>3.4153005464480879</v>
      </c>
      <c r="L2263" s="7">
        <f t="shared" si="1046"/>
        <v>1.5027322404371584</v>
      </c>
      <c r="M2263" s="7">
        <f t="shared" si="1046"/>
        <v>10.382513661202186</v>
      </c>
      <c r="N2263" s="7">
        <f t="shared" si="1046"/>
        <v>4.3715846994535523</v>
      </c>
      <c r="O2263" s="7">
        <f t="shared" si="1046"/>
        <v>18.579234972677597</v>
      </c>
      <c r="P2263" s="7">
        <f t="shared" si="1046"/>
        <v>25.409836065573771</v>
      </c>
      <c r="Q2263" s="7">
        <f t="shared" si="1046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6</v>
      </c>
      <c r="E2264" s="7">
        <f t="shared" ref="E2264:Q2264" si="1047">E1058/$Q1058*100</f>
        <v>7.731958762886598</v>
      </c>
      <c r="F2264" s="7">
        <f t="shared" si="1047"/>
        <v>6.5721649484536089</v>
      </c>
      <c r="G2264" s="7">
        <f t="shared" si="1047"/>
        <v>2.5128865979381443</v>
      </c>
      <c r="H2264" s="7">
        <f t="shared" si="1047"/>
        <v>0.77319587628865982</v>
      </c>
      <c r="I2264" s="7">
        <f t="shared" si="1047"/>
        <v>15.657216494845361</v>
      </c>
      <c r="J2264" s="7">
        <f t="shared" si="1047"/>
        <v>6.3788659793814428</v>
      </c>
      <c r="K2264" s="7">
        <f t="shared" si="1047"/>
        <v>1.9329896907216495</v>
      </c>
      <c r="L2264" s="7">
        <f t="shared" si="1047"/>
        <v>1.1597938144329898</v>
      </c>
      <c r="M2264" s="7">
        <f t="shared" si="1047"/>
        <v>8.0541237113402069</v>
      </c>
      <c r="N2264" s="7">
        <f t="shared" si="1047"/>
        <v>1.9329896907216495</v>
      </c>
      <c r="O2264" s="7">
        <f t="shared" si="1047"/>
        <v>10.760309278350515</v>
      </c>
      <c r="P2264" s="7">
        <f t="shared" si="1047"/>
        <v>60.180412371134018</v>
      </c>
      <c r="Q2264" s="7">
        <f t="shared" si="1047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7</v>
      </c>
      <c r="E2265" s="7">
        <f t="shared" ref="E2265:Q2265" si="1048">E1059/$Q1059*100</f>
        <v>19.856887298747765</v>
      </c>
      <c r="F2265" s="7">
        <f t="shared" si="1048"/>
        <v>9.6601073345259394</v>
      </c>
      <c r="G2265" s="7">
        <f t="shared" si="1048"/>
        <v>3.6374478234943353</v>
      </c>
      <c r="H2265" s="7">
        <f t="shared" si="1048"/>
        <v>0.59630292188431722</v>
      </c>
      <c r="I2265" s="7">
        <f t="shared" si="1048"/>
        <v>13.416815742397137</v>
      </c>
      <c r="J2265" s="7">
        <f t="shared" si="1048"/>
        <v>3.1604054859868813</v>
      </c>
      <c r="K2265" s="7">
        <f t="shared" si="1048"/>
        <v>1.0137149672033392</v>
      </c>
      <c r="L2265" s="7">
        <f t="shared" si="1048"/>
        <v>0.65593321407274896</v>
      </c>
      <c r="M2265" s="7">
        <f t="shared" si="1048"/>
        <v>11.449016100178891</v>
      </c>
      <c r="N2265" s="7">
        <f t="shared" si="1048"/>
        <v>1.0137149672033392</v>
      </c>
      <c r="O2265" s="7">
        <f t="shared" si="1048"/>
        <v>13.953488372093023</v>
      </c>
      <c r="P2265" s="7">
        <f t="shared" si="1048"/>
        <v>51.460942158616575</v>
      </c>
      <c r="Q2265" s="7">
        <f t="shared" si="1048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49">E1060/$Q1060*100</f>
        <v>14.130771614502635</v>
      </c>
      <c r="F2266" s="7">
        <f t="shared" si="1049"/>
        <v>8.1499845057328777</v>
      </c>
      <c r="G2266" s="7">
        <f t="shared" si="1049"/>
        <v>2.8819336845367216</v>
      </c>
      <c r="H2266" s="7">
        <f t="shared" si="1049"/>
        <v>0.68174775333126747</v>
      </c>
      <c r="I2266" s="7">
        <f t="shared" si="1049"/>
        <v>14.502634025410599</v>
      </c>
      <c r="J2266" s="7">
        <f t="shared" si="1049"/>
        <v>4.6792686705918811</v>
      </c>
      <c r="K2266" s="7">
        <f t="shared" si="1049"/>
        <v>1.6114037806011776</v>
      </c>
      <c r="L2266" s="7">
        <f t="shared" si="1049"/>
        <v>0.74372482181592814</v>
      </c>
      <c r="M2266" s="7">
        <f t="shared" si="1049"/>
        <v>9.916330957545707</v>
      </c>
      <c r="N2266" s="7">
        <f t="shared" si="1049"/>
        <v>1.5494267121165168</v>
      </c>
      <c r="O2266" s="7">
        <f t="shared" si="1049"/>
        <v>12.271459559962814</v>
      </c>
      <c r="P2266" s="7">
        <f t="shared" si="1049"/>
        <v>55.686396033467624</v>
      </c>
      <c r="Q2266" s="7">
        <f t="shared" si="1049"/>
        <v>100</v>
      </c>
      <c r="R2266"/>
    </row>
    <row r="2267" spans="1:18" ht="14.25" x14ac:dyDescent="0.45">
      <c r="A2267" s="6">
        <v>1051</v>
      </c>
      <c r="B2267" s="4" t="s">
        <v>120</v>
      </c>
      <c r="C2267" s="4" t="s">
        <v>5</v>
      </c>
      <c r="D2267" s="4" t="s">
        <v>6</v>
      </c>
      <c r="E2267" s="7">
        <f t="shared" ref="E2267:Q2267" si="1050">E1061/$Q1061*100</f>
        <v>0</v>
      </c>
      <c r="F2267" s="7">
        <f t="shared" si="1050"/>
        <v>0</v>
      </c>
      <c r="G2267" s="7">
        <f t="shared" si="1050"/>
        <v>0</v>
      </c>
      <c r="H2267" s="7">
        <f t="shared" si="1050"/>
        <v>0</v>
      </c>
      <c r="I2267" s="7">
        <f t="shared" si="1050"/>
        <v>0</v>
      </c>
      <c r="J2267" s="7">
        <f t="shared" si="1050"/>
        <v>0</v>
      </c>
      <c r="K2267" s="7">
        <f t="shared" si="1050"/>
        <v>0</v>
      </c>
      <c r="L2267" s="7">
        <f t="shared" si="1050"/>
        <v>0</v>
      </c>
      <c r="M2267" s="7">
        <f t="shared" si="1050"/>
        <v>0</v>
      </c>
      <c r="N2267" s="7">
        <f t="shared" si="1050"/>
        <v>0</v>
      </c>
      <c r="O2267" s="7">
        <f t="shared" si="1050"/>
        <v>0</v>
      </c>
      <c r="P2267" s="7">
        <f t="shared" si="1050"/>
        <v>98.591549295774655</v>
      </c>
      <c r="Q2267" s="7">
        <f t="shared" si="1050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7</v>
      </c>
      <c r="E2268" s="7">
        <f t="shared" ref="E2268:Q2268" si="1051">E1062/$Q1062*100</f>
        <v>0</v>
      </c>
      <c r="F2268" s="7">
        <f t="shared" si="1051"/>
        <v>0</v>
      </c>
      <c r="G2268" s="7">
        <f t="shared" si="1051"/>
        <v>0</v>
      </c>
      <c r="H2268" s="7">
        <f t="shared" si="1051"/>
        <v>0</v>
      </c>
      <c r="I2268" s="7">
        <f t="shared" si="1051"/>
        <v>0</v>
      </c>
      <c r="J2268" s="7">
        <f t="shared" si="1051"/>
        <v>0</v>
      </c>
      <c r="K2268" s="7">
        <f t="shared" si="1051"/>
        <v>0</v>
      </c>
      <c r="L2268" s="7">
        <f t="shared" si="1051"/>
        <v>0</v>
      </c>
      <c r="M2268" s="7">
        <f t="shared" si="1051"/>
        <v>0</v>
      </c>
      <c r="N2268" s="7">
        <f t="shared" si="1051"/>
        <v>0</v>
      </c>
      <c r="O2268" s="7">
        <f t="shared" si="1051"/>
        <v>0</v>
      </c>
      <c r="P2268" s="7">
        <f t="shared" si="1051"/>
        <v>98.591549295774655</v>
      </c>
      <c r="Q2268" s="7">
        <f t="shared" si="1051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52">E1063/$Q1063*100</f>
        <v>0</v>
      </c>
      <c r="F2269" s="7">
        <f t="shared" si="1052"/>
        <v>0</v>
      </c>
      <c r="G2269" s="7">
        <f t="shared" si="1052"/>
        <v>0</v>
      </c>
      <c r="H2269" s="7">
        <f t="shared" si="1052"/>
        <v>0</v>
      </c>
      <c r="I2269" s="7">
        <f t="shared" si="1052"/>
        <v>0</v>
      </c>
      <c r="J2269" s="7">
        <f t="shared" si="1052"/>
        <v>0</v>
      </c>
      <c r="K2269" s="7">
        <f t="shared" si="1052"/>
        <v>0</v>
      </c>
      <c r="L2269" s="7">
        <f t="shared" si="1052"/>
        <v>0</v>
      </c>
      <c r="M2269" s="7">
        <f t="shared" si="1052"/>
        <v>0</v>
      </c>
      <c r="N2269" s="7">
        <f t="shared" si="1052"/>
        <v>0</v>
      </c>
      <c r="O2269" s="7">
        <f t="shared" si="1052"/>
        <v>0</v>
      </c>
      <c r="P2269" s="7">
        <f t="shared" si="1052"/>
        <v>93.793103448275858</v>
      </c>
      <c r="Q2269" s="7">
        <f t="shared" si="1052"/>
        <v>100</v>
      </c>
      <c r="R2269"/>
    </row>
    <row r="2270" spans="1:18" ht="14.25" x14ac:dyDescent="0.45">
      <c r="A2270" s="6">
        <v>1054</v>
      </c>
      <c r="B2270" s="4"/>
      <c r="C2270" s="4" t="s">
        <v>8</v>
      </c>
      <c r="D2270" s="4" t="s">
        <v>6</v>
      </c>
      <c r="E2270" s="7">
        <f t="shared" ref="E2270:Q2270" si="1053">E1064/$Q1064*100</f>
        <v>0</v>
      </c>
      <c r="F2270" s="7">
        <f t="shared" si="1053"/>
        <v>1.8450184501845017</v>
      </c>
      <c r="G2270" s="7">
        <f t="shared" si="1053"/>
        <v>0</v>
      </c>
      <c r="H2270" s="7">
        <f t="shared" si="1053"/>
        <v>0</v>
      </c>
      <c r="I2270" s="7">
        <f t="shared" si="1053"/>
        <v>0</v>
      </c>
      <c r="J2270" s="7">
        <f t="shared" si="1053"/>
        <v>0</v>
      </c>
      <c r="K2270" s="7">
        <f t="shared" si="1053"/>
        <v>0</v>
      </c>
      <c r="L2270" s="7">
        <f t="shared" si="1053"/>
        <v>0</v>
      </c>
      <c r="M2270" s="7">
        <f t="shared" si="1053"/>
        <v>2.5830258302583027</v>
      </c>
      <c r="N2270" s="7">
        <f t="shared" si="1053"/>
        <v>0</v>
      </c>
      <c r="O2270" s="7">
        <f t="shared" si="1053"/>
        <v>3.3210332103321036</v>
      </c>
      <c r="P2270" s="7">
        <f t="shared" si="1053"/>
        <v>92.988929889298888</v>
      </c>
      <c r="Q2270" s="7">
        <f t="shared" si="1053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7</v>
      </c>
      <c r="E2271" s="7">
        <f t="shared" ref="E2271:Q2271" si="1054">E1065/$Q1065*100</f>
        <v>0</v>
      </c>
      <c r="F2271" s="7">
        <f t="shared" si="1054"/>
        <v>3.3333333333333335</v>
      </c>
      <c r="G2271" s="7">
        <f t="shared" si="1054"/>
        <v>0</v>
      </c>
      <c r="H2271" s="7">
        <f t="shared" si="1054"/>
        <v>0</v>
      </c>
      <c r="I2271" s="7">
        <f t="shared" si="1054"/>
        <v>0</v>
      </c>
      <c r="J2271" s="7">
        <f t="shared" si="1054"/>
        <v>0</v>
      </c>
      <c r="K2271" s="7">
        <f t="shared" si="1054"/>
        <v>0</v>
      </c>
      <c r="L2271" s="7">
        <f t="shared" si="1054"/>
        <v>0</v>
      </c>
      <c r="M2271" s="7">
        <f t="shared" si="1054"/>
        <v>2.9166666666666665</v>
      </c>
      <c r="N2271" s="7">
        <f t="shared" si="1054"/>
        <v>0</v>
      </c>
      <c r="O2271" s="7">
        <f t="shared" si="1054"/>
        <v>1.25</v>
      </c>
      <c r="P2271" s="7">
        <f t="shared" si="1054"/>
        <v>89.583333333333343</v>
      </c>
      <c r="Q2271" s="7">
        <f t="shared" si="1054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55">E1066/$Q1066*100</f>
        <v>0</v>
      </c>
      <c r="F2272" s="7">
        <f t="shared" si="1055"/>
        <v>2.7613412228796843</v>
      </c>
      <c r="G2272" s="7">
        <f t="shared" si="1055"/>
        <v>0</v>
      </c>
      <c r="H2272" s="7">
        <f t="shared" si="1055"/>
        <v>0</v>
      </c>
      <c r="I2272" s="7">
        <f t="shared" si="1055"/>
        <v>0</v>
      </c>
      <c r="J2272" s="7">
        <f t="shared" si="1055"/>
        <v>0</v>
      </c>
      <c r="K2272" s="7">
        <f t="shared" si="1055"/>
        <v>0</v>
      </c>
      <c r="L2272" s="7">
        <f t="shared" si="1055"/>
        <v>0</v>
      </c>
      <c r="M2272" s="7">
        <f t="shared" si="1055"/>
        <v>2.3668639053254439</v>
      </c>
      <c r="N2272" s="7">
        <f t="shared" si="1055"/>
        <v>0</v>
      </c>
      <c r="O2272" s="7">
        <f t="shared" si="1055"/>
        <v>2.7613412228796843</v>
      </c>
      <c r="P2272" s="7">
        <f t="shared" si="1055"/>
        <v>91.715976331360949</v>
      </c>
      <c r="Q2272" s="7">
        <f t="shared" si="1055"/>
        <v>100</v>
      </c>
      <c r="R2272"/>
    </row>
    <row r="2273" spans="1:18" ht="14.25" x14ac:dyDescent="0.45">
      <c r="A2273" s="6">
        <v>1057</v>
      </c>
      <c r="B2273" s="4"/>
      <c r="C2273" s="4" t="s">
        <v>9</v>
      </c>
      <c r="D2273" s="4" t="s">
        <v>6</v>
      </c>
      <c r="E2273" s="7">
        <f t="shared" ref="E2273:Q2273" si="1056">E1067/$Q1067*100</f>
        <v>1.1204481792717087</v>
      </c>
      <c r="F2273" s="7">
        <f t="shared" si="1056"/>
        <v>1.4939309056956116</v>
      </c>
      <c r="G2273" s="7">
        <f t="shared" si="1056"/>
        <v>0.28011204481792717</v>
      </c>
      <c r="H2273" s="7">
        <f t="shared" si="1056"/>
        <v>0</v>
      </c>
      <c r="I2273" s="7">
        <f t="shared" si="1056"/>
        <v>4.1083099906629315</v>
      </c>
      <c r="J2273" s="7">
        <f t="shared" si="1056"/>
        <v>1.0270774976657329</v>
      </c>
      <c r="K2273" s="7">
        <f t="shared" si="1056"/>
        <v>0.3734827264239029</v>
      </c>
      <c r="L2273" s="7">
        <f t="shared" si="1056"/>
        <v>0.3734827264239029</v>
      </c>
      <c r="M2273" s="7">
        <f t="shared" si="1056"/>
        <v>2.9878618113912232</v>
      </c>
      <c r="N2273" s="7">
        <f t="shared" si="1056"/>
        <v>0.7469654528478058</v>
      </c>
      <c r="O2273" s="7">
        <f t="shared" si="1056"/>
        <v>4.4817927170868348</v>
      </c>
      <c r="P2273" s="7">
        <f t="shared" si="1056"/>
        <v>86.181139122315599</v>
      </c>
      <c r="Q2273" s="7">
        <f t="shared" si="1056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7</v>
      </c>
      <c r="E2274" s="7">
        <f t="shared" ref="E2274:Q2274" si="1057">E1068/$Q1068*100</f>
        <v>3.3469387755102038</v>
      </c>
      <c r="F2274" s="7">
        <f t="shared" si="1057"/>
        <v>3.1836734693877551</v>
      </c>
      <c r="G2274" s="7">
        <f t="shared" si="1057"/>
        <v>0.65306122448979598</v>
      </c>
      <c r="H2274" s="7">
        <f t="shared" si="1057"/>
        <v>0</v>
      </c>
      <c r="I2274" s="7">
        <f t="shared" si="1057"/>
        <v>4.3265306122448974</v>
      </c>
      <c r="J2274" s="7">
        <f t="shared" si="1057"/>
        <v>0.40816326530612246</v>
      </c>
      <c r="K2274" s="7">
        <f t="shared" si="1057"/>
        <v>1.0612244897959184</v>
      </c>
      <c r="L2274" s="7">
        <f t="shared" si="1057"/>
        <v>0.40816326530612246</v>
      </c>
      <c r="M2274" s="7">
        <f t="shared" si="1057"/>
        <v>2.5306122448979593</v>
      </c>
      <c r="N2274" s="7">
        <f t="shared" si="1057"/>
        <v>0.32653061224489799</v>
      </c>
      <c r="O2274" s="7">
        <f t="shared" si="1057"/>
        <v>5.5510204081632653</v>
      </c>
      <c r="P2274" s="7">
        <f t="shared" si="1057"/>
        <v>82.367346938775512</v>
      </c>
      <c r="Q2274" s="7">
        <f t="shared" si="1057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58">E1069/$Q1069*100</f>
        <v>2.2638223770134958</v>
      </c>
      <c r="F2275" s="7">
        <f t="shared" si="1058"/>
        <v>2.307357422725294</v>
      </c>
      <c r="G2275" s="7">
        <f t="shared" si="1058"/>
        <v>0.34828036569438398</v>
      </c>
      <c r="H2275" s="7">
        <f t="shared" si="1058"/>
        <v>0</v>
      </c>
      <c r="I2275" s="7">
        <f t="shared" si="1058"/>
        <v>4.1793643883326075</v>
      </c>
      <c r="J2275" s="7">
        <f t="shared" si="1058"/>
        <v>0.56595559425337394</v>
      </c>
      <c r="K2275" s="7">
        <f t="shared" si="1058"/>
        <v>0.82716586852416196</v>
      </c>
      <c r="L2275" s="7">
        <f t="shared" si="1058"/>
        <v>0.13060513713539398</v>
      </c>
      <c r="M2275" s="7">
        <f t="shared" si="1058"/>
        <v>2.6556377884196776</v>
      </c>
      <c r="N2275" s="7">
        <f t="shared" si="1058"/>
        <v>0.21767522855898999</v>
      </c>
      <c r="O2275" s="7">
        <f t="shared" si="1058"/>
        <v>5.0500653025685676</v>
      </c>
      <c r="P2275" s="7">
        <f t="shared" si="1058"/>
        <v>84.02263822377013</v>
      </c>
      <c r="Q2275" s="7">
        <f t="shared" si="1058"/>
        <v>100</v>
      </c>
      <c r="R2275"/>
    </row>
    <row r="2276" spans="1:18" ht="14.25" x14ac:dyDescent="0.45">
      <c r="A2276" s="6">
        <v>1060</v>
      </c>
      <c r="B2276" s="4"/>
      <c r="C2276" s="4" t="s">
        <v>10</v>
      </c>
      <c r="D2276" s="4" t="s">
        <v>6</v>
      </c>
      <c r="E2276" s="7">
        <f t="shared" ref="E2276:Q2276" si="1059">E1070/$Q1070*100</f>
        <v>14.285714285714285</v>
      </c>
      <c r="F2276" s="7">
        <f t="shared" si="1059"/>
        <v>0</v>
      </c>
      <c r="G2276" s="7">
        <f t="shared" si="1059"/>
        <v>0</v>
      </c>
      <c r="H2276" s="7">
        <f t="shared" si="1059"/>
        <v>28.571428571428569</v>
      </c>
      <c r="I2276" s="7">
        <f t="shared" si="1059"/>
        <v>52.380952380952387</v>
      </c>
      <c r="J2276" s="7">
        <f t="shared" si="1059"/>
        <v>0</v>
      </c>
      <c r="K2276" s="7">
        <f t="shared" si="1059"/>
        <v>0</v>
      </c>
      <c r="L2276" s="7">
        <f t="shared" si="1059"/>
        <v>0</v>
      </c>
      <c r="M2276" s="7">
        <f t="shared" si="1059"/>
        <v>0</v>
      </c>
      <c r="N2276" s="7">
        <f t="shared" si="1059"/>
        <v>0</v>
      </c>
      <c r="O2276" s="7">
        <f t="shared" si="1059"/>
        <v>0</v>
      </c>
      <c r="P2276" s="7">
        <f t="shared" si="1059"/>
        <v>38.095238095238095</v>
      </c>
      <c r="Q2276" s="7">
        <f t="shared" si="1059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7</v>
      </c>
      <c r="E2277" s="7">
        <f t="shared" ref="E2277:Q2277" si="1060">E1071/$Q1071*100</f>
        <v>16.666666666666664</v>
      </c>
      <c r="F2277" s="7">
        <f t="shared" si="1060"/>
        <v>20</v>
      </c>
      <c r="G2277" s="7">
        <f t="shared" si="1060"/>
        <v>0</v>
      </c>
      <c r="H2277" s="7">
        <f t="shared" si="1060"/>
        <v>0</v>
      </c>
      <c r="I2277" s="7">
        <f t="shared" si="1060"/>
        <v>16.666666666666664</v>
      </c>
      <c r="J2277" s="7">
        <f t="shared" si="1060"/>
        <v>0</v>
      </c>
      <c r="K2277" s="7">
        <f t="shared" si="1060"/>
        <v>0</v>
      </c>
      <c r="L2277" s="7">
        <f t="shared" si="1060"/>
        <v>0</v>
      </c>
      <c r="M2277" s="7">
        <f t="shared" si="1060"/>
        <v>0</v>
      </c>
      <c r="N2277" s="7">
        <f t="shared" si="1060"/>
        <v>0</v>
      </c>
      <c r="O2277" s="7">
        <f t="shared" si="1060"/>
        <v>23.333333333333332</v>
      </c>
      <c r="P2277" s="7">
        <f t="shared" si="1060"/>
        <v>53.333333333333336</v>
      </c>
      <c r="Q2277" s="7">
        <f t="shared" si="1060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61">E1072/$Q1072*100</f>
        <v>18.867924528301888</v>
      </c>
      <c r="F2278" s="7">
        <f t="shared" si="1061"/>
        <v>11.320754716981133</v>
      </c>
      <c r="G2278" s="7">
        <f t="shared" si="1061"/>
        <v>0</v>
      </c>
      <c r="H2278" s="7">
        <f t="shared" si="1061"/>
        <v>9.433962264150944</v>
      </c>
      <c r="I2278" s="7">
        <f t="shared" si="1061"/>
        <v>35.849056603773583</v>
      </c>
      <c r="J2278" s="7">
        <f t="shared" si="1061"/>
        <v>0</v>
      </c>
      <c r="K2278" s="7">
        <f t="shared" si="1061"/>
        <v>0</v>
      </c>
      <c r="L2278" s="7">
        <f t="shared" si="1061"/>
        <v>0</v>
      </c>
      <c r="M2278" s="7">
        <f t="shared" si="1061"/>
        <v>0</v>
      </c>
      <c r="N2278" s="7">
        <f t="shared" si="1061"/>
        <v>0</v>
      </c>
      <c r="O2278" s="7">
        <f t="shared" si="1061"/>
        <v>13.20754716981132</v>
      </c>
      <c r="P2278" s="7">
        <f t="shared" si="1061"/>
        <v>41.509433962264154</v>
      </c>
      <c r="Q2278" s="7">
        <f t="shared" si="1061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6</v>
      </c>
      <c r="E2279" s="7">
        <f t="shared" ref="E2279:Q2279" si="1062">E1073/$Q1073*100</f>
        <v>1.3286713286713288</v>
      </c>
      <c r="F2279" s="7">
        <f t="shared" si="1062"/>
        <v>1.6783216783216783</v>
      </c>
      <c r="G2279" s="7">
        <f t="shared" si="1062"/>
        <v>0</v>
      </c>
      <c r="H2279" s="7">
        <f t="shared" si="1062"/>
        <v>0</v>
      </c>
      <c r="I2279" s="7">
        <f t="shared" si="1062"/>
        <v>3.9860139860139858</v>
      </c>
      <c r="J2279" s="7">
        <f t="shared" si="1062"/>
        <v>0.69930069930069927</v>
      </c>
      <c r="K2279" s="7">
        <f t="shared" si="1062"/>
        <v>0.27972027972027974</v>
      </c>
      <c r="L2279" s="7">
        <f t="shared" si="1062"/>
        <v>0.27972027972027974</v>
      </c>
      <c r="M2279" s="7">
        <f t="shared" si="1062"/>
        <v>2.4475524475524475</v>
      </c>
      <c r="N2279" s="7">
        <f t="shared" si="1062"/>
        <v>0.48951048951048953</v>
      </c>
      <c r="O2279" s="7">
        <f t="shared" si="1062"/>
        <v>4.4055944055944058</v>
      </c>
      <c r="P2279" s="7">
        <f t="shared" si="1062"/>
        <v>87.48251748251748</v>
      </c>
      <c r="Q2279" s="7">
        <f t="shared" si="1062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7</v>
      </c>
      <c r="E2280" s="7">
        <f t="shared" ref="E2280:Q2280" si="1063">E1074/$Q1074*100</f>
        <v>3.0031948881789137</v>
      </c>
      <c r="F2280" s="7">
        <f t="shared" si="1063"/>
        <v>3.3226837060702876</v>
      </c>
      <c r="G2280" s="7">
        <f t="shared" si="1063"/>
        <v>0.51118210862619806</v>
      </c>
      <c r="H2280" s="7">
        <f t="shared" si="1063"/>
        <v>0</v>
      </c>
      <c r="I2280" s="7">
        <f t="shared" si="1063"/>
        <v>4.0255591054313093</v>
      </c>
      <c r="J2280" s="7">
        <f t="shared" si="1063"/>
        <v>0.57507987220447288</v>
      </c>
      <c r="K2280" s="7">
        <f t="shared" si="1063"/>
        <v>0.89456869009584672</v>
      </c>
      <c r="L2280" s="7">
        <f t="shared" si="1063"/>
        <v>0.31948881789137379</v>
      </c>
      <c r="M2280" s="7">
        <f t="shared" si="1063"/>
        <v>2.3003194888178915</v>
      </c>
      <c r="N2280" s="7">
        <f t="shared" si="1063"/>
        <v>0.25559105431309903</v>
      </c>
      <c r="O2280" s="7">
        <f t="shared" si="1063"/>
        <v>4.9840255591054312</v>
      </c>
      <c r="P2280" s="7">
        <f t="shared" si="1063"/>
        <v>83.70607028753993</v>
      </c>
      <c r="Q2280" s="7">
        <f t="shared" si="1063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64">E1075/$Q1075*100</f>
        <v>2.1695594125500666</v>
      </c>
      <c r="F2281" s="7">
        <f t="shared" si="1064"/>
        <v>2.4032042723631508</v>
      </c>
      <c r="G2281" s="7">
        <f t="shared" si="1064"/>
        <v>0.30040053404539385</v>
      </c>
      <c r="H2281" s="7">
        <f t="shared" si="1064"/>
        <v>0.20026702269692925</v>
      </c>
      <c r="I2281" s="7">
        <f t="shared" si="1064"/>
        <v>3.9385847797062752</v>
      </c>
      <c r="J2281" s="7">
        <f t="shared" si="1064"/>
        <v>0.46728971962616817</v>
      </c>
      <c r="K2281" s="7">
        <f t="shared" si="1064"/>
        <v>0.6008010680907877</v>
      </c>
      <c r="L2281" s="7">
        <f t="shared" si="1064"/>
        <v>0.10013351134846463</v>
      </c>
      <c r="M2281" s="7">
        <f t="shared" si="1064"/>
        <v>2.3364485981308412</v>
      </c>
      <c r="N2281" s="7">
        <f t="shared" si="1064"/>
        <v>0.36715620827770357</v>
      </c>
      <c r="O2281" s="7">
        <f t="shared" si="1064"/>
        <v>4.7062750333778371</v>
      </c>
      <c r="P2281" s="7">
        <f t="shared" si="1064"/>
        <v>85.347129506008017</v>
      </c>
      <c r="Q2281" s="7">
        <f t="shared" si="1064"/>
        <v>100</v>
      </c>
      <c r="R2281"/>
    </row>
    <row r="2282" spans="1:18" ht="14.25" x14ac:dyDescent="0.45">
      <c r="A2282" s="6">
        <v>1066</v>
      </c>
      <c r="B2282" s="4" t="s">
        <v>121</v>
      </c>
      <c r="C2282" s="4" t="s">
        <v>5</v>
      </c>
      <c r="D2282" s="4" t="s">
        <v>6</v>
      </c>
      <c r="E2282" s="7">
        <f t="shared" ref="E2282:Q2282" si="1065">E1076/$Q1076*100</f>
        <v>0</v>
      </c>
      <c r="F2282" s="7">
        <f t="shared" si="1065"/>
        <v>0</v>
      </c>
      <c r="G2282" s="7">
        <f t="shared" si="1065"/>
        <v>0</v>
      </c>
      <c r="H2282" s="7">
        <f t="shared" si="1065"/>
        <v>0</v>
      </c>
      <c r="I2282" s="7">
        <f t="shared" si="1065"/>
        <v>0</v>
      </c>
      <c r="J2282" s="7">
        <f t="shared" si="1065"/>
        <v>0</v>
      </c>
      <c r="K2282" s="7">
        <f t="shared" si="1065"/>
        <v>0</v>
      </c>
      <c r="L2282" s="7">
        <f t="shared" si="1065"/>
        <v>0</v>
      </c>
      <c r="M2282" s="7">
        <f t="shared" si="1065"/>
        <v>0</v>
      </c>
      <c r="N2282" s="7">
        <f t="shared" si="1065"/>
        <v>0</v>
      </c>
      <c r="O2282" s="7">
        <f t="shared" si="1065"/>
        <v>10.344827586206897</v>
      </c>
      <c r="P2282" s="7">
        <f t="shared" si="1065"/>
        <v>86.206896551724128</v>
      </c>
      <c r="Q2282" s="7">
        <f t="shared" si="1065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7</v>
      </c>
      <c r="E2283" s="7">
        <f t="shared" ref="E2283:Q2283" si="1066">E1077/$Q1077*100</f>
        <v>0</v>
      </c>
      <c r="F2283" s="7">
        <f t="shared" si="1066"/>
        <v>0</v>
      </c>
      <c r="G2283" s="7">
        <f t="shared" si="1066"/>
        <v>0</v>
      </c>
      <c r="H2283" s="7">
        <f t="shared" si="1066"/>
        <v>0</v>
      </c>
      <c r="I2283" s="7">
        <f t="shared" si="1066"/>
        <v>0</v>
      </c>
      <c r="J2283" s="7">
        <f t="shared" si="1066"/>
        <v>0</v>
      </c>
      <c r="K2283" s="7">
        <f t="shared" si="1066"/>
        <v>0</v>
      </c>
      <c r="L2283" s="7">
        <f t="shared" si="1066"/>
        <v>0</v>
      </c>
      <c r="M2283" s="7">
        <f t="shared" si="1066"/>
        <v>0</v>
      </c>
      <c r="N2283" s="7">
        <f t="shared" si="1066"/>
        <v>0</v>
      </c>
      <c r="O2283" s="7">
        <f t="shared" si="1066"/>
        <v>0</v>
      </c>
      <c r="P2283" s="7">
        <f t="shared" si="1066"/>
        <v>100</v>
      </c>
      <c r="Q2283" s="7">
        <f t="shared" si="1066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67">E1078/$Q1078*100</f>
        <v>0</v>
      </c>
      <c r="F2284" s="7">
        <f t="shared" si="1067"/>
        <v>0</v>
      </c>
      <c r="G2284" s="7">
        <f t="shared" si="1067"/>
        <v>0</v>
      </c>
      <c r="H2284" s="7">
        <f t="shared" si="1067"/>
        <v>0</v>
      </c>
      <c r="I2284" s="7">
        <f t="shared" si="1067"/>
        <v>0</v>
      </c>
      <c r="J2284" s="7">
        <f t="shared" si="1067"/>
        <v>0</v>
      </c>
      <c r="K2284" s="7">
        <f t="shared" si="1067"/>
        <v>0</v>
      </c>
      <c r="L2284" s="7">
        <f t="shared" si="1067"/>
        <v>0</v>
      </c>
      <c r="M2284" s="7">
        <f t="shared" si="1067"/>
        <v>0</v>
      </c>
      <c r="N2284" s="7">
        <f t="shared" si="1067"/>
        <v>0</v>
      </c>
      <c r="O2284" s="7">
        <f t="shared" si="1067"/>
        <v>6</v>
      </c>
      <c r="P2284" s="7">
        <f t="shared" si="1067"/>
        <v>98</v>
      </c>
      <c r="Q2284" s="7">
        <f t="shared" si="1067"/>
        <v>100</v>
      </c>
      <c r="R2284"/>
    </row>
    <row r="2285" spans="1:18" ht="14.25" x14ac:dyDescent="0.45">
      <c r="A2285" s="6">
        <v>1069</v>
      </c>
      <c r="B2285" s="4"/>
      <c r="C2285" s="4" t="s">
        <v>8</v>
      </c>
      <c r="D2285" s="4" t="s">
        <v>6</v>
      </c>
      <c r="E2285" s="7">
        <f t="shared" ref="E2285:Q2285" si="1068">E1079/$Q1079*100</f>
        <v>0</v>
      </c>
      <c r="F2285" s="7">
        <f t="shared" si="1068"/>
        <v>0</v>
      </c>
      <c r="G2285" s="7">
        <f t="shared" si="1068"/>
        <v>0</v>
      </c>
      <c r="H2285" s="7">
        <f t="shared" si="1068"/>
        <v>0</v>
      </c>
      <c r="I2285" s="7">
        <f t="shared" si="1068"/>
        <v>0</v>
      </c>
      <c r="J2285" s="7">
        <f t="shared" si="1068"/>
        <v>0</v>
      </c>
      <c r="K2285" s="7">
        <f t="shared" si="1068"/>
        <v>0</v>
      </c>
      <c r="L2285" s="7">
        <f t="shared" si="1068"/>
        <v>0</v>
      </c>
      <c r="M2285" s="7">
        <f t="shared" si="1068"/>
        <v>8.5714285714285712</v>
      </c>
      <c r="N2285" s="7">
        <f t="shared" si="1068"/>
        <v>0</v>
      </c>
      <c r="O2285" s="7">
        <f t="shared" si="1068"/>
        <v>0</v>
      </c>
      <c r="P2285" s="7">
        <f t="shared" si="1068"/>
        <v>94.285714285714278</v>
      </c>
      <c r="Q2285" s="7">
        <f t="shared" si="1068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7</v>
      </c>
      <c r="E2286" s="7">
        <f t="shared" ref="E2286:Q2286" si="1069">E1080/$Q1080*100</f>
        <v>0</v>
      </c>
      <c r="F2286" s="7">
        <f t="shared" si="1069"/>
        <v>0</v>
      </c>
      <c r="G2286" s="7">
        <f t="shared" si="1069"/>
        <v>0</v>
      </c>
      <c r="H2286" s="7">
        <f t="shared" si="1069"/>
        <v>0</v>
      </c>
      <c r="I2286" s="7">
        <f t="shared" si="1069"/>
        <v>0</v>
      </c>
      <c r="J2286" s="7">
        <f t="shared" si="1069"/>
        <v>0</v>
      </c>
      <c r="K2286" s="7">
        <f t="shared" si="1069"/>
        <v>0</v>
      </c>
      <c r="L2286" s="7">
        <f t="shared" si="1069"/>
        <v>0</v>
      </c>
      <c r="M2286" s="7">
        <f t="shared" si="1069"/>
        <v>12.121212121212121</v>
      </c>
      <c r="N2286" s="7">
        <f t="shared" si="1069"/>
        <v>0</v>
      </c>
      <c r="O2286" s="7">
        <f t="shared" si="1069"/>
        <v>0</v>
      </c>
      <c r="P2286" s="7">
        <f t="shared" si="1069"/>
        <v>96.969696969696969</v>
      </c>
      <c r="Q2286" s="7">
        <f t="shared" si="1069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70">E1081/$Q1081*100</f>
        <v>0</v>
      </c>
      <c r="F2287" s="7">
        <f t="shared" si="1070"/>
        <v>0</v>
      </c>
      <c r="G2287" s="7">
        <f t="shared" si="1070"/>
        <v>0</v>
      </c>
      <c r="H2287" s="7">
        <f t="shared" si="1070"/>
        <v>0</v>
      </c>
      <c r="I2287" s="7">
        <f t="shared" si="1070"/>
        <v>0</v>
      </c>
      <c r="J2287" s="7">
        <f t="shared" si="1070"/>
        <v>0</v>
      </c>
      <c r="K2287" s="7">
        <f t="shared" si="1070"/>
        <v>0</v>
      </c>
      <c r="L2287" s="7">
        <f t="shared" si="1070"/>
        <v>0</v>
      </c>
      <c r="M2287" s="7">
        <f t="shared" si="1070"/>
        <v>13.888888888888889</v>
      </c>
      <c r="N2287" s="7">
        <f t="shared" si="1070"/>
        <v>0</v>
      </c>
      <c r="O2287" s="7">
        <f t="shared" si="1070"/>
        <v>5.5555555555555554</v>
      </c>
      <c r="P2287" s="7">
        <f t="shared" si="1070"/>
        <v>86.111111111111114</v>
      </c>
      <c r="Q2287" s="7">
        <f t="shared" si="1070"/>
        <v>100</v>
      </c>
      <c r="R2287"/>
    </row>
    <row r="2288" spans="1:18" ht="14.25" x14ac:dyDescent="0.45">
      <c r="A2288" s="6">
        <v>1072</v>
      </c>
      <c r="B2288" s="4"/>
      <c r="C2288" s="4" t="s">
        <v>9</v>
      </c>
      <c r="D2288" s="4" t="s">
        <v>6</v>
      </c>
      <c r="E2288" s="7">
        <f t="shared" ref="E2288:Q2288" si="1071">E1082/$Q1082*100</f>
        <v>4.6436285097192229</v>
      </c>
      <c r="F2288" s="7">
        <f t="shared" si="1071"/>
        <v>5.7235421166306688</v>
      </c>
      <c r="G2288" s="7">
        <f t="shared" si="1071"/>
        <v>2.159827213822894</v>
      </c>
      <c r="H2288" s="7">
        <f t="shared" si="1071"/>
        <v>0</v>
      </c>
      <c r="I2288" s="7">
        <f t="shared" si="1071"/>
        <v>5.291576673866091</v>
      </c>
      <c r="J2288" s="7">
        <f t="shared" si="1071"/>
        <v>3.455723542116631</v>
      </c>
      <c r="K2288" s="7">
        <f t="shared" si="1071"/>
        <v>1.2958963282937366</v>
      </c>
      <c r="L2288" s="7">
        <f t="shared" si="1071"/>
        <v>0.97192224622030232</v>
      </c>
      <c r="M2288" s="7">
        <f t="shared" si="1071"/>
        <v>7.0194384449244058</v>
      </c>
      <c r="N2288" s="7">
        <f t="shared" si="1071"/>
        <v>1.8358531317494602</v>
      </c>
      <c r="O2288" s="7">
        <f t="shared" si="1071"/>
        <v>7.0194384449244058</v>
      </c>
      <c r="P2288" s="7">
        <f t="shared" si="1071"/>
        <v>71.490280777537791</v>
      </c>
      <c r="Q2288" s="7">
        <f t="shared" si="1071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7</v>
      </c>
      <c r="E2289" s="7">
        <f t="shared" ref="E2289:Q2289" si="1072">E1083/$Q1083*100</f>
        <v>10.14799154334038</v>
      </c>
      <c r="F2289" s="7">
        <f t="shared" si="1072"/>
        <v>8.6680761099365746</v>
      </c>
      <c r="G2289" s="7">
        <f t="shared" si="1072"/>
        <v>2.8541226215644819</v>
      </c>
      <c r="H2289" s="7">
        <f t="shared" si="1072"/>
        <v>0</v>
      </c>
      <c r="I2289" s="7">
        <f t="shared" si="1072"/>
        <v>4.9682875264270612</v>
      </c>
      <c r="J2289" s="7">
        <f t="shared" si="1072"/>
        <v>1.0570824524312896</v>
      </c>
      <c r="K2289" s="7">
        <f t="shared" si="1072"/>
        <v>0.95137420718816068</v>
      </c>
      <c r="L2289" s="7">
        <f t="shared" si="1072"/>
        <v>0.95137420718816068</v>
      </c>
      <c r="M2289" s="7">
        <f t="shared" si="1072"/>
        <v>11.20507399577167</v>
      </c>
      <c r="N2289" s="7">
        <f t="shared" si="1072"/>
        <v>0.73995771670190269</v>
      </c>
      <c r="O2289" s="7">
        <f t="shared" si="1072"/>
        <v>9.4080338266384782</v>
      </c>
      <c r="P2289" s="7">
        <f t="shared" si="1072"/>
        <v>64.79915433403805</v>
      </c>
      <c r="Q2289" s="7">
        <f t="shared" si="1072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73">E1084/$Q1084*100</f>
        <v>7.1657754010695189</v>
      </c>
      <c r="F2290" s="7">
        <f t="shared" si="1073"/>
        <v>7.2192513368983953</v>
      </c>
      <c r="G2290" s="7">
        <f t="shared" si="1073"/>
        <v>2.2994652406417111</v>
      </c>
      <c r="H2290" s="7">
        <f t="shared" si="1073"/>
        <v>0</v>
      </c>
      <c r="I2290" s="7">
        <f t="shared" si="1073"/>
        <v>5.3475935828877006</v>
      </c>
      <c r="J2290" s="7">
        <f t="shared" si="1073"/>
        <v>2.1925133689839575</v>
      </c>
      <c r="K2290" s="7">
        <f t="shared" si="1073"/>
        <v>1.2834224598930482</v>
      </c>
      <c r="L2290" s="7">
        <f t="shared" si="1073"/>
        <v>0.85561497326203206</v>
      </c>
      <c r="M2290" s="7">
        <f t="shared" si="1073"/>
        <v>9.4117647058823533</v>
      </c>
      <c r="N2290" s="7">
        <f t="shared" si="1073"/>
        <v>1.1229946524064172</v>
      </c>
      <c r="O2290" s="7">
        <f t="shared" si="1073"/>
        <v>8.5026737967914432</v>
      </c>
      <c r="P2290" s="7">
        <f t="shared" si="1073"/>
        <v>68.395721925133685</v>
      </c>
      <c r="Q2290" s="7">
        <f t="shared" si="1073"/>
        <v>100</v>
      </c>
      <c r="R2290"/>
    </row>
    <row r="2291" spans="1:18" ht="14.25" x14ac:dyDescent="0.45">
      <c r="A2291" s="6">
        <v>1075</v>
      </c>
      <c r="B2291" s="4"/>
      <c r="C2291" s="4" t="s">
        <v>10</v>
      </c>
      <c r="D2291" s="4" t="s">
        <v>6</v>
      </c>
      <c r="E2291" s="7">
        <f t="shared" ref="E2291:Q2291" si="1074">E1085/$Q1085*100</f>
        <v>18.776371308016877</v>
      </c>
      <c r="F2291" s="7">
        <f t="shared" si="1074"/>
        <v>3.3755274261603372</v>
      </c>
      <c r="G2291" s="7">
        <f t="shared" si="1074"/>
        <v>11.181434599156118</v>
      </c>
      <c r="H2291" s="7">
        <f t="shared" si="1074"/>
        <v>2.9535864978902953</v>
      </c>
      <c r="I2291" s="7">
        <f t="shared" si="1074"/>
        <v>22.784810126582279</v>
      </c>
      <c r="J2291" s="7">
        <f t="shared" si="1074"/>
        <v>17.721518987341771</v>
      </c>
      <c r="K2291" s="7">
        <f t="shared" si="1074"/>
        <v>4.852320675105485</v>
      </c>
      <c r="L2291" s="7">
        <f t="shared" si="1074"/>
        <v>3.5864978902953584</v>
      </c>
      <c r="M2291" s="7">
        <f t="shared" si="1074"/>
        <v>6.7510548523206744</v>
      </c>
      <c r="N2291" s="7">
        <f t="shared" si="1074"/>
        <v>5.485232067510549</v>
      </c>
      <c r="O2291" s="7">
        <f t="shared" si="1074"/>
        <v>14.135021097046414</v>
      </c>
      <c r="P2291" s="7">
        <f t="shared" si="1074"/>
        <v>37.763713080168777</v>
      </c>
      <c r="Q2291" s="7">
        <f t="shared" si="1074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7</v>
      </c>
      <c r="E2292" s="7">
        <f t="shared" ref="E2292:Q2292" si="1075">E1086/$Q1086*100</f>
        <v>34.745762711864408</v>
      </c>
      <c r="F2292" s="7">
        <f t="shared" si="1075"/>
        <v>9.7457627118644066</v>
      </c>
      <c r="G2292" s="7">
        <f t="shared" si="1075"/>
        <v>6.7796610169491522</v>
      </c>
      <c r="H2292" s="7">
        <f t="shared" si="1075"/>
        <v>4.6610169491525424</v>
      </c>
      <c r="I2292" s="7">
        <f t="shared" si="1075"/>
        <v>17.584745762711865</v>
      </c>
      <c r="J2292" s="7">
        <f t="shared" si="1075"/>
        <v>8.6864406779661021</v>
      </c>
      <c r="K2292" s="7">
        <f t="shared" si="1075"/>
        <v>2.3305084745762712</v>
      </c>
      <c r="L2292" s="7">
        <f t="shared" si="1075"/>
        <v>2.9661016949152543</v>
      </c>
      <c r="M2292" s="7">
        <f t="shared" si="1075"/>
        <v>15.254237288135593</v>
      </c>
      <c r="N2292" s="7">
        <f t="shared" si="1075"/>
        <v>3.6016949152542375</v>
      </c>
      <c r="O2292" s="7">
        <f t="shared" si="1075"/>
        <v>13.771186440677965</v>
      </c>
      <c r="P2292" s="7">
        <f t="shared" si="1075"/>
        <v>33.686440677966104</v>
      </c>
      <c r="Q2292" s="7">
        <f t="shared" si="1075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76">E1087/$Q1087*100</f>
        <v>26.399155227032733</v>
      </c>
      <c r="F2293" s="7">
        <f t="shared" si="1076"/>
        <v>7.2861668426610349</v>
      </c>
      <c r="G2293" s="7">
        <f t="shared" si="1076"/>
        <v>9.1869060190073917</v>
      </c>
      <c r="H2293" s="7">
        <f t="shared" si="1076"/>
        <v>3.3790918690601899</v>
      </c>
      <c r="I2293" s="7">
        <f t="shared" si="1076"/>
        <v>20.168954593453009</v>
      </c>
      <c r="J2293" s="7">
        <f t="shared" si="1076"/>
        <v>12.882787750791975</v>
      </c>
      <c r="K2293" s="7">
        <f t="shared" si="1076"/>
        <v>3.3790918690601899</v>
      </c>
      <c r="L2293" s="7">
        <f t="shared" si="1076"/>
        <v>3.0623020063357971</v>
      </c>
      <c r="M2293" s="7">
        <f t="shared" si="1076"/>
        <v>10.665258711721224</v>
      </c>
      <c r="N2293" s="7">
        <f t="shared" si="1076"/>
        <v>4.8574445617740238</v>
      </c>
      <c r="O2293" s="7">
        <f t="shared" si="1076"/>
        <v>13.938753959873285</v>
      </c>
      <c r="P2293" s="7">
        <f t="shared" si="1076"/>
        <v>35.374868004223863</v>
      </c>
      <c r="Q2293" s="7">
        <f t="shared" si="1076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6</v>
      </c>
      <c r="E2294" s="7">
        <f t="shared" ref="E2294:Q2294" si="1077">E1088/$Q1088*100</f>
        <v>8.805460750853241</v>
      </c>
      <c r="F2294" s="7">
        <f t="shared" si="1077"/>
        <v>5.4607508532423212</v>
      </c>
      <c r="G2294" s="7">
        <f t="shared" si="1077"/>
        <v>4.9829351535836173</v>
      </c>
      <c r="H2294" s="7">
        <f t="shared" si="1077"/>
        <v>0.95563139931740604</v>
      </c>
      <c r="I2294" s="7">
        <f t="shared" si="1077"/>
        <v>10.98976109215017</v>
      </c>
      <c r="J2294" s="7">
        <f t="shared" si="1077"/>
        <v>7.9863481228668949</v>
      </c>
      <c r="K2294" s="7">
        <f t="shared" si="1077"/>
        <v>2.5938566552901023</v>
      </c>
      <c r="L2294" s="7">
        <f t="shared" si="1077"/>
        <v>2.1160409556313993</v>
      </c>
      <c r="M2294" s="7">
        <f t="shared" si="1077"/>
        <v>7.1672354948805461</v>
      </c>
      <c r="N2294" s="7">
        <f t="shared" si="1077"/>
        <v>3.1399317406143346</v>
      </c>
      <c r="O2294" s="7">
        <f t="shared" si="1077"/>
        <v>9.4880546075085324</v>
      </c>
      <c r="P2294" s="7">
        <f t="shared" si="1077"/>
        <v>61.296928327645048</v>
      </c>
      <c r="Q2294" s="7">
        <f t="shared" si="1077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7</v>
      </c>
      <c r="E2295" s="7">
        <f t="shared" ref="E2295:Q2295" si="1078">E1089/$Q1089*100</f>
        <v>17.426820966643973</v>
      </c>
      <c r="F2295" s="7">
        <f t="shared" si="1078"/>
        <v>8.5772634445200815</v>
      </c>
      <c r="G2295" s="7">
        <f t="shared" si="1078"/>
        <v>3.9482641252552755</v>
      </c>
      <c r="H2295" s="7">
        <f t="shared" si="1078"/>
        <v>1.4976174268209665</v>
      </c>
      <c r="I2295" s="7">
        <f t="shared" si="1078"/>
        <v>8.7134104833219865</v>
      </c>
      <c r="J2295" s="7">
        <f t="shared" si="1078"/>
        <v>3.4036759700476518</v>
      </c>
      <c r="K2295" s="7">
        <f t="shared" si="1078"/>
        <v>1.2253233492171545</v>
      </c>
      <c r="L2295" s="7">
        <f t="shared" si="1078"/>
        <v>1.4976174268209665</v>
      </c>
      <c r="M2295" s="7">
        <f t="shared" si="1078"/>
        <v>12.253233492171544</v>
      </c>
      <c r="N2295" s="7">
        <f t="shared" si="1078"/>
        <v>1.7018379850238259</v>
      </c>
      <c r="O2295" s="7">
        <f t="shared" si="1078"/>
        <v>10.755616065350578</v>
      </c>
      <c r="P2295" s="7">
        <f t="shared" si="1078"/>
        <v>56.092579986385296</v>
      </c>
      <c r="Q2295" s="7">
        <f t="shared" si="1078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79">E1090/$Q1090*100</f>
        <v>13.01835486063902</v>
      </c>
      <c r="F2296" s="7">
        <f t="shared" si="1079"/>
        <v>6.9000679809653302</v>
      </c>
      <c r="G2296" s="7">
        <f t="shared" si="1079"/>
        <v>4.3847722637661457</v>
      </c>
      <c r="H2296" s="7">
        <f t="shared" si="1079"/>
        <v>1.2236573759347382</v>
      </c>
      <c r="I2296" s="7">
        <f t="shared" si="1079"/>
        <v>9.8232494901427607</v>
      </c>
      <c r="J2296" s="7">
        <f t="shared" si="1079"/>
        <v>5.6084296397008835</v>
      </c>
      <c r="K2296" s="7">
        <f t="shared" si="1079"/>
        <v>1.8354860639021073</v>
      </c>
      <c r="L2296" s="7">
        <f t="shared" si="1079"/>
        <v>1.665533650577838</v>
      </c>
      <c r="M2296" s="7">
        <f t="shared" si="1079"/>
        <v>9.7552685248130526</v>
      </c>
      <c r="N2296" s="7">
        <f t="shared" si="1079"/>
        <v>2.2093813732154999</v>
      </c>
      <c r="O2296" s="7">
        <f t="shared" si="1079"/>
        <v>9.925220938137322</v>
      </c>
      <c r="P2296" s="7">
        <f t="shared" si="1079"/>
        <v>58.429639700883754</v>
      </c>
      <c r="Q2296" s="7">
        <f t="shared" si="1079"/>
        <v>100</v>
      </c>
      <c r="R2296"/>
    </row>
    <row r="2297" spans="1:18" ht="14.25" x14ac:dyDescent="0.45">
      <c r="A2297" s="6">
        <v>1081</v>
      </c>
      <c r="B2297" s="4" t="s">
        <v>122</v>
      </c>
      <c r="C2297" s="4" t="s">
        <v>5</v>
      </c>
      <c r="D2297" s="4" t="s">
        <v>6</v>
      </c>
      <c r="E2297" s="7">
        <f t="shared" ref="E2297:Q2297" si="1080">E1091/$Q1091*100</f>
        <v>0</v>
      </c>
      <c r="F2297" s="7">
        <f t="shared" si="1080"/>
        <v>0</v>
      </c>
      <c r="G2297" s="7">
        <f t="shared" si="1080"/>
        <v>0</v>
      </c>
      <c r="H2297" s="7">
        <f t="shared" si="1080"/>
        <v>0</v>
      </c>
      <c r="I2297" s="7">
        <f t="shared" si="1080"/>
        <v>0</v>
      </c>
      <c r="J2297" s="7">
        <f t="shared" si="1080"/>
        <v>0</v>
      </c>
      <c r="K2297" s="7">
        <f t="shared" si="1080"/>
        <v>0</v>
      </c>
      <c r="L2297" s="7">
        <f t="shared" si="1080"/>
        <v>0</v>
      </c>
      <c r="M2297" s="7">
        <f t="shared" si="1080"/>
        <v>0</v>
      </c>
      <c r="N2297" s="7">
        <f t="shared" si="1080"/>
        <v>0</v>
      </c>
      <c r="O2297" s="7">
        <f t="shared" si="1080"/>
        <v>4.5801526717557248</v>
      </c>
      <c r="P2297" s="7">
        <f t="shared" si="1080"/>
        <v>93.893129770992374</v>
      </c>
      <c r="Q2297" s="7">
        <f t="shared" si="1080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7</v>
      </c>
      <c r="E2298" s="7">
        <f t="shared" ref="E2298:Q2298" si="1081">E1092/$Q1092*100</f>
        <v>0</v>
      </c>
      <c r="F2298" s="7">
        <f t="shared" si="1081"/>
        <v>0</v>
      </c>
      <c r="G2298" s="7">
        <f t="shared" si="1081"/>
        <v>0</v>
      </c>
      <c r="H2298" s="7">
        <f t="shared" si="1081"/>
        <v>0</v>
      </c>
      <c r="I2298" s="7">
        <f t="shared" si="1081"/>
        <v>0</v>
      </c>
      <c r="J2298" s="7">
        <f t="shared" si="1081"/>
        <v>0</v>
      </c>
      <c r="K2298" s="7">
        <f t="shared" si="1081"/>
        <v>0</v>
      </c>
      <c r="L2298" s="7">
        <f t="shared" si="1081"/>
        <v>0</v>
      </c>
      <c r="M2298" s="7">
        <f t="shared" si="1081"/>
        <v>0</v>
      </c>
      <c r="N2298" s="7">
        <f t="shared" si="1081"/>
        <v>0</v>
      </c>
      <c r="O2298" s="7">
        <f t="shared" si="1081"/>
        <v>0</v>
      </c>
      <c r="P2298" s="7">
        <f t="shared" si="1081"/>
        <v>95.744680851063833</v>
      </c>
      <c r="Q2298" s="7">
        <f t="shared" si="1081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082">E1093/$Q1093*100</f>
        <v>0</v>
      </c>
      <c r="F2299" s="7">
        <f t="shared" si="1082"/>
        <v>1.1194029850746268</v>
      </c>
      <c r="G2299" s="7">
        <f t="shared" si="1082"/>
        <v>0</v>
      </c>
      <c r="H2299" s="7">
        <f t="shared" si="1082"/>
        <v>0</v>
      </c>
      <c r="I2299" s="7">
        <f t="shared" si="1082"/>
        <v>0</v>
      </c>
      <c r="J2299" s="7">
        <f t="shared" si="1082"/>
        <v>0</v>
      </c>
      <c r="K2299" s="7">
        <f t="shared" si="1082"/>
        <v>0</v>
      </c>
      <c r="L2299" s="7">
        <f t="shared" si="1082"/>
        <v>0</v>
      </c>
      <c r="M2299" s="7">
        <f t="shared" si="1082"/>
        <v>0</v>
      </c>
      <c r="N2299" s="7">
        <f t="shared" si="1082"/>
        <v>0</v>
      </c>
      <c r="O2299" s="7">
        <f t="shared" si="1082"/>
        <v>2.2388059701492535</v>
      </c>
      <c r="P2299" s="7">
        <f t="shared" si="1082"/>
        <v>98.134328358208961</v>
      </c>
      <c r="Q2299" s="7">
        <f t="shared" si="1082"/>
        <v>100</v>
      </c>
      <c r="R2299"/>
    </row>
    <row r="2300" spans="1:18" ht="14.25" x14ac:dyDescent="0.45">
      <c r="A2300" s="6">
        <v>1084</v>
      </c>
      <c r="B2300" s="4"/>
      <c r="C2300" s="4" t="s">
        <v>8</v>
      </c>
      <c r="D2300" s="4" t="s">
        <v>6</v>
      </c>
      <c r="E2300" s="7">
        <f t="shared" ref="E2300:Q2300" si="1083">E1094/$Q1094*100</f>
        <v>0</v>
      </c>
      <c r="F2300" s="7">
        <f t="shared" si="1083"/>
        <v>3.5398230088495577</v>
      </c>
      <c r="G2300" s="7">
        <f t="shared" si="1083"/>
        <v>0</v>
      </c>
      <c r="H2300" s="7">
        <f t="shared" si="1083"/>
        <v>0</v>
      </c>
      <c r="I2300" s="7">
        <f t="shared" si="1083"/>
        <v>0</v>
      </c>
      <c r="J2300" s="7">
        <f t="shared" si="1083"/>
        <v>0</v>
      </c>
      <c r="K2300" s="7">
        <f t="shared" si="1083"/>
        <v>0</v>
      </c>
      <c r="L2300" s="7">
        <f t="shared" si="1083"/>
        <v>0</v>
      </c>
      <c r="M2300" s="7">
        <f t="shared" si="1083"/>
        <v>0</v>
      </c>
      <c r="N2300" s="7">
        <f t="shared" si="1083"/>
        <v>0</v>
      </c>
      <c r="O2300" s="7">
        <f t="shared" si="1083"/>
        <v>2.6548672566371683</v>
      </c>
      <c r="P2300" s="7">
        <f t="shared" si="1083"/>
        <v>94.690265486725664</v>
      </c>
      <c r="Q2300" s="7">
        <f t="shared" si="1083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7</v>
      </c>
      <c r="E2301" s="7">
        <f t="shared" ref="E2301:Q2301" si="1084">E1095/$Q1095*100</f>
        <v>0</v>
      </c>
      <c r="F2301" s="7">
        <f t="shared" si="1084"/>
        <v>0</v>
      </c>
      <c r="G2301" s="7">
        <f t="shared" si="1084"/>
        <v>0</v>
      </c>
      <c r="H2301" s="7">
        <f t="shared" si="1084"/>
        <v>0</v>
      </c>
      <c r="I2301" s="7">
        <f t="shared" si="1084"/>
        <v>0</v>
      </c>
      <c r="J2301" s="7">
        <f t="shared" si="1084"/>
        <v>0</v>
      </c>
      <c r="K2301" s="7">
        <f t="shared" si="1084"/>
        <v>0</v>
      </c>
      <c r="L2301" s="7">
        <f t="shared" si="1084"/>
        <v>0</v>
      </c>
      <c r="M2301" s="7">
        <f t="shared" si="1084"/>
        <v>7.5471698113207548</v>
      </c>
      <c r="N2301" s="7">
        <f t="shared" si="1084"/>
        <v>0</v>
      </c>
      <c r="O2301" s="7">
        <f t="shared" si="1084"/>
        <v>0</v>
      </c>
      <c r="P2301" s="7">
        <f t="shared" si="1084"/>
        <v>92.452830188679243</v>
      </c>
      <c r="Q2301" s="7">
        <f t="shared" si="1084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085">E1096/$Q1096*100</f>
        <v>0</v>
      </c>
      <c r="F2302" s="7">
        <f t="shared" si="1085"/>
        <v>1.8018018018018018</v>
      </c>
      <c r="G2302" s="7">
        <f t="shared" si="1085"/>
        <v>0</v>
      </c>
      <c r="H2302" s="7">
        <f t="shared" si="1085"/>
        <v>0</v>
      </c>
      <c r="I2302" s="7">
        <f t="shared" si="1085"/>
        <v>0</v>
      </c>
      <c r="J2302" s="7">
        <f t="shared" si="1085"/>
        <v>0</v>
      </c>
      <c r="K2302" s="7">
        <f t="shared" si="1085"/>
        <v>0</v>
      </c>
      <c r="L2302" s="7">
        <f t="shared" si="1085"/>
        <v>0</v>
      </c>
      <c r="M2302" s="7">
        <f t="shared" si="1085"/>
        <v>4.0540540540540544</v>
      </c>
      <c r="N2302" s="7">
        <f t="shared" si="1085"/>
        <v>0</v>
      </c>
      <c r="O2302" s="7">
        <f t="shared" si="1085"/>
        <v>1.8018018018018018</v>
      </c>
      <c r="P2302" s="7">
        <f t="shared" si="1085"/>
        <v>93.243243243243242</v>
      </c>
      <c r="Q2302" s="7">
        <f t="shared" si="1085"/>
        <v>100</v>
      </c>
      <c r="R2302"/>
    </row>
    <row r="2303" spans="1:18" ht="14.25" x14ac:dyDescent="0.45">
      <c r="A2303" s="6">
        <v>1087</v>
      </c>
      <c r="B2303" s="4"/>
      <c r="C2303" s="4" t="s">
        <v>9</v>
      </c>
      <c r="D2303" s="4" t="s">
        <v>6</v>
      </c>
      <c r="E2303" s="7">
        <f t="shared" ref="E2303:Q2303" si="1086">E1097/$Q1097*100</f>
        <v>1.4481707317073171</v>
      </c>
      <c r="F2303" s="7">
        <f t="shared" si="1086"/>
        <v>3.7347560975609753</v>
      </c>
      <c r="G2303" s="7">
        <f t="shared" si="1086"/>
        <v>0.76219512195121952</v>
      </c>
      <c r="H2303" s="7">
        <f t="shared" si="1086"/>
        <v>0</v>
      </c>
      <c r="I2303" s="7">
        <f t="shared" si="1086"/>
        <v>4.649390243902439</v>
      </c>
      <c r="J2303" s="7">
        <f t="shared" si="1086"/>
        <v>1.8292682926829267</v>
      </c>
      <c r="K2303" s="7">
        <f t="shared" si="1086"/>
        <v>0.22865853658536583</v>
      </c>
      <c r="L2303" s="7">
        <f t="shared" si="1086"/>
        <v>0</v>
      </c>
      <c r="M2303" s="7">
        <f t="shared" si="1086"/>
        <v>1.524390243902439</v>
      </c>
      <c r="N2303" s="7">
        <f t="shared" si="1086"/>
        <v>0.22865853658536583</v>
      </c>
      <c r="O2303" s="7">
        <f t="shared" si="1086"/>
        <v>6.0975609756097562</v>
      </c>
      <c r="P2303" s="7">
        <f t="shared" si="1086"/>
        <v>83.003048780487802</v>
      </c>
      <c r="Q2303" s="7">
        <f t="shared" si="1086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7</v>
      </c>
      <c r="E2304" s="7">
        <f t="shared" ref="E2304:Q2304" si="1087">E1098/$Q1098*100</f>
        <v>0.85836909871244638</v>
      </c>
      <c r="F2304" s="7">
        <f t="shared" si="1087"/>
        <v>2.4678111587982832</v>
      </c>
      <c r="G2304" s="7">
        <f t="shared" si="1087"/>
        <v>1.0729613733905579</v>
      </c>
      <c r="H2304" s="7">
        <f t="shared" si="1087"/>
        <v>0</v>
      </c>
      <c r="I2304" s="7">
        <f t="shared" si="1087"/>
        <v>3.4334763948497855</v>
      </c>
      <c r="J2304" s="7">
        <f t="shared" si="1087"/>
        <v>0.96566523605150223</v>
      </c>
      <c r="K2304" s="7">
        <f t="shared" si="1087"/>
        <v>0.42918454935622319</v>
      </c>
      <c r="L2304" s="7">
        <f t="shared" si="1087"/>
        <v>0</v>
      </c>
      <c r="M2304" s="7">
        <f t="shared" si="1087"/>
        <v>2.4678111587982832</v>
      </c>
      <c r="N2304" s="7">
        <f t="shared" si="1087"/>
        <v>0</v>
      </c>
      <c r="O2304" s="7">
        <f t="shared" si="1087"/>
        <v>6.4377682403433472</v>
      </c>
      <c r="P2304" s="7">
        <f t="shared" si="1087"/>
        <v>85.300429184549358</v>
      </c>
      <c r="Q2304" s="7">
        <f t="shared" si="1087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088">E1099/$Q1099*100</f>
        <v>0.89325591782045555</v>
      </c>
      <c r="F2305" s="7">
        <f t="shared" si="1088"/>
        <v>3.2157213041536403</v>
      </c>
      <c r="G2305" s="7">
        <f t="shared" si="1088"/>
        <v>0.84859312192943281</v>
      </c>
      <c r="H2305" s="7">
        <f t="shared" si="1088"/>
        <v>0</v>
      </c>
      <c r="I2305" s="7">
        <f t="shared" si="1088"/>
        <v>4.1089772219740954</v>
      </c>
      <c r="J2305" s="7">
        <f t="shared" si="1088"/>
        <v>1.4738722644037516</v>
      </c>
      <c r="K2305" s="7">
        <f t="shared" si="1088"/>
        <v>0.31263957123715946</v>
      </c>
      <c r="L2305" s="7">
        <f t="shared" si="1088"/>
        <v>0</v>
      </c>
      <c r="M2305" s="7">
        <f t="shared" si="1088"/>
        <v>2.0544886109870477</v>
      </c>
      <c r="N2305" s="7">
        <f t="shared" si="1088"/>
        <v>0.22331397945511389</v>
      </c>
      <c r="O2305" s="7">
        <f t="shared" si="1088"/>
        <v>6.2081286288521662</v>
      </c>
      <c r="P2305" s="7">
        <f t="shared" si="1088"/>
        <v>83.921393479231796</v>
      </c>
      <c r="Q2305" s="7">
        <f t="shared" si="1088"/>
        <v>100</v>
      </c>
      <c r="R2305"/>
    </row>
    <row r="2306" spans="1:18" ht="14.25" x14ac:dyDescent="0.45">
      <c r="A2306" s="6">
        <v>1090</v>
      </c>
      <c r="B2306" s="4"/>
      <c r="C2306" s="4" t="s">
        <v>10</v>
      </c>
      <c r="D2306" s="4" t="s">
        <v>6</v>
      </c>
      <c r="E2306" s="7">
        <f t="shared" ref="E2306:Q2306" si="1089">E1100/$Q1100*100</f>
        <v>9.0909090909090917</v>
      </c>
      <c r="F2306" s="7">
        <f t="shared" si="1089"/>
        <v>6.8181818181818175</v>
      </c>
      <c r="G2306" s="7">
        <f t="shared" si="1089"/>
        <v>9.0909090909090917</v>
      </c>
      <c r="H2306" s="7">
        <f t="shared" si="1089"/>
        <v>0</v>
      </c>
      <c r="I2306" s="7">
        <f t="shared" si="1089"/>
        <v>25</v>
      </c>
      <c r="J2306" s="7">
        <f t="shared" si="1089"/>
        <v>0</v>
      </c>
      <c r="K2306" s="7">
        <f t="shared" si="1089"/>
        <v>0</v>
      </c>
      <c r="L2306" s="7">
        <f t="shared" si="1089"/>
        <v>0</v>
      </c>
      <c r="M2306" s="7">
        <f t="shared" si="1089"/>
        <v>6.8181818181818175</v>
      </c>
      <c r="N2306" s="7">
        <f t="shared" si="1089"/>
        <v>0</v>
      </c>
      <c r="O2306" s="7">
        <f t="shared" si="1089"/>
        <v>13.636363636363635</v>
      </c>
      <c r="P2306" s="7">
        <f t="shared" si="1089"/>
        <v>47.727272727272727</v>
      </c>
      <c r="Q2306" s="7">
        <f t="shared" si="1089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7</v>
      </c>
      <c r="E2307" s="7">
        <f t="shared" ref="E2307:Q2307" si="1090">E1101/$Q1101*100</f>
        <v>0</v>
      </c>
      <c r="F2307" s="7">
        <f t="shared" si="1090"/>
        <v>0</v>
      </c>
      <c r="G2307" s="7">
        <f t="shared" si="1090"/>
        <v>10.714285714285714</v>
      </c>
      <c r="H2307" s="7">
        <f t="shared" si="1090"/>
        <v>0</v>
      </c>
      <c r="I2307" s="7">
        <f t="shared" si="1090"/>
        <v>17.857142857142858</v>
      </c>
      <c r="J2307" s="7">
        <f t="shared" si="1090"/>
        <v>0</v>
      </c>
      <c r="K2307" s="7">
        <f t="shared" si="1090"/>
        <v>0</v>
      </c>
      <c r="L2307" s="7">
        <f t="shared" si="1090"/>
        <v>0</v>
      </c>
      <c r="M2307" s="7">
        <f t="shared" si="1090"/>
        <v>0</v>
      </c>
      <c r="N2307" s="7">
        <f t="shared" si="1090"/>
        <v>0</v>
      </c>
      <c r="O2307" s="7">
        <f t="shared" si="1090"/>
        <v>0</v>
      </c>
      <c r="P2307" s="7">
        <f t="shared" si="1090"/>
        <v>28.571428571428569</v>
      </c>
      <c r="Q2307" s="7">
        <f t="shared" si="1090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091">E1102/$Q1102*100</f>
        <v>6.9444444444444446</v>
      </c>
      <c r="F2308" s="7">
        <f t="shared" si="1091"/>
        <v>0</v>
      </c>
      <c r="G2308" s="7">
        <f t="shared" si="1091"/>
        <v>5.5555555555555554</v>
      </c>
      <c r="H2308" s="7">
        <f t="shared" si="1091"/>
        <v>4.1666666666666661</v>
      </c>
      <c r="I2308" s="7">
        <f t="shared" si="1091"/>
        <v>25</v>
      </c>
      <c r="J2308" s="7">
        <f t="shared" si="1091"/>
        <v>6.9444444444444446</v>
      </c>
      <c r="K2308" s="7">
        <f t="shared" si="1091"/>
        <v>0</v>
      </c>
      <c r="L2308" s="7">
        <f t="shared" si="1091"/>
        <v>4.1666666666666661</v>
      </c>
      <c r="M2308" s="7">
        <f t="shared" si="1091"/>
        <v>9.7222222222222232</v>
      </c>
      <c r="N2308" s="7">
        <f t="shared" si="1091"/>
        <v>0</v>
      </c>
      <c r="O2308" s="7">
        <f t="shared" si="1091"/>
        <v>8.3333333333333321</v>
      </c>
      <c r="P2308" s="7">
        <f t="shared" si="1091"/>
        <v>47.222222222222221</v>
      </c>
      <c r="Q2308" s="7">
        <f t="shared" si="1091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6</v>
      </c>
      <c r="E2309" s="7">
        <f t="shared" ref="E2309:Q2309" si="1092">E1103/$Q1103*100</f>
        <v>0.99812850904553962</v>
      </c>
      <c r="F2309" s="7">
        <f t="shared" si="1092"/>
        <v>3.3686837180286964</v>
      </c>
      <c r="G2309" s="7">
        <f t="shared" si="1092"/>
        <v>0.74859638178415466</v>
      </c>
      <c r="H2309" s="7">
        <f t="shared" si="1092"/>
        <v>0</v>
      </c>
      <c r="I2309" s="7">
        <f t="shared" si="1092"/>
        <v>4.6163443543356202</v>
      </c>
      <c r="J2309" s="7">
        <f t="shared" si="1092"/>
        <v>1.6219588271990018</v>
      </c>
      <c r="K2309" s="7">
        <f t="shared" si="1092"/>
        <v>0.37429819089207733</v>
      </c>
      <c r="L2309" s="7">
        <f t="shared" si="1092"/>
        <v>0.18714909544603867</v>
      </c>
      <c r="M2309" s="7">
        <f t="shared" si="1092"/>
        <v>1.6843418590143482</v>
      </c>
      <c r="N2309" s="7">
        <f t="shared" si="1092"/>
        <v>0.24953212726138491</v>
      </c>
      <c r="O2309" s="7">
        <f t="shared" si="1092"/>
        <v>5.8640049906425453</v>
      </c>
      <c r="P2309" s="7">
        <f t="shared" si="1092"/>
        <v>83.78041172800998</v>
      </c>
      <c r="Q2309" s="7">
        <f t="shared" si="1092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7</v>
      </c>
      <c r="E2310" s="7">
        <f t="shared" ref="E2310:Q2310" si="1093">E1104/$Q1104*100</f>
        <v>0.58381984987489577</v>
      </c>
      <c r="F2310" s="7">
        <f t="shared" si="1093"/>
        <v>2.3352793994995831</v>
      </c>
      <c r="G2310" s="7">
        <f t="shared" si="1093"/>
        <v>0.91743119266055051</v>
      </c>
      <c r="H2310" s="7">
        <f t="shared" si="1093"/>
        <v>0</v>
      </c>
      <c r="I2310" s="7">
        <f t="shared" si="1093"/>
        <v>3.16930775646372</v>
      </c>
      <c r="J2310" s="7">
        <f t="shared" si="1093"/>
        <v>0.50041701417848206</v>
      </c>
      <c r="K2310" s="7">
        <f t="shared" si="1093"/>
        <v>0.33361134278565469</v>
      </c>
      <c r="L2310" s="7">
        <f t="shared" si="1093"/>
        <v>0</v>
      </c>
      <c r="M2310" s="7">
        <f t="shared" si="1093"/>
        <v>2.7522935779816518</v>
      </c>
      <c r="N2310" s="7">
        <f t="shared" si="1093"/>
        <v>0</v>
      </c>
      <c r="O2310" s="7">
        <f t="shared" si="1093"/>
        <v>5.254378648874062</v>
      </c>
      <c r="P2310" s="7">
        <f t="shared" si="1093"/>
        <v>86.655546288573817</v>
      </c>
      <c r="Q2310" s="7">
        <f t="shared" si="1093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094">E1105/$Q1105*100</f>
        <v>1.0003572704537336</v>
      </c>
      <c r="F2311" s="7">
        <f t="shared" si="1094"/>
        <v>3.0367988567345483</v>
      </c>
      <c r="G2311" s="7">
        <f t="shared" si="1094"/>
        <v>0.71454090746695254</v>
      </c>
      <c r="H2311" s="7">
        <f t="shared" si="1094"/>
        <v>0.14290818149339049</v>
      </c>
      <c r="I2311" s="7">
        <f t="shared" si="1094"/>
        <v>3.9299749910682387</v>
      </c>
      <c r="J2311" s="7">
        <f t="shared" si="1094"/>
        <v>1.2504465880671669</v>
      </c>
      <c r="K2311" s="7">
        <f t="shared" si="1094"/>
        <v>0.32154340836012862</v>
      </c>
      <c r="L2311" s="7">
        <f t="shared" si="1094"/>
        <v>0.14290818149339049</v>
      </c>
      <c r="M2311" s="7">
        <f t="shared" si="1094"/>
        <v>2.2865309038942478</v>
      </c>
      <c r="N2311" s="7">
        <f t="shared" si="1094"/>
        <v>0.25008931761343339</v>
      </c>
      <c r="O2311" s="7">
        <f t="shared" si="1094"/>
        <v>5.680600214362272</v>
      </c>
      <c r="P2311" s="7">
        <f t="shared" si="1094"/>
        <v>84.958913897820651</v>
      </c>
      <c r="Q2311" s="7">
        <f t="shared" si="1094"/>
        <v>100</v>
      </c>
      <c r="R2311"/>
    </row>
    <row r="2312" spans="1:18" ht="14.25" x14ac:dyDescent="0.45">
      <c r="A2312" s="6">
        <v>1096</v>
      </c>
      <c r="B2312" s="4" t="s">
        <v>123</v>
      </c>
      <c r="C2312" s="4" t="s">
        <v>5</v>
      </c>
      <c r="D2312" s="4" t="s">
        <v>6</v>
      </c>
      <c r="E2312" s="7">
        <f t="shared" ref="E2312:Q2312" si="1095">E1106/$Q1106*100</f>
        <v>0</v>
      </c>
      <c r="F2312" s="7">
        <f t="shared" si="1095"/>
        <v>0</v>
      </c>
      <c r="G2312" s="7">
        <f t="shared" si="1095"/>
        <v>0</v>
      </c>
      <c r="H2312" s="7">
        <f t="shared" si="1095"/>
        <v>0</v>
      </c>
      <c r="I2312" s="7">
        <f t="shared" si="1095"/>
        <v>0</v>
      </c>
      <c r="J2312" s="7">
        <f t="shared" si="1095"/>
        <v>0</v>
      </c>
      <c r="K2312" s="7">
        <f t="shared" si="1095"/>
        <v>0</v>
      </c>
      <c r="L2312" s="7">
        <f t="shared" si="1095"/>
        <v>0</v>
      </c>
      <c r="M2312" s="7">
        <f t="shared" si="1095"/>
        <v>0</v>
      </c>
      <c r="N2312" s="7">
        <f t="shared" si="1095"/>
        <v>0</v>
      </c>
      <c r="O2312" s="7">
        <f t="shared" si="1095"/>
        <v>0</v>
      </c>
      <c r="P2312" s="7">
        <f t="shared" si="1095"/>
        <v>87.5</v>
      </c>
      <c r="Q2312" s="7">
        <f t="shared" si="1095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7</v>
      </c>
      <c r="E2313" s="7">
        <f t="shared" ref="E2313:Q2313" si="1096">E1107/$Q1107*100</f>
        <v>0</v>
      </c>
      <c r="F2313" s="7">
        <f t="shared" si="1096"/>
        <v>0</v>
      </c>
      <c r="G2313" s="7">
        <f t="shared" si="1096"/>
        <v>0</v>
      </c>
      <c r="H2313" s="7">
        <f t="shared" si="1096"/>
        <v>0</v>
      </c>
      <c r="I2313" s="7">
        <f t="shared" si="1096"/>
        <v>0</v>
      </c>
      <c r="J2313" s="7">
        <f t="shared" si="1096"/>
        <v>0</v>
      </c>
      <c r="K2313" s="7">
        <f t="shared" si="1096"/>
        <v>0</v>
      </c>
      <c r="L2313" s="7">
        <f t="shared" si="1096"/>
        <v>0</v>
      </c>
      <c r="M2313" s="7">
        <f t="shared" si="1096"/>
        <v>0</v>
      </c>
      <c r="N2313" s="7">
        <f t="shared" si="1096"/>
        <v>0</v>
      </c>
      <c r="O2313" s="7">
        <f t="shared" si="1096"/>
        <v>0</v>
      </c>
      <c r="P2313" s="7">
        <f t="shared" si="1096"/>
        <v>83.78378378378379</v>
      </c>
      <c r="Q2313" s="7">
        <f t="shared" si="1096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097">E1108/$Q1108*100</f>
        <v>0</v>
      </c>
      <c r="F2314" s="7">
        <f t="shared" si="1097"/>
        <v>0</v>
      </c>
      <c r="G2314" s="7">
        <f t="shared" si="1097"/>
        <v>0</v>
      </c>
      <c r="H2314" s="7">
        <f t="shared" si="1097"/>
        <v>0</v>
      </c>
      <c r="I2314" s="7">
        <f t="shared" si="1097"/>
        <v>0</v>
      </c>
      <c r="J2314" s="7">
        <f t="shared" si="1097"/>
        <v>0</v>
      </c>
      <c r="K2314" s="7">
        <f t="shared" si="1097"/>
        <v>0</v>
      </c>
      <c r="L2314" s="7">
        <f t="shared" si="1097"/>
        <v>0</v>
      </c>
      <c r="M2314" s="7">
        <f t="shared" si="1097"/>
        <v>0</v>
      </c>
      <c r="N2314" s="7">
        <f t="shared" si="1097"/>
        <v>0</v>
      </c>
      <c r="O2314" s="7">
        <f t="shared" si="1097"/>
        <v>6.756756756756757</v>
      </c>
      <c r="P2314" s="7">
        <f t="shared" si="1097"/>
        <v>95.945945945945937</v>
      </c>
      <c r="Q2314" s="7">
        <f t="shared" si="1097"/>
        <v>100</v>
      </c>
      <c r="R2314"/>
    </row>
    <row r="2315" spans="1:18" ht="14.25" x14ac:dyDescent="0.45">
      <c r="A2315" s="6">
        <v>1099</v>
      </c>
      <c r="B2315" s="4"/>
      <c r="C2315" s="4" t="s">
        <v>8</v>
      </c>
      <c r="D2315" s="4" t="s">
        <v>6</v>
      </c>
      <c r="E2315" s="7">
        <f t="shared" ref="E2315:Q2315" si="1098">E1109/$Q1109*100</f>
        <v>0</v>
      </c>
      <c r="F2315" s="7">
        <f t="shared" si="1098"/>
        <v>4.4117647058823533</v>
      </c>
      <c r="G2315" s="7">
        <f t="shared" si="1098"/>
        <v>0</v>
      </c>
      <c r="H2315" s="7">
        <f t="shared" si="1098"/>
        <v>0</v>
      </c>
      <c r="I2315" s="7">
        <f t="shared" si="1098"/>
        <v>0</v>
      </c>
      <c r="J2315" s="7">
        <f t="shared" si="1098"/>
        <v>0</v>
      </c>
      <c r="K2315" s="7">
        <f t="shared" si="1098"/>
        <v>0</v>
      </c>
      <c r="L2315" s="7">
        <f t="shared" si="1098"/>
        <v>0</v>
      </c>
      <c r="M2315" s="7">
        <f t="shared" si="1098"/>
        <v>4.4117647058823533</v>
      </c>
      <c r="N2315" s="7">
        <f t="shared" si="1098"/>
        <v>0</v>
      </c>
      <c r="O2315" s="7">
        <f t="shared" si="1098"/>
        <v>5.8823529411764701</v>
      </c>
      <c r="P2315" s="7">
        <f t="shared" si="1098"/>
        <v>94.117647058823522</v>
      </c>
      <c r="Q2315" s="7">
        <f t="shared" si="1098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7</v>
      </c>
      <c r="E2316" s="7">
        <f t="shared" ref="E2316:Q2316" si="1099">E1110/$Q1110*100</f>
        <v>0</v>
      </c>
      <c r="F2316" s="7">
        <f t="shared" si="1099"/>
        <v>0</v>
      </c>
      <c r="G2316" s="7">
        <f t="shared" si="1099"/>
        <v>0</v>
      </c>
      <c r="H2316" s="7">
        <f t="shared" si="1099"/>
        <v>0</v>
      </c>
      <c r="I2316" s="7">
        <f t="shared" si="1099"/>
        <v>0</v>
      </c>
      <c r="J2316" s="7">
        <f t="shared" si="1099"/>
        <v>0</v>
      </c>
      <c r="K2316" s="7">
        <f t="shared" si="1099"/>
        <v>0</v>
      </c>
      <c r="L2316" s="7">
        <f t="shared" si="1099"/>
        <v>0</v>
      </c>
      <c r="M2316" s="7">
        <f t="shared" si="1099"/>
        <v>12.857142857142856</v>
      </c>
      <c r="N2316" s="7">
        <f t="shared" si="1099"/>
        <v>0</v>
      </c>
      <c r="O2316" s="7">
        <f t="shared" si="1099"/>
        <v>4.2857142857142856</v>
      </c>
      <c r="P2316" s="7">
        <f t="shared" si="1099"/>
        <v>84.285714285714292</v>
      </c>
      <c r="Q2316" s="7">
        <f t="shared" si="1099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00">E1111/$Q1111*100</f>
        <v>0</v>
      </c>
      <c r="F2317" s="7">
        <f t="shared" si="1100"/>
        <v>2.1276595744680851</v>
      </c>
      <c r="G2317" s="7">
        <f t="shared" si="1100"/>
        <v>0</v>
      </c>
      <c r="H2317" s="7">
        <f t="shared" si="1100"/>
        <v>0</v>
      </c>
      <c r="I2317" s="7">
        <f t="shared" si="1100"/>
        <v>0</v>
      </c>
      <c r="J2317" s="7">
        <f t="shared" si="1100"/>
        <v>0</v>
      </c>
      <c r="K2317" s="7">
        <f t="shared" si="1100"/>
        <v>0</v>
      </c>
      <c r="L2317" s="7">
        <f t="shared" si="1100"/>
        <v>0</v>
      </c>
      <c r="M2317" s="7">
        <f t="shared" si="1100"/>
        <v>2.8368794326241136</v>
      </c>
      <c r="N2317" s="7">
        <f t="shared" si="1100"/>
        <v>0</v>
      </c>
      <c r="O2317" s="7">
        <f t="shared" si="1100"/>
        <v>0</v>
      </c>
      <c r="P2317" s="7">
        <f t="shared" si="1100"/>
        <v>91.489361702127653</v>
      </c>
      <c r="Q2317" s="7">
        <f t="shared" si="1100"/>
        <v>100</v>
      </c>
      <c r="R2317"/>
    </row>
    <row r="2318" spans="1:18" ht="14.25" x14ac:dyDescent="0.45">
      <c r="A2318" s="6">
        <v>1102</v>
      </c>
      <c r="B2318" s="4"/>
      <c r="C2318" s="4" t="s">
        <v>9</v>
      </c>
      <c r="D2318" s="4" t="s">
        <v>6</v>
      </c>
      <c r="E2318" s="7">
        <f t="shared" ref="E2318:Q2318" si="1101">E1112/$Q1112*100</f>
        <v>7.8639744952178532</v>
      </c>
      <c r="F2318" s="7">
        <f t="shared" si="1101"/>
        <v>9.3517534537725826</v>
      </c>
      <c r="G2318" s="7">
        <f t="shared" si="1101"/>
        <v>2.4442082890541976</v>
      </c>
      <c r="H2318" s="7">
        <f t="shared" si="1101"/>
        <v>0</v>
      </c>
      <c r="I2318" s="7">
        <f t="shared" si="1101"/>
        <v>5.63230605738576</v>
      </c>
      <c r="J2318" s="7">
        <f t="shared" si="1101"/>
        <v>3.6131774707757707</v>
      </c>
      <c r="K2318" s="7">
        <f t="shared" si="1101"/>
        <v>1.487778958554729</v>
      </c>
      <c r="L2318" s="7">
        <f t="shared" si="1101"/>
        <v>1.381509032943677</v>
      </c>
      <c r="M2318" s="7">
        <f t="shared" si="1101"/>
        <v>9.8831030818278425</v>
      </c>
      <c r="N2318" s="7">
        <f t="shared" si="1101"/>
        <v>0.85015940488841657</v>
      </c>
      <c r="O2318" s="7">
        <f t="shared" si="1101"/>
        <v>9.4580233793836346</v>
      </c>
      <c r="P2318" s="7">
        <f t="shared" si="1101"/>
        <v>65.037194473963865</v>
      </c>
      <c r="Q2318" s="7">
        <f t="shared" si="1101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7</v>
      </c>
      <c r="E2319" s="7">
        <f t="shared" ref="E2319:Q2319" si="1102">E1113/$Q1113*100</f>
        <v>9.8614506927465353</v>
      </c>
      <c r="F2319" s="7">
        <f t="shared" si="1102"/>
        <v>11.572942135289324</v>
      </c>
      <c r="G2319" s="7">
        <f t="shared" si="1102"/>
        <v>4.4009779951100247</v>
      </c>
      <c r="H2319" s="7">
        <f t="shared" si="1102"/>
        <v>0.24449877750611246</v>
      </c>
      <c r="I2319" s="7">
        <f t="shared" si="1102"/>
        <v>4.8084759576202121</v>
      </c>
      <c r="J2319" s="7">
        <f t="shared" si="1102"/>
        <v>2.0374898125509371</v>
      </c>
      <c r="K2319" s="7">
        <f t="shared" si="1102"/>
        <v>0.81499592502037488</v>
      </c>
      <c r="L2319" s="7">
        <f t="shared" si="1102"/>
        <v>0.8964955175224123</v>
      </c>
      <c r="M2319" s="7">
        <f t="shared" si="1102"/>
        <v>14.588427057864712</v>
      </c>
      <c r="N2319" s="7">
        <f t="shared" si="1102"/>
        <v>0.24449877750611246</v>
      </c>
      <c r="O2319" s="7">
        <f t="shared" si="1102"/>
        <v>13.039934800325998</v>
      </c>
      <c r="P2319" s="7">
        <f t="shared" si="1102"/>
        <v>60.146699266503667</v>
      </c>
      <c r="Q2319" s="7">
        <f t="shared" si="1102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03">E1114/$Q1114*100</f>
        <v>8.789691670501611</v>
      </c>
      <c r="F2320" s="7">
        <f t="shared" si="1103"/>
        <v>10.446387482742752</v>
      </c>
      <c r="G2320" s="7">
        <f t="shared" si="1103"/>
        <v>3.2213529682466637</v>
      </c>
      <c r="H2320" s="7">
        <f t="shared" si="1103"/>
        <v>0.13805798435342845</v>
      </c>
      <c r="I2320" s="7">
        <f t="shared" si="1103"/>
        <v>4.8780487804878048</v>
      </c>
      <c r="J2320" s="7">
        <f t="shared" si="1103"/>
        <v>2.6691210308329496</v>
      </c>
      <c r="K2320" s="7">
        <f t="shared" si="1103"/>
        <v>0.82834790612057074</v>
      </c>
      <c r="L2320" s="7">
        <f t="shared" si="1103"/>
        <v>1.3805798435342844</v>
      </c>
      <c r="M2320" s="7">
        <f t="shared" si="1103"/>
        <v>12.287160607455132</v>
      </c>
      <c r="N2320" s="7">
        <f t="shared" si="1103"/>
        <v>0.36815462494247586</v>
      </c>
      <c r="O2320" s="7">
        <f t="shared" si="1103"/>
        <v>11.596870685687989</v>
      </c>
      <c r="P2320" s="7">
        <f t="shared" si="1103"/>
        <v>61.803957662218131</v>
      </c>
      <c r="Q2320" s="7">
        <f t="shared" si="1103"/>
        <v>100</v>
      </c>
      <c r="R2320"/>
    </row>
    <row r="2321" spans="1:18" ht="14.25" x14ac:dyDescent="0.45">
      <c r="A2321" s="6">
        <v>1105</v>
      </c>
      <c r="B2321" s="4"/>
      <c r="C2321" s="4" t="s">
        <v>10</v>
      </c>
      <c r="D2321" s="4" t="s">
        <v>6</v>
      </c>
      <c r="E2321" s="7">
        <f t="shared" ref="E2321:Q2321" si="1104">E1115/$Q1115*100</f>
        <v>20.212765957446805</v>
      </c>
      <c r="F2321" s="7">
        <f t="shared" si="1104"/>
        <v>12.76595744680851</v>
      </c>
      <c r="G2321" s="7">
        <f t="shared" si="1104"/>
        <v>10.638297872340425</v>
      </c>
      <c r="H2321" s="7">
        <f t="shared" si="1104"/>
        <v>3.1914893617021276</v>
      </c>
      <c r="I2321" s="7">
        <f t="shared" si="1104"/>
        <v>15.957446808510639</v>
      </c>
      <c r="J2321" s="7">
        <f t="shared" si="1104"/>
        <v>20.212765957446805</v>
      </c>
      <c r="K2321" s="7">
        <f t="shared" si="1104"/>
        <v>0</v>
      </c>
      <c r="L2321" s="7">
        <f t="shared" si="1104"/>
        <v>0</v>
      </c>
      <c r="M2321" s="7">
        <f t="shared" si="1104"/>
        <v>7.4468085106382977</v>
      </c>
      <c r="N2321" s="7">
        <f t="shared" si="1104"/>
        <v>0</v>
      </c>
      <c r="O2321" s="7">
        <f t="shared" si="1104"/>
        <v>9.5744680851063837</v>
      </c>
      <c r="P2321" s="7">
        <f t="shared" si="1104"/>
        <v>38.297872340425535</v>
      </c>
      <c r="Q2321" s="7">
        <f t="shared" si="1104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7</v>
      </c>
      <c r="E2322" s="7">
        <f t="shared" ref="E2322:Q2322" si="1105">E1116/$Q1116*100</f>
        <v>34.591194968553459</v>
      </c>
      <c r="F2322" s="7">
        <f t="shared" si="1105"/>
        <v>18.867924528301888</v>
      </c>
      <c r="G2322" s="7">
        <f t="shared" si="1105"/>
        <v>10.062893081761008</v>
      </c>
      <c r="H2322" s="7">
        <f t="shared" si="1105"/>
        <v>2.5157232704402519</v>
      </c>
      <c r="I2322" s="7">
        <f t="shared" si="1105"/>
        <v>23.89937106918239</v>
      </c>
      <c r="J2322" s="7">
        <f t="shared" si="1105"/>
        <v>8.8050314465408803</v>
      </c>
      <c r="K2322" s="7">
        <f t="shared" si="1105"/>
        <v>0</v>
      </c>
      <c r="L2322" s="7">
        <f t="shared" si="1105"/>
        <v>3.7735849056603774</v>
      </c>
      <c r="M2322" s="7">
        <f t="shared" si="1105"/>
        <v>11.949685534591195</v>
      </c>
      <c r="N2322" s="7">
        <f t="shared" si="1105"/>
        <v>1.8867924528301887</v>
      </c>
      <c r="O2322" s="7">
        <f t="shared" si="1105"/>
        <v>19.49685534591195</v>
      </c>
      <c r="P2322" s="7">
        <f t="shared" si="1105"/>
        <v>28.30188679245283</v>
      </c>
      <c r="Q2322" s="7">
        <f t="shared" si="1105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06">E1117/$Q1117*100</f>
        <v>27.66798418972332</v>
      </c>
      <c r="F2323" s="7">
        <f t="shared" si="1106"/>
        <v>13.83399209486166</v>
      </c>
      <c r="G2323" s="7">
        <f t="shared" si="1106"/>
        <v>8.695652173913043</v>
      </c>
      <c r="H2323" s="7">
        <f t="shared" si="1106"/>
        <v>3.1620553359683794</v>
      </c>
      <c r="I2323" s="7">
        <f t="shared" si="1106"/>
        <v>21.343873517786559</v>
      </c>
      <c r="J2323" s="7">
        <f t="shared" si="1106"/>
        <v>13.438735177865613</v>
      </c>
      <c r="K2323" s="7">
        <f t="shared" si="1106"/>
        <v>0</v>
      </c>
      <c r="L2323" s="7">
        <f t="shared" si="1106"/>
        <v>2.766798418972332</v>
      </c>
      <c r="M2323" s="7">
        <f t="shared" si="1106"/>
        <v>11.857707509881422</v>
      </c>
      <c r="N2323" s="7">
        <f t="shared" si="1106"/>
        <v>2.3715415019762842</v>
      </c>
      <c r="O2323" s="7">
        <f t="shared" si="1106"/>
        <v>16.996047430830039</v>
      </c>
      <c r="P2323" s="7">
        <f t="shared" si="1106"/>
        <v>33.201581027667984</v>
      </c>
      <c r="Q2323" s="7">
        <f t="shared" si="1106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6</v>
      </c>
      <c r="E2324" s="7">
        <f t="shared" ref="E2324:Q2324" si="1107">E1118/$Q1118*100</f>
        <v>7.9475982532751095</v>
      </c>
      <c r="F2324" s="7">
        <f t="shared" si="1107"/>
        <v>8.4716157205240172</v>
      </c>
      <c r="G2324" s="7">
        <f t="shared" si="1107"/>
        <v>3.0567685589519651</v>
      </c>
      <c r="H2324" s="7">
        <f t="shared" si="1107"/>
        <v>0.26200873362445415</v>
      </c>
      <c r="I2324" s="7">
        <f t="shared" si="1107"/>
        <v>5.8515283842794759</v>
      </c>
      <c r="J2324" s="7">
        <f t="shared" si="1107"/>
        <v>4.6288209606986905</v>
      </c>
      <c r="K2324" s="7">
        <f t="shared" si="1107"/>
        <v>1.3100436681222707</v>
      </c>
      <c r="L2324" s="7">
        <f t="shared" si="1107"/>
        <v>1.3973799126637554</v>
      </c>
      <c r="M2324" s="7">
        <f t="shared" si="1107"/>
        <v>8.8209606986899551</v>
      </c>
      <c r="N2324" s="7">
        <f t="shared" si="1107"/>
        <v>1.0480349344978166</v>
      </c>
      <c r="O2324" s="7">
        <f t="shared" si="1107"/>
        <v>8.9956331877729259</v>
      </c>
      <c r="P2324" s="7">
        <f t="shared" si="1107"/>
        <v>65.240174672489076</v>
      </c>
      <c r="Q2324" s="7">
        <f t="shared" si="1107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7</v>
      </c>
      <c r="E2325" s="7">
        <f t="shared" ref="E2325:Q2325" si="1108">E1119/$Q1119*100</f>
        <v>11.274182788525684</v>
      </c>
      <c r="F2325" s="7">
        <f t="shared" si="1108"/>
        <v>11.474316210807205</v>
      </c>
      <c r="G2325" s="7">
        <f t="shared" si="1108"/>
        <v>4.4696464309539694</v>
      </c>
      <c r="H2325" s="7">
        <f t="shared" si="1108"/>
        <v>0.53368912608405594</v>
      </c>
      <c r="I2325" s="7">
        <f t="shared" si="1108"/>
        <v>6.2041360907271512</v>
      </c>
      <c r="J2325" s="7">
        <f t="shared" si="1108"/>
        <v>2.6017344896597732</v>
      </c>
      <c r="K2325" s="7">
        <f t="shared" si="1108"/>
        <v>0.66711140760507004</v>
      </c>
      <c r="L2325" s="7">
        <f t="shared" si="1108"/>
        <v>1.3342228152101401</v>
      </c>
      <c r="M2325" s="7">
        <f t="shared" si="1108"/>
        <v>13.475650433622416</v>
      </c>
      <c r="N2325" s="7">
        <f t="shared" si="1108"/>
        <v>0.73382254836557703</v>
      </c>
      <c r="O2325" s="7">
        <f t="shared" si="1108"/>
        <v>12.941961307538358</v>
      </c>
      <c r="P2325" s="7">
        <f t="shared" si="1108"/>
        <v>58.43895930620414</v>
      </c>
      <c r="Q2325" s="7">
        <f t="shared" si="1108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09">E1120/$Q1120*100</f>
        <v>10.143830431491295</v>
      </c>
      <c r="F2326" s="7">
        <f t="shared" si="1109"/>
        <v>10.219530658591976</v>
      </c>
      <c r="G2326" s="7">
        <f t="shared" si="1109"/>
        <v>3.7093111279333839</v>
      </c>
      <c r="H2326" s="7">
        <f t="shared" si="1109"/>
        <v>0.41635124905374721</v>
      </c>
      <c r="I2326" s="7">
        <f t="shared" si="1109"/>
        <v>5.9803179409538227</v>
      </c>
      <c r="J2326" s="7">
        <f t="shared" si="1109"/>
        <v>3.4065102195306585</v>
      </c>
      <c r="K2326" s="7">
        <f t="shared" si="1109"/>
        <v>0.94625283875851629</v>
      </c>
      <c r="L2326" s="7">
        <f t="shared" si="1109"/>
        <v>1.3626040878122634</v>
      </c>
      <c r="M2326" s="7">
        <f t="shared" si="1109"/>
        <v>11.544284632853898</v>
      </c>
      <c r="N2326" s="7">
        <f t="shared" si="1109"/>
        <v>0.64345193035579107</v>
      </c>
      <c r="O2326" s="7">
        <f t="shared" si="1109"/>
        <v>11.165783497350493</v>
      </c>
      <c r="P2326" s="7">
        <f t="shared" si="1109"/>
        <v>61.506434519303554</v>
      </c>
      <c r="Q2326" s="7">
        <f t="shared" si="1109"/>
        <v>100</v>
      </c>
      <c r="R2326"/>
    </row>
    <row r="2327" spans="1:18" ht="14.25" x14ac:dyDescent="0.45">
      <c r="A2327" s="6">
        <v>1111</v>
      </c>
      <c r="B2327" s="4" t="s">
        <v>124</v>
      </c>
      <c r="C2327" s="4" t="s">
        <v>5</v>
      </c>
      <c r="D2327" s="4" t="s">
        <v>6</v>
      </c>
      <c r="E2327" s="7">
        <f t="shared" ref="E2327:Q2327" si="1110">E1121/$Q1121*100</f>
        <v>0</v>
      </c>
      <c r="F2327" s="7">
        <f t="shared" si="1110"/>
        <v>10.185185185185185</v>
      </c>
      <c r="G2327" s="7">
        <f t="shared" si="1110"/>
        <v>0</v>
      </c>
      <c r="H2327" s="7">
        <f t="shared" si="1110"/>
        <v>0</v>
      </c>
      <c r="I2327" s="7">
        <f t="shared" si="1110"/>
        <v>0</v>
      </c>
      <c r="J2327" s="7">
        <f t="shared" si="1110"/>
        <v>0</v>
      </c>
      <c r="K2327" s="7">
        <f t="shared" si="1110"/>
        <v>0</v>
      </c>
      <c r="L2327" s="7">
        <f t="shared" si="1110"/>
        <v>0</v>
      </c>
      <c r="M2327" s="7">
        <f t="shared" si="1110"/>
        <v>0</v>
      </c>
      <c r="N2327" s="7">
        <f t="shared" si="1110"/>
        <v>0</v>
      </c>
      <c r="O2327" s="7">
        <f t="shared" si="1110"/>
        <v>3.7037037037037033</v>
      </c>
      <c r="P2327" s="7">
        <f t="shared" si="1110"/>
        <v>82.407407407407405</v>
      </c>
      <c r="Q2327" s="7">
        <f t="shared" si="1110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7</v>
      </c>
      <c r="E2328" s="7">
        <f t="shared" ref="E2328:Q2328" si="1111">E1122/$Q1122*100</f>
        <v>0</v>
      </c>
      <c r="F2328" s="7">
        <f t="shared" si="1111"/>
        <v>5.7142857142857144</v>
      </c>
      <c r="G2328" s="7">
        <f t="shared" si="1111"/>
        <v>0</v>
      </c>
      <c r="H2328" s="7">
        <f t="shared" si="1111"/>
        <v>0</v>
      </c>
      <c r="I2328" s="7">
        <f t="shared" si="1111"/>
        <v>0</v>
      </c>
      <c r="J2328" s="7">
        <f t="shared" si="1111"/>
        <v>0</v>
      </c>
      <c r="K2328" s="7">
        <f t="shared" si="1111"/>
        <v>0</v>
      </c>
      <c r="L2328" s="7">
        <f t="shared" si="1111"/>
        <v>0</v>
      </c>
      <c r="M2328" s="7">
        <f t="shared" si="1111"/>
        <v>4.2857142857142856</v>
      </c>
      <c r="N2328" s="7">
        <f t="shared" si="1111"/>
        <v>0</v>
      </c>
      <c r="O2328" s="7">
        <f t="shared" si="1111"/>
        <v>0</v>
      </c>
      <c r="P2328" s="7">
        <f t="shared" si="1111"/>
        <v>94.285714285714278</v>
      </c>
      <c r="Q2328" s="7">
        <f t="shared" si="1111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12">E1123/$Q1123*100</f>
        <v>0</v>
      </c>
      <c r="F2329" s="7">
        <f t="shared" si="1112"/>
        <v>6.666666666666667</v>
      </c>
      <c r="G2329" s="7">
        <f t="shared" si="1112"/>
        <v>0</v>
      </c>
      <c r="H2329" s="7">
        <f t="shared" si="1112"/>
        <v>0</v>
      </c>
      <c r="I2329" s="7">
        <f t="shared" si="1112"/>
        <v>0</v>
      </c>
      <c r="J2329" s="7">
        <f t="shared" si="1112"/>
        <v>0</v>
      </c>
      <c r="K2329" s="7">
        <f t="shared" si="1112"/>
        <v>0</v>
      </c>
      <c r="L2329" s="7">
        <f t="shared" si="1112"/>
        <v>0</v>
      </c>
      <c r="M2329" s="7">
        <f t="shared" si="1112"/>
        <v>1.6666666666666667</v>
      </c>
      <c r="N2329" s="7">
        <f t="shared" si="1112"/>
        <v>0</v>
      </c>
      <c r="O2329" s="7">
        <f t="shared" si="1112"/>
        <v>3.3333333333333335</v>
      </c>
      <c r="P2329" s="7">
        <f t="shared" si="1112"/>
        <v>85</v>
      </c>
      <c r="Q2329" s="7">
        <f t="shared" si="1112"/>
        <v>100</v>
      </c>
      <c r="R2329"/>
    </row>
    <row r="2330" spans="1:18" ht="14.25" x14ac:dyDescent="0.45">
      <c r="A2330" s="6">
        <v>1114</v>
      </c>
      <c r="B2330" s="4"/>
      <c r="C2330" s="4" t="s">
        <v>8</v>
      </c>
      <c r="D2330" s="4" t="s">
        <v>6</v>
      </c>
      <c r="E2330" s="7">
        <f t="shared" ref="E2330:Q2330" si="1113">E1124/$Q1124*100</f>
        <v>0</v>
      </c>
      <c r="F2330" s="7">
        <f t="shared" si="1113"/>
        <v>4.3010752688172049</v>
      </c>
      <c r="G2330" s="7">
        <f t="shared" si="1113"/>
        <v>0</v>
      </c>
      <c r="H2330" s="7">
        <f t="shared" si="1113"/>
        <v>0</v>
      </c>
      <c r="I2330" s="7">
        <f t="shared" si="1113"/>
        <v>0</v>
      </c>
      <c r="J2330" s="7">
        <f t="shared" si="1113"/>
        <v>0</v>
      </c>
      <c r="K2330" s="7">
        <f t="shared" si="1113"/>
        <v>0</v>
      </c>
      <c r="L2330" s="7">
        <f t="shared" si="1113"/>
        <v>0</v>
      </c>
      <c r="M2330" s="7">
        <f t="shared" si="1113"/>
        <v>3.225806451612903</v>
      </c>
      <c r="N2330" s="7">
        <f t="shared" si="1113"/>
        <v>0</v>
      </c>
      <c r="O2330" s="7">
        <f t="shared" si="1113"/>
        <v>4.3010752688172049</v>
      </c>
      <c r="P2330" s="7">
        <f t="shared" si="1113"/>
        <v>89.247311827956992</v>
      </c>
      <c r="Q2330" s="7">
        <f t="shared" si="1113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7</v>
      </c>
      <c r="E2331" s="7">
        <f t="shared" ref="E2331:Q2331" si="1114">E1125/$Q1125*100</f>
        <v>0</v>
      </c>
      <c r="F2331" s="7">
        <f t="shared" si="1114"/>
        <v>9.1743119266055047</v>
      </c>
      <c r="G2331" s="7">
        <f t="shared" si="1114"/>
        <v>0</v>
      </c>
      <c r="H2331" s="7">
        <f t="shared" si="1114"/>
        <v>0</v>
      </c>
      <c r="I2331" s="7">
        <f t="shared" si="1114"/>
        <v>0</v>
      </c>
      <c r="J2331" s="7">
        <f t="shared" si="1114"/>
        <v>0</v>
      </c>
      <c r="K2331" s="7">
        <f t="shared" si="1114"/>
        <v>0</v>
      </c>
      <c r="L2331" s="7">
        <f t="shared" si="1114"/>
        <v>0</v>
      </c>
      <c r="M2331" s="7">
        <f t="shared" si="1114"/>
        <v>22.935779816513762</v>
      </c>
      <c r="N2331" s="7">
        <f t="shared" si="1114"/>
        <v>0</v>
      </c>
      <c r="O2331" s="7">
        <f t="shared" si="1114"/>
        <v>11.009174311926607</v>
      </c>
      <c r="P2331" s="7">
        <f t="shared" si="1114"/>
        <v>64.22018348623854</v>
      </c>
      <c r="Q2331" s="7">
        <f t="shared" si="1114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15">E1126/$Q1126*100</f>
        <v>0</v>
      </c>
      <c r="F2332" s="7">
        <f t="shared" si="1115"/>
        <v>5.9405940594059405</v>
      </c>
      <c r="G2332" s="7">
        <f t="shared" si="1115"/>
        <v>0</v>
      </c>
      <c r="H2332" s="7">
        <f t="shared" si="1115"/>
        <v>0</v>
      </c>
      <c r="I2332" s="7">
        <f t="shared" si="1115"/>
        <v>0</v>
      </c>
      <c r="J2332" s="7">
        <f t="shared" si="1115"/>
        <v>0</v>
      </c>
      <c r="K2332" s="7">
        <f t="shared" si="1115"/>
        <v>0</v>
      </c>
      <c r="L2332" s="7">
        <f t="shared" si="1115"/>
        <v>0</v>
      </c>
      <c r="M2332" s="7">
        <f t="shared" si="1115"/>
        <v>13.861386138613863</v>
      </c>
      <c r="N2332" s="7">
        <f t="shared" si="1115"/>
        <v>0</v>
      </c>
      <c r="O2332" s="7">
        <f t="shared" si="1115"/>
        <v>6.9306930693069315</v>
      </c>
      <c r="P2332" s="7">
        <f t="shared" si="1115"/>
        <v>73.762376237623755</v>
      </c>
      <c r="Q2332" s="7">
        <f t="shared" si="1115"/>
        <v>100</v>
      </c>
      <c r="R2332"/>
    </row>
    <row r="2333" spans="1:18" ht="14.25" x14ac:dyDescent="0.45">
      <c r="A2333" s="6">
        <v>1117</v>
      </c>
      <c r="B2333" s="4"/>
      <c r="C2333" s="4" t="s">
        <v>9</v>
      </c>
      <c r="D2333" s="4" t="s">
        <v>6</v>
      </c>
      <c r="E2333" s="7">
        <f t="shared" ref="E2333:Q2333" si="1116">E1127/$Q1127*100</f>
        <v>3.0129124820659969</v>
      </c>
      <c r="F2333" s="7">
        <f t="shared" si="1116"/>
        <v>5.1649928263988523</v>
      </c>
      <c r="G2333" s="7">
        <f t="shared" si="1116"/>
        <v>2.7259684361549499</v>
      </c>
      <c r="H2333" s="7">
        <f t="shared" si="1116"/>
        <v>0</v>
      </c>
      <c r="I2333" s="7">
        <f t="shared" si="1116"/>
        <v>3.1563845050215207</v>
      </c>
      <c r="J2333" s="7">
        <f t="shared" si="1116"/>
        <v>2.4390243902439024</v>
      </c>
      <c r="K2333" s="7">
        <f t="shared" si="1116"/>
        <v>0</v>
      </c>
      <c r="L2333" s="7">
        <f t="shared" si="1116"/>
        <v>1.1477761836441895</v>
      </c>
      <c r="M2333" s="7">
        <f t="shared" si="1116"/>
        <v>5.4519368723098998</v>
      </c>
      <c r="N2333" s="7">
        <f t="shared" si="1116"/>
        <v>0.71736011477761841</v>
      </c>
      <c r="O2333" s="7">
        <f t="shared" si="1116"/>
        <v>4.734576757532281</v>
      </c>
      <c r="P2333" s="7">
        <f t="shared" si="1116"/>
        <v>79.053084648493538</v>
      </c>
      <c r="Q2333" s="7">
        <f t="shared" si="1116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7</v>
      </c>
      <c r="E2334" s="7">
        <f t="shared" ref="E2334:Q2334" si="1117">E1128/$Q1128*100</f>
        <v>5.4545454545454541</v>
      </c>
      <c r="F2334" s="7">
        <f t="shared" si="1117"/>
        <v>5.4545454545454541</v>
      </c>
      <c r="G2334" s="7">
        <f t="shared" si="1117"/>
        <v>2.2377622377622379</v>
      </c>
      <c r="H2334" s="7">
        <f t="shared" si="1117"/>
        <v>0</v>
      </c>
      <c r="I2334" s="7">
        <f t="shared" si="1117"/>
        <v>0.69930069930069927</v>
      </c>
      <c r="J2334" s="7">
        <f t="shared" si="1117"/>
        <v>0.55944055944055948</v>
      </c>
      <c r="K2334" s="7">
        <f t="shared" si="1117"/>
        <v>0</v>
      </c>
      <c r="L2334" s="7">
        <f t="shared" si="1117"/>
        <v>0.55944055944055948</v>
      </c>
      <c r="M2334" s="7">
        <f t="shared" si="1117"/>
        <v>10.76923076923077</v>
      </c>
      <c r="N2334" s="7">
        <f t="shared" si="1117"/>
        <v>0</v>
      </c>
      <c r="O2334" s="7">
        <f t="shared" si="1117"/>
        <v>6.9930069930069934</v>
      </c>
      <c r="P2334" s="7">
        <f t="shared" si="1117"/>
        <v>74.12587412587412</v>
      </c>
      <c r="Q2334" s="7">
        <f t="shared" si="1117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18">E1129/$Q1129*100</f>
        <v>4.3323863636363642</v>
      </c>
      <c r="F2335" s="7">
        <f t="shared" si="1118"/>
        <v>5.2556818181818183</v>
      </c>
      <c r="G2335" s="7">
        <f t="shared" si="1118"/>
        <v>2.2727272727272729</v>
      </c>
      <c r="H2335" s="7">
        <f t="shared" si="1118"/>
        <v>0</v>
      </c>
      <c r="I2335" s="7">
        <f t="shared" si="1118"/>
        <v>1.9886363636363635</v>
      </c>
      <c r="J2335" s="7">
        <f t="shared" si="1118"/>
        <v>1.4204545454545454</v>
      </c>
      <c r="K2335" s="7">
        <f t="shared" si="1118"/>
        <v>0.2130681818181818</v>
      </c>
      <c r="L2335" s="7">
        <f t="shared" si="1118"/>
        <v>0.56818181818181823</v>
      </c>
      <c r="M2335" s="7">
        <f t="shared" si="1118"/>
        <v>8.59375</v>
      </c>
      <c r="N2335" s="7">
        <f t="shared" si="1118"/>
        <v>0</v>
      </c>
      <c r="O2335" s="7">
        <f t="shared" si="1118"/>
        <v>5.8238636363636358</v>
      </c>
      <c r="P2335" s="7">
        <f t="shared" si="1118"/>
        <v>76.775568181818173</v>
      </c>
      <c r="Q2335" s="7">
        <f t="shared" si="1118"/>
        <v>100</v>
      </c>
      <c r="R2335"/>
    </row>
    <row r="2336" spans="1:18" ht="14.25" x14ac:dyDescent="0.45">
      <c r="A2336" s="6">
        <v>1120</v>
      </c>
      <c r="B2336" s="4"/>
      <c r="C2336" s="4" t="s">
        <v>10</v>
      </c>
      <c r="D2336" s="4" t="s">
        <v>6</v>
      </c>
      <c r="E2336" s="7">
        <f t="shared" ref="E2336:Q2336" si="1119">E1130/$Q1130*100</f>
        <v>14.392059553349876</v>
      </c>
      <c r="F2336" s="7">
        <f t="shared" si="1119"/>
        <v>3.7220843672456572</v>
      </c>
      <c r="G2336" s="7">
        <f t="shared" si="1119"/>
        <v>10.173697270471465</v>
      </c>
      <c r="H2336" s="7">
        <f t="shared" si="1119"/>
        <v>3.4739454094292808</v>
      </c>
      <c r="I2336" s="7">
        <f t="shared" si="1119"/>
        <v>11.662531017369728</v>
      </c>
      <c r="J2336" s="7">
        <f t="shared" si="1119"/>
        <v>16.873449131513649</v>
      </c>
      <c r="K2336" s="7">
        <f t="shared" si="1119"/>
        <v>2.2332506203473943</v>
      </c>
      <c r="L2336" s="7">
        <f t="shared" si="1119"/>
        <v>2.9776674937965262</v>
      </c>
      <c r="M2336" s="7">
        <f t="shared" si="1119"/>
        <v>3.9702233250620349</v>
      </c>
      <c r="N2336" s="7">
        <f t="shared" si="1119"/>
        <v>2.7295285359801489</v>
      </c>
      <c r="O2336" s="7">
        <f t="shared" si="1119"/>
        <v>11.41439205955335</v>
      </c>
      <c r="P2336" s="7">
        <f t="shared" si="1119"/>
        <v>46.650124069478913</v>
      </c>
      <c r="Q2336" s="7">
        <f t="shared" si="1119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7</v>
      </c>
      <c r="E2337" s="7">
        <f t="shared" ref="E2337:Q2337" si="1120">E1131/$Q1131*100</f>
        <v>26.168224299065418</v>
      </c>
      <c r="F2337" s="7">
        <f t="shared" si="1120"/>
        <v>6.5420560747663545</v>
      </c>
      <c r="G2337" s="7">
        <f t="shared" si="1120"/>
        <v>9.3457943925233646</v>
      </c>
      <c r="H2337" s="7">
        <f t="shared" si="1120"/>
        <v>6.8535825545171329</v>
      </c>
      <c r="I2337" s="7">
        <f t="shared" si="1120"/>
        <v>10.59190031152648</v>
      </c>
      <c r="J2337" s="7">
        <f t="shared" si="1120"/>
        <v>10.903426791277258</v>
      </c>
      <c r="K2337" s="7">
        <f t="shared" si="1120"/>
        <v>1.2461059190031152</v>
      </c>
      <c r="L2337" s="7">
        <f t="shared" si="1120"/>
        <v>2.4922118380062304</v>
      </c>
      <c r="M2337" s="7">
        <f t="shared" si="1120"/>
        <v>7.4766355140186906</v>
      </c>
      <c r="N2337" s="7">
        <f t="shared" si="1120"/>
        <v>4.0498442367601246</v>
      </c>
      <c r="O2337" s="7">
        <f t="shared" si="1120"/>
        <v>14.953271028037381</v>
      </c>
      <c r="P2337" s="7">
        <f t="shared" si="1120"/>
        <v>42.056074766355138</v>
      </c>
      <c r="Q2337" s="7">
        <f t="shared" si="1120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21">E1132/$Q1132*100</f>
        <v>19.667590027700832</v>
      </c>
      <c r="F2338" s="7">
        <f t="shared" si="1121"/>
        <v>4.986149584487535</v>
      </c>
      <c r="G2338" s="7">
        <f t="shared" si="1121"/>
        <v>10.110803324099724</v>
      </c>
      <c r="H2338" s="7">
        <f t="shared" si="1121"/>
        <v>4.986149584487535</v>
      </c>
      <c r="I2338" s="7">
        <f t="shared" si="1121"/>
        <v>10.803324099722991</v>
      </c>
      <c r="J2338" s="7">
        <f t="shared" si="1121"/>
        <v>13.988919667590027</v>
      </c>
      <c r="K2338" s="7">
        <f t="shared" si="1121"/>
        <v>1.8005540166204987</v>
      </c>
      <c r="L2338" s="7">
        <f t="shared" si="1121"/>
        <v>2.9085872576177287</v>
      </c>
      <c r="M2338" s="7">
        <f t="shared" si="1121"/>
        <v>5.5401662049861491</v>
      </c>
      <c r="N2338" s="7">
        <f t="shared" si="1121"/>
        <v>4.1551246537396125</v>
      </c>
      <c r="O2338" s="7">
        <f t="shared" si="1121"/>
        <v>12.742382271468145</v>
      </c>
      <c r="P2338" s="7">
        <f t="shared" si="1121"/>
        <v>44.736842105263158</v>
      </c>
      <c r="Q2338" s="7">
        <f t="shared" si="1121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6</v>
      </c>
      <c r="E2339" s="7">
        <f t="shared" ref="E2339:Q2339" si="1122">E1133/$Q1133*100</f>
        <v>6.0909791827293756</v>
      </c>
      <c r="F2339" s="7">
        <f t="shared" si="1122"/>
        <v>4.548959136468774</v>
      </c>
      <c r="G2339" s="7">
        <f t="shared" si="1122"/>
        <v>4.3176561295296834</v>
      </c>
      <c r="H2339" s="7">
        <f t="shared" si="1122"/>
        <v>1.0794140323824208</v>
      </c>
      <c r="I2339" s="7">
        <f t="shared" si="1122"/>
        <v>5.1657671549730146</v>
      </c>
      <c r="J2339" s="7">
        <f t="shared" si="1122"/>
        <v>6.6306861989205865</v>
      </c>
      <c r="K2339" s="7">
        <f t="shared" si="1122"/>
        <v>0.77101002313030076</v>
      </c>
      <c r="L2339" s="7">
        <f t="shared" si="1122"/>
        <v>1.5420200462606015</v>
      </c>
      <c r="M2339" s="7">
        <f t="shared" si="1122"/>
        <v>4.3176561295296834</v>
      </c>
      <c r="N2339" s="7">
        <f t="shared" si="1122"/>
        <v>1.5420200462606015</v>
      </c>
      <c r="O2339" s="7">
        <f t="shared" si="1122"/>
        <v>6.4764841942945255</v>
      </c>
      <c r="P2339" s="7">
        <f t="shared" si="1122"/>
        <v>70.470316114109494</v>
      </c>
      <c r="Q2339" s="7">
        <f t="shared" si="1122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7</v>
      </c>
      <c r="E2340" s="7">
        <f t="shared" ref="E2340:Q2340" si="1123">E1134/$Q1134*100</f>
        <v>10.378912685337728</v>
      </c>
      <c r="F2340" s="7">
        <f t="shared" si="1123"/>
        <v>5.930807248764415</v>
      </c>
      <c r="G2340" s="7">
        <f t="shared" si="1123"/>
        <v>4.1186161449752881</v>
      </c>
      <c r="H2340" s="7">
        <f t="shared" si="1123"/>
        <v>1.8121911037891267</v>
      </c>
      <c r="I2340" s="7">
        <f t="shared" si="1123"/>
        <v>3.2125205930807246</v>
      </c>
      <c r="J2340" s="7">
        <f t="shared" si="1123"/>
        <v>3.0477759472817132</v>
      </c>
      <c r="K2340" s="7">
        <f t="shared" si="1123"/>
        <v>0.74135090609555188</v>
      </c>
      <c r="L2340" s="7">
        <f t="shared" si="1123"/>
        <v>1.2355848434925865</v>
      </c>
      <c r="M2340" s="7">
        <f t="shared" si="1123"/>
        <v>10.790774299835256</v>
      </c>
      <c r="N2340" s="7">
        <f t="shared" si="1123"/>
        <v>1.5650741350906094</v>
      </c>
      <c r="O2340" s="7">
        <f t="shared" si="1123"/>
        <v>9.3080724876441518</v>
      </c>
      <c r="P2340" s="7">
        <f t="shared" si="1123"/>
        <v>65.403624382207582</v>
      </c>
      <c r="Q2340" s="7">
        <f t="shared" si="1123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24">E1135/$Q1135*100</f>
        <v>8.051016341171783</v>
      </c>
      <c r="F2341" s="7">
        <f t="shared" si="1124"/>
        <v>5.3407732164208843</v>
      </c>
      <c r="G2341" s="7">
        <f t="shared" si="1124"/>
        <v>4.3842168194499802</v>
      </c>
      <c r="H2341" s="7">
        <f t="shared" si="1124"/>
        <v>1.2355520127540853</v>
      </c>
      <c r="I2341" s="7">
        <f t="shared" si="1124"/>
        <v>4.3045037863690707</v>
      </c>
      <c r="J2341" s="7">
        <f t="shared" si="1124"/>
        <v>5.0219210840972499</v>
      </c>
      <c r="K2341" s="7">
        <f t="shared" si="1124"/>
        <v>0.5579912315663611</v>
      </c>
      <c r="L2341" s="7">
        <f t="shared" si="1124"/>
        <v>1.3949780789159028</v>
      </c>
      <c r="M2341" s="7">
        <f t="shared" si="1124"/>
        <v>7.493025109605421</v>
      </c>
      <c r="N2341" s="7">
        <f t="shared" si="1124"/>
        <v>1.1558389796731765</v>
      </c>
      <c r="O2341" s="7">
        <f t="shared" si="1124"/>
        <v>7.8118772419290554</v>
      </c>
      <c r="P2341" s="7">
        <f t="shared" si="1124"/>
        <v>68.194499800717409</v>
      </c>
      <c r="Q2341" s="7">
        <f t="shared" si="1124"/>
        <v>100</v>
      </c>
      <c r="R2341"/>
    </row>
    <row r="2342" spans="1:18" ht="14.25" x14ac:dyDescent="0.45">
      <c r="A2342" s="6">
        <v>1126</v>
      </c>
      <c r="B2342" s="4" t="s">
        <v>125</v>
      </c>
      <c r="C2342" s="4" t="s">
        <v>5</v>
      </c>
      <c r="D2342" s="4" t="s">
        <v>6</v>
      </c>
      <c r="E2342" s="7">
        <f t="shared" ref="E2342:Q2342" si="1125">E1136/$Q1136*100</f>
        <v>0</v>
      </c>
      <c r="F2342" s="7">
        <f t="shared" si="1125"/>
        <v>9.4594594594594597</v>
      </c>
      <c r="G2342" s="7">
        <f t="shared" si="1125"/>
        <v>0</v>
      </c>
      <c r="H2342" s="7">
        <f t="shared" si="1125"/>
        <v>0</v>
      </c>
      <c r="I2342" s="7">
        <f t="shared" si="1125"/>
        <v>0</v>
      </c>
      <c r="J2342" s="7">
        <f t="shared" si="1125"/>
        <v>0</v>
      </c>
      <c r="K2342" s="7">
        <f t="shared" si="1125"/>
        <v>0</v>
      </c>
      <c r="L2342" s="7">
        <f t="shared" si="1125"/>
        <v>0</v>
      </c>
      <c r="M2342" s="7">
        <f t="shared" si="1125"/>
        <v>0</v>
      </c>
      <c r="N2342" s="7">
        <f t="shared" si="1125"/>
        <v>0</v>
      </c>
      <c r="O2342" s="7">
        <f t="shared" si="1125"/>
        <v>4.0540540540540544</v>
      </c>
      <c r="P2342" s="7">
        <f t="shared" si="1125"/>
        <v>83.78378378378379</v>
      </c>
      <c r="Q2342" s="7">
        <f t="shared" si="1125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7</v>
      </c>
      <c r="E2343" s="7">
        <f t="shared" ref="E2343:Q2343" si="1126">E1137/$Q1137*100</f>
        <v>0</v>
      </c>
      <c r="F2343" s="7">
        <f t="shared" si="1126"/>
        <v>7.3529411764705888</v>
      </c>
      <c r="G2343" s="7">
        <f t="shared" si="1126"/>
        <v>0</v>
      </c>
      <c r="H2343" s="7">
        <f t="shared" si="1126"/>
        <v>0</v>
      </c>
      <c r="I2343" s="7">
        <f t="shared" si="1126"/>
        <v>0</v>
      </c>
      <c r="J2343" s="7">
        <f t="shared" si="1126"/>
        <v>0</v>
      </c>
      <c r="K2343" s="7">
        <f t="shared" si="1126"/>
        <v>0</v>
      </c>
      <c r="L2343" s="7">
        <f t="shared" si="1126"/>
        <v>0</v>
      </c>
      <c r="M2343" s="7">
        <f t="shared" si="1126"/>
        <v>0</v>
      </c>
      <c r="N2343" s="7">
        <f t="shared" si="1126"/>
        <v>0</v>
      </c>
      <c r="O2343" s="7">
        <f t="shared" si="1126"/>
        <v>4.4117647058823533</v>
      </c>
      <c r="P2343" s="7">
        <f t="shared" si="1126"/>
        <v>89.705882352941174</v>
      </c>
      <c r="Q2343" s="7">
        <f t="shared" si="1126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27">E1138/$Q1138*100</f>
        <v>0</v>
      </c>
      <c r="F2344" s="7">
        <f t="shared" si="1127"/>
        <v>5.755395683453238</v>
      </c>
      <c r="G2344" s="7">
        <f t="shared" si="1127"/>
        <v>0</v>
      </c>
      <c r="H2344" s="7">
        <f t="shared" si="1127"/>
        <v>0</v>
      </c>
      <c r="I2344" s="7">
        <f t="shared" si="1127"/>
        <v>0</v>
      </c>
      <c r="J2344" s="7">
        <f t="shared" si="1127"/>
        <v>0</v>
      </c>
      <c r="K2344" s="7">
        <f t="shared" si="1127"/>
        <v>0</v>
      </c>
      <c r="L2344" s="7">
        <f t="shared" si="1127"/>
        <v>0</v>
      </c>
      <c r="M2344" s="7">
        <f t="shared" si="1127"/>
        <v>0</v>
      </c>
      <c r="N2344" s="7">
        <f t="shared" si="1127"/>
        <v>0</v>
      </c>
      <c r="O2344" s="7">
        <f t="shared" si="1127"/>
        <v>2.1582733812949639</v>
      </c>
      <c r="P2344" s="7">
        <f t="shared" si="1127"/>
        <v>89.928057553956833</v>
      </c>
      <c r="Q2344" s="7">
        <f t="shared" si="1127"/>
        <v>100</v>
      </c>
      <c r="R2344"/>
    </row>
    <row r="2345" spans="1:18" ht="14.25" x14ac:dyDescent="0.45">
      <c r="A2345" s="6">
        <v>1129</v>
      </c>
      <c r="B2345" s="4"/>
      <c r="C2345" s="4" t="s">
        <v>8</v>
      </c>
      <c r="D2345" s="4" t="s">
        <v>6</v>
      </c>
      <c r="E2345" s="7">
        <f t="shared" ref="E2345:Q2345" si="1128">E1139/$Q1139*100</f>
        <v>0</v>
      </c>
      <c r="F2345" s="7">
        <f t="shared" si="1128"/>
        <v>6.140350877192982</v>
      </c>
      <c r="G2345" s="7">
        <f t="shared" si="1128"/>
        <v>0</v>
      </c>
      <c r="H2345" s="7">
        <f t="shared" si="1128"/>
        <v>0</v>
      </c>
      <c r="I2345" s="7">
        <f t="shared" si="1128"/>
        <v>0</v>
      </c>
      <c r="J2345" s="7">
        <f t="shared" si="1128"/>
        <v>0</v>
      </c>
      <c r="K2345" s="7">
        <f t="shared" si="1128"/>
        <v>0</v>
      </c>
      <c r="L2345" s="7">
        <f t="shared" si="1128"/>
        <v>0</v>
      </c>
      <c r="M2345" s="7">
        <f t="shared" si="1128"/>
        <v>3.5087719298245612</v>
      </c>
      <c r="N2345" s="7">
        <f t="shared" si="1128"/>
        <v>0</v>
      </c>
      <c r="O2345" s="7">
        <f t="shared" si="1128"/>
        <v>2.6315789473684208</v>
      </c>
      <c r="P2345" s="7">
        <f t="shared" si="1128"/>
        <v>91.228070175438589</v>
      </c>
      <c r="Q2345" s="7">
        <f t="shared" si="1128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7</v>
      </c>
      <c r="E2346" s="7">
        <f t="shared" ref="E2346:Q2346" si="1129">E1140/$Q1140*100</f>
        <v>0</v>
      </c>
      <c r="F2346" s="7">
        <f t="shared" si="1129"/>
        <v>0</v>
      </c>
      <c r="G2346" s="7">
        <f t="shared" si="1129"/>
        <v>0</v>
      </c>
      <c r="H2346" s="7">
        <f t="shared" si="1129"/>
        <v>0</v>
      </c>
      <c r="I2346" s="7">
        <f t="shared" si="1129"/>
        <v>0</v>
      </c>
      <c r="J2346" s="7">
        <f t="shared" si="1129"/>
        <v>0</v>
      </c>
      <c r="K2346" s="7">
        <f t="shared" si="1129"/>
        <v>0</v>
      </c>
      <c r="L2346" s="7">
        <f t="shared" si="1129"/>
        <v>0</v>
      </c>
      <c r="M2346" s="7">
        <f t="shared" si="1129"/>
        <v>0</v>
      </c>
      <c r="N2346" s="7">
        <f t="shared" si="1129"/>
        <v>0</v>
      </c>
      <c r="O2346" s="7">
        <f t="shared" si="1129"/>
        <v>4.0816326530612246</v>
      </c>
      <c r="P2346" s="7">
        <f t="shared" si="1129"/>
        <v>92.517006802721085</v>
      </c>
      <c r="Q2346" s="7">
        <f t="shared" si="1129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30">E1141/$Q1141*100</f>
        <v>0</v>
      </c>
      <c r="F2347" s="7">
        <f t="shared" si="1130"/>
        <v>1.953125</v>
      </c>
      <c r="G2347" s="7">
        <f t="shared" si="1130"/>
        <v>0</v>
      </c>
      <c r="H2347" s="7">
        <f t="shared" si="1130"/>
        <v>0</v>
      </c>
      <c r="I2347" s="7">
        <f t="shared" si="1130"/>
        <v>0</v>
      </c>
      <c r="J2347" s="7">
        <f t="shared" si="1130"/>
        <v>0</v>
      </c>
      <c r="K2347" s="7">
        <f t="shared" si="1130"/>
        <v>0</v>
      </c>
      <c r="L2347" s="7">
        <f t="shared" si="1130"/>
        <v>0</v>
      </c>
      <c r="M2347" s="7">
        <f t="shared" si="1130"/>
        <v>1.5625</v>
      </c>
      <c r="N2347" s="7">
        <f t="shared" si="1130"/>
        <v>0</v>
      </c>
      <c r="O2347" s="7">
        <f t="shared" si="1130"/>
        <v>3.90625</v>
      </c>
      <c r="P2347" s="7">
        <f t="shared" si="1130"/>
        <v>94.140625</v>
      </c>
      <c r="Q2347" s="7">
        <f t="shared" si="1130"/>
        <v>100</v>
      </c>
      <c r="R2347"/>
    </row>
    <row r="2348" spans="1:18" ht="14.25" x14ac:dyDescent="0.45">
      <c r="A2348" s="6">
        <v>1132</v>
      </c>
      <c r="B2348" s="4"/>
      <c r="C2348" s="4" t="s">
        <v>9</v>
      </c>
      <c r="D2348" s="4" t="s">
        <v>6</v>
      </c>
      <c r="E2348" s="7">
        <f t="shared" ref="E2348:Q2348" si="1131">E1142/$Q1142*100</f>
        <v>1.7584994138335288</v>
      </c>
      <c r="F2348" s="7">
        <f t="shared" si="1131"/>
        <v>4.5720984759671746</v>
      </c>
      <c r="G2348" s="7">
        <f t="shared" si="1131"/>
        <v>0.35169988276670577</v>
      </c>
      <c r="H2348" s="7">
        <f t="shared" si="1131"/>
        <v>0</v>
      </c>
      <c r="I2348" s="7">
        <f t="shared" si="1131"/>
        <v>13.833528722157093</v>
      </c>
      <c r="J2348" s="7">
        <f t="shared" si="1131"/>
        <v>1.4067995310668231</v>
      </c>
      <c r="K2348" s="7">
        <f t="shared" si="1131"/>
        <v>0.93786635404454854</v>
      </c>
      <c r="L2348" s="7">
        <f t="shared" si="1131"/>
        <v>0</v>
      </c>
      <c r="M2348" s="7">
        <f t="shared" si="1131"/>
        <v>2.2274325908558033</v>
      </c>
      <c r="N2348" s="7">
        <f t="shared" si="1131"/>
        <v>0.35169988276670577</v>
      </c>
      <c r="O2348" s="7">
        <f t="shared" si="1131"/>
        <v>6.0961313012895664</v>
      </c>
      <c r="P2348" s="7">
        <f t="shared" si="1131"/>
        <v>73.622508792497072</v>
      </c>
      <c r="Q2348" s="7">
        <f t="shared" si="1131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7</v>
      </c>
      <c r="E2349" s="7">
        <f t="shared" ref="E2349:Q2349" si="1132">E1143/$Q1143*100</f>
        <v>6.7269076305220885</v>
      </c>
      <c r="F2349" s="7">
        <f t="shared" si="1132"/>
        <v>6.7269076305220885</v>
      </c>
      <c r="G2349" s="7">
        <f t="shared" si="1132"/>
        <v>1.5060240963855422</v>
      </c>
      <c r="H2349" s="7">
        <f t="shared" si="1132"/>
        <v>0</v>
      </c>
      <c r="I2349" s="7">
        <f t="shared" si="1132"/>
        <v>7.4297188755020072</v>
      </c>
      <c r="J2349" s="7">
        <f t="shared" si="1132"/>
        <v>0.90361445783132521</v>
      </c>
      <c r="K2349" s="7">
        <f t="shared" si="1132"/>
        <v>0.40160642570281119</v>
      </c>
      <c r="L2349" s="7">
        <f t="shared" si="1132"/>
        <v>0</v>
      </c>
      <c r="M2349" s="7">
        <f t="shared" si="1132"/>
        <v>3.6144578313253009</v>
      </c>
      <c r="N2349" s="7">
        <f t="shared" si="1132"/>
        <v>0.40160642570281119</v>
      </c>
      <c r="O2349" s="7">
        <f t="shared" si="1132"/>
        <v>7.5301204819277112</v>
      </c>
      <c r="P2349" s="7">
        <f t="shared" si="1132"/>
        <v>73.092369477911646</v>
      </c>
      <c r="Q2349" s="7">
        <f t="shared" si="1132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33">E1144/$Q1144*100</f>
        <v>4.2048517520215638</v>
      </c>
      <c r="F2350" s="7">
        <f t="shared" si="1133"/>
        <v>5.3369272237196768</v>
      </c>
      <c r="G2350" s="7">
        <f t="shared" si="1133"/>
        <v>0.9164420485175202</v>
      </c>
      <c r="H2350" s="7">
        <f t="shared" si="1133"/>
        <v>0.16172506738544476</v>
      </c>
      <c r="I2350" s="7">
        <f t="shared" si="1133"/>
        <v>10.619946091644204</v>
      </c>
      <c r="J2350" s="7">
        <f t="shared" si="1133"/>
        <v>0.75471698113207553</v>
      </c>
      <c r="K2350" s="7">
        <f t="shared" si="1133"/>
        <v>1.0781671159029651</v>
      </c>
      <c r="L2350" s="7">
        <f t="shared" si="1133"/>
        <v>0.16172506738544476</v>
      </c>
      <c r="M2350" s="7">
        <f t="shared" si="1133"/>
        <v>3.0188679245283021</v>
      </c>
      <c r="N2350" s="7">
        <f t="shared" si="1133"/>
        <v>0.53908355795148255</v>
      </c>
      <c r="O2350" s="7">
        <f t="shared" si="1133"/>
        <v>6.7924528301886795</v>
      </c>
      <c r="P2350" s="7">
        <f t="shared" si="1133"/>
        <v>73.369272237196768</v>
      </c>
      <c r="Q2350" s="7">
        <f t="shared" si="1133"/>
        <v>100</v>
      </c>
      <c r="R2350"/>
    </row>
    <row r="2351" spans="1:18" ht="14.25" x14ac:dyDescent="0.45">
      <c r="A2351" s="6">
        <v>1135</v>
      </c>
      <c r="B2351" s="4"/>
      <c r="C2351" s="4" t="s">
        <v>10</v>
      </c>
      <c r="D2351" s="4" t="s">
        <v>6</v>
      </c>
      <c r="E2351" s="7">
        <f t="shared" ref="E2351:Q2351" si="1134">E1145/$Q1145*100</f>
        <v>15.384615384615385</v>
      </c>
      <c r="F2351" s="7">
        <f t="shared" si="1134"/>
        <v>8.5470085470085468</v>
      </c>
      <c r="G2351" s="7">
        <f t="shared" si="1134"/>
        <v>8.5470085470085468</v>
      </c>
      <c r="H2351" s="7">
        <f t="shared" si="1134"/>
        <v>4.2735042735042734</v>
      </c>
      <c r="I2351" s="7">
        <f t="shared" si="1134"/>
        <v>40.17094017094017</v>
      </c>
      <c r="J2351" s="7">
        <f t="shared" si="1134"/>
        <v>7.6923076923076925</v>
      </c>
      <c r="K2351" s="7">
        <f t="shared" si="1134"/>
        <v>3.4188034188034191</v>
      </c>
      <c r="L2351" s="7">
        <f t="shared" si="1134"/>
        <v>0</v>
      </c>
      <c r="M2351" s="7">
        <f t="shared" si="1134"/>
        <v>3.4188034188034191</v>
      </c>
      <c r="N2351" s="7">
        <f t="shared" si="1134"/>
        <v>4.2735042735042734</v>
      </c>
      <c r="O2351" s="7">
        <f t="shared" si="1134"/>
        <v>14.529914529914532</v>
      </c>
      <c r="P2351" s="7">
        <f t="shared" si="1134"/>
        <v>33.333333333333329</v>
      </c>
      <c r="Q2351" s="7">
        <f t="shared" si="1134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7</v>
      </c>
      <c r="E2352" s="7">
        <f t="shared" ref="E2352:Q2352" si="1135">E1146/$Q1146*100</f>
        <v>35.15625</v>
      </c>
      <c r="F2352" s="7">
        <f t="shared" si="1135"/>
        <v>8.59375</v>
      </c>
      <c r="G2352" s="7">
        <f t="shared" si="1135"/>
        <v>0</v>
      </c>
      <c r="H2352" s="7">
        <f t="shared" si="1135"/>
        <v>5.46875</v>
      </c>
      <c r="I2352" s="7">
        <f t="shared" si="1135"/>
        <v>39.0625</v>
      </c>
      <c r="J2352" s="7">
        <f t="shared" si="1135"/>
        <v>10.15625</v>
      </c>
      <c r="K2352" s="7">
        <f t="shared" si="1135"/>
        <v>0</v>
      </c>
      <c r="L2352" s="7">
        <f t="shared" si="1135"/>
        <v>0</v>
      </c>
      <c r="M2352" s="7">
        <f t="shared" si="1135"/>
        <v>0</v>
      </c>
      <c r="N2352" s="7">
        <f t="shared" si="1135"/>
        <v>2.34375</v>
      </c>
      <c r="O2352" s="7">
        <f t="shared" si="1135"/>
        <v>17.96875</v>
      </c>
      <c r="P2352" s="7">
        <f t="shared" si="1135"/>
        <v>27.34375</v>
      </c>
      <c r="Q2352" s="7">
        <f t="shared" si="1135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36">E1147/$Q1147*100</f>
        <v>24.686192468619247</v>
      </c>
      <c r="F2353" s="7">
        <f t="shared" si="1136"/>
        <v>7.5313807531380759</v>
      </c>
      <c r="G2353" s="7">
        <f t="shared" si="1136"/>
        <v>3.3472803347280333</v>
      </c>
      <c r="H2353" s="7">
        <f t="shared" si="1136"/>
        <v>1.2552301255230125</v>
      </c>
      <c r="I2353" s="7">
        <f t="shared" si="1136"/>
        <v>38.912133891213394</v>
      </c>
      <c r="J2353" s="7">
        <f t="shared" si="1136"/>
        <v>6.2761506276150625</v>
      </c>
      <c r="K2353" s="7">
        <f t="shared" si="1136"/>
        <v>5.02092050209205</v>
      </c>
      <c r="L2353" s="7">
        <f t="shared" si="1136"/>
        <v>2.0920502092050208</v>
      </c>
      <c r="M2353" s="7">
        <f t="shared" si="1136"/>
        <v>2.0920502092050208</v>
      </c>
      <c r="N2353" s="7">
        <f t="shared" si="1136"/>
        <v>2.9288702928870292</v>
      </c>
      <c r="O2353" s="7">
        <f t="shared" si="1136"/>
        <v>16.736401673640167</v>
      </c>
      <c r="P2353" s="7">
        <f t="shared" si="1136"/>
        <v>30.125523012552303</v>
      </c>
      <c r="Q2353" s="7">
        <f t="shared" si="1136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6</v>
      </c>
      <c r="E2354" s="7">
        <f t="shared" ref="E2354:Q2354" si="1137">E1148/$Q1148*100</f>
        <v>2.7801911381407471</v>
      </c>
      <c r="F2354" s="7">
        <f t="shared" si="1137"/>
        <v>4.8653344917463075</v>
      </c>
      <c r="G2354" s="7">
        <f t="shared" si="1137"/>
        <v>0.69504778453518679</v>
      </c>
      <c r="H2354" s="7">
        <f t="shared" si="1137"/>
        <v>0.4344048653344918</v>
      </c>
      <c r="I2354" s="7">
        <f t="shared" si="1137"/>
        <v>14.161598609904431</v>
      </c>
      <c r="J2354" s="7">
        <f t="shared" si="1137"/>
        <v>1.9113814074717639</v>
      </c>
      <c r="K2354" s="7">
        <f t="shared" si="1137"/>
        <v>1.5638575152041705</v>
      </c>
      <c r="L2354" s="7">
        <f t="shared" si="1137"/>
        <v>0.34752389226759339</v>
      </c>
      <c r="M2354" s="7">
        <f t="shared" si="1137"/>
        <v>1.9113814074717639</v>
      </c>
      <c r="N2354" s="7">
        <f t="shared" si="1137"/>
        <v>0.69504778453518679</v>
      </c>
      <c r="O2354" s="7">
        <f t="shared" si="1137"/>
        <v>6.255430060816682</v>
      </c>
      <c r="P2354" s="7">
        <f t="shared" si="1137"/>
        <v>72.458731537793213</v>
      </c>
      <c r="Q2354" s="7">
        <f t="shared" si="1137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7</v>
      </c>
      <c r="E2355" s="7">
        <f t="shared" ref="E2355:Q2355" si="1138">E1149/$Q1149*100</f>
        <v>7.7611940298507456</v>
      </c>
      <c r="F2355" s="7">
        <f t="shared" si="1138"/>
        <v>6.2686567164179099</v>
      </c>
      <c r="G2355" s="7">
        <f t="shared" si="1138"/>
        <v>1.1940298507462688</v>
      </c>
      <c r="H2355" s="7">
        <f t="shared" si="1138"/>
        <v>0.5223880597014926</v>
      </c>
      <c r="I2355" s="7">
        <f t="shared" si="1138"/>
        <v>9.5522388059701502</v>
      </c>
      <c r="J2355" s="7">
        <f t="shared" si="1138"/>
        <v>1.1940298507462688</v>
      </c>
      <c r="K2355" s="7">
        <f t="shared" si="1138"/>
        <v>0.82089552238805963</v>
      </c>
      <c r="L2355" s="7">
        <f t="shared" si="1138"/>
        <v>0.22388059701492538</v>
      </c>
      <c r="M2355" s="7">
        <f t="shared" si="1138"/>
        <v>2.9104477611940296</v>
      </c>
      <c r="N2355" s="7">
        <f t="shared" si="1138"/>
        <v>0.37313432835820892</v>
      </c>
      <c r="O2355" s="7">
        <f t="shared" si="1138"/>
        <v>7.8358208955223887</v>
      </c>
      <c r="P2355" s="7">
        <f t="shared" si="1138"/>
        <v>72.014925373134332</v>
      </c>
      <c r="Q2355" s="7">
        <f t="shared" si="1138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39">E1150/$Q1150*100</f>
        <v>5.6913827655310616</v>
      </c>
      <c r="F2356" s="7">
        <f t="shared" si="1139"/>
        <v>5.5711422845691381</v>
      </c>
      <c r="G2356" s="7">
        <f t="shared" si="1139"/>
        <v>0.92184368737474942</v>
      </c>
      <c r="H2356" s="7">
        <f t="shared" si="1139"/>
        <v>0.20040080160320639</v>
      </c>
      <c r="I2356" s="7">
        <f t="shared" si="1139"/>
        <v>11.623246492985972</v>
      </c>
      <c r="J2356" s="7">
        <f t="shared" si="1139"/>
        <v>1.3627254509018036</v>
      </c>
      <c r="K2356" s="7">
        <f t="shared" si="1139"/>
        <v>1.0420841683366733</v>
      </c>
      <c r="L2356" s="7">
        <f t="shared" si="1139"/>
        <v>0.36072144288577157</v>
      </c>
      <c r="M2356" s="7">
        <f t="shared" si="1139"/>
        <v>2.685370741482966</v>
      </c>
      <c r="N2356" s="7">
        <f t="shared" si="1139"/>
        <v>0.88176352705410821</v>
      </c>
      <c r="O2356" s="7">
        <f t="shared" si="1139"/>
        <v>7.3747494989979954</v>
      </c>
      <c r="P2356" s="7">
        <f t="shared" si="1139"/>
        <v>72.30460921843688</v>
      </c>
      <c r="Q2356" s="7">
        <f t="shared" si="1139"/>
        <v>100</v>
      </c>
      <c r="R2356"/>
    </row>
    <row r="2357" spans="1:18" ht="14.25" x14ac:dyDescent="0.45">
      <c r="A2357" s="6">
        <v>1141</v>
      </c>
      <c r="B2357" s="4" t="s">
        <v>126</v>
      </c>
      <c r="C2357" s="4" t="s">
        <v>5</v>
      </c>
      <c r="D2357" s="4" t="s">
        <v>6</v>
      </c>
      <c r="E2357" s="7">
        <f t="shared" ref="E2357:Q2357" si="1140">E1151/$Q1151*100</f>
        <v>0</v>
      </c>
      <c r="F2357" s="7">
        <f t="shared" si="1140"/>
        <v>0</v>
      </c>
      <c r="G2357" s="7">
        <f t="shared" si="1140"/>
        <v>0</v>
      </c>
      <c r="H2357" s="7">
        <f t="shared" si="1140"/>
        <v>0</v>
      </c>
      <c r="I2357" s="7">
        <f t="shared" si="1140"/>
        <v>0</v>
      </c>
      <c r="J2357" s="7">
        <f t="shared" si="1140"/>
        <v>0</v>
      </c>
      <c r="K2357" s="7">
        <f t="shared" si="1140"/>
        <v>0</v>
      </c>
      <c r="L2357" s="7">
        <f t="shared" si="1140"/>
        <v>0</v>
      </c>
      <c r="M2357" s="7">
        <f t="shared" si="1140"/>
        <v>0</v>
      </c>
      <c r="N2357" s="7">
        <f t="shared" si="1140"/>
        <v>0</v>
      </c>
      <c r="O2357" s="7">
        <f t="shared" si="1140"/>
        <v>0</v>
      </c>
      <c r="P2357" s="7">
        <f t="shared" si="1140"/>
        <v>75</v>
      </c>
      <c r="Q2357" s="7">
        <f t="shared" si="1140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7</v>
      </c>
      <c r="E2358" s="7">
        <f t="shared" ref="E2358:Q2358" si="1141">E1152/$Q1152*100</f>
        <v>0</v>
      </c>
      <c r="F2358" s="7">
        <f t="shared" si="1141"/>
        <v>0</v>
      </c>
      <c r="G2358" s="7">
        <f t="shared" si="1141"/>
        <v>0</v>
      </c>
      <c r="H2358" s="7">
        <f t="shared" si="1141"/>
        <v>0</v>
      </c>
      <c r="I2358" s="7">
        <f t="shared" si="1141"/>
        <v>0</v>
      </c>
      <c r="J2358" s="7">
        <f t="shared" si="1141"/>
        <v>0</v>
      </c>
      <c r="K2358" s="7">
        <f t="shared" si="1141"/>
        <v>0</v>
      </c>
      <c r="L2358" s="7">
        <f t="shared" si="1141"/>
        <v>0</v>
      </c>
      <c r="M2358" s="7">
        <f t="shared" si="1141"/>
        <v>0</v>
      </c>
      <c r="N2358" s="7">
        <f t="shared" si="1141"/>
        <v>0</v>
      </c>
      <c r="O2358" s="7">
        <f t="shared" si="1141"/>
        <v>0</v>
      </c>
      <c r="P2358" s="7">
        <f t="shared" si="1141"/>
        <v>100</v>
      </c>
      <c r="Q2358" s="7">
        <f t="shared" si="1141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42">E1153/$Q1153*100</f>
        <v>0</v>
      </c>
      <c r="F2359" s="7">
        <f t="shared" si="1142"/>
        <v>0</v>
      </c>
      <c r="G2359" s="7">
        <f t="shared" si="1142"/>
        <v>0</v>
      </c>
      <c r="H2359" s="7">
        <f t="shared" si="1142"/>
        <v>0</v>
      </c>
      <c r="I2359" s="7">
        <f t="shared" si="1142"/>
        <v>0</v>
      </c>
      <c r="J2359" s="7">
        <f t="shared" si="1142"/>
        <v>0</v>
      </c>
      <c r="K2359" s="7">
        <f t="shared" si="1142"/>
        <v>0</v>
      </c>
      <c r="L2359" s="7">
        <f t="shared" si="1142"/>
        <v>0</v>
      </c>
      <c r="M2359" s="7">
        <f t="shared" si="1142"/>
        <v>0</v>
      </c>
      <c r="N2359" s="7">
        <f t="shared" si="1142"/>
        <v>0</v>
      </c>
      <c r="O2359" s="7">
        <f t="shared" si="1142"/>
        <v>0</v>
      </c>
      <c r="P2359" s="7">
        <f t="shared" si="1142"/>
        <v>92.857142857142861</v>
      </c>
      <c r="Q2359" s="7">
        <f t="shared" si="1142"/>
        <v>100</v>
      </c>
      <c r="R2359"/>
    </row>
    <row r="2360" spans="1:18" ht="14.25" x14ac:dyDescent="0.45">
      <c r="A2360" s="6">
        <v>1144</v>
      </c>
      <c r="B2360" s="4"/>
      <c r="C2360" s="4" t="s">
        <v>8</v>
      </c>
      <c r="D2360" s="4" t="s">
        <v>6</v>
      </c>
      <c r="E2360" s="7">
        <f t="shared" ref="E2360:Q2360" si="1143">E1154/$Q1154*100</f>
        <v>0</v>
      </c>
      <c r="F2360" s="7">
        <f t="shared" si="1143"/>
        <v>0</v>
      </c>
      <c r="G2360" s="7">
        <f t="shared" si="1143"/>
        <v>0</v>
      </c>
      <c r="H2360" s="7">
        <f t="shared" si="1143"/>
        <v>0</v>
      </c>
      <c r="I2360" s="7">
        <f t="shared" si="1143"/>
        <v>0</v>
      </c>
      <c r="J2360" s="7">
        <f t="shared" si="1143"/>
        <v>0</v>
      </c>
      <c r="K2360" s="7">
        <f t="shared" si="1143"/>
        <v>0</v>
      </c>
      <c r="L2360" s="7">
        <f t="shared" si="1143"/>
        <v>0</v>
      </c>
      <c r="M2360" s="7">
        <f t="shared" si="1143"/>
        <v>0</v>
      </c>
      <c r="N2360" s="7">
        <f t="shared" si="1143"/>
        <v>0</v>
      </c>
      <c r="O2360" s="7">
        <f t="shared" si="1143"/>
        <v>0</v>
      </c>
      <c r="P2360" s="7">
        <f t="shared" si="1143"/>
        <v>107.40740740740742</v>
      </c>
      <c r="Q2360" s="7">
        <f t="shared" si="1143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7</v>
      </c>
      <c r="E2361" s="7">
        <f t="shared" ref="E2361:Q2361" si="1144">E1155/$Q1155*100</f>
        <v>0</v>
      </c>
      <c r="F2361" s="7">
        <f t="shared" si="1144"/>
        <v>0</v>
      </c>
      <c r="G2361" s="7">
        <f t="shared" si="1144"/>
        <v>0</v>
      </c>
      <c r="H2361" s="7">
        <f t="shared" si="1144"/>
        <v>0</v>
      </c>
      <c r="I2361" s="7">
        <f t="shared" si="1144"/>
        <v>0</v>
      </c>
      <c r="J2361" s="7">
        <f t="shared" si="1144"/>
        <v>0</v>
      </c>
      <c r="K2361" s="7">
        <f t="shared" si="1144"/>
        <v>0</v>
      </c>
      <c r="L2361" s="7">
        <f t="shared" si="1144"/>
        <v>0</v>
      </c>
      <c r="M2361" s="7">
        <f t="shared" si="1144"/>
        <v>0</v>
      </c>
      <c r="N2361" s="7">
        <f t="shared" si="1144"/>
        <v>0</v>
      </c>
      <c r="O2361" s="7">
        <f t="shared" si="1144"/>
        <v>8.695652173913043</v>
      </c>
      <c r="P2361" s="7">
        <f t="shared" si="1144"/>
        <v>93.478260869565219</v>
      </c>
      <c r="Q2361" s="7">
        <f t="shared" si="1144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45">E1156/$Q1156*100</f>
        <v>0</v>
      </c>
      <c r="F2362" s="7">
        <f t="shared" si="1145"/>
        <v>0</v>
      </c>
      <c r="G2362" s="7">
        <f t="shared" si="1145"/>
        <v>0</v>
      </c>
      <c r="H2362" s="7">
        <f t="shared" si="1145"/>
        <v>0</v>
      </c>
      <c r="I2362" s="7">
        <f t="shared" si="1145"/>
        <v>0</v>
      </c>
      <c r="J2362" s="7">
        <f t="shared" si="1145"/>
        <v>0</v>
      </c>
      <c r="K2362" s="7">
        <f t="shared" si="1145"/>
        <v>0</v>
      </c>
      <c r="L2362" s="7">
        <f t="shared" si="1145"/>
        <v>0</v>
      </c>
      <c r="M2362" s="7">
        <f t="shared" si="1145"/>
        <v>0</v>
      </c>
      <c r="N2362" s="7">
        <f t="shared" si="1145"/>
        <v>0</v>
      </c>
      <c r="O2362" s="7">
        <f t="shared" si="1145"/>
        <v>5.1282051282051277</v>
      </c>
      <c r="P2362" s="7">
        <f t="shared" si="1145"/>
        <v>93.589743589743591</v>
      </c>
      <c r="Q2362" s="7">
        <f t="shared" si="1145"/>
        <v>100</v>
      </c>
      <c r="R2362"/>
    </row>
    <row r="2363" spans="1:18" ht="14.25" x14ac:dyDescent="0.45">
      <c r="A2363" s="6">
        <v>1147</v>
      </c>
      <c r="B2363" s="4"/>
      <c r="C2363" s="4" t="s">
        <v>9</v>
      </c>
      <c r="D2363" s="4" t="s">
        <v>6</v>
      </c>
      <c r="E2363" s="7">
        <f t="shared" ref="E2363:Q2363" si="1146">E1157/$Q1157*100</f>
        <v>1.9337016574585635</v>
      </c>
      <c r="F2363" s="7">
        <f t="shared" si="1146"/>
        <v>5.2486187845303869</v>
      </c>
      <c r="G2363" s="7">
        <f t="shared" si="1146"/>
        <v>0.55248618784530379</v>
      </c>
      <c r="H2363" s="7">
        <f t="shared" si="1146"/>
        <v>0</v>
      </c>
      <c r="I2363" s="7">
        <f t="shared" si="1146"/>
        <v>7.3204419889502752</v>
      </c>
      <c r="J2363" s="7">
        <f t="shared" si="1146"/>
        <v>2.6243093922651934</v>
      </c>
      <c r="K2363" s="7">
        <f t="shared" si="1146"/>
        <v>1.1049723756906076</v>
      </c>
      <c r="L2363" s="7">
        <f t="shared" si="1146"/>
        <v>0.69060773480662985</v>
      </c>
      <c r="M2363" s="7">
        <f t="shared" si="1146"/>
        <v>3.5911602209944751</v>
      </c>
      <c r="N2363" s="7">
        <f t="shared" si="1146"/>
        <v>0.55248618784530379</v>
      </c>
      <c r="O2363" s="7">
        <f t="shared" si="1146"/>
        <v>8.8397790055248606</v>
      </c>
      <c r="P2363" s="7">
        <f t="shared" si="1146"/>
        <v>72.790055248618785</v>
      </c>
      <c r="Q2363" s="7">
        <f t="shared" si="1146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7</v>
      </c>
      <c r="E2364" s="7">
        <f t="shared" ref="E2364:Q2364" si="1147">E1158/$Q1158*100</f>
        <v>3.4896401308615053</v>
      </c>
      <c r="F2364" s="7">
        <f t="shared" si="1147"/>
        <v>5.4525627044711014</v>
      </c>
      <c r="G2364" s="7">
        <f t="shared" si="1147"/>
        <v>2.2900763358778624</v>
      </c>
      <c r="H2364" s="7">
        <f t="shared" si="1147"/>
        <v>0</v>
      </c>
      <c r="I2364" s="7">
        <f t="shared" si="1147"/>
        <v>4.6892039258451472</v>
      </c>
      <c r="J2364" s="7">
        <f t="shared" si="1147"/>
        <v>0.54525627044711011</v>
      </c>
      <c r="K2364" s="7">
        <f t="shared" si="1147"/>
        <v>0.54525627044711011</v>
      </c>
      <c r="L2364" s="7">
        <f t="shared" si="1147"/>
        <v>0.65430752453653218</v>
      </c>
      <c r="M2364" s="7">
        <f t="shared" si="1147"/>
        <v>2.8353326063249726</v>
      </c>
      <c r="N2364" s="7">
        <f t="shared" si="1147"/>
        <v>0.32715376226826609</v>
      </c>
      <c r="O2364" s="7">
        <f t="shared" si="1147"/>
        <v>8.8331515812431842</v>
      </c>
      <c r="P2364" s="7">
        <f t="shared" si="1147"/>
        <v>76.553980370774269</v>
      </c>
      <c r="Q2364" s="7">
        <f t="shared" si="1147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48">E1159/$Q1159*100</f>
        <v>2.9179331306990881</v>
      </c>
      <c r="F2365" s="7">
        <f t="shared" si="1148"/>
        <v>5.2887537993920972</v>
      </c>
      <c r="G2365" s="7">
        <f t="shared" si="1148"/>
        <v>1.5197568389057752</v>
      </c>
      <c r="H2365" s="7">
        <f t="shared" si="1148"/>
        <v>0</v>
      </c>
      <c r="I2365" s="7">
        <f t="shared" si="1148"/>
        <v>6.0790273556231007</v>
      </c>
      <c r="J2365" s="7">
        <f t="shared" si="1148"/>
        <v>1.762917933130699</v>
      </c>
      <c r="K2365" s="7">
        <f t="shared" si="1148"/>
        <v>0.72948328267477203</v>
      </c>
      <c r="L2365" s="7">
        <f t="shared" si="1148"/>
        <v>0.60790273556231</v>
      </c>
      <c r="M2365" s="7">
        <f t="shared" si="1148"/>
        <v>3.2218844984802431</v>
      </c>
      <c r="N2365" s="7">
        <f t="shared" si="1148"/>
        <v>0.60790273556231</v>
      </c>
      <c r="O2365" s="7">
        <f t="shared" si="1148"/>
        <v>8.9361702127659584</v>
      </c>
      <c r="P2365" s="7">
        <f t="shared" si="1148"/>
        <v>74.772036474164139</v>
      </c>
      <c r="Q2365" s="7">
        <f t="shared" si="1148"/>
        <v>100</v>
      </c>
      <c r="R2365"/>
    </row>
    <row r="2366" spans="1:18" ht="14.25" x14ac:dyDescent="0.45">
      <c r="A2366" s="6">
        <v>1150</v>
      </c>
      <c r="B2366" s="4"/>
      <c r="C2366" s="4" t="s">
        <v>10</v>
      </c>
      <c r="D2366" s="4" t="s">
        <v>6</v>
      </c>
      <c r="E2366" s="7">
        <f t="shared" ref="E2366:Q2366" si="1149">E1160/$Q1160*100</f>
        <v>7.1428571428571423</v>
      </c>
      <c r="F2366" s="7">
        <f t="shared" si="1149"/>
        <v>6.3492063492063489</v>
      </c>
      <c r="G2366" s="7">
        <f t="shared" si="1149"/>
        <v>3.5714285714285712</v>
      </c>
      <c r="H2366" s="7">
        <f t="shared" si="1149"/>
        <v>1.984126984126984</v>
      </c>
      <c r="I2366" s="7">
        <f t="shared" si="1149"/>
        <v>24.603174603174601</v>
      </c>
      <c r="J2366" s="7">
        <f t="shared" si="1149"/>
        <v>6.3492063492063489</v>
      </c>
      <c r="K2366" s="7">
        <f t="shared" si="1149"/>
        <v>1.1904761904761905</v>
      </c>
      <c r="L2366" s="7">
        <f t="shared" si="1149"/>
        <v>1.1904761904761905</v>
      </c>
      <c r="M2366" s="7">
        <f t="shared" si="1149"/>
        <v>3.5714285714285712</v>
      </c>
      <c r="N2366" s="7">
        <f t="shared" si="1149"/>
        <v>7.1428571428571423</v>
      </c>
      <c r="O2366" s="7">
        <f t="shared" si="1149"/>
        <v>13.888888888888889</v>
      </c>
      <c r="P2366" s="7">
        <f t="shared" si="1149"/>
        <v>45.238095238095241</v>
      </c>
      <c r="Q2366" s="7">
        <f t="shared" si="1149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7</v>
      </c>
      <c r="E2367" s="7">
        <f t="shared" ref="E2367:Q2367" si="1150">E1161/$Q1161*100</f>
        <v>17.5</v>
      </c>
      <c r="F2367" s="7">
        <f t="shared" si="1150"/>
        <v>9.1666666666666661</v>
      </c>
      <c r="G2367" s="7">
        <f t="shared" si="1150"/>
        <v>4.1666666666666661</v>
      </c>
      <c r="H2367" s="7">
        <f t="shared" si="1150"/>
        <v>1.25</v>
      </c>
      <c r="I2367" s="7">
        <f t="shared" si="1150"/>
        <v>23.75</v>
      </c>
      <c r="J2367" s="7">
        <f t="shared" si="1150"/>
        <v>4.1666666666666661</v>
      </c>
      <c r="K2367" s="7">
        <f t="shared" si="1150"/>
        <v>2.083333333333333</v>
      </c>
      <c r="L2367" s="7">
        <f t="shared" si="1150"/>
        <v>2.083333333333333</v>
      </c>
      <c r="M2367" s="7">
        <f t="shared" si="1150"/>
        <v>3.75</v>
      </c>
      <c r="N2367" s="7">
        <f t="shared" si="1150"/>
        <v>1.25</v>
      </c>
      <c r="O2367" s="7">
        <f t="shared" si="1150"/>
        <v>19.166666666666668</v>
      </c>
      <c r="P2367" s="7">
        <f t="shared" si="1150"/>
        <v>43.333333333333336</v>
      </c>
      <c r="Q2367" s="7">
        <f t="shared" si="1150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51">E1162/$Q1162*100</f>
        <v>11.63265306122449</v>
      </c>
      <c r="F2368" s="7">
        <f t="shared" si="1151"/>
        <v>7.1428571428571423</v>
      </c>
      <c r="G2368" s="7">
        <f t="shared" si="1151"/>
        <v>4.0816326530612246</v>
      </c>
      <c r="H2368" s="7">
        <f t="shared" si="1151"/>
        <v>2.6530612244897958</v>
      </c>
      <c r="I2368" s="7">
        <f t="shared" si="1151"/>
        <v>24.489795918367346</v>
      </c>
      <c r="J2368" s="7">
        <f t="shared" si="1151"/>
        <v>6.7346938775510203</v>
      </c>
      <c r="K2368" s="7">
        <f t="shared" si="1151"/>
        <v>1.8367346938775513</v>
      </c>
      <c r="L2368" s="7">
        <f t="shared" si="1151"/>
        <v>1.0204081632653061</v>
      </c>
      <c r="M2368" s="7">
        <f t="shared" si="1151"/>
        <v>3.2653061224489797</v>
      </c>
      <c r="N2368" s="7">
        <f t="shared" si="1151"/>
        <v>4.6938775510204085</v>
      </c>
      <c r="O2368" s="7">
        <f t="shared" si="1151"/>
        <v>17.346938775510203</v>
      </c>
      <c r="P2368" s="7">
        <f t="shared" si="1151"/>
        <v>44.081632653061227</v>
      </c>
      <c r="Q2368" s="7">
        <f t="shared" si="1151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6</v>
      </c>
      <c r="E2369" s="7">
        <f t="shared" ref="E2369:Q2369" si="1152">E1163/$Q1163*100</f>
        <v>3.2705649157581762</v>
      </c>
      <c r="F2369" s="7">
        <f t="shared" si="1152"/>
        <v>5.7482656095143705</v>
      </c>
      <c r="G2369" s="7">
        <f t="shared" si="1152"/>
        <v>1.6848364717542121</v>
      </c>
      <c r="H2369" s="7">
        <f t="shared" si="1152"/>
        <v>0.29732408325074333</v>
      </c>
      <c r="I2369" s="7">
        <f t="shared" si="1152"/>
        <v>11.793855302279486</v>
      </c>
      <c r="J2369" s="7">
        <f t="shared" si="1152"/>
        <v>3.8652130822596629</v>
      </c>
      <c r="K2369" s="7">
        <f t="shared" si="1152"/>
        <v>1.3875123885034688</v>
      </c>
      <c r="L2369" s="7">
        <f t="shared" si="1152"/>
        <v>0.89197224975222988</v>
      </c>
      <c r="M2369" s="7">
        <f t="shared" si="1152"/>
        <v>3.3696729435084243</v>
      </c>
      <c r="N2369" s="7">
        <f t="shared" si="1152"/>
        <v>1.8830525272547076</v>
      </c>
      <c r="O2369" s="7">
        <f t="shared" si="1152"/>
        <v>10.505450941526263</v>
      </c>
      <c r="P2369" s="7">
        <f t="shared" si="1152"/>
        <v>67.69078295341923</v>
      </c>
      <c r="Q2369" s="7">
        <f t="shared" si="1152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7</v>
      </c>
      <c r="E2370" s="7">
        <f t="shared" ref="E2370:Q2370" si="1153">E1164/$Q1164*100</f>
        <v>5.9983566146261298</v>
      </c>
      <c r="F2370" s="7">
        <f t="shared" si="1153"/>
        <v>5.9161873459326211</v>
      </c>
      <c r="G2370" s="7">
        <f t="shared" si="1153"/>
        <v>2.218570254724733</v>
      </c>
      <c r="H2370" s="7">
        <f t="shared" si="1153"/>
        <v>0.24650780608052586</v>
      </c>
      <c r="I2370" s="7">
        <f t="shared" si="1153"/>
        <v>7.9704190632703371</v>
      </c>
      <c r="J2370" s="7">
        <f t="shared" si="1153"/>
        <v>1.3968775677896468</v>
      </c>
      <c r="K2370" s="7">
        <f t="shared" si="1153"/>
        <v>0.65735414954806903</v>
      </c>
      <c r="L2370" s="7">
        <f t="shared" si="1153"/>
        <v>0.49301561216105172</v>
      </c>
      <c r="M2370" s="7">
        <f t="shared" si="1153"/>
        <v>3.2867707477403454</v>
      </c>
      <c r="N2370" s="7">
        <f t="shared" si="1153"/>
        <v>0.73952341824157763</v>
      </c>
      <c r="O2370" s="7">
        <f t="shared" si="1153"/>
        <v>10.599835661462613</v>
      </c>
      <c r="P2370" s="7">
        <f t="shared" si="1153"/>
        <v>70.665571076417422</v>
      </c>
      <c r="Q2370" s="7">
        <f t="shared" si="1153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54">E1165/$Q1165*100</f>
        <v>4.8068283917340517</v>
      </c>
      <c r="F2371" s="7">
        <f t="shared" si="1154"/>
        <v>5.8849955076370168</v>
      </c>
      <c r="G2371" s="7">
        <f t="shared" si="1154"/>
        <v>2.1563342318059302</v>
      </c>
      <c r="H2371" s="7">
        <f t="shared" si="1154"/>
        <v>0.40431266846361186</v>
      </c>
      <c r="I2371" s="7">
        <f t="shared" si="1154"/>
        <v>9.703504043126685</v>
      </c>
      <c r="J2371" s="7">
        <f t="shared" si="1154"/>
        <v>2.7403414195867026</v>
      </c>
      <c r="K2371" s="7">
        <f t="shared" si="1154"/>
        <v>0.94339622641509435</v>
      </c>
      <c r="L2371" s="7">
        <f t="shared" si="1154"/>
        <v>0.49415992812219228</v>
      </c>
      <c r="M2371" s="7">
        <f t="shared" si="1154"/>
        <v>3.2794249775381852</v>
      </c>
      <c r="N2371" s="7">
        <f t="shared" si="1154"/>
        <v>1.257861635220126</v>
      </c>
      <c r="O2371" s="7">
        <f t="shared" si="1154"/>
        <v>10.512129380053908</v>
      </c>
      <c r="P2371" s="7">
        <f t="shared" si="1154"/>
        <v>69.182389937106919</v>
      </c>
      <c r="Q2371" s="7">
        <f t="shared" si="1154"/>
        <v>100</v>
      </c>
      <c r="R2371"/>
    </row>
    <row r="2372" spans="1:18" ht="14.25" x14ac:dyDescent="0.45">
      <c r="A2372" s="6">
        <v>1156</v>
      </c>
      <c r="B2372" s="4" t="s">
        <v>127</v>
      </c>
      <c r="C2372" s="4" t="s">
        <v>5</v>
      </c>
      <c r="D2372" s="4" t="s">
        <v>6</v>
      </c>
      <c r="E2372" s="7">
        <f t="shared" ref="E2372:Q2372" si="1155">E1166/$Q1166*100</f>
        <v>0</v>
      </c>
      <c r="F2372" s="7">
        <f t="shared" si="1155"/>
        <v>4.395604395604396</v>
      </c>
      <c r="G2372" s="7">
        <f t="shared" si="1155"/>
        <v>0</v>
      </c>
      <c r="H2372" s="7">
        <f t="shared" si="1155"/>
        <v>0</v>
      </c>
      <c r="I2372" s="7">
        <f t="shared" si="1155"/>
        <v>0</v>
      </c>
      <c r="J2372" s="7">
        <f t="shared" si="1155"/>
        <v>0</v>
      </c>
      <c r="K2372" s="7">
        <f t="shared" si="1155"/>
        <v>0</v>
      </c>
      <c r="L2372" s="7">
        <f t="shared" si="1155"/>
        <v>0</v>
      </c>
      <c r="M2372" s="7">
        <f t="shared" si="1155"/>
        <v>0</v>
      </c>
      <c r="N2372" s="7">
        <f t="shared" si="1155"/>
        <v>0</v>
      </c>
      <c r="O2372" s="7">
        <f t="shared" si="1155"/>
        <v>6.593406593406594</v>
      </c>
      <c r="P2372" s="7">
        <f t="shared" si="1155"/>
        <v>91.208791208791212</v>
      </c>
      <c r="Q2372" s="7">
        <f t="shared" si="1155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7</v>
      </c>
      <c r="E2373" s="7">
        <f t="shared" ref="E2373:Q2373" si="1156">E1167/$Q1167*100</f>
        <v>0</v>
      </c>
      <c r="F2373" s="7">
        <f t="shared" si="1156"/>
        <v>5.6179775280898872</v>
      </c>
      <c r="G2373" s="7">
        <f t="shared" si="1156"/>
        <v>0</v>
      </c>
      <c r="H2373" s="7">
        <f t="shared" si="1156"/>
        <v>0</v>
      </c>
      <c r="I2373" s="7">
        <f t="shared" si="1156"/>
        <v>0</v>
      </c>
      <c r="J2373" s="7">
        <f t="shared" si="1156"/>
        <v>0</v>
      </c>
      <c r="K2373" s="7">
        <f t="shared" si="1156"/>
        <v>0</v>
      </c>
      <c r="L2373" s="7">
        <f t="shared" si="1156"/>
        <v>0</v>
      </c>
      <c r="M2373" s="7">
        <f t="shared" si="1156"/>
        <v>0</v>
      </c>
      <c r="N2373" s="7">
        <f t="shared" si="1156"/>
        <v>0</v>
      </c>
      <c r="O2373" s="7">
        <f t="shared" si="1156"/>
        <v>0</v>
      </c>
      <c r="P2373" s="7">
        <f t="shared" si="1156"/>
        <v>87.640449438202253</v>
      </c>
      <c r="Q2373" s="7">
        <f t="shared" si="1156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57">E1168/$Q1168*100</f>
        <v>0</v>
      </c>
      <c r="F2374" s="7">
        <f t="shared" si="1157"/>
        <v>3.8461538461538463</v>
      </c>
      <c r="G2374" s="7">
        <f t="shared" si="1157"/>
        <v>0</v>
      </c>
      <c r="H2374" s="7">
        <f t="shared" si="1157"/>
        <v>0</v>
      </c>
      <c r="I2374" s="7">
        <f t="shared" si="1157"/>
        <v>0</v>
      </c>
      <c r="J2374" s="7">
        <f t="shared" si="1157"/>
        <v>0</v>
      </c>
      <c r="K2374" s="7">
        <f t="shared" si="1157"/>
        <v>0</v>
      </c>
      <c r="L2374" s="7">
        <f t="shared" si="1157"/>
        <v>0</v>
      </c>
      <c r="M2374" s="7">
        <f t="shared" si="1157"/>
        <v>0</v>
      </c>
      <c r="N2374" s="7">
        <f t="shared" si="1157"/>
        <v>0</v>
      </c>
      <c r="O2374" s="7">
        <f t="shared" si="1157"/>
        <v>6.0439560439560438</v>
      </c>
      <c r="P2374" s="7">
        <f t="shared" si="1157"/>
        <v>90.659340659340657</v>
      </c>
      <c r="Q2374" s="7">
        <f t="shared" si="1157"/>
        <v>100</v>
      </c>
      <c r="R2374"/>
    </row>
    <row r="2375" spans="1:18" ht="14.25" x14ac:dyDescent="0.45">
      <c r="A2375" s="6">
        <v>1159</v>
      </c>
      <c r="B2375" s="4"/>
      <c r="C2375" s="4" t="s">
        <v>8</v>
      </c>
      <c r="D2375" s="4" t="s">
        <v>6</v>
      </c>
      <c r="E2375" s="7">
        <f t="shared" ref="E2375:Q2375" si="1158">E1169/$Q1169*100</f>
        <v>0</v>
      </c>
      <c r="F2375" s="7">
        <f t="shared" si="1158"/>
        <v>5.3333333333333339</v>
      </c>
      <c r="G2375" s="7">
        <f t="shared" si="1158"/>
        <v>0</v>
      </c>
      <c r="H2375" s="7">
        <f t="shared" si="1158"/>
        <v>0</v>
      </c>
      <c r="I2375" s="7">
        <f t="shared" si="1158"/>
        <v>0</v>
      </c>
      <c r="J2375" s="7">
        <f t="shared" si="1158"/>
        <v>0</v>
      </c>
      <c r="K2375" s="7">
        <f t="shared" si="1158"/>
        <v>0</v>
      </c>
      <c r="L2375" s="7">
        <f t="shared" si="1158"/>
        <v>0</v>
      </c>
      <c r="M2375" s="7">
        <f t="shared" si="1158"/>
        <v>8</v>
      </c>
      <c r="N2375" s="7">
        <f t="shared" si="1158"/>
        <v>0</v>
      </c>
      <c r="O2375" s="7">
        <f t="shared" si="1158"/>
        <v>0</v>
      </c>
      <c r="P2375" s="7">
        <f t="shared" si="1158"/>
        <v>89.333333333333329</v>
      </c>
      <c r="Q2375" s="7">
        <f t="shared" si="1158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7</v>
      </c>
      <c r="E2376" s="7">
        <f t="shared" ref="E2376:Q2376" si="1159">E1170/$Q1170*100</f>
        <v>0</v>
      </c>
      <c r="F2376" s="7">
        <f t="shared" si="1159"/>
        <v>9.8039215686274517</v>
      </c>
      <c r="G2376" s="7">
        <f t="shared" si="1159"/>
        <v>0</v>
      </c>
      <c r="H2376" s="7">
        <f t="shared" si="1159"/>
        <v>0</v>
      </c>
      <c r="I2376" s="7">
        <f t="shared" si="1159"/>
        <v>0</v>
      </c>
      <c r="J2376" s="7">
        <f t="shared" si="1159"/>
        <v>0</v>
      </c>
      <c r="K2376" s="7">
        <f t="shared" si="1159"/>
        <v>0</v>
      </c>
      <c r="L2376" s="7">
        <f t="shared" si="1159"/>
        <v>0</v>
      </c>
      <c r="M2376" s="7">
        <f t="shared" si="1159"/>
        <v>14.705882352941178</v>
      </c>
      <c r="N2376" s="7">
        <f t="shared" si="1159"/>
        <v>0</v>
      </c>
      <c r="O2376" s="7">
        <f t="shared" si="1159"/>
        <v>0</v>
      </c>
      <c r="P2376" s="7">
        <f t="shared" si="1159"/>
        <v>79.411764705882348</v>
      </c>
      <c r="Q2376" s="7">
        <f t="shared" si="1159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60">E1171/$Q1171*100</f>
        <v>0</v>
      </c>
      <c r="F2377" s="7">
        <f t="shared" si="1160"/>
        <v>7.3446327683615822</v>
      </c>
      <c r="G2377" s="7">
        <f t="shared" si="1160"/>
        <v>0</v>
      </c>
      <c r="H2377" s="7">
        <f t="shared" si="1160"/>
        <v>0</v>
      </c>
      <c r="I2377" s="7">
        <f t="shared" si="1160"/>
        <v>0</v>
      </c>
      <c r="J2377" s="7">
        <f t="shared" si="1160"/>
        <v>0</v>
      </c>
      <c r="K2377" s="7">
        <f t="shared" si="1160"/>
        <v>0</v>
      </c>
      <c r="L2377" s="7">
        <f t="shared" si="1160"/>
        <v>0</v>
      </c>
      <c r="M2377" s="7">
        <f t="shared" si="1160"/>
        <v>9.6045197740112993</v>
      </c>
      <c r="N2377" s="7">
        <f t="shared" si="1160"/>
        <v>0</v>
      </c>
      <c r="O2377" s="7">
        <f t="shared" si="1160"/>
        <v>1.6949152542372881</v>
      </c>
      <c r="P2377" s="7">
        <f t="shared" si="1160"/>
        <v>83.615819209039543</v>
      </c>
      <c r="Q2377" s="7">
        <f t="shared" si="1160"/>
        <v>100</v>
      </c>
      <c r="R2377"/>
    </row>
    <row r="2378" spans="1:18" ht="14.25" x14ac:dyDescent="0.45">
      <c r="A2378" s="6">
        <v>1162</v>
      </c>
      <c r="B2378" s="4"/>
      <c r="C2378" s="4" t="s">
        <v>9</v>
      </c>
      <c r="D2378" s="4" t="s">
        <v>6</v>
      </c>
      <c r="E2378" s="7">
        <f t="shared" ref="E2378:Q2378" si="1161">E1172/$Q1172*100</f>
        <v>2.2988505747126435</v>
      </c>
      <c r="F2378" s="7">
        <f t="shared" si="1161"/>
        <v>4.9261083743842367</v>
      </c>
      <c r="G2378" s="7">
        <f t="shared" si="1161"/>
        <v>1.4778325123152709</v>
      </c>
      <c r="H2378" s="7">
        <f t="shared" si="1161"/>
        <v>0</v>
      </c>
      <c r="I2378" s="7">
        <f t="shared" si="1161"/>
        <v>2.7914614121510675</v>
      </c>
      <c r="J2378" s="7">
        <f t="shared" si="1161"/>
        <v>1.9704433497536946</v>
      </c>
      <c r="K2378" s="7">
        <f t="shared" si="1161"/>
        <v>0.65681444991789817</v>
      </c>
      <c r="L2378" s="7">
        <f t="shared" si="1161"/>
        <v>0.65681444991789817</v>
      </c>
      <c r="M2378" s="7">
        <f t="shared" si="1161"/>
        <v>7.2249589490968793</v>
      </c>
      <c r="N2378" s="7">
        <f t="shared" si="1161"/>
        <v>0</v>
      </c>
      <c r="O2378" s="7">
        <f t="shared" si="1161"/>
        <v>7.7175697865353037</v>
      </c>
      <c r="P2378" s="7">
        <f t="shared" si="1161"/>
        <v>75.533661740558287</v>
      </c>
      <c r="Q2378" s="7">
        <f t="shared" si="1161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7</v>
      </c>
      <c r="E2379" s="7">
        <f t="shared" ref="E2379:Q2379" si="1162">E1173/$Q1173*100</f>
        <v>5.1687763713080166</v>
      </c>
      <c r="F2379" s="7">
        <f t="shared" si="1162"/>
        <v>8.3333333333333321</v>
      </c>
      <c r="G2379" s="7">
        <f t="shared" si="1162"/>
        <v>2.0042194092827006</v>
      </c>
      <c r="H2379" s="7">
        <f t="shared" si="1162"/>
        <v>0</v>
      </c>
      <c r="I2379" s="7">
        <f t="shared" si="1162"/>
        <v>1.5822784810126582</v>
      </c>
      <c r="J2379" s="7">
        <f t="shared" si="1162"/>
        <v>0.31645569620253167</v>
      </c>
      <c r="K2379" s="7">
        <f t="shared" si="1162"/>
        <v>0.42194092827004215</v>
      </c>
      <c r="L2379" s="7">
        <f t="shared" si="1162"/>
        <v>0</v>
      </c>
      <c r="M2379" s="7">
        <f t="shared" si="1162"/>
        <v>11.075949367088606</v>
      </c>
      <c r="N2379" s="7">
        <f t="shared" si="1162"/>
        <v>0</v>
      </c>
      <c r="O2379" s="7">
        <f t="shared" si="1162"/>
        <v>10.021097046413502</v>
      </c>
      <c r="P2379" s="7">
        <f t="shared" si="1162"/>
        <v>69.40928270042194</v>
      </c>
      <c r="Q2379" s="7">
        <f t="shared" si="1162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63">E1174/$Q1174*100</f>
        <v>3.7893384714193963</v>
      </c>
      <c r="F2380" s="7">
        <f t="shared" si="1163"/>
        <v>6.8721901091843289</v>
      </c>
      <c r="G2380" s="7">
        <f t="shared" si="1163"/>
        <v>1.6698779704560054</v>
      </c>
      <c r="H2380" s="7">
        <f t="shared" si="1163"/>
        <v>0</v>
      </c>
      <c r="I2380" s="7">
        <f t="shared" si="1163"/>
        <v>2.2479126525369297</v>
      </c>
      <c r="J2380" s="7">
        <f t="shared" si="1163"/>
        <v>0.83493898522800269</v>
      </c>
      <c r="K2380" s="7">
        <f t="shared" si="1163"/>
        <v>0.25690430314707768</v>
      </c>
      <c r="L2380" s="7">
        <f t="shared" si="1163"/>
        <v>0</v>
      </c>
      <c r="M2380" s="7">
        <f t="shared" si="1163"/>
        <v>9.3770070648683372</v>
      </c>
      <c r="N2380" s="7">
        <f t="shared" si="1163"/>
        <v>0.3211303789338471</v>
      </c>
      <c r="O2380" s="7">
        <f t="shared" si="1163"/>
        <v>9.3770070648683372</v>
      </c>
      <c r="P2380" s="7">
        <f t="shared" si="1163"/>
        <v>71.804752729608225</v>
      </c>
      <c r="Q2380" s="7">
        <f t="shared" si="1163"/>
        <v>100</v>
      </c>
      <c r="R2380"/>
    </row>
    <row r="2381" spans="1:18" ht="14.25" x14ac:dyDescent="0.45">
      <c r="A2381" s="6">
        <v>1165</v>
      </c>
      <c r="B2381" s="4"/>
      <c r="C2381" s="4" t="s">
        <v>10</v>
      </c>
      <c r="D2381" s="4" t="s">
        <v>6</v>
      </c>
      <c r="E2381" s="7">
        <f t="shared" ref="E2381:Q2381" si="1164">E1175/$Q1175*100</f>
        <v>21.019108280254777</v>
      </c>
      <c r="F2381" s="7">
        <f t="shared" si="1164"/>
        <v>8.2802547770700627</v>
      </c>
      <c r="G2381" s="7">
        <f t="shared" si="1164"/>
        <v>10.828025477707007</v>
      </c>
      <c r="H2381" s="7">
        <f t="shared" si="1164"/>
        <v>1.910828025477707</v>
      </c>
      <c r="I2381" s="7">
        <f t="shared" si="1164"/>
        <v>14.012738853503185</v>
      </c>
      <c r="J2381" s="7">
        <f t="shared" si="1164"/>
        <v>17.834394904458598</v>
      </c>
      <c r="K2381" s="7">
        <f t="shared" si="1164"/>
        <v>1.910828025477707</v>
      </c>
      <c r="L2381" s="7">
        <f t="shared" si="1164"/>
        <v>7.0063694267515926</v>
      </c>
      <c r="M2381" s="7">
        <f t="shared" si="1164"/>
        <v>4.4585987261146496</v>
      </c>
      <c r="N2381" s="7">
        <f t="shared" si="1164"/>
        <v>3.1847133757961785</v>
      </c>
      <c r="O2381" s="7">
        <f t="shared" si="1164"/>
        <v>18.471337579617835</v>
      </c>
      <c r="P2381" s="7">
        <f t="shared" si="1164"/>
        <v>42.038216560509554</v>
      </c>
      <c r="Q2381" s="7">
        <f t="shared" si="1164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7</v>
      </c>
      <c r="E2382" s="7">
        <f t="shared" ref="E2382:Q2382" si="1165">E1176/$Q1176*100</f>
        <v>26.315789473684209</v>
      </c>
      <c r="F2382" s="7">
        <f t="shared" si="1165"/>
        <v>7.2368421052631584</v>
      </c>
      <c r="G2382" s="7">
        <f t="shared" si="1165"/>
        <v>7.2368421052631584</v>
      </c>
      <c r="H2382" s="7">
        <f t="shared" si="1165"/>
        <v>1.9736842105263157</v>
      </c>
      <c r="I2382" s="7">
        <f t="shared" si="1165"/>
        <v>9.8684210526315788</v>
      </c>
      <c r="J2382" s="7">
        <f t="shared" si="1165"/>
        <v>5.2631578947368416</v>
      </c>
      <c r="K2382" s="7">
        <f t="shared" si="1165"/>
        <v>3.2894736842105261</v>
      </c>
      <c r="L2382" s="7">
        <f t="shared" si="1165"/>
        <v>5.9210526315789469</v>
      </c>
      <c r="M2382" s="7">
        <f t="shared" si="1165"/>
        <v>7.2368421052631584</v>
      </c>
      <c r="N2382" s="7">
        <f t="shared" si="1165"/>
        <v>0</v>
      </c>
      <c r="O2382" s="7">
        <f t="shared" si="1165"/>
        <v>19.078947368421055</v>
      </c>
      <c r="P2382" s="7">
        <f t="shared" si="1165"/>
        <v>36.184210526315788</v>
      </c>
      <c r="Q2382" s="7">
        <f t="shared" si="1165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66">E1177/$Q1177*100</f>
        <v>24.104234527687296</v>
      </c>
      <c r="F2383" s="7">
        <f t="shared" si="1166"/>
        <v>7.1661237785016292</v>
      </c>
      <c r="G2383" s="7">
        <f t="shared" si="1166"/>
        <v>9.4462540716612384</v>
      </c>
      <c r="H2383" s="7">
        <f t="shared" si="1166"/>
        <v>0.97719869706840379</v>
      </c>
      <c r="I2383" s="7">
        <f t="shared" si="1166"/>
        <v>10.749185667752444</v>
      </c>
      <c r="J2383" s="7">
        <f t="shared" si="1166"/>
        <v>11.074918566775244</v>
      </c>
      <c r="K2383" s="7">
        <f t="shared" si="1166"/>
        <v>3.5830618892508146</v>
      </c>
      <c r="L2383" s="7">
        <f t="shared" si="1166"/>
        <v>5.5374592833876219</v>
      </c>
      <c r="M2383" s="7">
        <f t="shared" si="1166"/>
        <v>5.2117263843648214</v>
      </c>
      <c r="N2383" s="7">
        <f t="shared" si="1166"/>
        <v>3.2573289902280131</v>
      </c>
      <c r="O2383" s="7">
        <f t="shared" si="1166"/>
        <v>20.195439739413683</v>
      </c>
      <c r="P2383" s="7">
        <f t="shared" si="1166"/>
        <v>40.390879478827365</v>
      </c>
      <c r="Q2383" s="7">
        <f t="shared" si="1166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6</v>
      </c>
      <c r="E2384" s="7">
        <f t="shared" ref="E2384:Q2384" si="1167">E1178/$Q1178*100</f>
        <v>4.9356223175965663</v>
      </c>
      <c r="F2384" s="7">
        <f t="shared" si="1167"/>
        <v>5.9012875536480687</v>
      </c>
      <c r="G2384" s="7">
        <f t="shared" si="1167"/>
        <v>2.6824034334763951</v>
      </c>
      <c r="H2384" s="7">
        <f t="shared" si="1167"/>
        <v>0.32188841201716739</v>
      </c>
      <c r="I2384" s="7">
        <f t="shared" si="1167"/>
        <v>4.3991416309012878</v>
      </c>
      <c r="J2384" s="7">
        <f t="shared" si="1167"/>
        <v>4.3991416309012878</v>
      </c>
      <c r="K2384" s="7">
        <f t="shared" si="1167"/>
        <v>1.0729613733905579</v>
      </c>
      <c r="L2384" s="7">
        <f t="shared" si="1167"/>
        <v>1.502145922746781</v>
      </c>
      <c r="M2384" s="7">
        <f t="shared" si="1167"/>
        <v>5.5793991416309012</v>
      </c>
      <c r="N2384" s="7">
        <f t="shared" si="1167"/>
        <v>1.0729613733905579</v>
      </c>
      <c r="O2384" s="7">
        <f t="shared" si="1167"/>
        <v>9.2274678111587995</v>
      </c>
      <c r="P2384" s="7">
        <f t="shared" si="1167"/>
        <v>72.210300429184542</v>
      </c>
      <c r="Q2384" s="7">
        <f t="shared" si="1167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7</v>
      </c>
      <c r="E2385" s="7">
        <f t="shared" ref="E2385:Q2385" si="1168">E1179/$Q1179*100</f>
        <v>7.0762052877138411</v>
      </c>
      <c r="F2385" s="7">
        <f t="shared" si="1168"/>
        <v>8.0870917573872472</v>
      </c>
      <c r="G2385" s="7">
        <f t="shared" si="1168"/>
        <v>2.4105754276827369</v>
      </c>
      <c r="H2385" s="7">
        <f t="shared" si="1168"/>
        <v>0.23328149300155523</v>
      </c>
      <c r="I2385" s="7">
        <f t="shared" si="1168"/>
        <v>2.5660964230171075</v>
      </c>
      <c r="J2385" s="7">
        <f t="shared" si="1168"/>
        <v>0.77760497667185069</v>
      </c>
      <c r="K2385" s="7">
        <f t="shared" si="1168"/>
        <v>0.62208398133748055</v>
      </c>
      <c r="L2385" s="7">
        <f t="shared" si="1168"/>
        <v>0.77760497667185069</v>
      </c>
      <c r="M2385" s="7">
        <f t="shared" si="1168"/>
        <v>10.108864696734059</v>
      </c>
      <c r="N2385" s="7">
        <f t="shared" si="1168"/>
        <v>0.23328149300155523</v>
      </c>
      <c r="O2385" s="7">
        <f t="shared" si="1168"/>
        <v>10.108864696734059</v>
      </c>
      <c r="P2385" s="7">
        <f t="shared" si="1168"/>
        <v>68.351477449455672</v>
      </c>
      <c r="Q2385" s="7">
        <f t="shared" si="1168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69">E1180/$Q1180*100</f>
        <v>6.1206120612061206</v>
      </c>
      <c r="F2386" s="7">
        <f t="shared" si="1169"/>
        <v>6.9756975697569752</v>
      </c>
      <c r="G2386" s="7">
        <f t="shared" si="1169"/>
        <v>2.4752475247524752</v>
      </c>
      <c r="H2386" s="7">
        <f t="shared" si="1169"/>
        <v>0.13501350135013501</v>
      </c>
      <c r="I2386" s="7">
        <f t="shared" si="1169"/>
        <v>2.9702970297029703</v>
      </c>
      <c r="J2386" s="7">
        <f t="shared" si="1169"/>
        <v>2.2502250225022502</v>
      </c>
      <c r="K2386" s="7">
        <f t="shared" si="1169"/>
        <v>0.63006300630063006</v>
      </c>
      <c r="L2386" s="7">
        <f t="shared" si="1169"/>
        <v>0.72007200720072007</v>
      </c>
      <c r="M2386" s="7">
        <f t="shared" si="1169"/>
        <v>7.9657965796579662</v>
      </c>
      <c r="N2386" s="7">
        <f t="shared" si="1169"/>
        <v>0.63006300630063006</v>
      </c>
      <c r="O2386" s="7">
        <f t="shared" si="1169"/>
        <v>9.6759675967596763</v>
      </c>
      <c r="P2386" s="7">
        <f t="shared" si="1169"/>
        <v>69.936993699369935</v>
      </c>
      <c r="Q2386" s="7">
        <f t="shared" si="1169"/>
        <v>100</v>
      </c>
      <c r="R2386"/>
    </row>
    <row r="2387" spans="1:18" ht="14.25" x14ac:dyDescent="0.45">
      <c r="A2387" s="6">
        <v>1171</v>
      </c>
      <c r="B2387" s="4" t="s">
        <v>128</v>
      </c>
      <c r="C2387" s="4" t="s">
        <v>5</v>
      </c>
      <c r="D2387" s="4" t="s">
        <v>6</v>
      </c>
      <c r="E2387" s="7">
        <f t="shared" ref="E2387:Q2387" si="1170">E1181/$Q1181*100</f>
        <v>0</v>
      </c>
      <c r="F2387" s="7">
        <f t="shared" si="1170"/>
        <v>2.6785714285714284</v>
      </c>
      <c r="G2387" s="7">
        <f t="shared" si="1170"/>
        <v>0</v>
      </c>
      <c r="H2387" s="7">
        <f t="shared" si="1170"/>
        <v>0</v>
      </c>
      <c r="I2387" s="7">
        <f t="shared" si="1170"/>
        <v>0</v>
      </c>
      <c r="J2387" s="7">
        <f t="shared" si="1170"/>
        <v>0</v>
      </c>
      <c r="K2387" s="7">
        <f t="shared" si="1170"/>
        <v>0</v>
      </c>
      <c r="L2387" s="7">
        <f t="shared" si="1170"/>
        <v>0</v>
      </c>
      <c r="M2387" s="7">
        <f t="shared" si="1170"/>
        <v>0</v>
      </c>
      <c r="N2387" s="7">
        <f t="shared" si="1170"/>
        <v>0</v>
      </c>
      <c r="O2387" s="7">
        <f t="shared" si="1170"/>
        <v>0</v>
      </c>
      <c r="P2387" s="7">
        <f t="shared" si="1170"/>
        <v>91.071428571428569</v>
      </c>
      <c r="Q2387" s="7">
        <f t="shared" si="1170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7</v>
      </c>
      <c r="E2388" s="7">
        <f t="shared" ref="E2388:Q2388" si="1171">E1182/$Q1182*100</f>
        <v>0</v>
      </c>
      <c r="F2388" s="7">
        <f t="shared" si="1171"/>
        <v>6.8376068376068382</v>
      </c>
      <c r="G2388" s="7">
        <f t="shared" si="1171"/>
        <v>0</v>
      </c>
      <c r="H2388" s="7">
        <f t="shared" si="1171"/>
        <v>0</v>
      </c>
      <c r="I2388" s="7">
        <f t="shared" si="1171"/>
        <v>0</v>
      </c>
      <c r="J2388" s="7">
        <f t="shared" si="1171"/>
        <v>0</v>
      </c>
      <c r="K2388" s="7">
        <f t="shared" si="1171"/>
        <v>0</v>
      </c>
      <c r="L2388" s="7">
        <f t="shared" si="1171"/>
        <v>0</v>
      </c>
      <c r="M2388" s="7">
        <f t="shared" si="1171"/>
        <v>0</v>
      </c>
      <c r="N2388" s="7">
        <f t="shared" si="1171"/>
        <v>0</v>
      </c>
      <c r="O2388" s="7">
        <f t="shared" si="1171"/>
        <v>0</v>
      </c>
      <c r="P2388" s="7">
        <f t="shared" si="1171"/>
        <v>89.743589743589752</v>
      </c>
      <c r="Q2388" s="7">
        <f t="shared" si="1171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72">E1183/$Q1183*100</f>
        <v>0</v>
      </c>
      <c r="F2389" s="7">
        <f t="shared" si="1172"/>
        <v>5.2401746724890828</v>
      </c>
      <c r="G2389" s="7">
        <f t="shared" si="1172"/>
        <v>0</v>
      </c>
      <c r="H2389" s="7">
        <f t="shared" si="1172"/>
        <v>0</v>
      </c>
      <c r="I2389" s="7">
        <f t="shared" si="1172"/>
        <v>0</v>
      </c>
      <c r="J2389" s="7">
        <f t="shared" si="1172"/>
        <v>0</v>
      </c>
      <c r="K2389" s="7">
        <f t="shared" si="1172"/>
        <v>0</v>
      </c>
      <c r="L2389" s="7">
        <f t="shared" si="1172"/>
        <v>0</v>
      </c>
      <c r="M2389" s="7">
        <f t="shared" si="1172"/>
        <v>0</v>
      </c>
      <c r="N2389" s="7">
        <f t="shared" si="1172"/>
        <v>0</v>
      </c>
      <c r="O2389" s="7">
        <f t="shared" si="1172"/>
        <v>1.7467248908296942</v>
      </c>
      <c r="P2389" s="7">
        <f t="shared" si="1172"/>
        <v>92.576419213973807</v>
      </c>
      <c r="Q2389" s="7">
        <f t="shared" si="1172"/>
        <v>100</v>
      </c>
      <c r="R2389"/>
    </row>
    <row r="2390" spans="1:18" ht="14.25" x14ac:dyDescent="0.45">
      <c r="A2390" s="6">
        <v>1174</v>
      </c>
      <c r="B2390" s="4"/>
      <c r="C2390" s="4" t="s">
        <v>8</v>
      </c>
      <c r="D2390" s="4" t="s">
        <v>6</v>
      </c>
      <c r="E2390" s="7">
        <f t="shared" ref="E2390:Q2390" si="1173">E1184/$Q1184*100</f>
        <v>0</v>
      </c>
      <c r="F2390" s="7">
        <f t="shared" si="1173"/>
        <v>8.6330935251798557</v>
      </c>
      <c r="G2390" s="7">
        <f t="shared" si="1173"/>
        <v>0</v>
      </c>
      <c r="H2390" s="7">
        <f t="shared" si="1173"/>
        <v>0</v>
      </c>
      <c r="I2390" s="7">
        <f t="shared" si="1173"/>
        <v>0</v>
      </c>
      <c r="J2390" s="7">
        <f t="shared" si="1173"/>
        <v>0</v>
      </c>
      <c r="K2390" s="7">
        <f t="shared" si="1173"/>
        <v>0</v>
      </c>
      <c r="L2390" s="7">
        <f t="shared" si="1173"/>
        <v>0</v>
      </c>
      <c r="M2390" s="7">
        <f t="shared" si="1173"/>
        <v>2.1582733812949639</v>
      </c>
      <c r="N2390" s="7">
        <f t="shared" si="1173"/>
        <v>0</v>
      </c>
      <c r="O2390" s="7">
        <f t="shared" si="1173"/>
        <v>4.3165467625899279</v>
      </c>
      <c r="P2390" s="7">
        <f t="shared" si="1173"/>
        <v>85.611510791366911</v>
      </c>
      <c r="Q2390" s="7">
        <f t="shared" si="1173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7</v>
      </c>
      <c r="E2391" s="7">
        <f t="shared" ref="E2391:Q2391" si="1174">E1185/$Q1185*100</f>
        <v>0</v>
      </c>
      <c r="F2391" s="7">
        <f t="shared" si="1174"/>
        <v>5.7692307692307692</v>
      </c>
      <c r="G2391" s="7">
        <f t="shared" si="1174"/>
        <v>0</v>
      </c>
      <c r="H2391" s="7">
        <f t="shared" si="1174"/>
        <v>0</v>
      </c>
      <c r="I2391" s="7">
        <f t="shared" si="1174"/>
        <v>0</v>
      </c>
      <c r="J2391" s="7">
        <f t="shared" si="1174"/>
        <v>0</v>
      </c>
      <c r="K2391" s="7">
        <f t="shared" si="1174"/>
        <v>0</v>
      </c>
      <c r="L2391" s="7">
        <f t="shared" si="1174"/>
        <v>0</v>
      </c>
      <c r="M2391" s="7">
        <f t="shared" si="1174"/>
        <v>4.8076923076923084</v>
      </c>
      <c r="N2391" s="7">
        <f t="shared" si="1174"/>
        <v>0</v>
      </c>
      <c r="O2391" s="7">
        <f t="shared" si="1174"/>
        <v>0</v>
      </c>
      <c r="P2391" s="7">
        <f t="shared" si="1174"/>
        <v>89.423076923076934</v>
      </c>
      <c r="Q2391" s="7">
        <f t="shared" si="1174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75">E1186/$Q1186*100</f>
        <v>0</v>
      </c>
      <c r="F2392" s="7">
        <f t="shared" si="1175"/>
        <v>6.25</v>
      </c>
      <c r="G2392" s="7">
        <f t="shared" si="1175"/>
        <v>0</v>
      </c>
      <c r="H2392" s="7">
        <f t="shared" si="1175"/>
        <v>0</v>
      </c>
      <c r="I2392" s="7">
        <f t="shared" si="1175"/>
        <v>0</v>
      </c>
      <c r="J2392" s="7">
        <f t="shared" si="1175"/>
        <v>0</v>
      </c>
      <c r="K2392" s="7">
        <f t="shared" si="1175"/>
        <v>0</v>
      </c>
      <c r="L2392" s="7">
        <f t="shared" si="1175"/>
        <v>0</v>
      </c>
      <c r="M2392" s="7">
        <f t="shared" si="1175"/>
        <v>2.9166666666666665</v>
      </c>
      <c r="N2392" s="7">
        <f t="shared" si="1175"/>
        <v>0</v>
      </c>
      <c r="O2392" s="7">
        <f t="shared" si="1175"/>
        <v>4.1666666666666661</v>
      </c>
      <c r="P2392" s="7">
        <f t="shared" si="1175"/>
        <v>87.083333333333329</v>
      </c>
      <c r="Q2392" s="7">
        <f t="shared" si="1175"/>
        <v>100</v>
      </c>
      <c r="R2392"/>
    </row>
    <row r="2393" spans="1:18" ht="14.25" x14ac:dyDescent="0.45">
      <c r="A2393" s="6">
        <v>1177</v>
      </c>
      <c r="B2393" s="4"/>
      <c r="C2393" s="4" t="s">
        <v>9</v>
      </c>
      <c r="D2393" s="4" t="s">
        <v>6</v>
      </c>
      <c r="E2393" s="7">
        <f t="shared" ref="E2393:Q2393" si="1176">E1187/$Q1187*100</f>
        <v>3.1284916201117321</v>
      </c>
      <c r="F2393" s="7">
        <f t="shared" si="1176"/>
        <v>5.1396648044692741</v>
      </c>
      <c r="G2393" s="7">
        <f t="shared" si="1176"/>
        <v>0</v>
      </c>
      <c r="H2393" s="7">
        <f t="shared" si="1176"/>
        <v>0</v>
      </c>
      <c r="I2393" s="7">
        <f t="shared" si="1176"/>
        <v>6.927374301675977</v>
      </c>
      <c r="J2393" s="7">
        <f t="shared" si="1176"/>
        <v>2.2346368715083798</v>
      </c>
      <c r="K2393" s="7">
        <f t="shared" si="1176"/>
        <v>0.33519553072625696</v>
      </c>
      <c r="L2393" s="7">
        <f t="shared" si="1176"/>
        <v>0.33519553072625696</v>
      </c>
      <c r="M2393" s="7">
        <f t="shared" si="1176"/>
        <v>5.4748603351955305</v>
      </c>
      <c r="N2393" s="7">
        <f t="shared" si="1176"/>
        <v>0</v>
      </c>
      <c r="O2393" s="7">
        <f t="shared" si="1176"/>
        <v>8.044692737430168</v>
      </c>
      <c r="P2393" s="7">
        <f t="shared" si="1176"/>
        <v>76.983240223463696</v>
      </c>
      <c r="Q2393" s="7">
        <f t="shared" si="1176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7</v>
      </c>
      <c r="E2394" s="7">
        <f t="shared" ref="E2394:Q2394" si="1177">E1188/$Q1188*100</f>
        <v>5.1470588235294112</v>
      </c>
      <c r="F2394" s="7">
        <f t="shared" si="1177"/>
        <v>7.7941176470588234</v>
      </c>
      <c r="G2394" s="7">
        <f t="shared" si="1177"/>
        <v>1.6176470588235297</v>
      </c>
      <c r="H2394" s="7">
        <f t="shared" si="1177"/>
        <v>0</v>
      </c>
      <c r="I2394" s="7">
        <f t="shared" si="1177"/>
        <v>4.5588235294117645</v>
      </c>
      <c r="J2394" s="7">
        <f t="shared" si="1177"/>
        <v>0.88235294117647056</v>
      </c>
      <c r="K2394" s="7">
        <f t="shared" si="1177"/>
        <v>0</v>
      </c>
      <c r="L2394" s="7">
        <f t="shared" si="1177"/>
        <v>0.58823529411764708</v>
      </c>
      <c r="M2394" s="7">
        <f t="shared" si="1177"/>
        <v>6.3235294117647056</v>
      </c>
      <c r="N2394" s="7">
        <f t="shared" si="1177"/>
        <v>0</v>
      </c>
      <c r="O2394" s="7">
        <f t="shared" si="1177"/>
        <v>10.441176470588236</v>
      </c>
      <c r="P2394" s="7">
        <f t="shared" si="1177"/>
        <v>71.617647058823536</v>
      </c>
      <c r="Q2394" s="7">
        <f t="shared" si="1177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78">E1189/$Q1189*100</f>
        <v>4.4275774826059457</v>
      </c>
      <c r="F2395" s="7">
        <f t="shared" si="1178"/>
        <v>6.4516129032258061</v>
      </c>
      <c r="G2395" s="7">
        <f t="shared" si="1178"/>
        <v>1.1385199240986716</v>
      </c>
      <c r="H2395" s="7">
        <f t="shared" si="1178"/>
        <v>0</v>
      </c>
      <c r="I2395" s="7">
        <f t="shared" si="1178"/>
        <v>5.7558507273877293</v>
      </c>
      <c r="J2395" s="7">
        <f t="shared" si="1178"/>
        <v>1.7077798861480076</v>
      </c>
      <c r="K2395" s="7">
        <f t="shared" si="1178"/>
        <v>0.50600885515496519</v>
      </c>
      <c r="L2395" s="7">
        <f t="shared" si="1178"/>
        <v>0.50600885515496519</v>
      </c>
      <c r="M2395" s="7">
        <f t="shared" si="1178"/>
        <v>5.5028462998102468</v>
      </c>
      <c r="N2395" s="7">
        <f t="shared" si="1178"/>
        <v>0.18975332068311196</v>
      </c>
      <c r="O2395" s="7">
        <f t="shared" si="1178"/>
        <v>8.7919038583175215</v>
      </c>
      <c r="P2395" s="7">
        <f t="shared" si="1178"/>
        <v>74.636306135357373</v>
      </c>
      <c r="Q2395" s="7">
        <f t="shared" si="1178"/>
        <v>100</v>
      </c>
      <c r="R2395"/>
    </row>
    <row r="2396" spans="1:18" ht="14.25" x14ac:dyDescent="0.45">
      <c r="A2396" s="6">
        <v>1180</v>
      </c>
      <c r="B2396" s="4"/>
      <c r="C2396" s="4" t="s">
        <v>10</v>
      </c>
      <c r="D2396" s="4" t="s">
        <v>6</v>
      </c>
      <c r="E2396" s="7">
        <f t="shared" ref="E2396:Q2396" si="1179">E1190/$Q1190*100</f>
        <v>28.571428571428569</v>
      </c>
      <c r="F2396" s="7">
        <f t="shared" si="1179"/>
        <v>0</v>
      </c>
      <c r="G2396" s="7">
        <f t="shared" si="1179"/>
        <v>0</v>
      </c>
      <c r="H2396" s="7">
        <f t="shared" si="1179"/>
        <v>0</v>
      </c>
      <c r="I2396" s="7">
        <f t="shared" si="1179"/>
        <v>35.714285714285715</v>
      </c>
      <c r="J2396" s="7">
        <f t="shared" si="1179"/>
        <v>28.571428571428569</v>
      </c>
      <c r="K2396" s="7">
        <f t="shared" si="1179"/>
        <v>0</v>
      </c>
      <c r="L2396" s="7">
        <f t="shared" si="1179"/>
        <v>0</v>
      </c>
      <c r="M2396" s="7">
        <f t="shared" si="1179"/>
        <v>0</v>
      </c>
      <c r="N2396" s="7">
        <f t="shared" si="1179"/>
        <v>0</v>
      </c>
      <c r="O2396" s="7">
        <f t="shared" si="1179"/>
        <v>0</v>
      </c>
      <c r="P2396" s="7">
        <f t="shared" si="1179"/>
        <v>28.571428571428569</v>
      </c>
      <c r="Q2396" s="7">
        <f t="shared" si="1179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7</v>
      </c>
      <c r="E2397" s="7">
        <f t="shared" ref="E2397:Q2397" si="1180">E1191/$Q1191*100</f>
        <v>36.363636363636367</v>
      </c>
      <c r="F2397" s="7">
        <f t="shared" si="1180"/>
        <v>0</v>
      </c>
      <c r="G2397" s="7">
        <f t="shared" si="1180"/>
        <v>0</v>
      </c>
      <c r="H2397" s="7">
        <f t="shared" si="1180"/>
        <v>0</v>
      </c>
      <c r="I2397" s="7">
        <f t="shared" si="1180"/>
        <v>63.636363636363633</v>
      </c>
      <c r="J2397" s="7">
        <f t="shared" si="1180"/>
        <v>0</v>
      </c>
      <c r="K2397" s="7">
        <f t="shared" si="1180"/>
        <v>0</v>
      </c>
      <c r="L2397" s="7">
        <f t="shared" si="1180"/>
        <v>0</v>
      </c>
      <c r="M2397" s="7">
        <f t="shared" si="1180"/>
        <v>0</v>
      </c>
      <c r="N2397" s="7">
        <f t="shared" si="1180"/>
        <v>0</v>
      </c>
      <c r="O2397" s="7">
        <f t="shared" si="1180"/>
        <v>0</v>
      </c>
      <c r="P2397" s="7">
        <f t="shared" si="1180"/>
        <v>45.454545454545453</v>
      </c>
      <c r="Q2397" s="7">
        <f t="shared" si="1180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181">E1192/$Q1192*100</f>
        <v>14.285714285714285</v>
      </c>
      <c r="F2398" s="7">
        <f t="shared" si="1181"/>
        <v>0</v>
      </c>
      <c r="G2398" s="7">
        <f t="shared" si="1181"/>
        <v>0</v>
      </c>
      <c r="H2398" s="7">
        <f t="shared" si="1181"/>
        <v>14.285714285714285</v>
      </c>
      <c r="I2398" s="7">
        <f t="shared" si="1181"/>
        <v>47.619047619047613</v>
      </c>
      <c r="J2398" s="7">
        <f t="shared" si="1181"/>
        <v>19.047619047619047</v>
      </c>
      <c r="K2398" s="7">
        <f t="shared" si="1181"/>
        <v>0</v>
      </c>
      <c r="L2398" s="7">
        <f t="shared" si="1181"/>
        <v>0</v>
      </c>
      <c r="M2398" s="7">
        <f t="shared" si="1181"/>
        <v>23.809523809523807</v>
      </c>
      <c r="N2398" s="7">
        <f t="shared" si="1181"/>
        <v>0</v>
      </c>
      <c r="O2398" s="7">
        <f t="shared" si="1181"/>
        <v>0</v>
      </c>
      <c r="P2398" s="7">
        <f t="shared" si="1181"/>
        <v>19.047619047619047</v>
      </c>
      <c r="Q2398" s="7">
        <f t="shared" si="1181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6</v>
      </c>
      <c r="E2399" s="7">
        <f t="shared" ref="E2399:Q2399" si="1182">E1193/$Q1193*100</f>
        <v>2.5086505190311419</v>
      </c>
      <c r="F2399" s="7">
        <f t="shared" si="1182"/>
        <v>5.2768166089965396</v>
      </c>
      <c r="G2399" s="7">
        <f t="shared" si="1182"/>
        <v>0</v>
      </c>
      <c r="H2399" s="7">
        <f t="shared" si="1182"/>
        <v>0</v>
      </c>
      <c r="I2399" s="7">
        <f t="shared" si="1182"/>
        <v>5.968858131487889</v>
      </c>
      <c r="J2399" s="7">
        <f t="shared" si="1182"/>
        <v>2.3356401384083045</v>
      </c>
      <c r="K2399" s="7">
        <f t="shared" si="1182"/>
        <v>0.60553633217993075</v>
      </c>
      <c r="L2399" s="7">
        <f t="shared" si="1182"/>
        <v>0.25951557093425603</v>
      </c>
      <c r="M2399" s="7">
        <f t="shared" si="1182"/>
        <v>4.5847750865051902</v>
      </c>
      <c r="N2399" s="7">
        <f t="shared" si="1182"/>
        <v>0</v>
      </c>
      <c r="O2399" s="7">
        <f t="shared" si="1182"/>
        <v>7.0934256055363329</v>
      </c>
      <c r="P2399" s="7">
        <f t="shared" si="1182"/>
        <v>79.152249134948093</v>
      </c>
      <c r="Q2399" s="7">
        <f t="shared" si="1182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7</v>
      </c>
      <c r="E2400" s="7">
        <f t="shared" ref="E2400:Q2400" si="1183">E1194/$Q1194*100</f>
        <v>4.5951859956236323</v>
      </c>
      <c r="F2400" s="7">
        <f t="shared" si="1183"/>
        <v>7.4398249452954053</v>
      </c>
      <c r="G2400" s="7">
        <f t="shared" si="1183"/>
        <v>1.6411378555798686</v>
      </c>
      <c r="H2400" s="7">
        <f t="shared" si="1183"/>
        <v>0</v>
      </c>
      <c r="I2400" s="7">
        <f t="shared" si="1183"/>
        <v>3.5010940919037199</v>
      </c>
      <c r="J2400" s="7">
        <f t="shared" si="1183"/>
        <v>0.65645514223194745</v>
      </c>
      <c r="K2400" s="7">
        <f t="shared" si="1183"/>
        <v>0</v>
      </c>
      <c r="L2400" s="7">
        <f t="shared" si="1183"/>
        <v>0.43763676148796499</v>
      </c>
      <c r="M2400" s="7">
        <f t="shared" si="1183"/>
        <v>4.9234135667396064</v>
      </c>
      <c r="N2400" s="7">
        <f t="shared" si="1183"/>
        <v>0</v>
      </c>
      <c r="O2400" s="7">
        <f t="shared" si="1183"/>
        <v>8.3150984682713336</v>
      </c>
      <c r="P2400" s="7">
        <f t="shared" si="1183"/>
        <v>76.367614879649892</v>
      </c>
      <c r="Q2400" s="7">
        <f t="shared" si="1183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184">E1195/$Q1195*100</f>
        <v>3.4233365477338475</v>
      </c>
      <c r="F2401" s="7">
        <f t="shared" si="1184"/>
        <v>6.2680810028929601</v>
      </c>
      <c r="G2401" s="7">
        <f t="shared" si="1184"/>
        <v>0.9161041465766635</v>
      </c>
      <c r="H2401" s="7">
        <f t="shared" si="1184"/>
        <v>0.14464802314368372</v>
      </c>
      <c r="I2401" s="7">
        <f t="shared" si="1184"/>
        <v>4.7733847637415625</v>
      </c>
      <c r="J2401" s="7">
        <f t="shared" si="1184"/>
        <v>1.3500482160077145</v>
      </c>
      <c r="K2401" s="7">
        <f t="shared" si="1184"/>
        <v>0.33751205400192863</v>
      </c>
      <c r="L2401" s="7">
        <f t="shared" si="1184"/>
        <v>0.38572806171648988</v>
      </c>
      <c r="M2401" s="7">
        <f t="shared" si="1184"/>
        <v>4.725168756027001</v>
      </c>
      <c r="N2401" s="7">
        <f t="shared" si="1184"/>
        <v>0.14464802314368372</v>
      </c>
      <c r="O2401" s="7">
        <f t="shared" si="1184"/>
        <v>7.7627772420443577</v>
      </c>
      <c r="P2401" s="7">
        <f t="shared" si="1184"/>
        <v>77.483124397299903</v>
      </c>
      <c r="Q2401" s="7">
        <f t="shared" si="1184"/>
        <v>100</v>
      </c>
      <c r="R2401"/>
    </row>
    <row r="2402" spans="1:18" ht="14.25" x14ac:dyDescent="0.45">
      <c r="A2402" s="6">
        <v>1186</v>
      </c>
      <c r="B2402" s="4" t="s">
        <v>129</v>
      </c>
      <c r="C2402" s="4" t="s">
        <v>5</v>
      </c>
      <c r="D2402" s="4" t="s">
        <v>6</v>
      </c>
      <c r="E2402" s="7">
        <f t="shared" ref="E2402:Q2402" si="1185">E1196/$Q1196*100</f>
        <v>0</v>
      </c>
      <c r="F2402" s="7">
        <f t="shared" si="1185"/>
        <v>0</v>
      </c>
      <c r="G2402" s="7">
        <f t="shared" si="1185"/>
        <v>0</v>
      </c>
      <c r="H2402" s="7">
        <f t="shared" si="1185"/>
        <v>0</v>
      </c>
      <c r="I2402" s="7">
        <f t="shared" si="1185"/>
        <v>0</v>
      </c>
      <c r="J2402" s="7">
        <f t="shared" si="1185"/>
        <v>0</v>
      </c>
      <c r="K2402" s="7">
        <f t="shared" si="1185"/>
        <v>0</v>
      </c>
      <c r="L2402" s="7">
        <f t="shared" si="1185"/>
        <v>0</v>
      </c>
      <c r="M2402" s="7">
        <f t="shared" si="1185"/>
        <v>0</v>
      </c>
      <c r="N2402" s="7">
        <f t="shared" si="1185"/>
        <v>0</v>
      </c>
      <c r="O2402" s="7">
        <f t="shared" si="1185"/>
        <v>0</v>
      </c>
      <c r="P2402" s="7">
        <f t="shared" si="1185"/>
        <v>103.57142857142858</v>
      </c>
      <c r="Q2402" s="7">
        <f t="shared" si="1185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7</v>
      </c>
      <c r="E2403" s="7">
        <f t="shared" ref="E2403:Q2403" si="1186">E1197/$Q1197*100</f>
        <v>0</v>
      </c>
      <c r="F2403" s="7">
        <f t="shared" si="1186"/>
        <v>0</v>
      </c>
      <c r="G2403" s="7">
        <f t="shared" si="1186"/>
        <v>0</v>
      </c>
      <c r="H2403" s="7">
        <f t="shared" si="1186"/>
        <v>0</v>
      </c>
      <c r="I2403" s="7">
        <f t="shared" si="1186"/>
        <v>0</v>
      </c>
      <c r="J2403" s="7">
        <f t="shared" si="1186"/>
        <v>0</v>
      </c>
      <c r="K2403" s="7">
        <f t="shared" si="1186"/>
        <v>0</v>
      </c>
      <c r="L2403" s="7">
        <f t="shared" si="1186"/>
        <v>0</v>
      </c>
      <c r="M2403" s="7">
        <f t="shared" si="1186"/>
        <v>0</v>
      </c>
      <c r="N2403" s="7">
        <f t="shared" si="1186"/>
        <v>0</v>
      </c>
      <c r="O2403" s="7">
        <f t="shared" si="1186"/>
        <v>0</v>
      </c>
      <c r="P2403" s="7">
        <f t="shared" si="1186"/>
        <v>89.473684210526315</v>
      </c>
      <c r="Q2403" s="7">
        <f t="shared" si="1186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187">E1198/$Q1198*100</f>
        <v>0</v>
      </c>
      <c r="F2404" s="7">
        <f t="shared" si="1187"/>
        <v>0</v>
      </c>
      <c r="G2404" s="7">
        <f t="shared" si="1187"/>
        <v>0</v>
      </c>
      <c r="H2404" s="7">
        <f t="shared" si="1187"/>
        <v>0</v>
      </c>
      <c r="I2404" s="7">
        <f t="shared" si="1187"/>
        <v>0</v>
      </c>
      <c r="J2404" s="7">
        <f t="shared" si="1187"/>
        <v>0</v>
      </c>
      <c r="K2404" s="7">
        <f t="shared" si="1187"/>
        <v>0</v>
      </c>
      <c r="L2404" s="7">
        <f t="shared" si="1187"/>
        <v>0</v>
      </c>
      <c r="M2404" s="7">
        <f t="shared" si="1187"/>
        <v>0</v>
      </c>
      <c r="N2404" s="7">
        <f t="shared" si="1187"/>
        <v>0</v>
      </c>
      <c r="O2404" s="7">
        <f t="shared" si="1187"/>
        <v>0</v>
      </c>
      <c r="P2404" s="7">
        <f t="shared" si="1187"/>
        <v>96.825396825396822</v>
      </c>
      <c r="Q2404" s="7">
        <f t="shared" si="1187"/>
        <v>100</v>
      </c>
      <c r="R2404"/>
    </row>
    <row r="2405" spans="1:18" ht="14.25" x14ac:dyDescent="0.45">
      <c r="A2405" s="6">
        <v>1189</v>
      </c>
      <c r="B2405" s="4"/>
      <c r="C2405" s="4" t="s">
        <v>8</v>
      </c>
      <c r="D2405" s="4" t="s">
        <v>6</v>
      </c>
      <c r="E2405" s="7">
        <f t="shared" ref="E2405:Q2405" si="1188">E1199/$Q1199*100</f>
        <v>0</v>
      </c>
      <c r="F2405" s="7">
        <f t="shared" si="1188"/>
        <v>0</v>
      </c>
      <c r="G2405" s="7">
        <f t="shared" si="1188"/>
        <v>0</v>
      </c>
      <c r="H2405" s="7">
        <f t="shared" si="1188"/>
        <v>0</v>
      </c>
      <c r="I2405" s="7">
        <f t="shared" si="1188"/>
        <v>0</v>
      </c>
      <c r="J2405" s="7">
        <f t="shared" si="1188"/>
        <v>0</v>
      </c>
      <c r="K2405" s="7">
        <f t="shared" si="1188"/>
        <v>0</v>
      </c>
      <c r="L2405" s="7">
        <f t="shared" si="1188"/>
        <v>0</v>
      </c>
      <c r="M2405" s="7">
        <f t="shared" si="1188"/>
        <v>4.0404040404040407</v>
      </c>
      <c r="N2405" s="7">
        <f t="shared" si="1188"/>
        <v>0</v>
      </c>
      <c r="O2405" s="7">
        <f t="shared" si="1188"/>
        <v>4.0404040404040407</v>
      </c>
      <c r="P2405" s="7">
        <f t="shared" si="1188"/>
        <v>86.868686868686879</v>
      </c>
      <c r="Q2405" s="7">
        <f t="shared" si="1188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7</v>
      </c>
      <c r="E2406" s="7">
        <f t="shared" ref="E2406:Q2406" si="1189">E1200/$Q1200*100</f>
        <v>0</v>
      </c>
      <c r="F2406" s="7">
        <f t="shared" si="1189"/>
        <v>0</v>
      </c>
      <c r="G2406" s="7">
        <f t="shared" si="1189"/>
        <v>0</v>
      </c>
      <c r="H2406" s="7">
        <f t="shared" si="1189"/>
        <v>0</v>
      </c>
      <c r="I2406" s="7">
        <f t="shared" si="1189"/>
        <v>0</v>
      </c>
      <c r="J2406" s="7">
        <f t="shared" si="1189"/>
        <v>0</v>
      </c>
      <c r="K2406" s="7">
        <f t="shared" si="1189"/>
        <v>0</v>
      </c>
      <c r="L2406" s="7">
        <f t="shared" si="1189"/>
        <v>0</v>
      </c>
      <c r="M2406" s="7">
        <f t="shared" si="1189"/>
        <v>0</v>
      </c>
      <c r="N2406" s="7">
        <f t="shared" si="1189"/>
        <v>0</v>
      </c>
      <c r="O2406" s="7">
        <f t="shared" si="1189"/>
        <v>6.5789473684210522</v>
      </c>
      <c r="P2406" s="7">
        <f t="shared" si="1189"/>
        <v>94.73684210526315</v>
      </c>
      <c r="Q2406" s="7">
        <f t="shared" si="1189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190">E1201/$Q1201*100</f>
        <v>0</v>
      </c>
      <c r="F2407" s="7">
        <f t="shared" si="1190"/>
        <v>0</v>
      </c>
      <c r="G2407" s="7">
        <f t="shared" si="1190"/>
        <v>0</v>
      </c>
      <c r="H2407" s="7">
        <f t="shared" si="1190"/>
        <v>0</v>
      </c>
      <c r="I2407" s="7">
        <f t="shared" si="1190"/>
        <v>2.2727272727272729</v>
      </c>
      <c r="J2407" s="7">
        <f t="shared" si="1190"/>
        <v>1.7045454545454544</v>
      </c>
      <c r="K2407" s="7">
        <f t="shared" si="1190"/>
        <v>0</v>
      </c>
      <c r="L2407" s="7">
        <f t="shared" si="1190"/>
        <v>0</v>
      </c>
      <c r="M2407" s="7">
        <f t="shared" si="1190"/>
        <v>2.2727272727272729</v>
      </c>
      <c r="N2407" s="7">
        <f t="shared" si="1190"/>
        <v>0</v>
      </c>
      <c r="O2407" s="7">
        <f t="shared" si="1190"/>
        <v>1.7045454545454544</v>
      </c>
      <c r="P2407" s="7">
        <f t="shared" si="1190"/>
        <v>89.204545454545453</v>
      </c>
      <c r="Q2407" s="7">
        <f t="shared" si="1190"/>
        <v>100</v>
      </c>
      <c r="R2407"/>
    </row>
    <row r="2408" spans="1:18" ht="14.25" x14ac:dyDescent="0.45">
      <c r="A2408" s="6">
        <v>1192</v>
      </c>
      <c r="B2408" s="4"/>
      <c r="C2408" s="4" t="s">
        <v>9</v>
      </c>
      <c r="D2408" s="4" t="s">
        <v>6</v>
      </c>
      <c r="E2408" s="7">
        <f t="shared" ref="E2408:Q2408" si="1191">E1202/$Q1202*100</f>
        <v>4.5949214026602174</v>
      </c>
      <c r="F2408" s="7">
        <f t="shared" si="1191"/>
        <v>3.8694074969770251</v>
      </c>
      <c r="G2408" s="7">
        <f t="shared" si="1191"/>
        <v>1.5719467956469164</v>
      </c>
      <c r="H2408" s="7">
        <f t="shared" si="1191"/>
        <v>0</v>
      </c>
      <c r="I2408" s="7">
        <f t="shared" si="1191"/>
        <v>12.091898428053206</v>
      </c>
      <c r="J2408" s="7">
        <f t="shared" si="1191"/>
        <v>4.2321644498186215</v>
      </c>
      <c r="K2408" s="7">
        <f t="shared" si="1191"/>
        <v>1.4510278113663846</v>
      </c>
      <c r="L2408" s="7">
        <f t="shared" si="1191"/>
        <v>0.36275695284159615</v>
      </c>
      <c r="M2408" s="7">
        <f t="shared" si="1191"/>
        <v>2.0556227327690446</v>
      </c>
      <c r="N2408" s="7">
        <f t="shared" si="1191"/>
        <v>0.84643288996372434</v>
      </c>
      <c r="O2408" s="7">
        <f t="shared" si="1191"/>
        <v>5.6831922611850061</v>
      </c>
      <c r="P2408" s="7">
        <f t="shared" si="1191"/>
        <v>73.276904474002407</v>
      </c>
      <c r="Q2408" s="7">
        <f t="shared" si="1191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7</v>
      </c>
      <c r="E2409" s="7">
        <f t="shared" ref="E2409:Q2409" si="1192">E1203/$Q1203*100</f>
        <v>5.0847457627118651</v>
      </c>
      <c r="F2409" s="7">
        <f t="shared" si="1192"/>
        <v>7.9903147699757868</v>
      </c>
      <c r="G2409" s="7">
        <f t="shared" si="1192"/>
        <v>2.3002421307506054</v>
      </c>
      <c r="H2409" s="7">
        <f t="shared" si="1192"/>
        <v>0</v>
      </c>
      <c r="I2409" s="7">
        <f t="shared" si="1192"/>
        <v>11.259079903147699</v>
      </c>
      <c r="J2409" s="7">
        <f t="shared" si="1192"/>
        <v>3.1476997578692498</v>
      </c>
      <c r="K2409" s="7">
        <f t="shared" si="1192"/>
        <v>1.5738498789346249</v>
      </c>
      <c r="L2409" s="7">
        <f t="shared" si="1192"/>
        <v>1.8159806295399514</v>
      </c>
      <c r="M2409" s="7">
        <f t="shared" si="1192"/>
        <v>2.6634382566585959</v>
      </c>
      <c r="N2409" s="7">
        <f t="shared" si="1192"/>
        <v>0.48426150121065376</v>
      </c>
      <c r="O2409" s="7">
        <f t="shared" si="1192"/>
        <v>4.6004842615012107</v>
      </c>
      <c r="P2409" s="7">
        <f t="shared" si="1192"/>
        <v>70.581113801452787</v>
      </c>
      <c r="Q2409" s="7">
        <f t="shared" si="1192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193">E1204/$Q1204*100</f>
        <v>4.7965998785670916</v>
      </c>
      <c r="F2410" s="7">
        <f t="shared" si="1193"/>
        <v>6.4359441408621736</v>
      </c>
      <c r="G2410" s="7">
        <f t="shared" si="1193"/>
        <v>1.8822100789313905</v>
      </c>
      <c r="H2410" s="7">
        <f t="shared" si="1193"/>
        <v>0</v>
      </c>
      <c r="I2410" s="7">
        <f t="shared" si="1193"/>
        <v>11.414693381906496</v>
      </c>
      <c r="J2410" s="7">
        <f t="shared" si="1193"/>
        <v>3.7644201578627809</v>
      </c>
      <c r="K2410" s="7">
        <f t="shared" si="1193"/>
        <v>1.700060716454159</v>
      </c>
      <c r="L2410" s="7">
        <f t="shared" si="1193"/>
        <v>1.0321797207043109</v>
      </c>
      <c r="M2410" s="7">
        <f t="shared" si="1193"/>
        <v>2.9143897996357011</v>
      </c>
      <c r="N2410" s="7">
        <f t="shared" si="1193"/>
        <v>0.85003035822707951</v>
      </c>
      <c r="O2410" s="7">
        <f t="shared" si="1193"/>
        <v>5.0394656952034005</v>
      </c>
      <c r="P2410" s="7">
        <f t="shared" si="1193"/>
        <v>72.374013357619916</v>
      </c>
      <c r="Q2410" s="7">
        <f t="shared" si="1193"/>
        <v>100</v>
      </c>
      <c r="R2410"/>
    </row>
    <row r="2411" spans="1:18" ht="14.25" x14ac:dyDescent="0.45">
      <c r="A2411" s="6">
        <v>1195</v>
      </c>
      <c r="B2411" s="4"/>
      <c r="C2411" s="4" t="s">
        <v>10</v>
      </c>
      <c r="D2411" s="4" t="s">
        <v>6</v>
      </c>
      <c r="E2411" s="7">
        <f t="shared" ref="E2411:Q2411" si="1194">E1205/$Q1205*100</f>
        <v>10.465116279069768</v>
      </c>
      <c r="F2411" s="7">
        <f t="shared" si="1194"/>
        <v>11.627906976744185</v>
      </c>
      <c r="G2411" s="7">
        <f t="shared" si="1194"/>
        <v>3.4883720930232558</v>
      </c>
      <c r="H2411" s="7">
        <f t="shared" si="1194"/>
        <v>0</v>
      </c>
      <c r="I2411" s="7">
        <f t="shared" si="1194"/>
        <v>32.558139534883722</v>
      </c>
      <c r="J2411" s="7">
        <f t="shared" si="1194"/>
        <v>19.767441860465116</v>
      </c>
      <c r="K2411" s="7">
        <f t="shared" si="1194"/>
        <v>9.3023255813953494</v>
      </c>
      <c r="L2411" s="7">
        <f t="shared" si="1194"/>
        <v>3.4883720930232558</v>
      </c>
      <c r="M2411" s="7">
        <f t="shared" si="1194"/>
        <v>0</v>
      </c>
      <c r="N2411" s="7">
        <f t="shared" si="1194"/>
        <v>3.4883720930232558</v>
      </c>
      <c r="O2411" s="7">
        <f t="shared" si="1194"/>
        <v>22.093023255813954</v>
      </c>
      <c r="P2411" s="7">
        <f t="shared" si="1194"/>
        <v>34.883720930232556</v>
      </c>
      <c r="Q2411" s="7">
        <f t="shared" si="1194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7</v>
      </c>
      <c r="E2412" s="7">
        <f t="shared" ref="E2412:Q2412" si="1195">E1206/$Q1206*100</f>
        <v>24.719101123595504</v>
      </c>
      <c r="F2412" s="7">
        <f t="shared" si="1195"/>
        <v>7.8651685393258424</v>
      </c>
      <c r="G2412" s="7">
        <f t="shared" si="1195"/>
        <v>7.8651685393258424</v>
      </c>
      <c r="H2412" s="7">
        <f t="shared" si="1195"/>
        <v>3.3707865168539324</v>
      </c>
      <c r="I2412" s="7">
        <f t="shared" si="1195"/>
        <v>37.078651685393261</v>
      </c>
      <c r="J2412" s="7">
        <f t="shared" si="1195"/>
        <v>11.235955056179774</v>
      </c>
      <c r="K2412" s="7">
        <f t="shared" si="1195"/>
        <v>10.112359550561797</v>
      </c>
      <c r="L2412" s="7">
        <f t="shared" si="1195"/>
        <v>4.4943820224719104</v>
      </c>
      <c r="M2412" s="7">
        <f t="shared" si="1195"/>
        <v>3.3707865168539324</v>
      </c>
      <c r="N2412" s="7">
        <f t="shared" si="1195"/>
        <v>10.112359550561797</v>
      </c>
      <c r="O2412" s="7">
        <f t="shared" si="1195"/>
        <v>13.48314606741573</v>
      </c>
      <c r="P2412" s="7">
        <f t="shared" si="1195"/>
        <v>31.460674157303369</v>
      </c>
      <c r="Q2412" s="7">
        <f t="shared" si="1195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196">E1207/$Q1207*100</f>
        <v>19.774011299435028</v>
      </c>
      <c r="F2413" s="7">
        <f t="shared" si="1196"/>
        <v>11.299435028248588</v>
      </c>
      <c r="G2413" s="7">
        <f t="shared" si="1196"/>
        <v>6.7796610169491522</v>
      </c>
      <c r="H2413" s="7">
        <f t="shared" si="1196"/>
        <v>2.8248587570621471</v>
      </c>
      <c r="I2413" s="7">
        <f t="shared" si="1196"/>
        <v>34.463276836158194</v>
      </c>
      <c r="J2413" s="7">
        <f t="shared" si="1196"/>
        <v>12.994350282485875</v>
      </c>
      <c r="K2413" s="7">
        <f t="shared" si="1196"/>
        <v>12.429378531073446</v>
      </c>
      <c r="L2413" s="7">
        <f t="shared" si="1196"/>
        <v>2.2598870056497176</v>
      </c>
      <c r="M2413" s="7">
        <f t="shared" si="1196"/>
        <v>3.9548022598870061</v>
      </c>
      <c r="N2413" s="7">
        <f t="shared" si="1196"/>
        <v>7.9096045197740121</v>
      </c>
      <c r="O2413" s="7">
        <f t="shared" si="1196"/>
        <v>15.254237288135593</v>
      </c>
      <c r="P2413" s="7">
        <f t="shared" si="1196"/>
        <v>33.898305084745758</v>
      </c>
      <c r="Q2413" s="7">
        <f t="shared" si="1196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6</v>
      </c>
      <c r="E2414" s="7">
        <f t="shared" ref="E2414:Q2414" si="1197">E1208/$Q1208*100</f>
        <v>5.0766283524904212</v>
      </c>
      <c r="F2414" s="7">
        <f t="shared" si="1197"/>
        <v>4.5977011494252871</v>
      </c>
      <c r="G2414" s="7">
        <f t="shared" si="1197"/>
        <v>1.3409961685823755</v>
      </c>
      <c r="H2414" s="7">
        <f t="shared" si="1197"/>
        <v>0</v>
      </c>
      <c r="I2414" s="7">
        <f t="shared" si="1197"/>
        <v>11.973180076628353</v>
      </c>
      <c r="J2414" s="7">
        <f t="shared" si="1197"/>
        <v>5.0766283524904212</v>
      </c>
      <c r="K2414" s="7">
        <f t="shared" si="1197"/>
        <v>2.490421455938697</v>
      </c>
      <c r="L2414" s="7">
        <f t="shared" si="1197"/>
        <v>0.47892720306513409</v>
      </c>
      <c r="M2414" s="7">
        <f t="shared" si="1197"/>
        <v>2.490421455938697</v>
      </c>
      <c r="N2414" s="7">
        <f t="shared" si="1197"/>
        <v>1.5325670498084289</v>
      </c>
      <c r="O2414" s="7">
        <f t="shared" si="1197"/>
        <v>6.0344827586206895</v>
      </c>
      <c r="P2414" s="7">
        <f t="shared" si="1197"/>
        <v>72.41379310344827</v>
      </c>
      <c r="Q2414" s="7">
        <f t="shared" si="1197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7</v>
      </c>
      <c r="E2415" s="7">
        <f t="shared" ref="E2415:Q2415" si="1198">E1209/$Q1209*100</f>
        <v>6.1643835616438354</v>
      </c>
      <c r="F2415" s="7">
        <f t="shared" si="1198"/>
        <v>7.7299412915851269</v>
      </c>
      <c r="G2415" s="7">
        <f t="shared" si="1198"/>
        <v>2.8375733855185907</v>
      </c>
      <c r="H2415" s="7">
        <f t="shared" si="1198"/>
        <v>0.29354207436399216</v>
      </c>
      <c r="I2415" s="7">
        <f t="shared" si="1198"/>
        <v>12.818003913894325</v>
      </c>
      <c r="J2415" s="7">
        <f t="shared" si="1198"/>
        <v>3.6203522504892365</v>
      </c>
      <c r="K2415" s="7">
        <f t="shared" si="1198"/>
        <v>2.6418786692759295</v>
      </c>
      <c r="L2415" s="7">
        <f t="shared" si="1198"/>
        <v>1.4677103718199609</v>
      </c>
      <c r="M2415" s="7">
        <f t="shared" si="1198"/>
        <v>3.2289628180039136</v>
      </c>
      <c r="N2415" s="7">
        <f t="shared" si="1198"/>
        <v>1.5655577299412915</v>
      </c>
      <c r="O2415" s="7">
        <f t="shared" si="1198"/>
        <v>5.283757338551859</v>
      </c>
      <c r="P2415" s="7">
        <f t="shared" si="1198"/>
        <v>70.058708414872797</v>
      </c>
      <c r="Q2415" s="7">
        <f t="shared" si="1198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199">E1210/$Q1210*100</f>
        <v>5.5690072639225177</v>
      </c>
      <c r="F2416" s="7">
        <f t="shared" si="1199"/>
        <v>6.150121065375302</v>
      </c>
      <c r="G2416" s="7">
        <f t="shared" si="1199"/>
        <v>1.8886198547215496</v>
      </c>
      <c r="H2416" s="7">
        <f t="shared" si="1199"/>
        <v>0.24213075060532688</v>
      </c>
      <c r="I2416" s="7">
        <f t="shared" si="1199"/>
        <v>12.154963680387409</v>
      </c>
      <c r="J2416" s="7">
        <f t="shared" si="1199"/>
        <v>4.5036319612590798</v>
      </c>
      <c r="K2416" s="7">
        <f t="shared" si="1199"/>
        <v>2.4697336561743342</v>
      </c>
      <c r="L2416" s="7">
        <f t="shared" si="1199"/>
        <v>1.1622276029055689</v>
      </c>
      <c r="M2416" s="7">
        <f t="shared" si="1199"/>
        <v>2.7118644067796609</v>
      </c>
      <c r="N2416" s="7">
        <f t="shared" si="1199"/>
        <v>1.4527845036319613</v>
      </c>
      <c r="O2416" s="7">
        <f t="shared" si="1199"/>
        <v>5.6174334140435835</v>
      </c>
      <c r="P2416" s="7">
        <f t="shared" si="1199"/>
        <v>71.186440677966104</v>
      </c>
      <c r="Q2416" s="7">
        <f t="shared" si="1199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E96"/>
  <sheetViews>
    <sheetView showGridLines="0" showRowColHeaders="0" tabSelected="1" zoomScale="95" zoomScaleNormal="95" workbookViewId="0">
      <selection activeCell="T3" sqref="T3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7" width="9.06640625" style="10"/>
    <col min="28" max="31" width="9.06640625" style="31"/>
    <col min="32" max="16384" width="9.06640625" style="9"/>
  </cols>
  <sheetData>
    <row r="1" spans="1:27" ht="21.75" x14ac:dyDescent="0.65">
      <c r="B1" s="34" t="s">
        <v>130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7" ht="3.4" customHeight="1" x14ac:dyDescent="0.45"/>
    <row r="3" spans="1:27" ht="3.4" customHeight="1" x14ac:dyDescent="0.45"/>
    <row r="4" spans="1:27" ht="15.75" x14ac:dyDescent="0.5">
      <c r="G4" s="33" t="s">
        <v>46</v>
      </c>
      <c r="H4" s="33"/>
      <c r="I4" s="33"/>
      <c r="J4" s="33"/>
      <c r="K4" s="33"/>
    </row>
    <row r="5" spans="1:27" ht="15.75" x14ac:dyDescent="0.5">
      <c r="F5" s="11" t="s">
        <v>132</v>
      </c>
      <c r="I5" s="12">
        <v>8</v>
      </c>
      <c r="S5" s="13" t="s">
        <v>131</v>
      </c>
    </row>
    <row r="6" spans="1:27" ht="9.75" customHeight="1" x14ac:dyDescent="0.45"/>
    <row r="7" spans="1:27" ht="16.899999999999999" customHeight="1" x14ac:dyDescent="0.45">
      <c r="J7" s="14" t="s">
        <v>22</v>
      </c>
      <c r="Q7" s="15" t="s">
        <v>22</v>
      </c>
      <c r="V7" s="10"/>
      <c r="W7" s="16" t="s">
        <v>25</v>
      </c>
      <c r="X7" s="16" t="s">
        <v>19</v>
      </c>
      <c r="Y7" s="16" t="s">
        <v>5</v>
      </c>
      <c r="Z7" s="16" t="s">
        <v>47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V8" s="10"/>
      <c r="W8" s="16" t="s">
        <v>26</v>
      </c>
      <c r="X8" s="16" t="s">
        <v>20</v>
      </c>
      <c r="Y8" s="16" t="s">
        <v>8</v>
      </c>
      <c r="Z8" s="16" t="s">
        <v>51</v>
      </c>
      <c r="AA8" s="16" t="s">
        <v>1</v>
      </c>
    </row>
    <row r="9" spans="1:27" ht="17.75" customHeight="1" x14ac:dyDescent="0.45">
      <c r="A9" s="17"/>
      <c r="C9" s="14" t="s">
        <v>24</v>
      </c>
      <c r="I9" s="17"/>
      <c r="J9" s="14" t="s">
        <v>23</v>
      </c>
      <c r="P9" s="17"/>
      <c r="Q9" s="15" t="s">
        <v>23</v>
      </c>
      <c r="V9" s="10"/>
      <c r="X9" s="16" t="s">
        <v>21</v>
      </c>
      <c r="Y9" s="16" t="s">
        <v>9</v>
      </c>
      <c r="Z9" s="16" t="s">
        <v>52</v>
      </c>
      <c r="AA9" s="16" t="s">
        <v>11</v>
      </c>
    </row>
    <row r="10" spans="1:27" x14ac:dyDescent="0.45">
      <c r="C10" s="12">
        <v>2</v>
      </c>
      <c r="J10" s="12">
        <v>5</v>
      </c>
      <c r="Q10" s="12">
        <v>5</v>
      </c>
      <c r="V10" s="10"/>
      <c r="X10" s="16"/>
      <c r="Y10" s="16" t="s">
        <v>10</v>
      </c>
      <c r="Z10" s="16" t="s">
        <v>53</v>
      </c>
      <c r="AA10" s="16" t="s">
        <v>12</v>
      </c>
    </row>
    <row r="11" spans="1:27" ht="17.75" customHeight="1" x14ac:dyDescent="0.45">
      <c r="A11" s="18"/>
      <c r="C11" s="14" t="s">
        <v>27</v>
      </c>
      <c r="J11" s="14" t="s">
        <v>27</v>
      </c>
      <c r="P11" s="17"/>
      <c r="Q11" s="15" t="s">
        <v>24</v>
      </c>
      <c r="V11" s="10"/>
      <c r="Y11" s="16" t="s">
        <v>4</v>
      </c>
      <c r="Z11" s="16" t="s">
        <v>54</v>
      </c>
      <c r="AA11" s="16" t="s">
        <v>13</v>
      </c>
    </row>
    <row r="12" spans="1:27" x14ac:dyDescent="0.45">
      <c r="C12" s="12">
        <v>2</v>
      </c>
      <c r="J12" s="12">
        <v>2</v>
      </c>
      <c r="Q12" s="12">
        <v>9</v>
      </c>
      <c r="V12" s="10"/>
      <c r="Z12" s="16" t="s">
        <v>55</v>
      </c>
      <c r="AA12" s="16" t="s">
        <v>14</v>
      </c>
    </row>
    <row r="13" spans="1:27" ht="17.25" customHeight="1" x14ac:dyDescent="0.45">
      <c r="Q13" s="15" t="s">
        <v>27</v>
      </c>
      <c r="V13" s="10"/>
      <c r="Z13" s="16" t="s">
        <v>56</v>
      </c>
      <c r="AA13" s="16" t="s">
        <v>2</v>
      </c>
    </row>
    <row r="14" spans="1:27" x14ac:dyDescent="0.45">
      <c r="F14" s="19"/>
      <c r="G14" s="19"/>
      <c r="Q14" s="12">
        <v>2</v>
      </c>
      <c r="W14" s="9"/>
      <c r="X14" s="9"/>
      <c r="Y14" s="9"/>
      <c r="Z14" s="16" t="s">
        <v>57</v>
      </c>
      <c r="AA14" s="16" t="s">
        <v>15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28</v>
      </c>
      <c r="L15" s="20" t="s">
        <v>29</v>
      </c>
      <c r="M15" s="20" t="s">
        <v>30</v>
      </c>
      <c r="N15" s="10"/>
      <c r="O15" s="10"/>
      <c r="W15" s="9"/>
      <c r="X15" s="9"/>
      <c r="Y15" s="9"/>
      <c r="Z15" s="16" t="s">
        <v>58</v>
      </c>
      <c r="AA15" s="16" t="s">
        <v>17</v>
      </c>
    </row>
    <row r="16" spans="1:27" x14ac:dyDescent="0.45">
      <c r="A16" s="10"/>
      <c r="B16" s="16">
        <v>1</v>
      </c>
      <c r="C16" s="16"/>
      <c r="D16" s="16" t="s">
        <v>31</v>
      </c>
      <c r="E16" s="21">
        <f>IF($C$12=1,VLOOKUP($I$5*15-15+$B16,Data!$A$11:$Q$1210,4+$C$10),VLOOKUP($I$5*15-15+$B16,Data!$A$1217:$Q$2416,4+$C$10))</f>
        <v>8.1517919887561483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5.4725092390074659</v>
      </c>
      <c r="L16" s="24">
        <f>K16+I16*0.00001</f>
        <v>5.4725192390074655</v>
      </c>
      <c r="M16" s="25">
        <f t="shared" ref="M16:M26" si="0">RANK(L16,L$16:L$26)</f>
        <v>4</v>
      </c>
      <c r="N16" s="26" t="str">
        <f t="shared" ref="N16:N26" si="1">VLOOKUP(MATCH(I16,M$16:M$26,0),$I$16:$K$26,2)</f>
        <v>Diabetes</v>
      </c>
      <c r="O16" s="24">
        <f t="shared" ref="O16:O26" si="2">VLOOKUP(MATCH(I16,M$16:M$26,0),$I$16:$K$26,3)</f>
        <v>11.403574930236065</v>
      </c>
      <c r="P16" s="22">
        <v>1</v>
      </c>
      <c r="Q16" s="16" t="s">
        <v>47</v>
      </c>
      <c r="R16" s="21">
        <f>IF($Q$14=1,VLOOKUP($P16*15-15+$Q$10*3-3+$Q$8,Data!$A$11:$Q$1210,4+$Q$12),VLOOKUP($P16*15-15+$Q$10*3-3+$Q$8,Data!$A$1217:$Q$2416,4+$Q$12))</f>
        <v>11.231012013070291</v>
      </c>
      <c r="S16" s="27">
        <f>R16+0.00001*P16</f>
        <v>11.231022013070291</v>
      </c>
      <c r="T16" s="28">
        <f>RANK(S16,S$16:S$95)</f>
        <v>6</v>
      </c>
      <c r="U16" s="16" t="str">
        <f>VLOOKUP(MATCH($P16,T$16:T$95,0),$P$16:$R$95,2)</f>
        <v>Bosnia and Herzegovina</v>
      </c>
      <c r="V16" s="27">
        <f>VLOOKUP(MATCH($P16,T$16:T$95,0),$P$16:$R$95,3)</f>
        <v>12.863209655789005</v>
      </c>
      <c r="W16" s="9"/>
      <c r="X16" s="9"/>
      <c r="Y16" s="9"/>
      <c r="Z16" s="16" t="s">
        <v>59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38</v>
      </c>
      <c r="E17" s="21">
        <f>IF($C$12=1,VLOOKUP($I$5*15-15+$B17,Data!$A$11:$Q$1210,4+$C$10),VLOOKUP($I$5*15-15+$B17,Data!$A$1217:$Q$2416,4+$C$10))</f>
        <v>4.966641957005189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6.8723131457877678</v>
      </c>
      <c r="L17" s="24">
        <f t="shared" ref="L17:L26" si="3">K17+I17*0.00001</f>
        <v>6.8723331457877679</v>
      </c>
      <c r="M17" s="25">
        <f t="shared" si="0"/>
        <v>2</v>
      </c>
      <c r="N17" s="26" t="str">
        <f t="shared" si="1"/>
        <v>Asthma</v>
      </c>
      <c r="O17" s="24">
        <f t="shared" si="2"/>
        <v>6.8723131457877678</v>
      </c>
      <c r="P17" s="22">
        <v>2</v>
      </c>
      <c r="Q17" s="16" t="s">
        <v>51</v>
      </c>
      <c r="R17" s="21">
        <f>IF($Q$14=1,VLOOKUP($P17*15-15+$Q$10*3-3+$Q$8,Data!$A$11:$Q$1210,4+$Q$12),VLOOKUP($P17*15-15+$Q$10*3-3+$Q$8,Data!$A$1217:$Q$2416,4+$Q$12))</f>
        <v>1.5224732875141371</v>
      </c>
      <c r="S17" s="27">
        <f t="shared" ref="S17:S80" si="4">R17+0.00001*P17</f>
        <v>1.522493287514137</v>
      </c>
      <c r="T17" s="28">
        <f t="shared" ref="T17:T80" si="5">RANK(S17,S$16:S$95)</f>
        <v>79</v>
      </c>
      <c r="U17" s="16" t="str">
        <f t="shared" ref="U17:U80" si="6">VLOOKUP(MATCH($P17,T$16:T$95,0),$P$16:$R$95,2)</f>
        <v>Turkey</v>
      </c>
      <c r="V17" s="27">
        <f t="shared" ref="V17:V80" si="7">VLOOKUP(MATCH($P17,T$16:T$95,0),$P$16:$R$95,3)</f>
        <v>12.756150385961016</v>
      </c>
      <c r="W17" s="9"/>
      <c r="X17" s="9"/>
      <c r="Y17" s="9"/>
      <c r="Z17" s="16" t="s">
        <v>60</v>
      </c>
      <c r="AA17" s="16" t="s">
        <v>18</v>
      </c>
    </row>
    <row r="18" spans="1:27" x14ac:dyDescent="0.45">
      <c r="A18" s="10"/>
      <c r="B18" s="16">
        <v>3</v>
      </c>
      <c r="C18" s="16"/>
      <c r="D18" s="16" t="s">
        <v>39</v>
      </c>
      <c r="E18" s="21">
        <f>IF($C$12=1,VLOOKUP($I$5*15-15+$B18,Data!$A$11:$Q$1210,4+$C$10),VLOOKUP($I$5*15-15+$B18,Data!$A$1217:$Q$2416,4+$C$10))</f>
        <v>6.7123782028148682</v>
      </c>
      <c r="F18" s="19"/>
      <c r="G18" s="19"/>
      <c r="I18" s="22">
        <v>3</v>
      </c>
      <c r="J18" s="16" t="s">
        <v>11</v>
      </c>
      <c r="K18" s="23">
        <f>IF($J$12=1,VLOOKUP($I$5*15-15+$J$10*3-3+$J$8,Data!$A$11:$R$1210,4+$I18),VLOOKUP($I$5*15-15+$J$10*3-3+$J$8,Data!$A$1217:$Q$2416,4+$I18))</f>
        <v>1.5581868919224677</v>
      </c>
      <c r="L18" s="24">
        <f t="shared" si="3"/>
        <v>1.5582168919224677</v>
      </c>
      <c r="M18" s="25">
        <f t="shared" si="0"/>
        <v>7</v>
      </c>
      <c r="N18" s="26" t="str">
        <f t="shared" si="1"/>
        <v>Other long-term</v>
      </c>
      <c r="O18" s="24">
        <f t="shared" si="2"/>
        <v>6.5299042160042227</v>
      </c>
      <c r="P18" s="22">
        <v>3</v>
      </c>
      <c r="Q18" s="16" t="s">
        <v>52</v>
      </c>
      <c r="R18" s="21">
        <f>IF($Q$14=1,VLOOKUP($P18*15-15+$Q$10*3-3+$Q$8,Data!$A$11:$Q$1210,4+$Q$12),VLOOKUP($P18*15-15+$Q$10*3-3+$Q$8,Data!$A$1217:$Q$2416,4+$Q$12))</f>
        <v>10.914410599321254</v>
      </c>
      <c r="S18" s="27">
        <f t="shared" si="4"/>
        <v>10.914440599321255</v>
      </c>
      <c r="T18" s="28">
        <f t="shared" si="5"/>
        <v>9</v>
      </c>
      <c r="U18" s="16" t="str">
        <f t="shared" si="6"/>
        <v>United States of America</v>
      </c>
      <c r="V18" s="27">
        <f t="shared" si="7"/>
        <v>12.447725527012034</v>
      </c>
      <c r="W18" s="9"/>
      <c r="X18" s="9"/>
      <c r="Y18" s="32"/>
      <c r="Z18" s="16" t="s">
        <v>61</v>
      </c>
      <c r="AA18" s="16" t="s">
        <v>16</v>
      </c>
    </row>
    <row r="19" spans="1:27" x14ac:dyDescent="0.45">
      <c r="A19" s="10"/>
      <c r="B19" s="16">
        <v>4</v>
      </c>
      <c r="C19" s="16"/>
      <c r="D19" s="16" t="s">
        <v>32</v>
      </c>
      <c r="E19" s="21">
        <f>IF($C$12=1,VLOOKUP($I$5*15-15+$B19,Data!$A$11:$Q$1210,4+$C$10),VLOOKUP($I$5*15-15+$B19,Data!$A$1217:$Q$2416,4+$C$10))</f>
        <v>4.71501044464339</v>
      </c>
      <c r="F19" s="19"/>
      <c r="G19" s="19"/>
      <c r="I19" s="22">
        <v>4</v>
      </c>
      <c r="J19" s="16" t="s">
        <v>12</v>
      </c>
      <c r="K19" s="23">
        <f>IF($J$12=1,VLOOKUP($I$5*15-15+$J$10*3-3+$J$8,Data!$A$11:$R$1210,4+$I19),VLOOKUP($I$5*15-15+$J$10*3-3+$J$8,Data!$A$1217:$Q$2416,4+$I19))</f>
        <v>0.57470397465872236</v>
      </c>
      <c r="L19" s="24">
        <f t="shared" si="3"/>
        <v>0.5747439746587224</v>
      </c>
      <c r="M19" s="25">
        <f t="shared" si="0"/>
        <v>11</v>
      </c>
      <c r="N19" s="26" t="str">
        <f t="shared" si="1"/>
        <v>Arthritis</v>
      </c>
      <c r="O19" s="24">
        <f t="shared" si="2"/>
        <v>5.4725092390074659</v>
      </c>
      <c r="P19" s="22">
        <v>4</v>
      </c>
      <c r="Q19" s="16" t="s">
        <v>53</v>
      </c>
      <c r="R19" s="21">
        <f>IF($Q$14=1,VLOOKUP($P19*15-15+$Q$10*3-3+$Q$8,Data!$A$11:$Q$1210,4+$Q$12),VLOOKUP($P19*15-15+$Q$10*3-3+$Q$8,Data!$A$1217:$Q$2416,4+$Q$12))</f>
        <v>2.0354695687222897</v>
      </c>
      <c r="S19" s="27">
        <f t="shared" si="4"/>
        <v>2.0355095687222895</v>
      </c>
      <c r="T19" s="28">
        <f t="shared" si="5"/>
        <v>77</v>
      </c>
      <c r="U19" s="16" t="str">
        <f t="shared" si="6"/>
        <v>Papua New Guinea</v>
      </c>
      <c r="V19" s="27">
        <f t="shared" si="7"/>
        <v>11.544284632853898</v>
      </c>
      <c r="W19" s="9"/>
      <c r="X19" s="9"/>
      <c r="Y19" s="9"/>
      <c r="Z19" s="16" t="s">
        <v>62</v>
      </c>
      <c r="AA19" s="16"/>
    </row>
    <row r="20" spans="1:27" x14ac:dyDescent="0.45">
      <c r="A20" s="10"/>
      <c r="B20" s="16">
        <v>5</v>
      </c>
      <c r="C20" s="16"/>
      <c r="D20" s="16" t="s">
        <v>40</v>
      </c>
      <c r="E20" s="21">
        <f>IF($C$12=1,VLOOKUP($I$5*15-15+$B20,Data!$A$11:$Q$1210,4+$C$10),VLOOKUP($I$5*15-15+$B20,Data!$A$1217:$Q$2416,4+$C$10))</f>
        <v>5.4831288343558287</v>
      </c>
      <c r="F20" s="19"/>
      <c r="G20" s="19"/>
      <c r="I20" s="22">
        <v>5</v>
      </c>
      <c r="J20" s="16" t="s">
        <v>13</v>
      </c>
      <c r="K20" s="23">
        <f>IF($J$12=1,VLOOKUP($I$5*15-15+$J$10*3-3+$J$8,Data!$A$11:$R$1210,4+$I20),VLOOKUP($I$5*15-15+$J$10*3-3+$J$8,Data!$A$1217:$Q$2416,4+$I20))</f>
        <v>11.403574930236065</v>
      </c>
      <c r="L20" s="24">
        <f t="shared" si="3"/>
        <v>11.403624930236065</v>
      </c>
      <c r="M20" s="25">
        <f t="shared" si="0"/>
        <v>1</v>
      </c>
      <c r="N20" s="26" t="str">
        <f t="shared" si="1"/>
        <v xml:space="preserve">Heart disease </v>
      </c>
      <c r="O20" s="24">
        <f t="shared" si="2"/>
        <v>4.7635568293234787</v>
      </c>
      <c r="P20" s="22">
        <v>5</v>
      </c>
      <c r="Q20" s="16" t="s">
        <v>54</v>
      </c>
      <c r="R20" s="21">
        <f>IF($Q$14=1,VLOOKUP($P20*15-15+$Q$10*3-3+$Q$8,Data!$A$11:$Q$1210,4+$Q$12),VLOOKUP($P20*15-15+$Q$10*3-3+$Q$8,Data!$A$1217:$Q$2416,4+$Q$12))</f>
        <v>9.3763696700269232</v>
      </c>
      <c r="S20" s="27">
        <f t="shared" si="4"/>
        <v>9.3764196700269231</v>
      </c>
      <c r="T20" s="28">
        <f t="shared" si="5"/>
        <v>17</v>
      </c>
      <c r="U20" s="16" t="str">
        <f t="shared" si="6"/>
        <v>Wales</v>
      </c>
      <c r="V20" s="27">
        <f t="shared" si="7"/>
        <v>11.338250790305585</v>
      </c>
      <c r="W20" s="9"/>
      <c r="X20" s="9"/>
      <c r="Y20" s="9"/>
      <c r="Z20" s="16" t="s">
        <v>63</v>
      </c>
    </row>
    <row r="21" spans="1:27" x14ac:dyDescent="0.45">
      <c r="A21" s="10"/>
      <c r="B21" s="16">
        <v>6</v>
      </c>
      <c r="C21" s="16"/>
      <c r="D21" s="16" t="s">
        <v>41</v>
      </c>
      <c r="E21" s="21">
        <f>IF($C$12=1,VLOOKUP($I$5*15-15+$B21,Data!$A$11:$Q$1210,4+$C$10),VLOOKUP($I$5*15-15+$B21,Data!$A$1217:$Q$2416,4+$C$10))</f>
        <v>5.1148750628878084</v>
      </c>
      <c r="F21" s="19"/>
      <c r="G21" s="19"/>
      <c r="I21" s="22">
        <v>6</v>
      </c>
      <c r="J21" s="16" t="s">
        <v>14</v>
      </c>
      <c r="K21" s="23">
        <f>IF($J$12=1,VLOOKUP($I$5*15-15+$J$10*3-3+$J$8,Data!$A$11:$R$1210,4+$I21),VLOOKUP($I$5*15-15+$J$10*3-3+$J$8,Data!$A$1217:$Q$2416,4+$I21))</f>
        <v>4.7635568293234787</v>
      </c>
      <c r="L21" s="24">
        <f t="shared" si="3"/>
        <v>4.7636168293234791</v>
      </c>
      <c r="M21" s="25">
        <f t="shared" si="0"/>
        <v>5</v>
      </c>
      <c r="N21" s="26" t="str">
        <f t="shared" si="1"/>
        <v>Mental health</v>
      </c>
      <c r="O21" s="24">
        <f t="shared" si="2"/>
        <v>3.4180556603062073</v>
      </c>
      <c r="P21" s="22">
        <v>6</v>
      </c>
      <c r="Q21" s="16" t="s">
        <v>55</v>
      </c>
      <c r="R21" s="21">
        <f>IF($Q$14=1,VLOOKUP($P21*15-15+$Q$10*3-3+$Q$8,Data!$A$11:$Q$1210,4+$Q$12),VLOOKUP($P21*15-15+$Q$10*3-3+$Q$8,Data!$A$1217:$Q$2416,4+$Q$12))</f>
        <v>3.47511412982964</v>
      </c>
      <c r="S21" s="27">
        <f t="shared" si="4"/>
        <v>3.4751741298296399</v>
      </c>
      <c r="T21" s="28">
        <f t="shared" si="5"/>
        <v>54</v>
      </c>
      <c r="U21" s="16" t="str">
        <f t="shared" si="6"/>
        <v>Australia</v>
      </c>
      <c r="V21" s="27">
        <f t="shared" si="7"/>
        <v>11.231012013070291</v>
      </c>
      <c r="W21" s="9"/>
      <c r="X21" s="9"/>
      <c r="Y21" s="9"/>
      <c r="Z21" s="16" t="s">
        <v>64</v>
      </c>
    </row>
    <row r="22" spans="1:27" x14ac:dyDescent="0.45">
      <c r="A22" s="10"/>
      <c r="B22" s="16">
        <v>7</v>
      </c>
      <c r="C22" s="16"/>
      <c r="D22" s="16" t="s">
        <v>33</v>
      </c>
      <c r="E22" s="21">
        <f>IF($C$12=1,VLOOKUP($I$5*15-15+$B22,Data!$A$11:$Q$1210,4+$C$10),VLOOKUP($I$5*15-15+$B22,Data!$A$1217:$Q$2416,4+$C$10))</f>
        <v>5.4672651542723116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0.92616336073610384</v>
      </c>
      <c r="L22" s="24">
        <f t="shared" si="3"/>
        <v>0.92623336073610385</v>
      </c>
      <c r="M22" s="25">
        <f t="shared" si="0"/>
        <v>8</v>
      </c>
      <c r="N22" s="26" t="str">
        <f t="shared" si="1"/>
        <v>Cancer</v>
      </c>
      <c r="O22" s="24">
        <f t="shared" si="2"/>
        <v>1.5581868919224677</v>
      </c>
      <c r="P22" s="22">
        <v>7</v>
      </c>
      <c r="Q22" s="16" t="s">
        <v>56</v>
      </c>
      <c r="R22" s="21">
        <f>IF($Q$14=1,VLOOKUP($P22*15-15+$Q$10*3-3+$Q$8,Data!$A$11:$Q$1210,4+$Q$12),VLOOKUP($P22*15-15+$Q$10*3-3+$Q$8,Data!$A$1217:$Q$2416,4+$Q$12))</f>
        <v>3.3970817821544372</v>
      </c>
      <c r="S22" s="27">
        <f t="shared" si="4"/>
        <v>3.3971517821544372</v>
      </c>
      <c r="T22" s="28">
        <f t="shared" si="5"/>
        <v>58</v>
      </c>
      <c r="U22" s="16" t="str">
        <f t="shared" si="6"/>
        <v>Canada</v>
      </c>
      <c r="V22" s="27">
        <f t="shared" si="7"/>
        <v>11.013215859030836</v>
      </c>
      <c r="W22" s="9"/>
      <c r="X22" s="9"/>
      <c r="Y22" s="9"/>
      <c r="Z22" s="16" t="s">
        <v>65</v>
      </c>
    </row>
    <row r="23" spans="1:27" x14ac:dyDescent="0.45">
      <c r="A23" s="10"/>
      <c r="B23" s="16">
        <v>8</v>
      </c>
      <c r="C23" s="16"/>
      <c r="D23" s="16" t="s">
        <v>42</v>
      </c>
      <c r="E23" s="21">
        <f>IF($C$12=1,VLOOKUP($I$5*15-15+$B23,Data!$A$11:$Q$1210,4+$C$10),VLOOKUP($I$5*15-15+$B23,Data!$A$1217:$Q$2416,4+$C$10))</f>
        <v>7.4821592749879606</v>
      </c>
      <c r="F23" s="19"/>
      <c r="G23" s="19"/>
      <c r="I23" s="22">
        <v>8</v>
      </c>
      <c r="J23" s="16" t="s">
        <v>15</v>
      </c>
      <c r="K23" s="23">
        <f>IF($J$12=1,VLOOKUP($I$5*15-15+$J$10*3-3+$J$8,Data!$A$11:$R$1210,4+$I23),VLOOKUP($I$5*15-15+$J$10*3-3+$J$8,Data!$A$1217:$Q$2416,4+$I23))</f>
        <v>0.60336375292254318</v>
      </c>
      <c r="L23" s="24">
        <f t="shared" si="3"/>
        <v>0.60344375292254315</v>
      </c>
      <c r="M23" s="25">
        <f t="shared" si="0"/>
        <v>10</v>
      </c>
      <c r="N23" s="26" t="str">
        <f t="shared" si="1"/>
        <v>Kidney disease</v>
      </c>
      <c r="O23" s="24">
        <f t="shared" si="2"/>
        <v>0.92616336073610384</v>
      </c>
      <c r="P23" s="22">
        <v>8</v>
      </c>
      <c r="Q23" s="16" t="s">
        <v>57</v>
      </c>
      <c r="R23" s="21">
        <f>IF($Q$14=1,VLOOKUP($P23*15-15+$Q$10*3-3+$Q$8,Data!$A$11:$Q$1210,4+$Q$12),VLOOKUP($P23*15-15+$Q$10*3-3+$Q$8,Data!$A$1217:$Q$2416,4+$Q$12))</f>
        <v>3.4180556603062073</v>
      </c>
      <c r="S23" s="27">
        <f t="shared" si="4"/>
        <v>3.4181356603062074</v>
      </c>
      <c r="T23" s="28">
        <f t="shared" si="5"/>
        <v>56</v>
      </c>
      <c r="U23" s="16" t="str">
        <f t="shared" si="6"/>
        <v>Malta</v>
      </c>
      <c r="V23" s="27">
        <f t="shared" si="7"/>
        <v>11.003717472118959</v>
      </c>
      <c r="W23" s="9"/>
      <c r="X23" s="9"/>
      <c r="Y23" s="9"/>
      <c r="Z23" s="16" t="s">
        <v>66</v>
      </c>
    </row>
    <row r="24" spans="1:27" x14ac:dyDescent="0.45">
      <c r="A24" s="10"/>
      <c r="B24" s="16">
        <v>9</v>
      </c>
      <c r="C24" s="16"/>
      <c r="D24" s="16" t="s">
        <v>43</v>
      </c>
      <c r="E24" s="21">
        <f>IF($C$12=1,VLOOKUP($I$5*15-15+$B24,Data!$A$11:$Q$1210,4+$C$10),VLOOKUP($I$5*15-15+$B24,Data!$A$1217:$Q$2416,4+$C$10))</f>
        <v>6.4392028254288594</v>
      </c>
      <c r="F24" s="19"/>
      <c r="G24" s="19"/>
      <c r="I24" s="22">
        <v>9</v>
      </c>
      <c r="J24" s="16" t="s">
        <v>17</v>
      </c>
      <c r="K24" s="23">
        <f>IF($J$12=1,VLOOKUP($I$5*15-15+$J$10*3-3+$J$8,Data!$A$11:$R$1210,4+$I24),VLOOKUP($I$5*15-15+$J$10*3-3+$J$8,Data!$A$1217:$Q$2416,4+$I24))</f>
        <v>3.4180556603062073</v>
      </c>
      <c r="L24" s="24">
        <f t="shared" si="3"/>
        <v>3.4181456603062075</v>
      </c>
      <c r="M24" s="25">
        <f t="shared" si="0"/>
        <v>6</v>
      </c>
      <c r="N24" s="26" t="str">
        <f t="shared" si="1"/>
        <v>Stroke</v>
      </c>
      <c r="O24" s="24">
        <f t="shared" si="2"/>
        <v>0.61693943736330037</v>
      </c>
      <c r="P24" s="22">
        <v>9</v>
      </c>
      <c r="Q24" s="16" t="s">
        <v>58</v>
      </c>
      <c r="R24" s="21">
        <f>IF($Q$14=1,VLOOKUP($P24*15-15+$Q$10*3-3+$Q$8,Data!$A$11:$Q$1210,4+$Q$12),VLOOKUP($P24*15-15+$Q$10*3-3+$Q$8,Data!$A$1217:$Q$2416,4+$Q$12))</f>
        <v>9.3285626793024523</v>
      </c>
      <c r="S24" s="27">
        <f t="shared" si="4"/>
        <v>9.3286526793024525</v>
      </c>
      <c r="T24" s="28">
        <f t="shared" si="5"/>
        <v>20</v>
      </c>
      <c r="U24" s="16" t="str">
        <f t="shared" si="6"/>
        <v>England</v>
      </c>
      <c r="V24" s="27">
        <f t="shared" si="7"/>
        <v>10.914410599321254</v>
      </c>
      <c r="W24" s="9"/>
      <c r="X24" s="9"/>
      <c r="Y24" s="9"/>
      <c r="Z24" s="16" t="s">
        <v>67</v>
      </c>
    </row>
    <row r="25" spans="1:27" x14ac:dyDescent="0.45">
      <c r="A25" s="10"/>
      <c r="B25" s="16">
        <v>10</v>
      </c>
      <c r="C25" s="16"/>
      <c r="D25" s="16" t="s">
        <v>34</v>
      </c>
      <c r="E25" s="21">
        <f>IF($C$12=1,VLOOKUP($I$5*15-15+$B25,Data!$A$11:$Q$1210,4+$C$10),VLOOKUP($I$5*15-15+$B25,Data!$A$1217:$Q$2416,4+$C$10))</f>
        <v>8.581545511351802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0.61693943736330037</v>
      </c>
      <c r="L25" s="24">
        <f t="shared" si="3"/>
        <v>0.61703943736330036</v>
      </c>
      <c r="M25" s="25">
        <f t="shared" si="0"/>
        <v>9</v>
      </c>
      <c r="N25" s="26" t="str">
        <f t="shared" si="1"/>
        <v>Lung condition</v>
      </c>
      <c r="O25" s="24">
        <f t="shared" si="2"/>
        <v>0.60336375292254318</v>
      </c>
      <c r="P25" s="22">
        <v>10</v>
      </c>
      <c r="Q25" s="16" t="s">
        <v>59</v>
      </c>
      <c r="R25" s="21">
        <f>IF($Q$14=1,VLOOKUP($P25*15-15+$Q$10*3-3+$Q$8,Data!$A$11:$Q$1210,4+$Q$12),VLOOKUP($P25*15-15+$Q$10*3-3+$Q$8,Data!$A$1217:$Q$2416,4+$Q$12))</f>
        <v>3.0645345330660017</v>
      </c>
      <c r="S25" s="27">
        <f t="shared" si="4"/>
        <v>3.0646345330660019</v>
      </c>
      <c r="T25" s="28">
        <f t="shared" si="5"/>
        <v>65</v>
      </c>
      <c r="U25" s="16" t="str">
        <f t="shared" si="6"/>
        <v>Cyprus</v>
      </c>
      <c r="V25" s="27">
        <f t="shared" si="7"/>
        <v>10.403748105277662</v>
      </c>
      <c r="W25" s="9"/>
      <c r="X25" s="9"/>
      <c r="Y25" s="9"/>
      <c r="Z25" s="16" t="s">
        <v>68</v>
      </c>
    </row>
    <row r="26" spans="1:27" x14ac:dyDescent="0.45">
      <c r="A26" s="10"/>
      <c r="B26" s="16">
        <v>11</v>
      </c>
      <c r="C26" s="16"/>
      <c r="D26" s="16" t="s">
        <v>44</v>
      </c>
      <c r="E26" s="21">
        <f>IF($C$12=1,VLOOKUP($I$5*15-15+$B26,Data!$A$11:$Q$1210,4+$C$10),VLOOKUP($I$5*15-15+$B26,Data!$A$1217:$Q$2416,4+$C$10))</f>
        <v>11.280076997112607</v>
      </c>
      <c r="F26" s="19"/>
      <c r="G26" s="19"/>
      <c r="I26" s="22">
        <v>11</v>
      </c>
      <c r="J26" s="16" t="s">
        <v>18</v>
      </c>
      <c r="K26" s="23">
        <f>IF($J$12=1,VLOOKUP($I$5*15-15+$J$10*3-3+$J$8,Data!$A$11:$R$1210,4+$I26),VLOOKUP($I$5*15-15+$J$10*3-3+$J$8,Data!$A$1217:$Q$2416,4+$I26))</f>
        <v>6.5299042160042227</v>
      </c>
      <c r="L26" s="24">
        <f t="shared" si="3"/>
        <v>6.5300142160042229</v>
      </c>
      <c r="M26" s="25">
        <f t="shared" si="0"/>
        <v>3</v>
      </c>
      <c r="N26" s="26" t="str">
        <f t="shared" si="1"/>
        <v>Dementia</v>
      </c>
      <c r="O26" s="24">
        <f t="shared" si="2"/>
        <v>0.57470397465872236</v>
      </c>
      <c r="P26" s="22">
        <v>11</v>
      </c>
      <c r="Q26" s="16" t="s">
        <v>60</v>
      </c>
      <c r="R26" s="21">
        <f>IF($Q$14=1,VLOOKUP($P26*15-15+$Q$10*3-3+$Q$8,Data!$A$11:$Q$1210,4+$Q$12),VLOOKUP($P26*15-15+$Q$10*3-3+$Q$8,Data!$A$1217:$Q$2416,4+$Q$12))</f>
        <v>10.082076308784384</v>
      </c>
      <c r="S26" s="27">
        <f t="shared" si="4"/>
        <v>10.082186308784383</v>
      </c>
      <c r="T26" s="28">
        <f t="shared" si="5"/>
        <v>11</v>
      </c>
      <c r="U26" s="16" t="str">
        <f t="shared" si="6"/>
        <v>Greece</v>
      </c>
      <c r="V26" s="27">
        <f t="shared" si="7"/>
        <v>10.082076308784384</v>
      </c>
      <c r="W26" s="9"/>
      <c r="X26" s="9"/>
      <c r="Y26" s="9"/>
      <c r="Z26" s="16" t="s">
        <v>69</v>
      </c>
    </row>
    <row r="27" spans="1:27" x14ac:dyDescent="0.45">
      <c r="A27" s="10"/>
      <c r="B27" s="16">
        <v>12</v>
      </c>
      <c r="C27" s="16"/>
      <c r="D27" s="16" t="s">
        <v>45</v>
      </c>
      <c r="E27" s="21">
        <f>IF($C$12=1,VLOOKUP($I$5*15-15+$B27,Data!$A$11:$Q$1210,4+$C$10),VLOOKUP($I$5*15-15+$B27,Data!$A$1217:$Q$2416,4+$C$10))</f>
        <v>10.019017115403864</v>
      </c>
      <c r="F27" s="19"/>
      <c r="G27" s="19"/>
      <c r="I27" s="22">
        <v>12</v>
      </c>
      <c r="J27" s="16" t="s">
        <v>16</v>
      </c>
      <c r="K27" s="23">
        <f>IF($J$12=1,VLOOKUP($I$5*15-15+$J$10*3-3+$J$8,Data!$A$11:$R$1210,4+$I27),VLOOKUP($I$5*15-15+$J$10*3-3+$J$8,Data!$A$1217:$Q$2416,4+$I27))</f>
        <v>70.638811373406739</v>
      </c>
      <c r="L27" s="24"/>
      <c r="M27" s="25"/>
      <c r="N27" s="29"/>
      <c r="O27" s="10"/>
      <c r="P27" s="22">
        <v>12</v>
      </c>
      <c r="Q27" s="16" t="s">
        <v>61</v>
      </c>
      <c r="R27" s="21">
        <f>IF($Q$14=1,VLOOKUP($P27*15-15+$Q$10*3-3+$Q$8,Data!$A$11:$Q$1210,4+$Q$12),VLOOKUP($P27*15-15+$Q$10*3-3+$Q$8,Data!$A$1217:$Q$2416,4+$Q$12))</f>
        <v>9.037547138875226</v>
      </c>
      <c r="S27" s="27">
        <f t="shared" si="4"/>
        <v>9.0376671388752268</v>
      </c>
      <c r="T27" s="28">
        <f t="shared" si="5"/>
        <v>22</v>
      </c>
      <c r="U27" s="16" t="str">
        <f t="shared" si="6"/>
        <v>Scotland</v>
      </c>
      <c r="V27" s="27">
        <f t="shared" si="7"/>
        <v>10.012415395089912</v>
      </c>
      <c r="W27" s="9"/>
      <c r="X27" s="9"/>
      <c r="Y27" s="9"/>
      <c r="Z27" s="16" t="s">
        <v>70</v>
      </c>
    </row>
    <row r="28" spans="1:27" x14ac:dyDescent="0.45">
      <c r="A28" s="10"/>
      <c r="B28" s="16">
        <v>13</v>
      </c>
      <c r="C28" s="16"/>
      <c r="D28" s="16" t="s">
        <v>35</v>
      </c>
      <c r="E28" s="21">
        <f>IF($C$12=1,VLOOKUP($I$5*15-15+$B28,Data!$A$11:$Q$1210,4+$C$10),VLOOKUP($I$5*15-15+$B28,Data!$A$1217:$Q$2416,4+$C$10))</f>
        <v>5.9495700335228099</v>
      </c>
      <c r="F28" s="19"/>
      <c r="G28" s="19"/>
      <c r="P28" s="22">
        <v>13</v>
      </c>
      <c r="Q28" s="16" t="s">
        <v>62</v>
      </c>
      <c r="R28" s="21">
        <f>IF($Q$14=1,VLOOKUP($P28*15-15+$Q$10*3-3+$Q$8,Data!$A$11:$Q$1210,4+$Q$12),VLOOKUP($P28*15-15+$Q$10*3-3+$Q$8,Data!$A$1217:$Q$2416,4+$Q$12))</f>
        <v>2.3793830740838384</v>
      </c>
      <c r="S28" s="27">
        <f t="shared" si="4"/>
        <v>2.3795130740838384</v>
      </c>
      <c r="T28" s="28">
        <f t="shared" si="5"/>
        <v>73</v>
      </c>
      <c r="U28" s="16" t="str">
        <f t="shared" si="6"/>
        <v>Croatia</v>
      </c>
      <c r="V28" s="27">
        <f t="shared" si="7"/>
        <v>9.9291746118223916</v>
      </c>
      <c r="W28" s="9"/>
      <c r="X28" s="9"/>
      <c r="Y28" s="9"/>
      <c r="Z28" s="16" t="s">
        <v>71</v>
      </c>
    </row>
    <row r="29" spans="1:27" x14ac:dyDescent="0.45">
      <c r="A29" s="10"/>
      <c r="B29" s="16">
        <v>14</v>
      </c>
      <c r="C29" s="16"/>
      <c r="D29" s="16" t="s">
        <v>36</v>
      </c>
      <c r="E29" s="21">
        <f>IF($C$12=1,VLOOKUP($I$5*15-15+$B29,Data!$A$11:$Q$1210,4+$C$10),VLOOKUP($I$5*15-15+$B29,Data!$A$1217:$Q$2416,4+$C$10))</f>
        <v>7.8493279149734292</v>
      </c>
      <c r="P29" s="22">
        <v>14</v>
      </c>
      <c r="Q29" s="16" t="s">
        <v>63</v>
      </c>
      <c r="R29" s="21">
        <f>IF($Q$14=1,VLOOKUP($P29*15-15+$Q$10*3-3+$Q$8,Data!$A$11:$Q$1210,4+$Q$12),VLOOKUP($P29*15-15+$Q$10*3-3+$Q$8,Data!$A$1217:$Q$2416,4+$Q$12))</f>
        <v>6.2806360339536917</v>
      </c>
      <c r="S29" s="27">
        <f t="shared" si="4"/>
        <v>6.2807760339536918</v>
      </c>
      <c r="T29" s="28">
        <f t="shared" si="5"/>
        <v>42</v>
      </c>
      <c r="U29" s="16" t="str">
        <f t="shared" si="6"/>
        <v>El Salvador</v>
      </c>
      <c r="V29" s="27">
        <f t="shared" si="7"/>
        <v>9.916330957545707</v>
      </c>
      <c r="W29" s="9"/>
      <c r="X29" s="9"/>
      <c r="Y29" s="9"/>
      <c r="Z29" s="16" t="s">
        <v>72</v>
      </c>
    </row>
    <row r="30" spans="1:27" x14ac:dyDescent="0.45">
      <c r="A30" s="10"/>
      <c r="B30" s="16">
        <v>15</v>
      </c>
      <c r="C30" s="16"/>
      <c r="D30" s="16" t="s">
        <v>37</v>
      </c>
      <c r="E30" s="21">
        <f>IF($C$12=1,VLOOKUP($I$5*15-15+$B30,Data!$A$11:$Q$1210,4+$C$10),VLOOKUP($I$5*15-15+$B30,Data!$A$1217:$Q$2416,4+$C$10))</f>
        <v>6.8723131457877678</v>
      </c>
      <c r="P30" s="22">
        <v>15</v>
      </c>
      <c r="Q30" s="16" t="s">
        <v>64</v>
      </c>
      <c r="R30" s="21">
        <f>IF($Q$14=1,VLOOKUP($P30*15-15+$Q$10*3-3+$Q$8,Data!$A$11:$Q$1210,4+$Q$12),VLOOKUP($P30*15-15+$Q$10*3-3+$Q$8,Data!$A$1217:$Q$2416,4+$Q$12))</f>
        <v>10.012415395089912</v>
      </c>
      <c r="S30" s="27">
        <f t="shared" si="4"/>
        <v>10.012565395089911</v>
      </c>
      <c r="T30" s="28">
        <f t="shared" si="5"/>
        <v>12</v>
      </c>
      <c r="U30" s="16" t="str">
        <f t="shared" si="6"/>
        <v>Portugal</v>
      </c>
      <c r="V30" s="27">
        <f t="shared" si="7"/>
        <v>9.7552685248130526</v>
      </c>
      <c r="W30" s="9"/>
      <c r="X30" s="9"/>
      <c r="Y30" s="9"/>
      <c r="Z30" s="16" t="s">
        <v>73</v>
      </c>
    </row>
    <row r="31" spans="1:27" x14ac:dyDescent="0.45">
      <c r="P31" s="22">
        <v>16</v>
      </c>
      <c r="Q31" s="16" t="s">
        <v>65</v>
      </c>
      <c r="R31" s="21">
        <f>IF($Q$14=1,VLOOKUP($P31*15-15+$Q$10*3-3+$Q$8,Data!$A$11:$Q$1210,4+$Q$12),VLOOKUP($P31*15-15+$Q$10*3-3+$Q$8,Data!$A$1217:$Q$2416,4+$Q$12))</f>
        <v>3.8811960666265302</v>
      </c>
      <c r="S31" s="27">
        <f t="shared" si="4"/>
        <v>3.8813560666265303</v>
      </c>
      <c r="T31" s="28">
        <f t="shared" si="5"/>
        <v>52</v>
      </c>
      <c r="U31" s="16" t="str">
        <f t="shared" si="6"/>
        <v>Serbia</v>
      </c>
      <c r="V31" s="27">
        <f t="shared" si="7"/>
        <v>9.7301717089125113</v>
      </c>
      <c r="W31" s="9"/>
      <c r="X31" s="9"/>
      <c r="Y31" s="9"/>
      <c r="Z31" s="16" t="s">
        <v>74</v>
      </c>
    </row>
    <row r="32" spans="1:27" ht="9.85" customHeight="1" x14ac:dyDescent="0.45">
      <c r="P32" s="22">
        <v>17</v>
      </c>
      <c r="Q32" s="16" t="s">
        <v>66</v>
      </c>
      <c r="R32" s="21">
        <f>IF($Q$14=1,VLOOKUP($P32*15-15+$Q$10*3-3+$Q$8,Data!$A$11:$Q$1210,4+$Q$12),VLOOKUP($P32*15-15+$Q$10*3-3+$Q$8,Data!$A$1217:$Q$2416,4+$Q$12))</f>
        <v>5.0121654501216542</v>
      </c>
      <c r="S32" s="27">
        <f t="shared" si="4"/>
        <v>5.0123354501216539</v>
      </c>
      <c r="T32" s="28">
        <f t="shared" si="5"/>
        <v>48</v>
      </c>
      <c r="U32" s="16" t="str">
        <f t="shared" si="6"/>
        <v>New Zealand</v>
      </c>
      <c r="V32" s="27">
        <f t="shared" si="7"/>
        <v>9.3763696700269232</v>
      </c>
      <c r="W32" s="9"/>
      <c r="X32" s="9"/>
      <c r="Y32" s="9"/>
      <c r="Z32" s="16" t="s">
        <v>75</v>
      </c>
    </row>
    <row r="33" spans="16:26" ht="9.85" customHeight="1" x14ac:dyDescent="0.45">
      <c r="P33" s="22">
        <v>18</v>
      </c>
      <c r="Q33" s="16" t="s">
        <v>67</v>
      </c>
      <c r="R33" s="21">
        <f>IF($Q$14=1,VLOOKUP($P33*15-15+$Q$10*3-3+$Q$8,Data!$A$11:$Q$1210,4+$Q$12),VLOOKUP($P33*15-15+$Q$10*3-3+$Q$8,Data!$A$1217:$Q$2416,4+$Q$12))</f>
        <v>8.4221704856430986</v>
      </c>
      <c r="S33" s="27">
        <f t="shared" si="4"/>
        <v>8.4223504856430988</v>
      </c>
      <c r="T33" s="28">
        <f t="shared" si="5"/>
        <v>27</v>
      </c>
      <c r="U33" s="16" t="str">
        <f t="shared" si="6"/>
        <v>Poland</v>
      </c>
      <c r="V33" s="27">
        <f t="shared" si="7"/>
        <v>9.3626950561470021</v>
      </c>
      <c r="W33" s="9"/>
      <c r="X33" s="9"/>
      <c r="Y33" s="9"/>
      <c r="Z33" s="16" t="s">
        <v>76</v>
      </c>
    </row>
    <row r="34" spans="16:26" ht="9.85" customHeight="1" x14ac:dyDescent="0.45">
      <c r="P34" s="22">
        <v>19</v>
      </c>
      <c r="Q34" s="16" t="s">
        <v>68</v>
      </c>
      <c r="R34" s="21">
        <f>IF($Q$14=1,VLOOKUP($P34*15-15+$Q$10*3-3+$Q$8,Data!$A$11:$Q$1210,4+$Q$12),VLOOKUP($P34*15-15+$Q$10*3-3+$Q$8,Data!$A$1217:$Q$2416,4+$Q$12))</f>
        <v>12.447725527012034</v>
      </c>
      <c r="S34" s="27">
        <f t="shared" si="4"/>
        <v>12.447915527012034</v>
      </c>
      <c r="T34" s="28">
        <f t="shared" si="5"/>
        <v>3</v>
      </c>
      <c r="U34" s="16" t="str">
        <f t="shared" si="6"/>
        <v>Hungary</v>
      </c>
      <c r="V34" s="27">
        <f t="shared" si="7"/>
        <v>9.3345873501058083</v>
      </c>
      <c r="W34" s="9"/>
      <c r="X34" s="9"/>
      <c r="Y34" s="9"/>
      <c r="Z34" s="16" t="s">
        <v>77</v>
      </c>
    </row>
    <row r="35" spans="16:26" ht="9.85" customHeight="1" x14ac:dyDescent="0.45">
      <c r="P35" s="22">
        <v>20</v>
      </c>
      <c r="Q35" s="16" t="s">
        <v>69</v>
      </c>
      <c r="R35" s="21">
        <f>IF($Q$14=1,VLOOKUP($P35*15-15+$Q$10*3-3+$Q$8,Data!$A$11:$Q$1210,4+$Q$12),VLOOKUP($P35*15-15+$Q$10*3-3+$Q$8,Data!$A$1217:$Q$2416,4+$Q$12))</f>
        <v>6.5261374864724981</v>
      </c>
      <c r="S35" s="27">
        <f t="shared" si="4"/>
        <v>6.5263374864724986</v>
      </c>
      <c r="T35" s="28">
        <f t="shared" si="5"/>
        <v>40</v>
      </c>
      <c r="U35" s="16" t="str">
        <f t="shared" si="6"/>
        <v>Italy</v>
      </c>
      <c r="V35" s="27">
        <f t="shared" si="7"/>
        <v>9.3285626793024523</v>
      </c>
      <c r="W35" s="9"/>
      <c r="X35" s="9"/>
      <c r="Y35" s="9"/>
      <c r="Z35" s="16" t="s">
        <v>78</v>
      </c>
    </row>
    <row r="36" spans="16:26" ht="9.85" customHeight="1" x14ac:dyDescent="0.45">
      <c r="P36" s="22">
        <v>21</v>
      </c>
      <c r="Q36" s="16" t="s">
        <v>70</v>
      </c>
      <c r="R36" s="21">
        <f>IF($Q$14=1,VLOOKUP($P36*15-15+$Q$10*3-3+$Q$8,Data!$A$11:$Q$1210,4+$Q$12),VLOOKUP($P36*15-15+$Q$10*3-3+$Q$8,Data!$A$1217:$Q$2416,4+$Q$12))</f>
        <v>3.108455971635339</v>
      </c>
      <c r="S36" s="27">
        <f t="shared" si="4"/>
        <v>3.1086659716353391</v>
      </c>
      <c r="T36" s="28">
        <f t="shared" si="5"/>
        <v>64</v>
      </c>
      <c r="U36" s="16" t="str">
        <f t="shared" si="6"/>
        <v>North Macedonia</v>
      </c>
      <c r="V36" s="27">
        <f t="shared" si="7"/>
        <v>9.2995366584900516</v>
      </c>
      <c r="W36" s="9"/>
      <c r="X36" s="9"/>
      <c r="Y36" s="9"/>
      <c r="Z36" s="16" t="s">
        <v>79</v>
      </c>
    </row>
    <row r="37" spans="16:26" ht="9.85" customHeight="1" x14ac:dyDescent="0.45">
      <c r="P37" s="22">
        <v>22</v>
      </c>
      <c r="Q37" s="16" t="s">
        <v>71</v>
      </c>
      <c r="R37" s="21">
        <f>IF($Q$14=1,VLOOKUP($P37*15-15+$Q$10*3-3+$Q$8,Data!$A$11:$Q$1210,4+$Q$12),VLOOKUP($P37*15-15+$Q$10*3-3+$Q$8,Data!$A$1217:$Q$2416,4+$Q$12))</f>
        <v>3.3971953387319771</v>
      </c>
      <c r="S37" s="27">
        <f t="shared" si="4"/>
        <v>3.3974153387319772</v>
      </c>
      <c r="T37" s="28">
        <f t="shared" si="5"/>
        <v>57</v>
      </c>
      <c r="U37" s="16" t="str">
        <f t="shared" si="6"/>
        <v>South Africa</v>
      </c>
      <c r="V37" s="27">
        <f t="shared" si="7"/>
        <v>9.037547138875226</v>
      </c>
      <c r="W37" s="9"/>
      <c r="X37" s="9"/>
      <c r="Y37" s="9"/>
      <c r="Z37" s="16" t="s">
        <v>80</v>
      </c>
    </row>
    <row r="38" spans="16:26" ht="9.85" customHeight="1" x14ac:dyDescent="0.45">
      <c r="P38" s="22">
        <v>23</v>
      </c>
      <c r="Q38" s="16" t="s">
        <v>72</v>
      </c>
      <c r="R38" s="21">
        <f>IF($Q$14=1,VLOOKUP($P38*15-15+$Q$10*3-3+$Q$8,Data!$A$11:$Q$1210,4+$Q$12),VLOOKUP($P38*15-15+$Q$10*3-3+$Q$8,Data!$A$1217:$Q$2416,4+$Q$12))</f>
        <v>0.77601410934744264</v>
      </c>
      <c r="S38" s="27">
        <f t="shared" si="4"/>
        <v>0.77624410934744259</v>
      </c>
      <c r="T38" s="28">
        <f t="shared" si="5"/>
        <v>80</v>
      </c>
      <c r="U38" s="16" t="str">
        <f t="shared" si="6"/>
        <v>Netherlands</v>
      </c>
      <c r="V38" s="27">
        <f t="shared" si="7"/>
        <v>8.8708775852431536</v>
      </c>
      <c r="W38" s="9"/>
      <c r="X38" s="9"/>
      <c r="Y38" s="9"/>
      <c r="Z38" s="16" t="s">
        <v>81</v>
      </c>
    </row>
    <row r="39" spans="16:26" ht="9.85" customHeight="1" x14ac:dyDescent="0.45">
      <c r="P39" s="22">
        <v>24</v>
      </c>
      <c r="Q39" s="16" t="s">
        <v>73</v>
      </c>
      <c r="R39" s="21">
        <f>IF($Q$14=1,VLOOKUP($P39*15-15+$Q$10*3-3+$Q$8,Data!$A$11:$Q$1210,4+$Q$12),VLOOKUP($P39*15-15+$Q$10*3-3+$Q$8,Data!$A$1217:$Q$2416,4+$Q$12))</f>
        <v>9.2995366584900516</v>
      </c>
      <c r="S39" s="27">
        <f t="shared" si="4"/>
        <v>9.2997766584900514</v>
      </c>
      <c r="T39" s="28">
        <f t="shared" si="5"/>
        <v>21</v>
      </c>
      <c r="U39" s="16" t="str">
        <f t="shared" si="6"/>
        <v>Chile</v>
      </c>
      <c r="V39" s="27">
        <f t="shared" si="7"/>
        <v>8.851317752362009</v>
      </c>
      <c r="W39" s="9"/>
      <c r="X39" s="9"/>
      <c r="Y39" s="9"/>
      <c r="Z39" s="16" t="s">
        <v>82</v>
      </c>
    </row>
    <row r="40" spans="16:26" ht="9.85" customHeight="1" x14ac:dyDescent="0.45">
      <c r="P40" s="22">
        <v>25</v>
      </c>
      <c r="Q40" s="16" t="s">
        <v>74</v>
      </c>
      <c r="R40" s="21">
        <f>IF($Q$14=1,VLOOKUP($P40*15-15+$Q$10*3-3+$Q$8,Data!$A$11:$Q$1210,4+$Q$12),VLOOKUP($P40*15-15+$Q$10*3-3+$Q$8,Data!$A$1217:$Q$2416,4+$Q$12))</f>
        <v>12.756150385961016</v>
      </c>
      <c r="S40" s="27">
        <f t="shared" si="4"/>
        <v>12.756400385961015</v>
      </c>
      <c r="T40" s="28">
        <f t="shared" si="5"/>
        <v>2</v>
      </c>
      <c r="U40" s="16" t="str">
        <f t="shared" si="6"/>
        <v>Northern Ireland</v>
      </c>
      <c r="V40" s="27">
        <f t="shared" si="7"/>
        <v>8.6730113126234514</v>
      </c>
      <c r="W40" s="9"/>
      <c r="X40" s="9"/>
      <c r="Y40" s="9"/>
      <c r="Z40" s="16" t="s">
        <v>83</v>
      </c>
    </row>
    <row r="41" spans="16:26" ht="9.85" customHeight="1" x14ac:dyDescent="0.45">
      <c r="P41" s="22">
        <v>26</v>
      </c>
      <c r="Q41" s="16" t="s">
        <v>75</v>
      </c>
      <c r="R41" s="21">
        <f>IF($Q$14=1,VLOOKUP($P41*15-15+$Q$10*3-3+$Q$8,Data!$A$11:$Q$1210,4+$Q$12),VLOOKUP($P41*15-15+$Q$10*3-3+$Q$8,Data!$A$1217:$Q$2416,4+$Q$12))</f>
        <v>8.8708775852431536</v>
      </c>
      <c r="S41" s="27">
        <f t="shared" si="4"/>
        <v>8.8711375852431544</v>
      </c>
      <c r="T41" s="28">
        <f t="shared" si="5"/>
        <v>23</v>
      </c>
      <c r="U41" s="16" t="str">
        <f t="shared" si="6"/>
        <v>Romania</v>
      </c>
      <c r="V41" s="27">
        <f t="shared" si="7"/>
        <v>8.6504547985891964</v>
      </c>
      <c r="W41" s="9"/>
      <c r="X41" s="9"/>
      <c r="Y41" s="9"/>
      <c r="Z41" s="16" t="s">
        <v>84</v>
      </c>
    </row>
    <row r="42" spans="16:26" ht="9.85" customHeight="1" x14ac:dyDescent="0.45">
      <c r="P42" s="22">
        <v>27</v>
      </c>
      <c r="Q42" s="16" t="s">
        <v>76</v>
      </c>
      <c r="R42" s="21">
        <f>IF($Q$14=1,VLOOKUP($P42*15-15+$Q$10*3-3+$Q$8,Data!$A$11:$Q$1210,4+$Q$12),VLOOKUP($P42*15-15+$Q$10*3-3+$Q$8,Data!$A$1217:$Q$2416,4+$Q$12))</f>
        <v>8.1665735047512573</v>
      </c>
      <c r="S42" s="27">
        <f t="shared" si="4"/>
        <v>8.1668435047512578</v>
      </c>
      <c r="T42" s="28">
        <f t="shared" si="5"/>
        <v>28</v>
      </c>
      <c r="U42" s="16" t="str">
        <f t="shared" si="6"/>
        <v>Germany</v>
      </c>
      <c r="V42" s="27">
        <f t="shared" si="7"/>
        <v>8.4221704856430986</v>
      </c>
      <c r="W42" s="9"/>
      <c r="X42" s="9"/>
      <c r="Y42" s="9"/>
      <c r="Z42" s="16" t="s">
        <v>85</v>
      </c>
    </row>
    <row r="43" spans="16:26" ht="9.85" customHeight="1" x14ac:dyDescent="0.45">
      <c r="P43" s="22">
        <v>28</v>
      </c>
      <c r="Q43" s="16" t="s">
        <v>77</v>
      </c>
      <c r="R43" s="21">
        <f>IF($Q$14=1,VLOOKUP($P43*15-15+$Q$10*3-3+$Q$8,Data!$A$11:$Q$1210,4+$Q$12),VLOOKUP($P43*15-15+$Q$10*3-3+$Q$8,Data!$A$1217:$Q$2416,4+$Q$12))</f>
        <v>5.3809119229679983</v>
      </c>
      <c r="S43" s="27">
        <f t="shared" si="4"/>
        <v>5.3811919229679983</v>
      </c>
      <c r="T43" s="28">
        <f t="shared" si="5"/>
        <v>44</v>
      </c>
      <c r="U43" s="16" t="str">
        <f t="shared" si="6"/>
        <v>Lebanon</v>
      </c>
      <c r="V43" s="27">
        <f t="shared" si="7"/>
        <v>8.1665735047512573</v>
      </c>
      <c r="W43" s="9"/>
      <c r="X43" s="9"/>
      <c r="Y43" s="9"/>
      <c r="Z43" s="16" t="s">
        <v>86</v>
      </c>
    </row>
    <row r="44" spans="16:26" ht="9.85" customHeight="1" x14ac:dyDescent="0.45">
      <c r="P44" s="22">
        <v>29</v>
      </c>
      <c r="Q44" s="16" t="s">
        <v>78</v>
      </c>
      <c r="R44" s="21">
        <f>IF($Q$14=1,VLOOKUP($P44*15-15+$Q$10*3-3+$Q$8,Data!$A$11:$Q$1210,4+$Q$12),VLOOKUP($P44*15-15+$Q$10*3-3+$Q$8,Data!$A$1217:$Q$2416,4+$Q$12))</f>
        <v>7.391613361762615</v>
      </c>
      <c r="S44" s="27">
        <f t="shared" si="4"/>
        <v>7.3919033617626146</v>
      </c>
      <c r="T44" s="28">
        <f t="shared" si="5"/>
        <v>37</v>
      </c>
      <c r="U44" s="16" t="str">
        <f t="shared" si="6"/>
        <v>Spain</v>
      </c>
      <c r="V44" s="27">
        <f t="shared" si="7"/>
        <v>8.1373344147066771</v>
      </c>
      <c r="W44" s="9"/>
      <c r="X44" s="9"/>
      <c r="Y44" s="9"/>
      <c r="Z44" s="16" t="s">
        <v>87</v>
      </c>
    </row>
    <row r="45" spans="16:26" ht="9.85" customHeight="1" x14ac:dyDescent="0.45">
      <c r="P45" s="22">
        <v>30</v>
      </c>
      <c r="Q45" s="16" t="s">
        <v>79</v>
      </c>
      <c r="R45" s="21">
        <f>IF($Q$14=1,VLOOKUP($P45*15-15+$Q$10*3-3+$Q$8,Data!$A$11:$Q$1210,4+$Q$12),VLOOKUP($P45*15-15+$Q$10*3-3+$Q$8,Data!$A$1217:$Q$2416,4+$Q$12))</f>
        <v>3.2453109575518266</v>
      </c>
      <c r="S45" s="27">
        <f t="shared" si="4"/>
        <v>3.2456109575518268</v>
      </c>
      <c r="T45" s="28">
        <f t="shared" si="5"/>
        <v>62</v>
      </c>
      <c r="U45" s="16" t="str">
        <f t="shared" si="6"/>
        <v>Sweden</v>
      </c>
      <c r="V45" s="27">
        <f t="shared" si="7"/>
        <v>7.9657965796579662</v>
      </c>
      <c r="W45" s="9"/>
      <c r="X45" s="9"/>
      <c r="Y45" s="9"/>
      <c r="Z45" s="16" t="s">
        <v>88</v>
      </c>
    </row>
    <row r="46" spans="16:26" ht="9.85" customHeight="1" x14ac:dyDescent="0.45">
      <c r="P46" s="22">
        <v>31</v>
      </c>
      <c r="Q46" s="16" t="s">
        <v>80</v>
      </c>
      <c r="R46" s="21">
        <f>IF($Q$14=1,VLOOKUP($P46*15-15+$Q$10*3-3+$Q$8,Data!$A$11:$Q$1210,4+$Q$12),VLOOKUP($P46*15-15+$Q$10*3-3+$Q$8,Data!$A$1217:$Q$2416,4+$Q$12))</f>
        <v>11.003717472118959</v>
      </c>
      <c r="S46" s="27">
        <f t="shared" si="4"/>
        <v>11.00402747211896</v>
      </c>
      <c r="T46" s="28">
        <f t="shared" si="5"/>
        <v>8</v>
      </c>
      <c r="U46" s="16" t="str">
        <f t="shared" si="6"/>
        <v>Egypt</v>
      </c>
      <c r="V46" s="27">
        <f t="shared" si="7"/>
        <v>7.9644065303721128</v>
      </c>
      <c r="W46" s="9"/>
      <c r="X46" s="9"/>
      <c r="Y46" s="9"/>
      <c r="Z46" s="16" t="s">
        <v>89</v>
      </c>
    </row>
    <row r="47" spans="16:26" ht="9.85" customHeight="1" x14ac:dyDescent="0.45">
      <c r="P47" s="22">
        <v>32</v>
      </c>
      <c r="Q47" s="16" t="s">
        <v>81</v>
      </c>
      <c r="R47" s="21">
        <f>IF($Q$14=1,VLOOKUP($P47*15-15+$Q$10*3-3+$Q$8,Data!$A$11:$Q$1210,4+$Q$12),VLOOKUP($P47*15-15+$Q$10*3-3+$Q$8,Data!$A$1217:$Q$2416,4+$Q$12))</f>
        <v>2.6084099868593955</v>
      </c>
      <c r="S47" s="27">
        <f t="shared" si="4"/>
        <v>2.6087299868593954</v>
      </c>
      <c r="T47" s="28">
        <f t="shared" si="5"/>
        <v>71</v>
      </c>
      <c r="U47" s="16" t="str">
        <f t="shared" si="6"/>
        <v>Russian Federation</v>
      </c>
      <c r="V47" s="27">
        <f t="shared" si="7"/>
        <v>7.8027835356825586</v>
      </c>
      <c r="W47" s="9"/>
      <c r="X47" s="9"/>
      <c r="Y47" s="9"/>
      <c r="Z47" s="16" t="s">
        <v>90</v>
      </c>
    </row>
    <row r="48" spans="16:26" ht="9.85" customHeight="1" x14ac:dyDescent="0.45">
      <c r="P48" s="22">
        <v>33</v>
      </c>
      <c r="Q48" s="16" t="s">
        <v>82</v>
      </c>
      <c r="R48" s="21">
        <f>IF($Q$14=1,VLOOKUP($P48*15-15+$Q$10*3-3+$Q$8,Data!$A$11:$Q$1210,4+$Q$12),VLOOKUP($P48*15-15+$Q$10*3-3+$Q$8,Data!$A$1217:$Q$2416,4+$Q$12))</f>
        <v>9.9291746118223916</v>
      </c>
      <c r="S48" s="27">
        <f t="shared" si="4"/>
        <v>9.9295046118223915</v>
      </c>
      <c r="T48" s="28">
        <f t="shared" si="5"/>
        <v>13</v>
      </c>
      <c r="U48" s="16" t="str">
        <f t="shared" si="6"/>
        <v>Argentina</v>
      </c>
      <c r="V48" s="27">
        <f t="shared" si="7"/>
        <v>7.7941815023881897</v>
      </c>
      <c r="W48" s="9"/>
      <c r="X48" s="9"/>
      <c r="Y48" s="9"/>
      <c r="Z48" s="16" t="s">
        <v>91</v>
      </c>
    </row>
    <row r="49" spans="16:26" ht="9.85" customHeight="1" x14ac:dyDescent="0.45">
      <c r="P49" s="22">
        <v>34</v>
      </c>
      <c r="Q49" s="16" t="s">
        <v>83</v>
      </c>
      <c r="R49" s="21">
        <f>IF($Q$14=1,VLOOKUP($P49*15-15+$Q$10*3-3+$Q$8,Data!$A$11:$Q$1210,4+$Q$12),VLOOKUP($P49*15-15+$Q$10*3-3+$Q$8,Data!$A$1217:$Q$2416,4+$Q$12))</f>
        <v>2.8307336799537843</v>
      </c>
      <c r="S49" s="27">
        <f t="shared" si="4"/>
        <v>2.8310736799537843</v>
      </c>
      <c r="T49" s="28">
        <f t="shared" si="5"/>
        <v>68</v>
      </c>
      <c r="U49" s="16" t="str">
        <f t="shared" si="6"/>
        <v>Austria</v>
      </c>
      <c r="V49" s="27">
        <f t="shared" si="7"/>
        <v>7.7814569536423832</v>
      </c>
      <c r="W49" s="9"/>
      <c r="X49" s="9"/>
      <c r="Y49" s="9"/>
      <c r="Z49" s="16" t="s">
        <v>92</v>
      </c>
    </row>
    <row r="50" spans="16:26" ht="9.85" customHeight="1" x14ac:dyDescent="0.45">
      <c r="P50" s="22">
        <v>35</v>
      </c>
      <c r="Q50" s="16" t="s">
        <v>84</v>
      </c>
      <c r="R50" s="21">
        <f>IF($Q$14=1,VLOOKUP($P50*15-15+$Q$10*3-3+$Q$8,Data!$A$11:$Q$1210,4+$Q$12),VLOOKUP($P50*15-15+$Q$10*3-3+$Q$8,Data!$A$1217:$Q$2416,4+$Q$12))</f>
        <v>9.3626950561470021</v>
      </c>
      <c r="S50" s="27">
        <f t="shared" si="4"/>
        <v>9.3630450561470013</v>
      </c>
      <c r="T50" s="28">
        <f t="shared" si="5"/>
        <v>18</v>
      </c>
      <c r="U50" s="16" t="str">
        <f t="shared" si="6"/>
        <v>Ukraine</v>
      </c>
      <c r="V50" s="27">
        <f t="shared" si="7"/>
        <v>7.7617675312199808</v>
      </c>
      <c r="W50" s="9"/>
      <c r="X50" s="9"/>
      <c r="Y50" s="9"/>
      <c r="Z50" s="16" t="s">
        <v>93</v>
      </c>
    </row>
    <row r="51" spans="16:26" ht="9.85" customHeight="1" x14ac:dyDescent="0.45">
      <c r="P51" s="22">
        <v>36</v>
      </c>
      <c r="Q51" s="16" t="s">
        <v>85</v>
      </c>
      <c r="R51" s="21">
        <f>IF($Q$14=1,VLOOKUP($P51*15-15+$Q$10*3-3+$Q$8,Data!$A$11:$Q$1210,4+$Q$12),VLOOKUP($P51*15-15+$Q$10*3-3+$Q$8,Data!$A$1217:$Q$2416,4+$Q$12))</f>
        <v>7.9644065303721128</v>
      </c>
      <c r="S51" s="27">
        <f t="shared" si="4"/>
        <v>7.9647665303721125</v>
      </c>
      <c r="T51" s="28">
        <f t="shared" si="5"/>
        <v>31</v>
      </c>
      <c r="U51" s="16" t="str">
        <f t="shared" si="6"/>
        <v>Switzerland</v>
      </c>
      <c r="V51" s="27">
        <f t="shared" si="7"/>
        <v>7.493025109605421</v>
      </c>
      <c r="W51" s="9"/>
      <c r="X51" s="9"/>
      <c r="Y51" s="9"/>
      <c r="Z51" s="16" t="s">
        <v>94</v>
      </c>
    </row>
    <row r="52" spans="16:26" ht="9.85" customHeight="1" x14ac:dyDescent="0.45">
      <c r="P52" s="22">
        <v>37</v>
      </c>
      <c r="Q52" s="16" t="s">
        <v>86</v>
      </c>
      <c r="R52" s="21">
        <f>IF($Q$14=1,VLOOKUP($P52*15-15+$Q$10*3-3+$Q$8,Data!$A$11:$Q$1210,4+$Q$12),VLOOKUP($P52*15-15+$Q$10*3-3+$Q$8,Data!$A$1217:$Q$2416,4+$Q$12))</f>
        <v>5.1676791212449027</v>
      </c>
      <c r="S52" s="27">
        <f t="shared" si="4"/>
        <v>5.1680491212449029</v>
      </c>
      <c r="T52" s="28">
        <f t="shared" si="5"/>
        <v>45</v>
      </c>
      <c r="U52" s="16" t="str">
        <f t="shared" si="6"/>
        <v>Ireland</v>
      </c>
      <c r="V52" s="27">
        <f t="shared" si="7"/>
        <v>7.391613361762615</v>
      </c>
      <c r="W52" s="9"/>
      <c r="X52" s="9"/>
      <c r="Y52" s="9"/>
      <c r="Z52" s="16" t="s">
        <v>95</v>
      </c>
    </row>
    <row r="53" spans="16:26" ht="9.85" customHeight="1" x14ac:dyDescent="0.45">
      <c r="P53" s="22">
        <v>38</v>
      </c>
      <c r="Q53" s="16" t="s">
        <v>87</v>
      </c>
      <c r="R53" s="21">
        <f>IF($Q$14=1,VLOOKUP($P53*15-15+$Q$10*3-3+$Q$8,Data!$A$11:$Q$1210,4+$Q$12),VLOOKUP($P53*15-15+$Q$10*3-3+$Q$8,Data!$A$1217:$Q$2416,4+$Q$12))</f>
        <v>6.620412939898018</v>
      </c>
      <c r="S53" s="27">
        <f t="shared" si="4"/>
        <v>6.6207929398980179</v>
      </c>
      <c r="T53" s="28">
        <f t="shared" si="5"/>
        <v>39</v>
      </c>
      <c r="U53" s="16" t="str">
        <f t="shared" si="6"/>
        <v>Brazil</v>
      </c>
      <c r="V53" s="27">
        <f t="shared" si="7"/>
        <v>7.1751216122307158</v>
      </c>
      <c r="W53" s="9"/>
      <c r="X53" s="9"/>
      <c r="Y53" s="9"/>
      <c r="Z53" s="16" t="s">
        <v>96</v>
      </c>
    </row>
    <row r="54" spans="16:26" ht="9.85" customHeight="1" x14ac:dyDescent="0.45">
      <c r="P54" s="22">
        <v>39</v>
      </c>
      <c r="Q54" s="16" t="s">
        <v>88</v>
      </c>
      <c r="R54" s="21">
        <f>IF($Q$14=1,VLOOKUP($P54*15-15+$Q$10*3-3+$Q$8,Data!$A$11:$Q$1210,4+$Q$12),VLOOKUP($P54*15-15+$Q$10*3-3+$Q$8,Data!$A$1217:$Q$2416,4+$Q$12))</f>
        <v>2.3897581792318636</v>
      </c>
      <c r="S54" s="27">
        <f t="shared" si="4"/>
        <v>2.3901481792318635</v>
      </c>
      <c r="T54" s="28">
        <f t="shared" si="5"/>
        <v>72</v>
      </c>
      <c r="U54" s="16" t="str">
        <f t="shared" si="6"/>
        <v>Mauritius</v>
      </c>
      <c r="V54" s="27">
        <f t="shared" si="7"/>
        <v>6.620412939898018</v>
      </c>
      <c r="W54" s="9"/>
      <c r="X54" s="9"/>
      <c r="Y54" s="9"/>
      <c r="Z54" s="16" t="s">
        <v>97</v>
      </c>
    </row>
    <row r="55" spans="16:26" ht="9.85" customHeight="1" x14ac:dyDescent="0.45">
      <c r="P55" s="22">
        <v>40</v>
      </c>
      <c r="Q55" s="16" t="s">
        <v>89</v>
      </c>
      <c r="R55" s="21">
        <f>IF($Q$14=1,VLOOKUP($P55*15-15+$Q$10*3-3+$Q$8,Data!$A$11:$Q$1210,4+$Q$12),VLOOKUP($P55*15-15+$Q$10*3-3+$Q$8,Data!$A$1217:$Q$2416,4+$Q$12))</f>
        <v>11.013215859030836</v>
      </c>
      <c r="S55" s="27">
        <f t="shared" si="4"/>
        <v>11.013615859030837</v>
      </c>
      <c r="T55" s="28">
        <f t="shared" si="5"/>
        <v>7</v>
      </c>
      <c r="U55" s="16" t="str">
        <f t="shared" si="6"/>
        <v>Iran</v>
      </c>
      <c r="V55" s="27">
        <f t="shared" si="7"/>
        <v>6.5261374864724981</v>
      </c>
      <c r="W55" s="9"/>
      <c r="X55" s="9"/>
      <c r="Y55" s="9"/>
      <c r="Z55" s="16" t="s">
        <v>98</v>
      </c>
    </row>
    <row r="56" spans="16:26" ht="9.85" customHeight="1" x14ac:dyDescent="0.45">
      <c r="P56" s="22">
        <v>41</v>
      </c>
      <c r="Q56" s="16" t="s">
        <v>90</v>
      </c>
      <c r="R56" s="21">
        <f>IF($Q$14=1,VLOOKUP($P56*15-15+$Q$10*3-3+$Q$8,Data!$A$11:$Q$1210,4+$Q$12),VLOOKUP($P56*15-15+$Q$10*3-3+$Q$8,Data!$A$1217:$Q$2416,4+$Q$12))</f>
        <v>2.8605247583349773</v>
      </c>
      <c r="S56" s="27">
        <f t="shared" si="4"/>
        <v>2.8609347583349773</v>
      </c>
      <c r="T56" s="28">
        <f t="shared" si="5"/>
        <v>67</v>
      </c>
      <c r="U56" s="16" t="str">
        <f t="shared" si="6"/>
        <v>France</v>
      </c>
      <c r="V56" s="27">
        <f t="shared" si="7"/>
        <v>6.4294790343074961</v>
      </c>
      <c r="W56" s="9"/>
      <c r="X56" s="9"/>
      <c r="Y56" s="9"/>
      <c r="Z56" s="16" t="s">
        <v>99</v>
      </c>
    </row>
    <row r="57" spans="16:26" ht="9.85" customHeight="1" x14ac:dyDescent="0.45">
      <c r="P57" s="22">
        <v>42</v>
      </c>
      <c r="Q57" s="16" t="s">
        <v>91</v>
      </c>
      <c r="R57" s="21">
        <f>IF($Q$14=1,VLOOKUP($P57*15-15+$Q$10*3-3+$Q$8,Data!$A$11:$Q$1210,4+$Q$12),VLOOKUP($P57*15-15+$Q$10*3-3+$Q$8,Data!$A$1217:$Q$2416,4+$Q$12))</f>
        <v>3.3787141011626756</v>
      </c>
      <c r="S57" s="27">
        <f t="shared" si="4"/>
        <v>3.3791341011626757</v>
      </c>
      <c r="T57" s="28">
        <f t="shared" si="5"/>
        <v>59</v>
      </c>
      <c r="U57" s="16" t="str">
        <f t="shared" si="6"/>
        <v>Iraq</v>
      </c>
      <c r="V57" s="27">
        <f t="shared" si="7"/>
        <v>6.2806360339536917</v>
      </c>
      <c r="W57" s="9"/>
      <c r="X57" s="9"/>
      <c r="Y57" s="9"/>
      <c r="Z57" s="16" t="s">
        <v>100</v>
      </c>
    </row>
    <row r="58" spans="16:26" ht="9.85" customHeight="1" x14ac:dyDescent="0.45">
      <c r="P58" s="22">
        <v>43</v>
      </c>
      <c r="Q58" s="16" t="s">
        <v>92</v>
      </c>
      <c r="R58" s="21">
        <f>IF($Q$14=1,VLOOKUP($P58*15-15+$Q$10*3-3+$Q$8,Data!$A$11:$Q$1210,4+$Q$12),VLOOKUP($P58*15-15+$Q$10*3-3+$Q$8,Data!$A$1217:$Q$2416,4+$Q$12))</f>
        <v>4.0699593004069961</v>
      </c>
      <c r="S58" s="27">
        <f t="shared" si="4"/>
        <v>4.0703893004069958</v>
      </c>
      <c r="T58" s="28">
        <f t="shared" si="5"/>
        <v>51</v>
      </c>
      <c r="U58" s="16" t="str">
        <f t="shared" si="6"/>
        <v>Israel</v>
      </c>
      <c r="V58" s="27">
        <f t="shared" si="7"/>
        <v>6.0891938250428819</v>
      </c>
      <c r="W58" s="9"/>
      <c r="X58" s="9"/>
      <c r="Y58" s="9"/>
      <c r="Z58" s="16" t="s">
        <v>101</v>
      </c>
    </row>
    <row r="59" spans="16:26" ht="9.85" customHeight="1" x14ac:dyDescent="0.45">
      <c r="P59" s="22">
        <v>44</v>
      </c>
      <c r="Q59" s="16" t="s">
        <v>93</v>
      </c>
      <c r="R59" s="21">
        <f>IF($Q$14=1,VLOOKUP($P59*15-15+$Q$10*3-3+$Q$8,Data!$A$11:$Q$1210,4+$Q$12),VLOOKUP($P59*15-15+$Q$10*3-3+$Q$8,Data!$A$1217:$Q$2416,4+$Q$12))</f>
        <v>12.863209655789005</v>
      </c>
      <c r="S59" s="27">
        <f t="shared" si="4"/>
        <v>12.863649655789004</v>
      </c>
      <c r="T59" s="28">
        <f t="shared" si="5"/>
        <v>1</v>
      </c>
      <c r="U59" s="16" t="str">
        <f t="shared" si="6"/>
        <v>Singapore</v>
      </c>
      <c r="V59" s="27">
        <f t="shared" si="7"/>
        <v>5.3809119229679983</v>
      </c>
      <c r="W59" s="9"/>
      <c r="X59" s="9"/>
      <c r="Y59" s="9"/>
      <c r="Z59" s="16" t="s">
        <v>102</v>
      </c>
    </row>
    <row r="60" spans="16:26" ht="9.85" customHeight="1" x14ac:dyDescent="0.45">
      <c r="P60" s="22">
        <v>45</v>
      </c>
      <c r="Q60" s="16" t="s">
        <v>94</v>
      </c>
      <c r="R60" s="21">
        <f>IF($Q$14=1,VLOOKUP($P60*15-15+$Q$10*3-3+$Q$8,Data!$A$11:$Q$1210,4+$Q$12),VLOOKUP($P60*15-15+$Q$10*3-3+$Q$8,Data!$A$1217:$Q$2416,4+$Q$12))</f>
        <v>9.7301717089125113</v>
      </c>
      <c r="S60" s="27">
        <f t="shared" si="4"/>
        <v>9.730621708912512</v>
      </c>
      <c r="T60" s="28">
        <f t="shared" si="5"/>
        <v>16</v>
      </c>
      <c r="U60" s="16" t="str">
        <f t="shared" si="6"/>
        <v>Fiji</v>
      </c>
      <c r="V60" s="27">
        <f t="shared" si="7"/>
        <v>5.1676791212449027</v>
      </c>
      <c r="W60" s="9"/>
      <c r="X60" s="9"/>
      <c r="Y60" s="9"/>
      <c r="Z60" s="16" t="s">
        <v>103</v>
      </c>
    </row>
    <row r="61" spans="16:26" ht="9.85" customHeight="1" x14ac:dyDescent="0.45">
      <c r="P61" s="22">
        <v>46</v>
      </c>
      <c r="Q61" s="16" t="s">
        <v>95</v>
      </c>
      <c r="R61" s="21">
        <f>IF($Q$14=1,VLOOKUP($P61*15-15+$Q$10*3-3+$Q$8,Data!$A$11:$Q$1210,4+$Q$12),VLOOKUP($P61*15-15+$Q$10*3-3+$Q$8,Data!$A$1217:$Q$2416,4+$Q$12))</f>
        <v>8.851317752362009</v>
      </c>
      <c r="S61" s="27">
        <f t="shared" si="4"/>
        <v>8.8517777523620094</v>
      </c>
      <c r="T61" s="28">
        <f t="shared" si="5"/>
        <v>24</v>
      </c>
      <c r="U61" s="16" t="str">
        <f t="shared" si="6"/>
        <v>Syria</v>
      </c>
      <c r="V61" s="27">
        <f t="shared" si="7"/>
        <v>5.1138633639632438</v>
      </c>
      <c r="W61" s="9"/>
      <c r="X61" s="9"/>
      <c r="Y61" s="9"/>
      <c r="Z61" s="16" t="s">
        <v>104</v>
      </c>
    </row>
    <row r="62" spans="16:26" ht="9.85" customHeight="1" x14ac:dyDescent="0.45">
      <c r="P62" s="22">
        <v>47</v>
      </c>
      <c r="Q62" s="16" t="s">
        <v>96</v>
      </c>
      <c r="R62" s="21">
        <f>IF($Q$14=1,VLOOKUP($P62*15-15+$Q$10*3-3+$Q$8,Data!$A$11:$Q$1210,4+$Q$12),VLOOKUP($P62*15-15+$Q$10*3-3+$Q$8,Data!$A$1217:$Q$2416,4+$Q$12))</f>
        <v>6.4294790343074961</v>
      </c>
      <c r="S62" s="27">
        <f t="shared" si="4"/>
        <v>6.4299490343074961</v>
      </c>
      <c r="T62" s="28">
        <f t="shared" si="5"/>
        <v>41</v>
      </c>
      <c r="U62" s="16" t="str">
        <f t="shared" si="6"/>
        <v>Zimbabwe</v>
      </c>
      <c r="V62" s="27">
        <f t="shared" si="7"/>
        <v>5.027932960893855</v>
      </c>
      <c r="W62" s="9"/>
      <c r="X62" s="9"/>
      <c r="Y62" s="9"/>
      <c r="Z62" s="16" t="s">
        <v>105</v>
      </c>
    </row>
    <row r="63" spans="16:26" ht="9.85" customHeight="1" x14ac:dyDescent="0.45">
      <c r="P63" s="22">
        <v>48</v>
      </c>
      <c r="Q63" s="16" t="s">
        <v>97</v>
      </c>
      <c r="R63" s="21">
        <f>IF($Q$14=1,VLOOKUP($P63*15-15+$Q$10*3-3+$Q$8,Data!$A$11:$Q$1210,4+$Q$12),VLOOKUP($P63*15-15+$Q$10*3-3+$Q$8,Data!$A$1217:$Q$2416,4+$Q$12))</f>
        <v>5.1138633639632438</v>
      </c>
      <c r="S63" s="27">
        <f t="shared" si="4"/>
        <v>5.1143433639632434</v>
      </c>
      <c r="T63" s="28">
        <f t="shared" si="5"/>
        <v>46</v>
      </c>
      <c r="U63" s="16" t="str">
        <f t="shared" si="6"/>
        <v>Afghanistan</v>
      </c>
      <c r="V63" s="27">
        <f t="shared" si="7"/>
        <v>5.0121654501216542</v>
      </c>
      <c r="W63" s="9"/>
      <c r="X63" s="9"/>
      <c r="Y63" s="9"/>
      <c r="Z63" s="16" t="s">
        <v>106</v>
      </c>
    </row>
    <row r="64" spans="16:26" ht="9.85" customHeight="1" x14ac:dyDescent="0.45">
      <c r="P64" s="22">
        <v>49</v>
      </c>
      <c r="Q64" s="16" t="s">
        <v>98</v>
      </c>
      <c r="R64" s="21">
        <f>IF($Q$14=1,VLOOKUP($P64*15-15+$Q$10*3-3+$Q$8,Data!$A$11:$Q$1210,4+$Q$12),VLOOKUP($P64*15-15+$Q$10*3-3+$Q$8,Data!$A$1217:$Q$2416,4+$Q$12))</f>
        <v>2.9578606158833063</v>
      </c>
      <c r="S64" s="27">
        <f t="shared" si="4"/>
        <v>2.9583506158833064</v>
      </c>
      <c r="T64" s="28">
        <f t="shared" si="5"/>
        <v>66</v>
      </c>
      <c r="U64" s="16" t="str">
        <f t="shared" si="6"/>
        <v>Timor-Leste</v>
      </c>
      <c r="V64" s="27">
        <f t="shared" si="7"/>
        <v>4.8123003194888181</v>
      </c>
      <c r="W64" s="9"/>
      <c r="X64" s="9"/>
      <c r="Y64" s="9"/>
      <c r="Z64" s="16" t="s">
        <v>107</v>
      </c>
    </row>
    <row r="65" spans="16:26" ht="9.85" customHeight="1" x14ac:dyDescent="0.45">
      <c r="P65" s="22">
        <v>50</v>
      </c>
      <c r="Q65" s="16" t="s">
        <v>99</v>
      </c>
      <c r="R65" s="21">
        <f>IF($Q$14=1,VLOOKUP($P65*15-15+$Q$10*3-3+$Q$8,Data!$A$11:$Q$1210,4+$Q$12),VLOOKUP($P65*15-15+$Q$10*3-3+$Q$8,Data!$A$1217:$Q$2416,4+$Q$12))</f>
        <v>1.8199103626239306</v>
      </c>
      <c r="S65" s="27">
        <f t="shared" si="4"/>
        <v>1.8204103626239305</v>
      </c>
      <c r="T65" s="28">
        <f t="shared" si="5"/>
        <v>78</v>
      </c>
      <c r="U65" s="16" t="str">
        <f t="shared" si="6"/>
        <v>Kuwait</v>
      </c>
      <c r="V65" s="27">
        <f t="shared" si="7"/>
        <v>4.725168756027001</v>
      </c>
      <c r="W65" s="9"/>
      <c r="X65" s="9"/>
      <c r="Y65" s="9"/>
      <c r="Z65" s="16" t="s">
        <v>108</v>
      </c>
    </row>
    <row r="66" spans="16:26" ht="9.85" customHeight="1" x14ac:dyDescent="0.45">
      <c r="P66" s="22">
        <v>51</v>
      </c>
      <c r="Q66" s="16" t="s">
        <v>100</v>
      </c>
      <c r="R66" s="21">
        <f>IF($Q$14=1,VLOOKUP($P66*15-15+$Q$10*3-3+$Q$8,Data!$A$11:$Q$1210,4+$Q$12),VLOOKUP($P66*15-15+$Q$10*3-3+$Q$8,Data!$A$1217:$Q$2416,4+$Q$12))</f>
        <v>10.403748105277662</v>
      </c>
      <c r="S66" s="27">
        <f t="shared" si="4"/>
        <v>10.404258105277663</v>
      </c>
      <c r="T66" s="28">
        <f t="shared" si="5"/>
        <v>10</v>
      </c>
      <c r="U66" s="16" t="str">
        <f t="shared" si="6"/>
        <v>Japan</v>
      </c>
      <c r="V66" s="27">
        <f t="shared" si="7"/>
        <v>4.0699593004069961</v>
      </c>
      <c r="W66" s="9"/>
      <c r="X66" s="9"/>
      <c r="Y66" s="9"/>
      <c r="Z66" s="16" t="s">
        <v>109</v>
      </c>
    </row>
    <row r="67" spans="16:26" ht="9.85" customHeight="1" x14ac:dyDescent="0.45">
      <c r="P67" s="22">
        <v>52</v>
      </c>
      <c r="Q67" s="16" t="s">
        <v>101</v>
      </c>
      <c r="R67" s="21">
        <f>IF($Q$14=1,VLOOKUP($P67*15-15+$Q$10*3-3+$Q$8,Data!$A$11:$Q$1210,4+$Q$12),VLOOKUP($P67*15-15+$Q$10*3-3+$Q$8,Data!$A$1217:$Q$2416,4+$Q$12))</f>
        <v>7.8027835356825586</v>
      </c>
      <c r="S67" s="27">
        <f t="shared" si="4"/>
        <v>7.8033035356825584</v>
      </c>
      <c r="T67" s="28">
        <f t="shared" si="5"/>
        <v>32</v>
      </c>
      <c r="U67" s="16" t="str">
        <f t="shared" si="6"/>
        <v>Hong Kong (SAR of China)</v>
      </c>
      <c r="V67" s="27">
        <f t="shared" si="7"/>
        <v>3.8811960666265302</v>
      </c>
      <c r="W67" s="9"/>
      <c r="X67" s="9"/>
      <c r="Y67" s="9"/>
      <c r="Z67" s="16" t="s">
        <v>110</v>
      </c>
    </row>
    <row r="68" spans="16:26" ht="9.85" customHeight="1" x14ac:dyDescent="0.45">
      <c r="P68" s="22">
        <v>53</v>
      </c>
      <c r="Q68" s="16" t="s">
        <v>102</v>
      </c>
      <c r="R68" s="21">
        <f>IF($Q$14=1,VLOOKUP($P68*15-15+$Q$10*3-3+$Q$8,Data!$A$11:$Q$1210,4+$Q$12),VLOOKUP($P68*15-15+$Q$10*3-3+$Q$8,Data!$A$1217:$Q$2416,4+$Q$12))</f>
        <v>5.027932960893855</v>
      </c>
      <c r="S68" s="27">
        <f t="shared" si="4"/>
        <v>5.0284629608938554</v>
      </c>
      <c r="T68" s="28">
        <f t="shared" si="5"/>
        <v>47</v>
      </c>
      <c r="U68" s="16" t="str">
        <f t="shared" si="6"/>
        <v>Sudan</v>
      </c>
      <c r="V68" s="27">
        <f t="shared" si="7"/>
        <v>3.6530572377417463</v>
      </c>
      <c r="W68" s="9"/>
      <c r="X68" s="9"/>
      <c r="Y68" s="9"/>
      <c r="Z68" s="16" t="s">
        <v>111</v>
      </c>
    </row>
    <row r="69" spans="16:26" ht="9.85" customHeight="1" x14ac:dyDescent="0.45">
      <c r="P69" s="22">
        <v>54</v>
      </c>
      <c r="Q69" s="16" t="s">
        <v>103</v>
      </c>
      <c r="R69" s="21">
        <f>IF($Q$14=1,VLOOKUP($P69*15-15+$Q$10*3-3+$Q$8,Data!$A$11:$Q$1210,4+$Q$12),VLOOKUP($P69*15-15+$Q$10*3-3+$Q$8,Data!$A$1217:$Q$2416,4+$Q$12))</f>
        <v>7.1751216122307158</v>
      </c>
      <c r="S69" s="27">
        <f t="shared" si="4"/>
        <v>7.1756616122307157</v>
      </c>
      <c r="T69" s="28">
        <f t="shared" si="5"/>
        <v>38</v>
      </c>
      <c r="U69" s="16" t="str">
        <f t="shared" si="6"/>
        <v>Vietnam</v>
      </c>
      <c r="V69" s="27">
        <f t="shared" si="7"/>
        <v>3.47511412982964</v>
      </c>
      <c r="W69" s="9"/>
      <c r="X69" s="9"/>
      <c r="Y69" s="9"/>
      <c r="Z69" s="16" t="s">
        <v>112</v>
      </c>
    </row>
    <row r="70" spans="16:26" ht="9.85" customHeight="1" x14ac:dyDescent="0.45">
      <c r="P70" s="22">
        <v>55</v>
      </c>
      <c r="Q70" s="16" t="s">
        <v>104</v>
      </c>
      <c r="R70" s="21">
        <f>IF($Q$14=1,VLOOKUP($P70*15-15+$Q$10*3-3+$Q$8,Data!$A$11:$Q$1210,4+$Q$12),VLOOKUP($P70*15-15+$Q$10*3-3+$Q$8,Data!$A$1217:$Q$2416,4+$Q$12))</f>
        <v>8.6730113126234514</v>
      </c>
      <c r="S70" s="27">
        <f t="shared" si="4"/>
        <v>8.6735613126234519</v>
      </c>
      <c r="T70" s="28">
        <f t="shared" si="5"/>
        <v>25</v>
      </c>
      <c r="U70" s="16" t="str">
        <f t="shared" si="6"/>
        <v>United Arab Emirates</v>
      </c>
      <c r="V70" s="27">
        <f t="shared" si="7"/>
        <v>3.4376481744902798</v>
      </c>
      <c r="W70" s="9"/>
      <c r="X70" s="9"/>
      <c r="Y70" s="9"/>
      <c r="Z70" s="16" t="s">
        <v>113</v>
      </c>
    </row>
    <row r="71" spans="16:26" ht="9.85" customHeight="1" x14ac:dyDescent="0.45">
      <c r="P71" s="22">
        <v>56</v>
      </c>
      <c r="Q71" s="16" t="s">
        <v>105</v>
      </c>
      <c r="R71" s="21">
        <f>IF($Q$14=1,VLOOKUP($P71*15-15+$Q$10*3-3+$Q$8,Data!$A$11:$Q$1210,4+$Q$12),VLOOKUP($P71*15-15+$Q$10*3-3+$Q$8,Data!$A$1217:$Q$2416,4+$Q$12))</f>
        <v>8.6504547985891964</v>
      </c>
      <c r="S71" s="27">
        <f t="shared" si="4"/>
        <v>8.6510147985891965</v>
      </c>
      <c r="T71" s="28">
        <f t="shared" si="5"/>
        <v>26</v>
      </c>
      <c r="U71" s="16" t="str">
        <f t="shared" si="6"/>
        <v>Sri Lanka</v>
      </c>
      <c r="V71" s="27">
        <f t="shared" si="7"/>
        <v>3.4180556603062073</v>
      </c>
      <c r="W71" s="9"/>
      <c r="X71" s="9"/>
      <c r="Y71" s="9"/>
      <c r="Z71" s="16" t="s">
        <v>114</v>
      </c>
    </row>
    <row r="72" spans="16:26" ht="9.85" customHeight="1" x14ac:dyDescent="0.45">
      <c r="P72" s="22">
        <v>57</v>
      </c>
      <c r="Q72" s="16" t="s">
        <v>106</v>
      </c>
      <c r="R72" s="21">
        <f>IF($Q$14=1,VLOOKUP($P72*15-15+$Q$10*3-3+$Q$8,Data!$A$11:$Q$1210,4+$Q$12),VLOOKUP($P72*15-15+$Q$10*3-3+$Q$8,Data!$A$1217:$Q$2416,4+$Q$12))</f>
        <v>7.7617675312199808</v>
      </c>
      <c r="S72" s="27">
        <f t="shared" si="4"/>
        <v>7.7623375312199805</v>
      </c>
      <c r="T72" s="28">
        <f t="shared" si="5"/>
        <v>35</v>
      </c>
      <c r="U72" s="16" t="str">
        <f t="shared" si="6"/>
        <v>Indonesia</v>
      </c>
      <c r="V72" s="27">
        <f t="shared" si="7"/>
        <v>3.3971953387319771</v>
      </c>
      <c r="W72" s="9"/>
      <c r="X72" s="9"/>
      <c r="Y72" s="9"/>
      <c r="Z72" s="16" t="s">
        <v>115</v>
      </c>
    </row>
    <row r="73" spans="16:26" ht="9.85" customHeight="1" x14ac:dyDescent="0.45">
      <c r="P73" s="22">
        <v>58</v>
      </c>
      <c r="Q73" s="16" t="s">
        <v>107</v>
      </c>
      <c r="R73" s="21">
        <f>IF($Q$14=1,VLOOKUP($P73*15-15+$Q$10*3-3+$Q$8,Data!$A$11:$Q$1210,4+$Q$12),VLOOKUP($P73*15-15+$Q$10*3-3+$Q$8,Data!$A$1217:$Q$2416,4+$Q$12))</f>
        <v>3.6530572377417463</v>
      </c>
      <c r="S73" s="27">
        <f t="shared" si="4"/>
        <v>3.6536372377417461</v>
      </c>
      <c r="T73" s="28">
        <f t="shared" si="5"/>
        <v>53</v>
      </c>
      <c r="U73" s="16" t="str">
        <f t="shared" si="6"/>
        <v>Philippines</v>
      </c>
      <c r="V73" s="27">
        <f t="shared" si="7"/>
        <v>3.3970817821544372</v>
      </c>
      <c r="W73" s="9"/>
      <c r="X73" s="9"/>
      <c r="Y73" s="9"/>
      <c r="Z73" s="16" t="s">
        <v>116</v>
      </c>
    </row>
    <row r="74" spans="16:26" ht="9.85" customHeight="1" x14ac:dyDescent="0.45">
      <c r="P74" s="22">
        <v>59</v>
      </c>
      <c r="Q74" s="16" t="s">
        <v>108</v>
      </c>
      <c r="R74" s="21">
        <f>IF($Q$14=1,VLOOKUP($P74*15-15+$Q$10*3-3+$Q$8,Data!$A$11:$Q$1210,4+$Q$12),VLOOKUP($P74*15-15+$Q$10*3-3+$Q$8,Data!$A$1217:$Q$2416,4+$Q$12))</f>
        <v>4.8123003194888181</v>
      </c>
      <c r="S74" s="27">
        <f t="shared" si="4"/>
        <v>4.812890319488818</v>
      </c>
      <c r="T74" s="28">
        <f t="shared" si="5"/>
        <v>49</v>
      </c>
      <c r="U74" s="16" t="str">
        <f t="shared" si="6"/>
        <v>Bangladesh</v>
      </c>
      <c r="V74" s="27">
        <f t="shared" si="7"/>
        <v>3.3787141011626756</v>
      </c>
      <c r="W74" s="9"/>
      <c r="X74" s="9"/>
      <c r="Y74" s="9"/>
      <c r="Z74" s="16" t="s">
        <v>117</v>
      </c>
    </row>
    <row r="75" spans="16:26" ht="9.85" customHeight="1" x14ac:dyDescent="0.45">
      <c r="P75" s="22">
        <v>60</v>
      </c>
      <c r="Q75" s="16" t="s">
        <v>109</v>
      </c>
      <c r="R75" s="21">
        <f>IF($Q$14=1,VLOOKUP($P75*15-15+$Q$10*3-3+$Q$8,Data!$A$11:$Q$1210,4+$Q$12),VLOOKUP($P75*15-15+$Q$10*3-3+$Q$8,Data!$A$1217:$Q$2416,4+$Q$12))</f>
        <v>3.3473642012427343</v>
      </c>
      <c r="S75" s="27">
        <f t="shared" si="4"/>
        <v>3.3479642012427342</v>
      </c>
      <c r="T75" s="28">
        <f t="shared" si="5"/>
        <v>60</v>
      </c>
      <c r="U75" s="16" t="str">
        <f t="shared" si="6"/>
        <v>Kenya</v>
      </c>
      <c r="V75" s="27">
        <f t="shared" si="7"/>
        <v>3.3473642012427343</v>
      </c>
      <c r="W75" s="9"/>
      <c r="X75" s="9"/>
      <c r="Y75" s="9"/>
      <c r="Z75" s="16" t="s">
        <v>118</v>
      </c>
    </row>
    <row r="76" spans="16:26" ht="9.85" customHeight="1" x14ac:dyDescent="0.45">
      <c r="P76" s="22">
        <v>61</v>
      </c>
      <c r="Q76" s="16" t="s">
        <v>110</v>
      </c>
      <c r="R76" s="21">
        <f>IF($Q$14=1,VLOOKUP($P76*15-15+$Q$10*3-3+$Q$8,Data!$A$11:$Q$1210,4+$Q$12),VLOOKUP($P76*15-15+$Q$10*3-3+$Q$8,Data!$A$1217:$Q$2416,4+$Q$12))</f>
        <v>11.338250790305585</v>
      </c>
      <c r="S76" s="27">
        <f t="shared" si="4"/>
        <v>11.338860790305585</v>
      </c>
      <c r="T76" s="28">
        <f t="shared" si="5"/>
        <v>5</v>
      </c>
      <c r="U76" s="16" t="str">
        <f t="shared" si="6"/>
        <v>Laos</v>
      </c>
      <c r="V76" s="27">
        <f t="shared" si="7"/>
        <v>3.2794249775381852</v>
      </c>
      <c r="W76" s="9"/>
      <c r="X76" s="9"/>
      <c r="Y76" s="9"/>
      <c r="Z76" s="16" t="s">
        <v>119</v>
      </c>
    </row>
    <row r="77" spans="16:26" ht="9.85" customHeight="1" x14ac:dyDescent="0.45">
      <c r="P77" s="22">
        <v>62</v>
      </c>
      <c r="Q77" s="16" t="s">
        <v>111</v>
      </c>
      <c r="R77" s="21">
        <f>IF($Q$14=1,VLOOKUP($P77*15-15+$Q$10*3-3+$Q$8,Data!$A$11:$Q$1210,4+$Q$12),VLOOKUP($P77*15-15+$Q$10*3-3+$Q$8,Data!$A$1217:$Q$2416,4+$Q$12))</f>
        <v>6.0891938250428819</v>
      </c>
      <c r="S77" s="27">
        <f t="shared" si="4"/>
        <v>6.0898138250428815</v>
      </c>
      <c r="T77" s="28">
        <f t="shared" si="5"/>
        <v>43</v>
      </c>
      <c r="U77" s="16" t="str">
        <f t="shared" si="6"/>
        <v>Cambodia</v>
      </c>
      <c r="V77" s="27">
        <f t="shared" si="7"/>
        <v>3.2453109575518266</v>
      </c>
      <c r="W77" s="9"/>
      <c r="X77" s="9"/>
      <c r="Y77" s="9"/>
      <c r="Z77" s="16" t="s">
        <v>120</v>
      </c>
    </row>
    <row r="78" spans="16:26" ht="9.85" customHeight="1" x14ac:dyDescent="0.45">
      <c r="P78" s="22">
        <v>63</v>
      </c>
      <c r="Q78" s="16" t="s">
        <v>112</v>
      </c>
      <c r="R78" s="21">
        <f>IF($Q$14=1,VLOOKUP($P78*15-15+$Q$10*3-3+$Q$8,Data!$A$11:$Q$1210,4+$Q$12),VLOOKUP($P78*15-15+$Q$10*3-3+$Q$8,Data!$A$1217:$Q$2416,4+$Q$12))</f>
        <v>7.7941815023881897</v>
      </c>
      <c r="S78" s="27">
        <f t="shared" si="4"/>
        <v>7.7948115023881899</v>
      </c>
      <c r="T78" s="28">
        <f t="shared" si="5"/>
        <v>33</v>
      </c>
      <c r="U78" s="16" t="str">
        <f t="shared" si="6"/>
        <v>Saudi Arabia</v>
      </c>
      <c r="V78" s="27">
        <f t="shared" si="7"/>
        <v>3.1928480204342273</v>
      </c>
      <c r="W78" s="9"/>
      <c r="X78" s="9"/>
      <c r="Y78" s="9"/>
      <c r="Z78" s="16" t="s">
        <v>121</v>
      </c>
    </row>
    <row r="79" spans="16:26" ht="9.85" customHeight="1" x14ac:dyDescent="0.45">
      <c r="P79" s="22">
        <v>64</v>
      </c>
      <c r="Q79" s="16" t="s">
        <v>113</v>
      </c>
      <c r="R79" s="21">
        <f>IF($Q$14=1,VLOOKUP($P79*15-15+$Q$10*3-3+$Q$8,Data!$A$11:$Q$1210,4+$Q$12),VLOOKUP($P79*15-15+$Q$10*3-3+$Q$8,Data!$A$1217:$Q$2416,4+$Q$12))</f>
        <v>9.3345873501058083</v>
      </c>
      <c r="S79" s="27">
        <f t="shared" si="4"/>
        <v>9.335227350105809</v>
      </c>
      <c r="T79" s="28">
        <f t="shared" si="5"/>
        <v>19</v>
      </c>
      <c r="U79" s="16" t="str">
        <f t="shared" si="6"/>
        <v>Thailand</v>
      </c>
      <c r="V79" s="27">
        <f t="shared" si="7"/>
        <v>3.108455971635339</v>
      </c>
      <c r="W79" s="9"/>
      <c r="X79" s="9"/>
      <c r="Y79" s="9"/>
      <c r="Z79" s="16" t="s">
        <v>122</v>
      </c>
    </row>
    <row r="80" spans="16:26" ht="9.85" customHeight="1" x14ac:dyDescent="0.45">
      <c r="P80" s="22">
        <v>65</v>
      </c>
      <c r="Q80" s="16" t="s">
        <v>114</v>
      </c>
      <c r="R80" s="21">
        <f>IF($Q$14=1,VLOOKUP($P80*15-15+$Q$10*3-3+$Q$8,Data!$A$11:$Q$1210,4+$Q$12),VLOOKUP($P80*15-15+$Q$10*3-3+$Q$8,Data!$A$1217:$Q$2416,4+$Q$12))</f>
        <v>3.4376481744902798</v>
      </c>
      <c r="S80" s="27">
        <f t="shared" si="4"/>
        <v>3.4382981744902796</v>
      </c>
      <c r="T80" s="28">
        <f t="shared" si="5"/>
        <v>55</v>
      </c>
      <c r="U80" s="16" t="str">
        <f t="shared" si="6"/>
        <v>Malaysia</v>
      </c>
      <c r="V80" s="27">
        <f t="shared" si="7"/>
        <v>3.0645345330660017</v>
      </c>
      <c r="W80" s="9"/>
      <c r="X80" s="9"/>
      <c r="Y80" s="9"/>
      <c r="Z80" s="16" t="s">
        <v>123</v>
      </c>
    </row>
    <row r="81" spans="16:26" ht="9.85" customHeight="1" x14ac:dyDescent="0.45">
      <c r="P81" s="22">
        <v>66</v>
      </c>
      <c r="Q81" s="16" t="s">
        <v>115</v>
      </c>
      <c r="R81" s="21">
        <f>IF($Q$14=1,VLOOKUP($P81*15-15+$Q$10*3-3+$Q$8,Data!$A$11:$Q$1210,4+$Q$12),VLOOKUP($P81*15-15+$Q$10*3-3+$Q$8,Data!$A$1217:$Q$2416,4+$Q$12))</f>
        <v>2.3703703703703702</v>
      </c>
      <c r="S81" s="27">
        <f t="shared" ref="S81:S95" si="8">R81+0.00001*P81</f>
        <v>2.3710303703703701</v>
      </c>
      <c r="T81" s="28">
        <f t="shared" ref="T81:T95" si="9">RANK(S81,S$16:S$95)</f>
        <v>74</v>
      </c>
      <c r="U81" s="16" t="str">
        <f t="shared" ref="U81:U95" si="10">VLOOKUP(MATCH($P81,T$16:T$95,0),$P$16:$R$95,2)</f>
        <v>Ethiopia</v>
      </c>
      <c r="V81" s="27">
        <f t="shared" ref="V81:V95" si="11">VLOOKUP(MATCH($P81,T$16:T$95,0),$P$16:$R$95,3)</f>
        <v>2.9578606158833063</v>
      </c>
      <c r="W81" s="9"/>
      <c r="X81" s="9"/>
      <c r="Y81" s="9"/>
      <c r="Z81" s="16" t="s">
        <v>124</v>
      </c>
    </row>
    <row r="82" spans="16:26" ht="9.85" customHeight="1" x14ac:dyDescent="0.45">
      <c r="P82" s="22">
        <v>67</v>
      </c>
      <c r="Q82" s="16" t="s">
        <v>116</v>
      </c>
      <c r="R82" s="21">
        <f>IF($Q$14=1,VLOOKUP($P82*15-15+$Q$10*3-3+$Q$8,Data!$A$11:$Q$1210,4+$Q$12),VLOOKUP($P82*15-15+$Q$10*3-3+$Q$8,Data!$A$1217:$Q$2416,4+$Q$12))</f>
        <v>3.1928480204342273</v>
      </c>
      <c r="S82" s="27">
        <f t="shared" si="8"/>
        <v>3.1935180204342273</v>
      </c>
      <c r="T82" s="28">
        <f t="shared" si="9"/>
        <v>63</v>
      </c>
      <c r="U82" s="16" t="str">
        <f t="shared" si="10"/>
        <v>Colombia</v>
      </c>
      <c r="V82" s="27">
        <f t="shared" si="11"/>
        <v>2.8605247583349773</v>
      </c>
      <c r="W82" s="9"/>
      <c r="X82" s="9"/>
      <c r="Y82" s="9"/>
      <c r="Z82" s="16" t="s">
        <v>125</v>
      </c>
    </row>
    <row r="83" spans="16:26" ht="9.85" customHeight="1" x14ac:dyDescent="0.45">
      <c r="P83" s="22">
        <v>68</v>
      </c>
      <c r="Q83" s="16" t="s">
        <v>117</v>
      </c>
      <c r="R83" s="21">
        <f>IF($Q$14=1,VLOOKUP($P83*15-15+$Q$10*3-3+$Q$8,Data!$A$11:$Q$1210,4+$Q$12),VLOOKUP($P83*15-15+$Q$10*3-3+$Q$8,Data!$A$1217:$Q$2416,4+$Q$12))</f>
        <v>8.1373344147066771</v>
      </c>
      <c r="S83" s="27">
        <f t="shared" si="8"/>
        <v>8.1380144147066762</v>
      </c>
      <c r="T83" s="28">
        <f t="shared" si="9"/>
        <v>29</v>
      </c>
      <c r="U83" s="16" t="str">
        <f t="shared" si="10"/>
        <v>Myanmar</v>
      </c>
      <c r="V83" s="27">
        <f t="shared" si="11"/>
        <v>2.8307336799537843</v>
      </c>
      <c r="W83" s="9"/>
      <c r="X83" s="9"/>
      <c r="Y83" s="9"/>
      <c r="Z83" s="16" t="s">
        <v>126</v>
      </c>
    </row>
    <row r="84" spans="16:26" ht="9.85" customHeight="1" x14ac:dyDescent="0.45">
      <c r="P84" s="22">
        <v>69</v>
      </c>
      <c r="Q84" s="16" t="s">
        <v>118</v>
      </c>
      <c r="R84" s="21">
        <f>IF($Q$14=1,VLOOKUP($P84*15-15+$Q$10*3-3+$Q$8,Data!$A$11:$Q$1210,4+$Q$12),VLOOKUP($P84*15-15+$Q$10*3-3+$Q$8,Data!$A$1217:$Q$2416,4+$Q$12))</f>
        <v>7.7814569536423832</v>
      </c>
      <c r="S84" s="27">
        <f t="shared" si="8"/>
        <v>7.7821469536423828</v>
      </c>
      <c r="T84" s="28">
        <f t="shared" si="9"/>
        <v>34</v>
      </c>
      <c r="U84" s="16" t="str">
        <f t="shared" si="10"/>
        <v>Cook Islands</v>
      </c>
      <c r="V84" s="27">
        <f t="shared" si="11"/>
        <v>2.7118644067796609</v>
      </c>
      <c r="W84" s="9"/>
      <c r="X84" s="9"/>
      <c r="Y84" s="9"/>
      <c r="Z84" s="16" t="s">
        <v>127</v>
      </c>
    </row>
    <row r="85" spans="16:26" ht="9.85" customHeight="1" x14ac:dyDescent="0.45">
      <c r="P85" s="22">
        <v>70</v>
      </c>
      <c r="Q85" s="16" t="s">
        <v>119</v>
      </c>
      <c r="R85" s="21">
        <f>IF($Q$14=1,VLOOKUP($P85*15-15+$Q$10*3-3+$Q$8,Data!$A$11:$Q$1210,4+$Q$12),VLOOKUP($P85*15-15+$Q$10*3-3+$Q$8,Data!$A$1217:$Q$2416,4+$Q$12))</f>
        <v>9.916330957545707</v>
      </c>
      <c r="S85" s="27">
        <f t="shared" si="8"/>
        <v>9.9170309575457072</v>
      </c>
      <c r="T85" s="28">
        <f t="shared" si="9"/>
        <v>14</v>
      </c>
      <c r="U85" s="16" t="str">
        <f t="shared" si="10"/>
        <v>Eritrea</v>
      </c>
      <c r="V85" s="27">
        <f t="shared" si="11"/>
        <v>2.685370741482966</v>
      </c>
      <c r="W85" s="9"/>
      <c r="X85" s="9"/>
      <c r="Y85" s="9"/>
      <c r="Z85" s="16" t="s">
        <v>128</v>
      </c>
    </row>
    <row r="86" spans="16:26" ht="9.85" customHeight="1" x14ac:dyDescent="0.45">
      <c r="P86" s="22">
        <v>71</v>
      </c>
      <c r="Q86" s="16" t="s">
        <v>120</v>
      </c>
      <c r="R86" s="21">
        <f>IF($Q$14=1,VLOOKUP($P86*15-15+$Q$10*3-3+$Q$8,Data!$A$11:$Q$1210,4+$Q$12),VLOOKUP($P86*15-15+$Q$10*3-3+$Q$8,Data!$A$1217:$Q$2416,4+$Q$12))</f>
        <v>2.3364485981308412</v>
      </c>
      <c r="S86" s="27">
        <f t="shared" si="8"/>
        <v>2.3371585981308414</v>
      </c>
      <c r="T86" s="28">
        <f t="shared" si="9"/>
        <v>75</v>
      </c>
      <c r="U86" s="16" t="str">
        <f t="shared" si="10"/>
        <v>Korea, Republic of (South)</v>
      </c>
      <c r="V86" s="27">
        <f t="shared" si="11"/>
        <v>2.6084099868593955</v>
      </c>
      <c r="W86" s="9"/>
      <c r="X86" s="9"/>
      <c r="Y86" s="9"/>
      <c r="Z86" s="16" t="s">
        <v>129</v>
      </c>
    </row>
    <row r="87" spans="16:26" ht="9.85" customHeight="1" x14ac:dyDescent="0.45">
      <c r="P87" s="22">
        <v>72</v>
      </c>
      <c r="Q87" s="16" t="s">
        <v>121</v>
      </c>
      <c r="R87" s="21">
        <f>IF($Q$14=1,VLOOKUP($P87*15-15+$Q$10*3-3+$Q$8,Data!$A$11:$Q$1210,4+$Q$12),VLOOKUP($P87*15-15+$Q$10*3-3+$Q$8,Data!$A$1217:$Q$2416,4+$Q$12))</f>
        <v>9.7552685248130526</v>
      </c>
      <c r="S87" s="27">
        <f t="shared" si="8"/>
        <v>9.755988524813052</v>
      </c>
      <c r="T87" s="28">
        <f t="shared" si="9"/>
        <v>15</v>
      </c>
      <c r="U87" s="16" t="str">
        <f t="shared" si="10"/>
        <v>Taiwan</v>
      </c>
      <c r="V87" s="27">
        <f t="shared" si="11"/>
        <v>2.3897581792318636</v>
      </c>
      <c r="W87" s="9"/>
      <c r="X87" s="9"/>
      <c r="Y87" s="9"/>
    </row>
    <row r="88" spans="16:26" ht="9.85" customHeight="1" x14ac:dyDescent="0.45">
      <c r="P88" s="22">
        <v>73</v>
      </c>
      <c r="Q88" s="16" t="s">
        <v>122</v>
      </c>
      <c r="R88" s="21">
        <f>IF($Q$14=1,VLOOKUP($P88*15-15+$Q$10*3-3+$Q$8,Data!$A$11:$Q$1210,4+$Q$12),VLOOKUP($P88*15-15+$Q$10*3-3+$Q$8,Data!$A$1217:$Q$2416,4+$Q$12))</f>
        <v>2.2865309038942478</v>
      </c>
      <c r="S88" s="27">
        <f t="shared" si="8"/>
        <v>2.2872609038942477</v>
      </c>
      <c r="T88" s="28">
        <f t="shared" si="9"/>
        <v>76</v>
      </c>
      <c r="U88" s="16" t="str">
        <f t="shared" si="10"/>
        <v>Pakistan</v>
      </c>
      <c r="V88" s="27">
        <f t="shared" si="11"/>
        <v>2.3793830740838384</v>
      </c>
      <c r="W88" s="9"/>
      <c r="X88" s="9"/>
      <c r="Y88" s="9"/>
      <c r="Z88" s="8"/>
    </row>
    <row r="89" spans="16:26" ht="9.85" customHeight="1" x14ac:dyDescent="0.45">
      <c r="P89" s="22">
        <v>74</v>
      </c>
      <c r="Q89" s="16" t="s">
        <v>123</v>
      </c>
      <c r="R89" s="21">
        <f>IF($Q$14=1,VLOOKUP($P89*15-15+$Q$10*3-3+$Q$8,Data!$A$11:$Q$1210,4+$Q$12),VLOOKUP($P89*15-15+$Q$10*3-3+$Q$8,Data!$A$1217:$Q$2416,4+$Q$12))</f>
        <v>11.544284632853898</v>
      </c>
      <c r="S89" s="27">
        <f t="shared" si="8"/>
        <v>11.545024632853899</v>
      </c>
      <c r="T89" s="28">
        <f t="shared" si="9"/>
        <v>4</v>
      </c>
      <c r="U89" s="16" t="str">
        <f t="shared" si="10"/>
        <v>Somalia</v>
      </c>
      <c r="V89" s="27">
        <f t="shared" si="11"/>
        <v>2.3703703703703702</v>
      </c>
      <c r="W89" s="9"/>
      <c r="X89" s="9"/>
      <c r="Y89" s="9"/>
    </row>
    <row r="90" spans="16:26" ht="9.85" customHeight="1" x14ac:dyDescent="0.45">
      <c r="P90" s="22">
        <v>75</v>
      </c>
      <c r="Q90" s="16" t="s">
        <v>124</v>
      </c>
      <c r="R90" s="21">
        <f>IF($Q$14=1,VLOOKUP($P90*15-15+$Q$10*3-3+$Q$8,Data!$A$11:$Q$1210,4+$Q$12),VLOOKUP($P90*15-15+$Q$10*3-3+$Q$8,Data!$A$1217:$Q$2416,4+$Q$12))</f>
        <v>7.493025109605421</v>
      </c>
      <c r="S90" s="27">
        <f t="shared" si="8"/>
        <v>7.493775109605421</v>
      </c>
      <c r="T90" s="28">
        <f t="shared" si="9"/>
        <v>36</v>
      </c>
      <c r="U90" s="16" t="str">
        <f t="shared" si="10"/>
        <v>South Sudan</v>
      </c>
      <c r="V90" s="27">
        <f t="shared" si="11"/>
        <v>2.3364485981308412</v>
      </c>
      <c r="W90" s="9"/>
      <c r="X90" s="9"/>
      <c r="Y90" s="9"/>
    </row>
    <row r="91" spans="16:26" ht="9.85" customHeight="1" x14ac:dyDescent="0.45">
      <c r="P91" s="22">
        <v>76</v>
      </c>
      <c r="Q91" s="16" t="s">
        <v>125</v>
      </c>
      <c r="R91" s="21">
        <f>IF($Q$14=1,VLOOKUP($P91*15-15+$Q$10*3-3+$Q$8,Data!$A$11:$Q$1210,4+$Q$12),VLOOKUP($P91*15-15+$Q$10*3-3+$Q$8,Data!$A$1217:$Q$2416,4+$Q$12))</f>
        <v>2.685370741482966</v>
      </c>
      <c r="S91" s="27">
        <f t="shared" si="8"/>
        <v>2.686130741482966</v>
      </c>
      <c r="T91" s="28">
        <f t="shared" si="9"/>
        <v>70</v>
      </c>
      <c r="U91" s="16" t="str">
        <f t="shared" si="10"/>
        <v>Nigeria</v>
      </c>
      <c r="V91" s="27">
        <f t="shared" si="11"/>
        <v>2.2865309038942478</v>
      </c>
      <c r="W91" s="9"/>
      <c r="X91" s="9"/>
      <c r="Y91" s="9"/>
    </row>
    <row r="92" spans="16:26" ht="9.85" customHeight="1" x14ac:dyDescent="0.45">
      <c r="P92" s="22">
        <v>77</v>
      </c>
      <c r="Q92" s="16" t="s">
        <v>126</v>
      </c>
      <c r="R92" s="21">
        <f>IF($Q$14=1,VLOOKUP($P92*15-15+$Q$10*3-3+$Q$8,Data!$A$11:$Q$1210,4+$Q$12),VLOOKUP($P92*15-15+$Q$10*3-3+$Q$8,Data!$A$1217:$Q$2416,4+$Q$12))</f>
        <v>3.2794249775381852</v>
      </c>
      <c r="S92" s="27">
        <f t="shared" si="8"/>
        <v>3.2801949775381853</v>
      </c>
      <c r="T92" s="28">
        <f t="shared" si="9"/>
        <v>61</v>
      </c>
      <c r="U92" s="16" t="str">
        <f t="shared" si="10"/>
        <v>China (excludes SARs and Taiwan)</v>
      </c>
      <c r="V92" s="27">
        <f t="shared" si="11"/>
        <v>2.0354695687222897</v>
      </c>
      <c r="W92" s="9"/>
      <c r="X92" s="9"/>
      <c r="Y92" s="9"/>
    </row>
    <row r="93" spans="16:26" ht="9.85" customHeight="1" x14ac:dyDescent="0.45">
      <c r="P93" s="22">
        <v>78</v>
      </c>
      <c r="Q93" s="16" t="s">
        <v>127</v>
      </c>
      <c r="R93" s="21">
        <f>IF($Q$14=1,VLOOKUP($P93*15-15+$Q$10*3-3+$Q$8,Data!$A$11:$Q$1210,4+$Q$12),VLOOKUP($P93*15-15+$Q$10*3-3+$Q$8,Data!$A$1217:$Q$2416,4+$Q$12))</f>
        <v>7.9657965796579662</v>
      </c>
      <c r="S93" s="27">
        <f t="shared" si="8"/>
        <v>7.966576579657966</v>
      </c>
      <c r="T93" s="28">
        <f t="shared" si="9"/>
        <v>30</v>
      </c>
      <c r="U93" s="16" t="str">
        <f t="shared" si="10"/>
        <v>Samoa</v>
      </c>
      <c r="V93" s="27">
        <f t="shared" si="11"/>
        <v>1.8199103626239306</v>
      </c>
      <c r="W93" s="9"/>
      <c r="X93" s="9"/>
    </row>
    <row r="94" spans="16:26" ht="9.85" customHeight="1" x14ac:dyDescent="0.45">
      <c r="P94" s="22">
        <v>79</v>
      </c>
      <c r="Q94" s="16" t="s">
        <v>128</v>
      </c>
      <c r="R94" s="21">
        <f>IF($Q$14=1,VLOOKUP($P94*15-15+$Q$10*3-3+$Q$8,Data!$A$11:$Q$1210,4+$Q$12),VLOOKUP($P94*15-15+$Q$10*3-3+$Q$8,Data!$A$1217:$Q$2416,4+$Q$12))</f>
        <v>4.725168756027001</v>
      </c>
      <c r="S94" s="27">
        <f t="shared" si="8"/>
        <v>4.7259587560270013</v>
      </c>
      <c r="T94" s="28">
        <f t="shared" si="9"/>
        <v>50</v>
      </c>
      <c r="U94" s="16" t="str">
        <f t="shared" si="10"/>
        <v>India</v>
      </c>
      <c r="V94" s="27">
        <f t="shared" si="11"/>
        <v>1.5224732875141371</v>
      </c>
      <c r="W94" s="9"/>
      <c r="X94" s="9"/>
    </row>
    <row r="95" spans="16:26" x14ac:dyDescent="0.45">
      <c r="P95" s="22">
        <v>80</v>
      </c>
      <c r="Q95" s="16" t="s">
        <v>129</v>
      </c>
      <c r="R95" s="21">
        <f>IF($Q$14=1,VLOOKUP($P95*15-15+$Q$10*3-3+$Q$8,Data!$A$11:$Q$1210,4+$Q$12),VLOOKUP($P95*15-15+$Q$10*3-3+$Q$8,Data!$A$1217:$Q$2416,4+$Q$12))</f>
        <v>2.7118644067796609</v>
      </c>
      <c r="S95" s="27">
        <f t="shared" si="8"/>
        <v>2.7126644067796608</v>
      </c>
      <c r="T95" s="28">
        <f t="shared" si="9"/>
        <v>69</v>
      </c>
      <c r="U95" s="16" t="str">
        <f t="shared" si="10"/>
        <v>Nepal</v>
      </c>
      <c r="V95" s="27">
        <f t="shared" si="11"/>
        <v>0.77601410934744264</v>
      </c>
      <c r="W95" s="9"/>
      <c r="X95" s="9"/>
    </row>
    <row r="96" spans="16:26" x14ac:dyDescent="0.45">
      <c r="Q96" s="10"/>
      <c r="R96" s="10"/>
      <c r="S96" s="10"/>
      <c r="T96" s="10"/>
      <c r="U96" s="10"/>
      <c r="V96" s="10"/>
      <c r="W96" s="9"/>
      <c r="X96" s="9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A9517259</value>
    </field>
    <field name="Objective-Title">
      <value order="0">Chronic conditions by birthplace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2023-02-09T21:40:29Z</value>
    </field>
    <field name="Objective-ModificationStamp">
      <value order="0">2023-07-10T01:04:08Z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2022-10-04T12:04:15Z</cp:lastPrinted>
  <dcterms:created xsi:type="dcterms:W3CDTF">2022-10-01T12:01:25Z</dcterms:created>
  <dcterms:modified xsi:type="dcterms:W3CDTF">2023-02-09T08:55:51Z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A9517259</vt:lpwstr>
  </property>
  <property fmtid="{D5CDD505-2E9C-101B-9397-08002B2CF9AE}" pid="4" name="Objective-Title">
    <vt:lpwstr>Chronic conditions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2023-02-09T21:40:29Z</vt:filetime>
  </property>
  <property fmtid="{D5CDD505-2E9C-101B-9397-08002B2CF9AE}" pid="10" name="Objective-ModificationStamp">
    <vt:filetime>2023-07-10T01:04:08Z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