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bbdf6efaa32a421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4983216C-2EF2-42E7-B1FE-6752FB18E4EF}" xr6:coauthVersionLast="47" xr6:coauthVersionMax="47" xr10:uidLastSave="{00000000-0000-0000-0000-000000000000}"/>
  <bookViews>
    <workbookView xWindow="-98" yWindow="-98" windowWidth="20715" windowHeight="132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 i="27" l="1"/>
  <c r="E36"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U25" i="27"/>
  <c r="U24" i="27"/>
  <c r="U23" i="27"/>
  <c r="U22" i="27"/>
  <c r="U21" i="27"/>
  <c r="U20" i="27"/>
  <c r="F36" i="27"/>
  <c r="E35" i="27"/>
  <c r="R31" i="27" s="1"/>
  <c r="E98" i="27"/>
  <c r="J9" i="28"/>
  <c r="R9" i="28" s="1"/>
  <c r="F24" i="27"/>
  <c r="C300" i="27"/>
  <c r="K9" i="28"/>
  <c r="S9" i="28" s="1"/>
  <c r="F35" i="27"/>
  <c r="E14" i="27"/>
  <c r="E13" i="27"/>
  <c r="F13" i="27"/>
  <c r="F14" i="27"/>
  <c r="J37" i="27" l="1"/>
  <c r="R32" i="27"/>
  <c r="I38" i="27"/>
  <c r="E34" i="27"/>
  <c r="F34" i="27" l="1"/>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9" i="27"/>
  <c r="R29" i="27"/>
  <c r="R28" i="27"/>
  <c r="O21" i="27"/>
  <c r="C531" i="27" l="1"/>
  <c r="C231" i="27"/>
  <c r="C431" i="27"/>
  <c r="K10" i="28"/>
  <c r="K11" i="28"/>
  <c r="K12" i="28"/>
  <c r="K13" i="28"/>
  <c r="K14" i="28"/>
  <c r="K15" i="28"/>
  <c r="K16" i="28"/>
  <c r="K17" i="28"/>
  <c r="S17" i="28" s="1"/>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S47" i="28" s="1"/>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M147" i="28" s="1"/>
  <c r="K148" i="28"/>
  <c r="M148" i="28" s="1"/>
  <c r="K149" i="28"/>
  <c r="M149" i="28" s="1"/>
  <c r="K150" i="28"/>
  <c r="M150" i="28" s="1"/>
  <c r="K151" i="28"/>
  <c r="M151" i="28" s="1"/>
  <c r="K152" i="28"/>
  <c r="M152" i="28" s="1"/>
  <c r="K153" i="28"/>
  <c r="M153" i="28" s="1"/>
  <c r="K154" i="28"/>
  <c r="M154" i="28" s="1"/>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J36" i="27" s="1"/>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N9" i="28" l="1"/>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4" i="27"/>
  <c r="D500" i="27" l="1"/>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O112" i="28"/>
  <c r="O114" i="28"/>
  <c r="R114" i="28" s="1"/>
  <c r="O116" i="28"/>
  <c r="R116" i="28" s="1"/>
  <c r="O118" i="28"/>
  <c r="R118" i="28" s="1"/>
  <c r="O120" i="28"/>
  <c r="R120" i="28" s="1"/>
  <c r="O122" i="28"/>
  <c r="R122" i="28" s="1"/>
  <c r="O124" i="28"/>
  <c r="R124" i="28" s="1"/>
  <c r="O126" i="28"/>
  <c r="O128" i="28"/>
  <c r="R128" i="28" s="1"/>
  <c r="O130" i="28"/>
  <c r="R130" i="28" s="1"/>
  <c r="O132" i="28"/>
  <c r="R132" i="28" s="1"/>
  <c r="O134" i="28"/>
  <c r="R134" i="28" s="1"/>
  <c r="O136" i="28"/>
  <c r="R136" i="28" s="1"/>
  <c r="O138" i="28"/>
  <c r="R138" i="28" s="1"/>
  <c r="O140" i="28"/>
  <c r="R140" i="28" s="1"/>
  <c r="O142" i="28"/>
  <c r="O144" i="28"/>
  <c r="R144" i="28" s="1"/>
  <c r="O146" i="28"/>
  <c r="R146" i="28" s="1"/>
  <c r="O148" i="28"/>
  <c r="R148" i="28" s="1"/>
  <c r="O150" i="28"/>
  <c r="R150" i="28" s="1"/>
  <c r="O152" i="28"/>
  <c r="R152" i="28" s="1"/>
  <c r="O154" i="28"/>
  <c r="R154" i="28" s="1"/>
  <c r="P10" i="28"/>
  <c r="S10" i="28" s="1"/>
  <c r="P12" i="28"/>
  <c r="P14" i="28"/>
  <c r="S14" i="28" s="1"/>
  <c r="P16" i="28"/>
  <c r="S16" i="28" s="1"/>
  <c r="P18" i="28"/>
  <c r="S18" i="28" s="1"/>
  <c r="P20" i="28"/>
  <c r="S20" i="28" s="1"/>
  <c r="P22" i="28"/>
  <c r="S22" i="28" s="1"/>
  <c r="P24" i="28"/>
  <c r="S24" i="28" s="1"/>
  <c r="P26" i="28"/>
  <c r="S26" i="28" s="1"/>
  <c r="P28" i="28"/>
  <c r="P30" i="28"/>
  <c r="S30" i="28" s="1"/>
  <c r="P32" i="28"/>
  <c r="S32" i="28" s="1"/>
  <c r="P34" i="28"/>
  <c r="S34" i="28" s="1"/>
  <c r="P36" i="28"/>
  <c r="S36" i="28" s="1"/>
  <c r="O11" i="28"/>
  <c r="R11" i="28" s="1"/>
  <c r="O13" i="28"/>
  <c r="R13" i="28" s="1"/>
  <c r="O15" i="28"/>
  <c r="R15" i="28" s="1"/>
  <c r="O17" i="28"/>
  <c r="O19" i="28"/>
  <c r="R19" i="28" s="1"/>
  <c r="O21" i="28"/>
  <c r="R21" i="28" s="1"/>
  <c r="O23" i="28"/>
  <c r="R23" i="28" s="1"/>
  <c r="O25" i="28"/>
  <c r="R25" i="28" s="1"/>
  <c r="O27" i="28"/>
  <c r="R27" i="28" s="1"/>
  <c r="O29" i="28"/>
  <c r="R29" i="28" s="1"/>
  <c r="O31" i="28"/>
  <c r="R31" i="28" s="1"/>
  <c r="O33" i="28"/>
  <c r="O35" i="28"/>
  <c r="O37" i="28"/>
  <c r="R37" i="28" s="1"/>
  <c r="O39" i="28"/>
  <c r="R39" i="28" s="1"/>
  <c r="O41" i="28"/>
  <c r="R41" i="28" s="1"/>
  <c r="O43" i="28"/>
  <c r="O45" i="28"/>
  <c r="R45" i="28" s="1"/>
  <c r="O47" i="28"/>
  <c r="R47" i="28" s="1"/>
  <c r="O49" i="28"/>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O83" i="28"/>
  <c r="R83" i="28" s="1"/>
  <c r="O85" i="28"/>
  <c r="R85" i="28" s="1"/>
  <c r="O87" i="28"/>
  <c r="R87" i="28" s="1"/>
  <c r="O89" i="28"/>
  <c r="R89" i="28" s="1"/>
  <c r="O91" i="28"/>
  <c r="R91" i="28" s="1"/>
  <c r="O93" i="28"/>
  <c r="R93" i="28" s="1"/>
  <c r="O95" i="28"/>
  <c r="R95" i="28" s="1"/>
  <c r="O97" i="28"/>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P19" i="28"/>
  <c r="S19" i="28" s="1"/>
  <c r="P21" i="28"/>
  <c r="S21" i="28" s="1"/>
  <c r="P23" i="28"/>
  <c r="S23" i="28" s="1"/>
  <c r="P25" i="28"/>
  <c r="S25" i="28" s="1"/>
  <c r="P27" i="28"/>
  <c r="S27" i="28" s="1"/>
  <c r="P29" i="28"/>
  <c r="S29" i="28" s="1"/>
  <c r="P31" i="28"/>
  <c r="S31" i="28" s="1"/>
  <c r="P33" i="28"/>
  <c r="S33" i="28" s="1"/>
  <c r="P35" i="28"/>
  <c r="S35" i="28" s="1"/>
  <c r="P37" i="28"/>
  <c r="P39" i="28"/>
  <c r="S39" i="28" s="1"/>
  <c r="P41" i="28"/>
  <c r="S41" i="28" s="1"/>
  <c r="P43" i="28"/>
  <c r="S43" i="28" s="1"/>
  <c r="P45" i="28"/>
  <c r="S45" i="28" s="1"/>
  <c r="P47" i="28"/>
  <c r="P49" i="28"/>
  <c r="S49" i="28" s="1"/>
  <c r="P51" i="28"/>
  <c r="S51" i="28" s="1"/>
  <c r="P53" i="28"/>
  <c r="P55" i="28"/>
  <c r="S55" i="28" s="1"/>
  <c r="P57" i="28"/>
  <c r="S57" i="28" s="1"/>
  <c r="P59" i="28"/>
  <c r="S59" i="28" s="1"/>
  <c r="P61" i="28"/>
  <c r="S61" i="28" s="1"/>
  <c r="P63" i="28"/>
  <c r="S63" i="28" s="1"/>
  <c r="P65" i="28"/>
  <c r="S65" i="28" s="1"/>
  <c r="P67" i="28"/>
  <c r="S67" i="28" s="1"/>
  <c r="P69" i="28"/>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O9" i="28"/>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S12" i="28"/>
  <c r="R14" i="28"/>
  <c r="R126" i="28"/>
  <c r="R142" i="28"/>
  <c r="S78" i="28"/>
  <c r="S135" i="28"/>
  <c r="S48" i="28"/>
  <c r="S37" i="28"/>
  <c r="R78" i="28"/>
  <c r="R94" i="28"/>
  <c r="R110" i="28"/>
  <c r="R33" i="28"/>
  <c r="R65" i="28"/>
  <c r="R81" i="28"/>
  <c r="R97" i="28"/>
  <c r="R35" i="28"/>
  <c r="R43" i="28"/>
  <c r="R62" i="28"/>
  <c r="R17" i="28"/>
  <c r="S70" i="28"/>
  <c r="R99" i="28"/>
  <c r="R64" i="28"/>
  <c r="R112" i="28"/>
  <c r="S28" i="28"/>
  <c r="R72" i="28"/>
  <c r="S53" i="28"/>
  <c r="S69" i="28"/>
  <c r="R30" i="28"/>
  <c r="R46" i="28"/>
  <c r="R49" i="28"/>
  <c r="S127" i="28"/>
  <c r="R51" i="28"/>
</calcChain>
</file>

<file path=xl/sharedStrings.xml><?xml version="1.0" encoding="utf-8"?>
<sst xmlns="http://schemas.openxmlformats.org/spreadsheetml/2006/main" count="846" uniqueCount="239">
  <si>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</si>
  <si>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</si>
  <si>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</si>
  <si>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</si>
  <si>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</si>
  <si>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</si>
  <si>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</si>
  <si>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</si>
  <si>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</si>
  <si>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</si>
  <si>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</si>
  <si>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</si>
  <si>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</si>
  <si>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</si>
  <si>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</si>
  <si>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</si>
  <si>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</si>
  <si>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</si>
  <si>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</si>
  <si>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</si>
  <si>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</si>
  <si>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</si>
  <si>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</si>
  <si>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</si>
  <si>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</si>
  <si>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</si>
  <si>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</si>
  <si>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</si>
  <si>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</si>
  <si>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</si>
  <si>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</si>
  <si>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</si>
  <si>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</si>
  <si>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</si>
  <si>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</si>
  <si>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</si>
  <si>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</si>
  <si>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</si>
  <si>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</si>
  <si>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</si>
  <si>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</si>
  <si>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</si>
  <si>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</si>
  <si>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</si>
  <si>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</si>
  <si>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</si>
  <si>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</si>
  <si>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</si>
  <si>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</si>
  <si>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</si>
  <si>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</si>
  <si>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</si>
  <si>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</si>
  <si>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</si>
  <si>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</si>
  <si>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</si>
  <si>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</si>
  <si>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</si>
  <si>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</si>
  <si>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</si>
  <si>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</si>
  <si>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</si>
  <si>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</si>
  <si>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</si>
  <si>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</si>
  <si>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</si>
  <si>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</si>
  <si>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</si>
  <si>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</si>
  <si>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</si>
  <si>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</si>
  <si>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</si>
  <si>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</si>
  <si>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</si>
  <si>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</si>
  <si>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</si>
  <si>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</si>
  <si>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</si>
  <si>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</si>
  <si>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Albert Park-Middle Park-West St Kilda</t>
  </si>
  <si>
    <t>Altona</t>
  </si>
  <si>
    <t>Armadale</t>
  </si>
  <si>
    <t>Bairnsdale</t>
  </si>
  <si>
    <t>Ballarat</t>
  </si>
  <si>
    <t>Balwyn</t>
  </si>
  <si>
    <t>Bayswater</t>
  </si>
  <si>
    <t>Belmont-Grovedale</t>
  </si>
  <si>
    <t>Benalla</t>
  </si>
  <si>
    <t>Bendigo</t>
  </si>
  <si>
    <t>Bentleigh</t>
  </si>
  <si>
    <t>Berwick</t>
  </si>
  <si>
    <t>Blackburn</t>
  </si>
  <si>
    <t>Boronia</t>
  </si>
  <si>
    <t>Box Hill</t>
  </si>
  <si>
    <t>Brighton</t>
  </si>
  <si>
    <t>Brighton East</t>
  </si>
  <si>
    <t>Broadmeadows-Roxburgh Park</t>
  </si>
  <si>
    <t>Brunswick</t>
  </si>
  <si>
    <t>Bulleen-Templestowe-Doncaster</t>
  </si>
  <si>
    <t>Bundoora-Greensborough-Hurstbridge</t>
  </si>
  <si>
    <t>Burwood-Ashburton</t>
  </si>
  <si>
    <t>Camberwell-Glen Iris</t>
  </si>
  <si>
    <t>Canterbury-Surrey Hills-Mont Albert</t>
  </si>
  <si>
    <t>Carlton North</t>
  </si>
  <si>
    <t>Carlton-Parkville</t>
  </si>
  <si>
    <t>Carnegie</t>
  </si>
  <si>
    <t>Castlemaine</t>
  </si>
  <si>
    <t>Caulfield</t>
  </si>
  <si>
    <t>CBD-St Kilda Rd</t>
  </si>
  <si>
    <t>Chadstone-Oakleigh</t>
  </si>
  <si>
    <t>Cheltenham</t>
  </si>
  <si>
    <t>Clayton</t>
  </si>
  <si>
    <t>Coburg-Pascoe Vale South</t>
  </si>
  <si>
    <t>Collingwood-Abbotsford</t>
  </si>
  <si>
    <t>Corio</t>
  </si>
  <si>
    <t>Craigieburn</t>
  </si>
  <si>
    <t>Cranbourne</t>
  </si>
  <si>
    <t>Croydon-Lilydale</t>
  </si>
  <si>
    <t>Dandenong</t>
  </si>
  <si>
    <t>Dandenong North-Endeavour Hills</t>
  </si>
  <si>
    <t>Docklands</t>
  </si>
  <si>
    <t>Doncaster East-Donvale</t>
  </si>
  <si>
    <t>Dromana-Portsea</t>
  </si>
  <si>
    <t>East Brunswick</t>
  </si>
  <si>
    <t>East Hawthorn</t>
  </si>
  <si>
    <t>East Melbourne</t>
  </si>
  <si>
    <t>East St Kilda</t>
  </si>
  <si>
    <t>Echuca</t>
  </si>
  <si>
    <t>Elsternwick</t>
  </si>
  <si>
    <t>Eltham-Research-Montmorency</t>
  </si>
  <si>
    <t>Elwood</t>
  </si>
  <si>
    <t>Essendon</t>
  </si>
  <si>
    <t>Fairfield-Alphington</t>
  </si>
  <si>
    <t>Ferntree Gully</t>
  </si>
  <si>
    <t>Fitzroy</t>
  </si>
  <si>
    <t>Fitzroy North-Clifton Hill</t>
  </si>
  <si>
    <t>Flemington-Kensington</t>
  </si>
  <si>
    <t>Flora Hill-Bendigo East</t>
  </si>
  <si>
    <t>Footscray</t>
  </si>
  <si>
    <t>Gladstone Park-Tullamarine</t>
  </si>
  <si>
    <t>Glen Waverley-Mulgrave</t>
  </si>
  <si>
    <t>Golden Square-Kangaroo Flat</t>
  </si>
  <si>
    <t>Hamilton</t>
  </si>
  <si>
    <t>Hampton-Beaumaris</t>
  </si>
  <si>
    <t>Hastings-Flinders</t>
  </si>
  <si>
    <t>Hawthorn</t>
  </si>
  <si>
    <t>Heidelberg-Heidelberg West</t>
  </si>
  <si>
    <t>Herne Hill-Geelong West</t>
  </si>
  <si>
    <t>Horsham</t>
  </si>
  <si>
    <t>Ivanhoe-Ivanhoe East</t>
  </si>
  <si>
    <t>Keilor</t>
  </si>
  <si>
    <t>Keilor East-Avondale Heights</t>
  </si>
  <si>
    <t>Kew</t>
  </si>
  <si>
    <t>Lara</t>
  </si>
  <si>
    <t>Malvern</t>
  </si>
  <si>
    <t>Malvern East</t>
  </si>
  <si>
    <t>Mentone-Parkdale-Mordialloc</t>
  </si>
  <si>
    <t>Mildura</t>
  </si>
  <si>
    <t>Mill Park-Epping</t>
  </si>
  <si>
    <t>Moe-Newborough</t>
  </si>
  <si>
    <t>Moonee Ponds-Ascot Vale</t>
  </si>
  <si>
    <t>Morwell</t>
  </si>
  <si>
    <t>Mount Clear-Buninyong</t>
  </si>
  <si>
    <t>Mount Waverley</t>
  </si>
  <si>
    <t>Mt Eliza-Mornington-Mt Martha</t>
  </si>
  <si>
    <t>Murrumbeena-Hughesdale</t>
  </si>
  <si>
    <t>Narre Warren-Hampton Park</t>
  </si>
  <si>
    <t>Newport-Spotswood</t>
  </si>
  <si>
    <t>Newtown</t>
  </si>
  <si>
    <t>Noble Park</t>
  </si>
  <si>
    <t>North Bendigo</t>
  </si>
  <si>
    <t>North Geelong</t>
  </si>
  <si>
    <t>North Melbourne-West Melbourne</t>
  </si>
  <si>
    <t>Northcote</t>
  </si>
  <si>
    <t>Nunawading-Mitcham</t>
  </si>
  <si>
    <t>Oak Park-Glenroy-Fawkner</t>
  </si>
  <si>
    <t>Ocean Grove-Barwon Heads</t>
  </si>
  <si>
    <t>Pakenham</t>
  </si>
  <si>
    <t>Pascoe Vale-Coburg North</t>
  </si>
  <si>
    <t>Port Melbourne</t>
  </si>
  <si>
    <t>Portland</t>
  </si>
  <si>
    <t>Prahran-Windsor</t>
  </si>
  <si>
    <t>Preston</t>
  </si>
  <si>
    <t>Reservoir</t>
  </si>
  <si>
    <t>Richmond-Burnley</t>
  </si>
  <si>
    <t>Ringwood</t>
  </si>
  <si>
    <t>Rowville</t>
  </si>
  <si>
    <t>Sale-Maffra</t>
  </si>
  <si>
    <t>Seaford-Carrum Downs</t>
  </si>
  <si>
    <t>Sebastopol-Delacombe</t>
  </si>
  <si>
    <t>Seymour</t>
  </si>
  <si>
    <t>Shepparton</t>
  </si>
  <si>
    <t>South Melbourne</t>
  </si>
  <si>
    <t>South Yarra</t>
  </si>
  <si>
    <t>Southbank</t>
  </si>
  <si>
    <t>Springvale</t>
  </si>
  <si>
    <t>St Albans-Deer Park</t>
  </si>
  <si>
    <t>St Kilda</t>
  </si>
  <si>
    <t>Sunbury</t>
  </si>
  <si>
    <t>Sunshine</t>
  </si>
  <si>
    <t>Swan Hill</t>
  </si>
  <si>
    <t>Sydenham</t>
  </si>
  <si>
    <t>Thomastown-Lalor</t>
  </si>
  <si>
    <t>Thornbury</t>
  </si>
  <si>
    <t>Toorak</t>
  </si>
  <si>
    <t>Torquay</t>
  </si>
  <si>
    <t>Traralgon</t>
  </si>
  <si>
    <t>Vermont-Forest Hill-Burwood East</t>
  </si>
  <si>
    <t>Wantirna-Scoresby</t>
  </si>
  <si>
    <t>Warragul</t>
  </si>
  <si>
    <t>Warrnambool</t>
  </si>
  <si>
    <t>Wendouree-Alfredton</t>
  </si>
  <si>
    <t>-</t>
  </si>
  <si>
    <t>June 2014</t>
  </si>
  <si>
    <t>Adjusted for inflation</t>
  </si>
  <si>
    <t>Not adjusted for inflation</t>
  </si>
  <si>
    <t>June 2015</t>
  </si>
  <si>
    <t>Werribee-Hoppers Crossing</t>
  </si>
  <si>
    <t>West Footscray</t>
  </si>
  <si>
    <t>Williamstown</t>
  </si>
  <si>
    <t>Yarraville-Seddon</t>
  </si>
  <si>
    <t>West Brunswick</t>
  </si>
  <si>
    <t>Wodonga</t>
  </si>
  <si>
    <t/>
  </si>
  <si>
    <t>1 Bed Flat</t>
  </si>
  <si>
    <t>2 Bed Flat</t>
  </si>
  <si>
    <t>3 Bed Flat</t>
  </si>
  <si>
    <t>2 Bed House</t>
  </si>
  <si>
    <t>3 Bed House</t>
  </si>
  <si>
    <t>Ranked Median Dwelling Rental by Dwelling Type</t>
  </si>
  <si>
    <t>Aspendale-Chelsea-Carrum</t>
  </si>
  <si>
    <t>Geelong-Newcombe</t>
  </si>
  <si>
    <t>Wanagaratta</t>
  </si>
  <si>
    <t>4-bed house</t>
  </si>
  <si>
    <t>All properties</t>
  </si>
  <si>
    <t>Updated to…</t>
  </si>
  <si>
    <r>
      <t xml:space="preserve">Rental Costs for Metropolitan Municipalities: June 1999 to June 2022
</t>
    </r>
    <r>
      <rPr>
        <sz val="11"/>
        <color indexed="18"/>
        <rFont val="Calibri"/>
        <family val="2"/>
      </rPr>
      <t>Source of these data: Office of Housing</t>
    </r>
  </si>
  <si>
    <t>Note for updates</t>
  </si>
  <si>
    <t>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</si>
</sst>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5"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9"/>
      <color indexed="8"/>
      <name val="Calibri"/>
      <family val="2"/>
      <scheme val="minor"/>
    </font>
    <font>
      <i/>
      <sz val="9"/>
      <color indexed="8"/>
      <name val="Arial"/>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b/>
      <i/>
      <sz val="11"/>
      <color theme="0"/>
      <name val="Calibri"/>
      <family val="2"/>
      <scheme val="minor"/>
    </font>
    <font>
      <sz val="10"/>
      <color theme="0"/>
      <name val="Times New Roman"/>
      <family val="1"/>
    </font>
    <font>
      <b/>
      <sz val="12"/>
      <color theme="0"/>
      <name val="Calibri"/>
      <family val="2"/>
      <scheme val="minor"/>
    </font>
    <font>
      <sz val="11"/>
      <color theme="0"/>
      <name val="Calibri"/>
      <family val="2"/>
    </font>
    <font>
      <b/>
      <i/>
      <sz val="11"/>
      <color theme="0"/>
      <name val="Calibri"/>
      <family val="2"/>
    </font>
    <font>
      <i/>
      <sz val="9"/>
      <color theme="0"/>
      <name val="Arial"/>
      <family val="2"/>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3">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22">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7" fillId="0" borderId="0" xfId="0" applyFont="1" applyAlignment="1" applyProtection="1">
      <alignment horizontal="center"/>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Alignment="1" applyProtection="1">
      <alignment horizontal="center"/>
      <protection hidden="1"/>
    </xf>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0" fillId="0" borderId="0" xfId="0" applyNumberFormat="1"/>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17" fontId="0" fillId="0" borderId="0" xfId="0" applyNumberFormat="1" applyProtection="1">
      <protection hidden="1"/>
    </xf>
    <xf numFmtId="5" fontId="41" fillId="0" borderId="12" xfId="1" applyNumberFormat="1" applyFont="1" applyBorder="1" applyAlignment="1">
      <alignment horizontal="right"/>
    </xf>
    <xf numFmtId="5" fontId="42" fillId="0" borderId="12" xfId="1" applyNumberFormat="1" applyFont="1" applyBorder="1" applyAlignment="1">
      <alignment horizontal="right"/>
    </xf>
    <xf numFmtId="0" fontId="11" fillId="0" borderId="0" xfId="0" applyFont="1" applyProtection="1">
      <protection hidden="1"/>
    </xf>
    <xf numFmtId="3" fontId="7" fillId="0" borderId="0" xfId="0" applyNumberFormat="1" applyFont="1" applyProtection="1">
      <protection hidden="1"/>
    </xf>
    <xf numFmtId="0" fontId="43" fillId="0" borderId="0" xfId="0" applyFont="1" applyProtection="1">
      <protection hidden="1"/>
    </xf>
    <xf numFmtId="0" fontId="44"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5" fillId="0" borderId="0" xfId="0" applyFont="1" applyAlignment="1" applyProtection="1">
      <alignment vertical="center"/>
      <protection hidden="1"/>
    </xf>
    <xf numFmtId="3" fontId="46" fillId="0" borderId="0" xfId="0" applyNumberFormat="1" applyFont="1" applyAlignment="1" applyProtection="1">
      <alignment horizontal="center" vertical="center"/>
      <protection hidden="1"/>
    </xf>
    <xf numFmtId="0" fontId="46" fillId="0" borderId="0" xfId="0" applyFont="1" applyAlignment="1" applyProtection="1">
      <alignment vertical="center"/>
      <protection hidden="1"/>
    </xf>
    <xf numFmtId="0" fontId="47"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49" fillId="0" borderId="0" xfId="0" applyFont="1" applyAlignment="1" applyProtection="1">
      <alignment horizontal="center"/>
      <protection hidden="1"/>
    </xf>
    <xf numFmtId="0" fontId="50" fillId="0" borderId="1" xfId="0" applyFont="1" applyBorder="1" applyAlignment="1" applyProtection="1">
      <alignment horizontal="center" vertical="center"/>
      <protection hidden="1"/>
    </xf>
    <xf numFmtId="165" fontId="50" fillId="0" borderId="1" xfId="0" applyNumberFormat="1" applyFont="1" applyBorder="1" applyAlignment="1" applyProtection="1">
      <alignment horizontal="center" vertical="center"/>
      <protection hidden="1"/>
    </xf>
    <xf numFmtId="0" fontId="50" fillId="0" borderId="0" xfId="0" applyFont="1" applyAlignment="1" applyProtection="1">
      <alignment horizontal="center" vertical="center"/>
      <protection hidden="1"/>
    </xf>
    <xf numFmtId="0" fontId="51" fillId="4" borderId="0" xfId="0" applyFont="1" applyFill="1" applyAlignment="1" applyProtection="1">
      <alignment horizontal="center"/>
      <protection hidden="1"/>
    </xf>
    <xf numFmtId="0" fontId="49" fillId="0" borderId="0" xfId="0" quotePrefix="1" applyFont="1" applyProtection="1">
      <protection hidden="1"/>
    </xf>
    <xf numFmtId="0" fontId="8" fillId="0" borderId="0" xfId="0" applyFont="1" applyProtection="1">
      <protection hidden="1"/>
    </xf>
    <xf numFmtId="17" fontId="49" fillId="0" borderId="0" xfId="0" quotePrefix="1" applyNumberFormat="1" applyFont="1" applyProtection="1">
      <protection hidden="1"/>
    </xf>
    <xf numFmtId="17" fontId="49" fillId="0" borderId="0" xfId="0" applyNumberFormat="1" applyFont="1" applyAlignment="1" applyProtection="1">
      <alignment horizontal="center"/>
      <protection hidden="1"/>
    </xf>
    <xf numFmtId="0" fontId="49" fillId="0" borderId="0" xfId="0" applyFont="1" applyProtection="1">
      <protection hidden="1"/>
    </xf>
    <xf numFmtId="5" fontId="52" fillId="0" borderId="0" xfId="1" applyNumberFormat="1" applyFont="1" applyAlignment="1" applyProtection="1">
      <alignment horizontal="right"/>
      <protection hidden="1"/>
    </xf>
    <xf numFmtId="5" fontId="52" fillId="0" borderId="0" xfId="1" applyNumberFormat="1" applyFont="1" applyAlignment="1">
      <alignment horizontal="right"/>
    </xf>
    <xf numFmtId="6" fontId="7" fillId="0" borderId="0" xfId="0" applyNumberFormat="1" applyFont="1"/>
    <xf numFmtId="6" fontId="47" fillId="0" borderId="0" xfId="3" applyNumberFormat="1" applyFont="1" applyAlignment="1">
      <alignment horizontal="right"/>
    </xf>
    <xf numFmtId="5" fontId="13" fillId="0" borderId="12" xfId="1" applyNumberFormat="1" applyFont="1" applyBorder="1" applyAlignment="1">
      <alignment horizontal="right"/>
    </xf>
    <xf numFmtId="5" fontId="53" fillId="0" borderId="0" xfId="1" applyNumberFormat="1" applyFont="1" applyAlignment="1" applyProtection="1">
      <alignment horizontal="right"/>
      <protection hidden="1"/>
    </xf>
    <xf numFmtId="5" fontId="53" fillId="0" borderId="0" xfId="1" applyNumberFormat="1" applyFont="1" applyAlignment="1">
      <alignment horizontal="right"/>
    </xf>
    <xf numFmtId="0" fontId="7" fillId="0" borderId="0" xfId="0" applyFont="1"/>
    <xf numFmtId="7" fontId="7" fillId="0" borderId="0" xfId="0" applyNumberFormat="1" applyFont="1" applyProtection="1">
      <protection hidden="1"/>
    </xf>
    <xf numFmtId="17" fontId="7" fillId="0" borderId="0" xfId="0" applyNumberFormat="1" applyFont="1" applyProtection="1">
      <protection hidden="1"/>
    </xf>
    <xf numFmtId="5" fontId="54" fillId="0" borderId="12" xfId="1" applyNumberFormat="1" applyFont="1" applyBorder="1" applyAlignment="1">
      <alignment horizontal="right"/>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8"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d69306035dff4d0f"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0813404772661"/>
          <c:y val="4.1270416737476147E-2"/>
          <c:w val="0.83896984670991315"/>
          <c:h val="0.86502247563882206"/>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2"/>
              <c:layout>
                <c:manualLayout>
                  <c:x val="3.8533334546981497E-2"/>
                  <c:y val="-2.9489725633948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8B-4B4D-97DE-E32C7350E5D4}"/>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Municipalities!$D$13:$D$36</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Municipalities!$E$13:$E$36</c:f>
              <c:numCache>
                <c:formatCode>#,##0</c:formatCode>
                <c:ptCount val="24"/>
                <c:pt idx="0">
                  <c:v>294.81049562682216</c:v>
                </c:pt>
                <c:pt idx="1">
                  <c:v>285.24682651621998</c:v>
                </c:pt>
                <c:pt idx="2">
                  <c:v>281.07589880159787</c:v>
                </c:pt>
                <c:pt idx="3">
                  <c:v>286.15782664941787</c:v>
                </c:pt>
                <c:pt idx="4">
                  <c:v>285.82914572864325</c:v>
                </c:pt>
                <c:pt idx="5">
                  <c:v>279.85239852398524</c:v>
                </c:pt>
                <c:pt idx="6">
                  <c:v>289.34939759036143</c:v>
                </c:pt>
                <c:pt idx="7">
                  <c:v>300.60324825986078</c:v>
                </c:pt>
                <c:pt idx="8">
                  <c:v>345.11945392491464</c:v>
                </c:pt>
                <c:pt idx="9">
                  <c:v>371.76470588235293</c:v>
                </c:pt>
                <c:pt idx="10">
                  <c:v>394.57481162540364</c:v>
                </c:pt>
                <c:pt idx="11">
                  <c:v>409.01878914405012</c:v>
                </c:pt>
                <c:pt idx="12">
                  <c:v>407.74193548387098</c:v>
                </c:pt>
                <c:pt idx="13">
                  <c:v>402.86852589641433</c:v>
                </c:pt>
                <c:pt idx="14">
                  <c:v>394.23001949317739</c:v>
                </c:pt>
                <c:pt idx="15">
                  <c:v>393.88101983002832</c:v>
                </c:pt>
                <c:pt idx="16">
                  <c:v>401.26984126984127</c:v>
                </c:pt>
                <c:pt idx="17">
                  <c:v>419.00552486187848</c:v>
                </c:pt>
                <c:pt idx="18">
                  <c:v>421.33333333333331</c:v>
                </c:pt>
                <c:pt idx="19">
                  <c:v>422.0738137082601</c:v>
                </c:pt>
                <c:pt idx="20">
                  <c:v>422.06418039895925</c:v>
                </c:pt>
                <c:pt idx="21">
                  <c:v>416.35135135135135</c:v>
                </c:pt>
                <c:pt idx="22">
                  <c:v>413.90428211586902</c:v>
                </c:pt>
                <c:pt idx="23">
                  <c:v>400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2"/>
              <c:layout>
                <c:manualLayout>
                  <c:x val="3.1733334332808262E-2"/>
                  <c:y val="-2.9489725633948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8B-4B4D-97DE-E32C7350E5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Municipalities!$D$13:$D$36</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Municipalities!$F$13:$F$36</c:f>
              <c:numCache>
                <c:formatCode>#,##0</c:formatCode>
                <c:ptCount val="24"/>
                <c:pt idx="0">
                  <c:v>331.66180758017498</c:v>
                </c:pt>
                <c:pt idx="1">
                  <c:v>329.8166431593794</c:v>
                </c:pt>
                <c:pt idx="2">
                  <c:v>328.20239680426101</c:v>
                </c:pt>
                <c:pt idx="3">
                  <c:v>327.0375161707633</c:v>
                </c:pt>
                <c:pt idx="4">
                  <c:v>333.4673366834171</c:v>
                </c:pt>
                <c:pt idx="5">
                  <c:v>334.26814268142681</c:v>
                </c:pt>
                <c:pt idx="6">
                  <c:v>335.03614457831327</c:v>
                </c:pt>
                <c:pt idx="7">
                  <c:v>337.26218097447793</c:v>
                </c:pt>
                <c:pt idx="8">
                  <c:v>359.49943117178611</c:v>
                </c:pt>
                <c:pt idx="9">
                  <c:v>399.30283224400875</c:v>
                </c:pt>
                <c:pt idx="10">
                  <c:v>408.18083961248652</c:v>
                </c:pt>
                <c:pt idx="11">
                  <c:v>428.81002087682674</c:v>
                </c:pt>
                <c:pt idx="12">
                  <c:v>433.22580645161287</c:v>
                </c:pt>
                <c:pt idx="13">
                  <c:v>421.75298804780874</c:v>
                </c:pt>
                <c:pt idx="14">
                  <c:v>418.869395711501</c:v>
                </c:pt>
                <c:pt idx="15">
                  <c:v>423.72049102927286</c:v>
                </c:pt>
                <c:pt idx="16">
                  <c:v>424.87394957983196</c:v>
                </c:pt>
                <c:pt idx="17">
                  <c:v>430.64456721915286</c:v>
                </c:pt>
                <c:pt idx="18">
                  <c:v>432.72072072072075</c:v>
                </c:pt>
                <c:pt idx="19">
                  <c:v>438.73462214411251</c:v>
                </c:pt>
                <c:pt idx="20">
                  <c:v>438.50823937554208</c:v>
                </c:pt>
                <c:pt idx="21">
                  <c:v>427.02702702702703</c:v>
                </c:pt>
                <c:pt idx="22">
                  <c:v>435.13014273719563</c:v>
                </c:pt>
                <c:pt idx="23">
                  <c:v>430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310108500820916E-2"/>
          <c:y val="2.1938388311315126E-2"/>
          <c:w val="0.85025631498877829"/>
          <c:h val="0.86054930528257312"/>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8"/>
              <c:layout>
                <c:manualLayout>
                  <c:x val="0"/>
                  <c:y val="5.1035255516177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07-4647-9F95-BF97DA21A830}"/>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8D-4367-9D10-AE659AB8427A}"/>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Municipalities!$Q$9:$Q$32</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Municipalities!$R$9:$R$32</c:f>
              <c:numCache>
                <c:formatCode>0</c:formatCode>
                <c:ptCount val="24"/>
                <c:pt idx="0">
                  <c:v>88.888888888888872</c:v>
                </c:pt>
                <c:pt idx="1">
                  <c:v>86.486486486486484</c:v>
                </c:pt>
                <c:pt idx="2">
                  <c:v>85.641025641025635</c:v>
                </c:pt>
                <c:pt idx="3">
                  <c:v>87.5</c:v>
                </c:pt>
                <c:pt idx="4">
                  <c:v>85.714285714285722</c:v>
                </c:pt>
                <c:pt idx="5">
                  <c:v>83.720930232558146</c:v>
                </c:pt>
                <c:pt idx="6">
                  <c:v>86.36363636363636</c:v>
                </c:pt>
                <c:pt idx="7">
                  <c:v>89.130434782608702</c:v>
                </c:pt>
                <c:pt idx="8">
                  <c:v>96</c:v>
                </c:pt>
                <c:pt idx="9">
                  <c:v>93.10344827586205</c:v>
                </c:pt>
                <c:pt idx="10">
                  <c:v>96.666666666666671</c:v>
                </c:pt>
                <c:pt idx="11">
                  <c:v>95.384615384615373</c:v>
                </c:pt>
                <c:pt idx="12">
                  <c:v>94.117647058823536</c:v>
                </c:pt>
                <c:pt idx="13">
                  <c:v>95.522388059701484</c:v>
                </c:pt>
                <c:pt idx="14">
                  <c:v>94.117647058823522</c:v>
                </c:pt>
                <c:pt idx="15">
                  <c:v>92.957746478873247</c:v>
                </c:pt>
                <c:pt idx="16">
                  <c:v>94.444444444444443</c:v>
                </c:pt>
                <c:pt idx="17">
                  <c:v>97.297297297297305</c:v>
                </c:pt>
                <c:pt idx="18">
                  <c:v>97.368421052631575</c:v>
                </c:pt>
                <c:pt idx="19">
                  <c:v>96.202531645569607</c:v>
                </c:pt>
                <c:pt idx="20">
                  <c:v>96.25</c:v>
                </c:pt>
                <c:pt idx="21">
                  <c:v>97.5</c:v>
                </c:pt>
                <c:pt idx="22">
                  <c:v>95.121951219512198</c:v>
                </c:pt>
                <c:pt idx="23">
                  <c:v>93.023255813953483</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234586871362567E-2"/>
          <c:y val="3.8342970359632619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260</c:v>
                </c:pt>
                <c:pt idx="1">
                  <c:v>340</c:v>
                </c:pt>
                <c:pt idx="2">
                  <c:v>415</c:v>
                </c:pt>
                <c:pt idx="3">
                  <c:v>370</c:v>
                </c:pt>
                <c:pt idx="4">
                  <c:v>400</c:v>
                </c:pt>
                <c:pt idx="5">
                  <c:v>510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Yarra</c:v>
                </c:pt>
                <c:pt idx="2">
                  <c:v>Stonnington</c:v>
                </c:pt>
                <c:pt idx="3">
                  <c:v>Bayside</c:v>
                </c:pt>
                <c:pt idx="4">
                  <c:v>Melbourne</c:v>
                </c:pt>
                <c:pt idx="5">
                  <c:v>Glen Eira</c:v>
                </c:pt>
                <c:pt idx="6">
                  <c:v>Boroondara</c:v>
                </c:pt>
                <c:pt idx="7">
                  <c:v>Kingston</c:v>
                </c:pt>
                <c:pt idx="8">
                  <c:v>Mornington Pen.</c:v>
                </c:pt>
                <c:pt idx="9">
                  <c:v>Moonee Valley</c:v>
                </c:pt>
                <c:pt idx="10">
                  <c:v>Moreland</c:v>
                </c:pt>
                <c:pt idx="11">
                  <c:v>Maribyrnong</c:v>
                </c:pt>
                <c:pt idx="12">
                  <c:v>Darebin</c:v>
                </c:pt>
                <c:pt idx="13">
                  <c:v>Monash</c:v>
                </c:pt>
                <c:pt idx="14">
                  <c:v>Manningham</c:v>
                </c:pt>
                <c:pt idx="15">
                  <c:v>Whitehorse</c:v>
                </c:pt>
                <c:pt idx="16">
                  <c:v>Maroondah</c:v>
                </c:pt>
                <c:pt idx="17">
                  <c:v>Yarra Ranges</c:v>
                </c:pt>
                <c:pt idx="18">
                  <c:v>Hobsons Bay</c:v>
                </c:pt>
                <c:pt idx="19">
                  <c:v>Knox</c:v>
                </c:pt>
                <c:pt idx="20">
                  <c:v>Frankston</c:v>
                </c:pt>
                <c:pt idx="21">
                  <c:v>Banyule</c:v>
                </c:pt>
                <c:pt idx="22">
                  <c:v>Nillumbik</c:v>
                </c:pt>
                <c:pt idx="23">
                  <c:v>Casey</c:v>
                </c:pt>
                <c:pt idx="24">
                  <c:v>Whittlesea</c:v>
                </c:pt>
                <c:pt idx="25">
                  <c:v>Hume</c:v>
                </c:pt>
                <c:pt idx="26">
                  <c:v>Greater Dandenong</c:v>
                </c:pt>
                <c:pt idx="27">
                  <c:v>Cardinia</c:v>
                </c:pt>
                <c:pt idx="28">
                  <c:v>Brimbank</c:v>
                </c:pt>
                <c:pt idx="29">
                  <c:v>Melton</c:v>
                </c:pt>
                <c:pt idx="30">
                  <c:v>Wyndham</c:v>
                </c:pt>
              </c:strCache>
            </c:strRef>
          </c:cat>
          <c:val>
            <c:numRef>
              <c:f>Municipalities!$AB$13:$AB$43</c:f>
              <c:numCache>
                <c:formatCode>General</c:formatCode>
                <c:ptCount val="31"/>
                <c:pt idx="0">
                  <c:v>850</c:v>
                </c:pt>
                <c:pt idx="1">
                  <c:v>800</c:v>
                </c:pt>
                <c:pt idx="2">
                  <c:v>795</c:v>
                </c:pt>
                <c:pt idx="3">
                  <c:v>750</c:v>
                </c:pt>
                <c:pt idx="4">
                  <c:v>720</c:v>
                </c:pt>
                <c:pt idx="5">
                  <c:v>650</c:v>
                </c:pt>
                <c:pt idx="6">
                  <c:v>650</c:v>
                </c:pt>
                <c:pt idx="7">
                  <c:v>530</c:v>
                </c:pt>
                <c:pt idx="8">
                  <c:v>522</c:v>
                </c:pt>
                <c:pt idx="9">
                  <c:v>520</c:v>
                </c:pt>
                <c:pt idx="10">
                  <c:v>500</c:v>
                </c:pt>
                <c:pt idx="11">
                  <c:v>500</c:v>
                </c:pt>
                <c:pt idx="12">
                  <c:v>500</c:v>
                </c:pt>
                <c:pt idx="13">
                  <c:v>495</c:v>
                </c:pt>
                <c:pt idx="14">
                  <c:v>495</c:v>
                </c:pt>
                <c:pt idx="15">
                  <c:v>480</c:v>
                </c:pt>
                <c:pt idx="16">
                  <c:v>475</c:v>
                </c:pt>
                <c:pt idx="17">
                  <c:v>470</c:v>
                </c:pt>
                <c:pt idx="18">
                  <c:v>470</c:v>
                </c:pt>
                <c:pt idx="19">
                  <c:v>450</c:v>
                </c:pt>
                <c:pt idx="20">
                  <c:v>450</c:v>
                </c:pt>
                <c:pt idx="21">
                  <c:v>450</c:v>
                </c:pt>
                <c:pt idx="22">
                  <c:v>440</c:v>
                </c:pt>
                <c:pt idx="23">
                  <c:v>410</c:v>
                </c:pt>
                <c:pt idx="24">
                  <c:v>400</c:v>
                </c:pt>
                <c:pt idx="25">
                  <c:v>400</c:v>
                </c:pt>
                <c:pt idx="26">
                  <c:v>400</c:v>
                </c:pt>
                <c:pt idx="27">
                  <c:v>400</c:v>
                </c:pt>
                <c:pt idx="28">
                  <c:v>380</c:v>
                </c:pt>
                <c:pt idx="29">
                  <c:v>370</c:v>
                </c:pt>
                <c:pt idx="30">
                  <c:v>365</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86046324154073"/>
          <c:y val="3.0384961623070604E-2"/>
          <c:w val="0.82550742971242319"/>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East Melbourne</c:v>
                </c:pt>
                <c:pt idx="1">
                  <c:v>Toorak</c:v>
                </c:pt>
                <c:pt idx="2">
                  <c:v>Brighton</c:v>
                </c:pt>
                <c:pt idx="3">
                  <c:v>Albert Park-Middle Park-West St Kilda</c:v>
                </c:pt>
                <c:pt idx="4">
                  <c:v>Elwood</c:v>
                </c:pt>
                <c:pt idx="5">
                  <c:v>South Yarra</c:v>
                </c:pt>
                <c:pt idx="6">
                  <c:v>Fitzroy</c:v>
                </c:pt>
                <c:pt idx="7">
                  <c:v>Armadale</c:v>
                </c:pt>
                <c:pt idx="8">
                  <c:v>South Melbourne</c:v>
                </c:pt>
                <c:pt idx="9">
                  <c:v>Malvern</c:v>
                </c:pt>
                <c:pt idx="10">
                  <c:v>Richmond-Burnley</c:v>
                </c:pt>
                <c:pt idx="11">
                  <c:v>Prahran-Windsor</c:v>
                </c:pt>
                <c:pt idx="12">
                  <c:v>Port Melbourne</c:v>
                </c:pt>
                <c:pt idx="13">
                  <c:v>Hawthorn</c:v>
                </c:pt>
                <c:pt idx="14">
                  <c:v>Fitzroy North-Clifton Hill</c:v>
                </c:pt>
                <c:pt idx="15">
                  <c:v>Collingwood-Abbotsford</c:v>
                </c:pt>
                <c:pt idx="16">
                  <c:v>Hampton-Beaumaris</c:v>
                </c:pt>
                <c:pt idx="17">
                  <c:v>Carlton-Parkville</c:v>
                </c:pt>
                <c:pt idx="18">
                  <c:v>Elsternwick</c:v>
                </c:pt>
                <c:pt idx="19">
                  <c:v>St Kilda</c:v>
                </c:pt>
                <c:pt idx="20">
                  <c:v>East Hawthorn</c:v>
                </c:pt>
                <c:pt idx="21">
                  <c:v>Carlton North</c:v>
                </c:pt>
                <c:pt idx="22">
                  <c:v>Brighton East</c:v>
                </c:pt>
                <c:pt idx="23">
                  <c:v>Northcote</c:v>
                </c:pt>
                <c:pt idx="24">
                  <c:v>East St Kilda</c:v>
                </c:pt>
                <c:pt idx="25">
                  <c:v>Kew</c:v>
                </c:pt>
                <c:pt idx="26">
                  <c:v>Caulfield</c:v>
                </c:pt>
                <c:pt idx="27">
                  <c:v>Fairfield-Alphington</c:v>
                </c:pt>
                <c:pt idx="28">
                  <c:v>Camberwell-Glen Iris</c:v>
                </c:pt>
                <c:pt idx="29">
                  <c:v>North Melbourne-West Melbourne</c:v>
                </c:pt>
                <c:pt idx="30">
                  <c:v>Brunswick</c:v>
                </c:pt>
                <c:pt idx="31">
                  <c:v>Canterbury-Surrey Hills-Mont Albert</c:v>
                </c:pt>
                <c:pt idx="32">
                  <c:v>Thornbury</c:v>
                </c:pt>
                <c:pt idx="33">
                  <c:v>Williamstown</c:v>
                </c:pt>
                <c:pt idx="34">
                  <c:v>East Brunswick</c:v>
                </c:pt>
                <c:pt idx="35">
                  <c:v>Flemington-Kensington</c:v>
                </c:pt>
                <c:pt idx="36">
                  <c:v>Moonee Ponds-Ascot Vale</c:v>
                </c:pt>
                <c:pt idx="37">
                  <c:v>Malvern East</c:v>
                </c:pt>
                <c:pt idx="38">
                  <c:v>Carnegie</c:v>
                </c:pt>
                <c:pt idx="39">
                  <c:v>Mentone-Parkdale-Mordialloc</c:v>
                </c:pt>
                <c:pt idx="40">
                  <c:v>West Brunswick</c:v>
                </c:pt>
                <c:pt idx="41">
                  <c:v>Mt Eliza-Mornington-Mt Martha</c:v>
                </c:pt>
                <c:pt idx="42">
                  <c:v>Ivanhoe-Ivanhoe East</c:v>
                </c:pt>
                <c:pt idx="43">
                  <c:v>Bentleigh</c:v>
                </c:pt>
                <c:pt idx="44">
                  <c:v>Balwyn</c:v>
                </c:pt>
                <c:pt idx="45">
                  <c:v>Torquay</c:v>
                </c:pt>
                <c:pt idx="46">
                  <c:v>Yarraville-Seddon</c:v>
                </c:pt>
                <c:pt idx="47">
                  <c:v>Cheltenham</c:v>
                </c:pt>
                <c:pt idx="48">
                  <c:v>Newport-Spotswood</c:v>
                </c:pt>
                <c:pt idx="49">
                  <c:v>Murrumbeena-Hughesdale</c:v>
                </c:pt>
                <c:pt idx="50">
                  <c:v>Coburg-Pascoe Vale South</c:v>
                </c:pt>
                <c:pt idx="51">
                  <c:v>Aspendale-Chelsea-Carrum</c:v>
                </c:pt>
                <c:pt idx="52">
                  <c:v>Eltham-Research-Montmorency</c:v>
                </c:pt>
                <c:pt idx="53">
                  <c:v>Preston</c:v>
                </c:pt>
                <c:pt idx="54">
                  <c:v>Ocean Grove-Barwon Heads</c:v>
                </c:pt>
                <c:pt idx="55">
                  <c:v>Hastings-Flinders</c:v>
                </c:pt>
                <c:pt idx="56">
                  <c:v>Footscray</c:v>
                </c:pt>
                <c:pt idx="57">
                  <c:v>Essendon</c:v>
                </c:pt>
                <c:pt idx="58">
                  <c:v>Dromana-Portsea</c:v>
                </c:pt>
                <c:pt idx="59">
                  <c:v>Doncaster East-Donvale</c:v>
                </c:pt>
                <c:pt idx="60">
                  <c:v>Burwood-Ashburton</c:v>
                </c:pt>
                <c:pt idx="61">
                  <c:v>Pascoe Vale-Coburg North</c:v>
                </c:pt>
                <c:pt idx="62">
                  <c:v>Bulleen-Templestowe-Doncaster</c:v>
                </c:pt>
                <c:pt idx="63">
                  <c:v>Rowville</c:v>
                </c:pt>
                <c:pt idx="64">
                  <c:v>Newtown</c:v>
                </c:pt>
                <c:pt idx="65">
                  <c:v>Mount Waverley</c:v>
                </c:pt>
                <c:pt idx="66">
                  <c:v>Box Hill</c:v>
                </c:pt>
                <c:pt idx="67">
                  <c:v>Nunawading-Mitcham</c:v>
                </c:pt>
                <c:pt idx="68">
                  <c:v>Herne Hill-Geelong West</c:v>
                </c:pt>
                <c:pt idx="69">
                  <c:v>Glen Waverley-Mulgrave</c:v>
                </c:pt>
                <c:pt idx="70">
                  <c:v>Yarra Ranges</c:v>
                </c:pt>
                <c:pt idx="71">
                  <c:v>Vermont-Forest Hill-Burwood East</c:v>
                </c:pt>
                <c:pt idx="72">
                  <c:v>Ringwood</c:v>
                </c:pt>
                <c:pt idx="73">
                  <c:v>Heidelberg-Heidelberg West</c:v>
                </c:pt>
                <c:pt idx="74">
                  <c:v>Croydon-Lilydale</c:v>
                </c:pt>
                <c:pt idx="75">
                  <c:v>Blackburn</c:v>
                </c:pt>
                <c:pt idx="76">
                  <c:v>West Footscray</c:v>
                </c:pt>
                <c:pt idx="77">
                  <c:v>Wantirna-Scoresby</c:v>
                </c:pt>
                <c:pt idx="78">
                  <c:v>Keilor</c:v>
                </c:pt>
                <c:pt idx="79">
                  <c:v>Frankston</c:v>
                </c:pt>
                <c:pt idx="80">
                  <c:v>Clayton</c:v>
                </c:pt>
                <c:pt idx="81">
                  <c:v>Chadstone-Oakleigh</c:v>
                </c:pt>
                <c:pt idx="82">
                  <c:v>Ferntree Gully</c:v>
                </c:pt>
                <c:pt idx="83">
                  <c:v>Castlemaine</c:v>
                </c:pt>
                <c:pt idx="84">
                  <c:v>Belmont-Grovedale</c:v>
                </c:pt>
                <c:pt idx="85">
                  <c:v>Warrnambool</c:v>
                </c:pt>
                <c:pt idx="86">
                  <c:v>Seaford-Carrum Downs</c:v>
                </c:pt>
                <c:pt idx="87">
                  <c:v>Keilor East-Avondale Heights</c:v>
                </c:pt>
                <c:pt idx="88">
                  <c:v>Bundoora-Greensborough-Hurstbridge</c:v>
                </c:pt>
                <c:pt idx="89">
                  <c:v>Boronia</c:v>
                </c:pt>
                <c:pt idx="90">
                  <c:v>Bayswater</c:v>
                </c:pt>
                <c:pt idx="91">
                  <c:v>Reservoir</c:v>
                </c:pt>
                <c:pt idx="92">
                  <c:v>Oak Park-Glenroy-Fawkner</c:v>
                </c:pt>
                <c:pt idx="93">
                  <c:v>Lara</c:v>
                </c:pt>
                <c:pt idx="94">
                  <c:v>Berwick</c:v>
                </c:pt>
                <c:pt idx="95">
                  <c:v>North Geelong</c:v>
                </c:pt>
                <c:pt idx="96">
                  <c:v>Springvale</c:v>
                </c:pt>
                <c:pt idx="97">
                  <c:v>Gladstone Park-Tullamarine</c:v>
                </c:pt>
                <c:pt idx="98">
                  <c:v>Geelong-Newcombe</c:v>
                </c:pt>
                <c:pt idx="99">
                  <c:v>Dandenong</c:v>
                </c:pt>
                <c:pt idx="100">
                  <c:v>Wodonga</c:v>
                </c:pt>
                <c:pt idx="101">
                  <c:v>Whittlesea</c:v>
                </c:pt>
                <c:pt idx="102">
                  <c:v>Sydenham</c:v>
                </c:pt>
                <c:pt idx="103">
                  <c:v>Narre Warren-Hampton Park</c:v>
                </c:pt>
                <c:pt idx="104">
                  <c:v>Flora Hill-Bendigo East</c:v>
                </c:pt>
                <c:pt idx="105">
                  <c:v>Echuca</c:v>
                </c:pt>
                <c:pt idx="106">
                  <c:v>Cranbourne</c:v>
                </c:pt>
                <c:pt idx="107">
                  <c:v>Bendigo</c:v>
                </c:pt>
                <c:pt idx="108">
                  <c:v>Benalla</c:v>
                </c:pt>
                <c:pt idx="109">
                  <c:v>Mill Park-Epping</c:v>
                </c:pt>
                <c:pt idx="110">
                  <c:v>Warragul</c:v>
                </c:pt>
                <c:pt idx="111">
                  <c:v>Wanagaratta</c:v>
                </c:pt>
                <c:pt idx="112">
                  <c:v>Sunbury</c:v>
                </c:pt>
                <c:pt idx="113">
                  <c:v>Noble Park</c:v>
                </c:pt>
                <c:pt idx="114">
                  <c:v>Golden Square-Kangaroo Flat</c:v>
                </c:pt>
                <c:pt idx="115">
                  <c:v>Craigieburn</c:v>
                </c:pt>
                <c:pt idx="116">
                  <c:v>Altona</c:v>
                </c:pt>
                <c:pt idx="117">
                  <c:v>Pakenham</c:v>
                </c:pt>
                <c:pt idx="118">
                  <c:v>Dandenong North-Endeavour Hills</c:v>
                </c:pt>
                <c:pt idx="119">
                  <c:v>Traralgon</c:v>
                </c:pt>
                <c:pt idx="120">
                  <c:v>Thomastown-Lalor</c:v>
                </c:pt>
                <c:pt idx="121">
                  <c:v>Sale-Maffra</c:v>
                </c:pt>
                <c:pt idx="122">
                  <c:v>North Bendigo</c:v>
                </c:pt>
                <c:pt idx="123">
                  <c:v>Bairnsdale</c:v>
                </c:pt>
                <c:pt idx="124">
                  <c:v>Wendouree-Alfredton</c:v>
                </c:pt>
                <c:pt idx="125">
                  <c:v>Portland</c:v>
                </c:pt>
                <c:pt idx="126">
                  <c:v>Broadmeadows-Roxburgh Park</c:v>
                </c:pt>
                <c:pt idx="127">
                  <c:v>Mount Clear-Buninyong</c:v>
                </c:pt>
                <c:pt idx="128">
                  <c:v>Sunshine</c:v>
                </c:pt>
                <c:pt idx="129">
                  <c:v>Ballarat</c:v>
                </c:pt>
                <c:pt idx="130">
                  <c:v>St Albans-Deer Park</c:v>
                </c:pt>
                <c:pt idx="131">
                  <c:v>Shepparton</c:v>
                </c:pt>
                <c:pt idx="132">
                  <c:v>Seymour</c:v>
                </c:pt>
                <c:pt idx="133">
                  <c:v>Mildura</c:v>
                </c:pt>
                <c:pt idx="134">
                  <c:v>Werribee-Hoppers Crossing</c:v>
                </c:pt>
                <c:pt idx="135">
                  <c:v>Sebastopol-Delacombe</c:v>
                </c:pt>
                <c:pt idx="136">
                  <c:v>Moe-Newborough</c:v>
                </c:pt>
                <c:pt idx="137">
                  <c:v>Horsham</c:v>
                </c:pt>
                <c:pt idx="138">
                  <c:v>Hamilton</c:v>
                </c:pt>
                <c:pt idx="139">
                  <c:v>Corio</c:v>
                </c:pt>
                <c:pt idx="140">
                  <c:v>Swan Hill</c:v>
                </c:pt>
                <c:pt idx="141">
                  <c:v>Melton</c:v>
                </c:pt>
                <c:pt idx="142">
                  <c:v>Morwell</c:v>
                </c:pt>
                <c:pt idx="143">
                  <c:v>Southbank</c:v>
                </c:pt>
                <c:pt idx="144">
                  <c:v>Docklands</c:v>
                </c:pt>
                <c:pt idx="145">
                  <c:v>CBD-St Kilda Rd</c:v>
                </c:pt>
              </c:strCache>
            </c:strRef>
          </c:cat>
          <c:val>
            <c:numRef>
              <c:f>Suburbs!$P$9:$P$154</c:f>
              <c:numCache>
                <c:formatCode>#,##0</c:formatCode>
                <c:ptCount val="146"/>
                <c:pt idx="0">
                  <c:v>1075</c:v>
                </c:pt>
                <c:pt idx="1">
                  <c:v>1025</c:v>
                </c:pt>
                <c:pt idx="2">
                  <c:v>975</c:v>
                </c:pt>
                <c:pt idx="3">
                  <c:v>938</c:v>
                </c:pt>
                <c:pt idx="4">
                  <c:v>910</c:v>
                </c:pt>
                <c:pt idx="5">
                  <c:v>895</c:v>
                </c:pt>
                <c:pt idx="6">
                  <c:v>850</c:v>
                </c:pt>
                <c:pt idx="7">
                  <c:v>850</c:v>
                </c:pt>
                <c:pt idx="8">
                  <c:v>833</c:v>
                </c:pt>
                <c:pt idx="9">
                  <c:v>828</c:v>
                </c:pt>
                <c:pt idx="10">
                  <c:v>800</c:v>
                </c:pt>
                <c:pt idx="11">
                  <c:v>800</c:v>
                </c:pt>
                <c:pt idx="12">
                  <c:v>800</c:v>
                </c:pt>
                <c:pt idx="13">
                  <c:v>800</c:v>
                </c:pt>
                <c:pt idx="14">
                  <c:v>800</c:v>
                </c:pt>
                <c:pt idx="15">
                  <c:v>795</c:v>
                </c:pt>
                <c:pt idx="16">
                  <c:v>773</c:v>
                </c:pt>
                <c:pt idx="17">
                  <c:v>773</c:v>
                </c:pt>
                <c:pt idx="18">
                  <c:v>770</c:v>
                </c:pt>
                <c:pt idx="19">
                  <c:v>750</c:v>
                </c:pt>
                <c:pt idx="20">
                  <c:v>750</c:v>
                </c:pt>
                <c:pt idx="21">
                  <c:v>750</c:v>
                </c:pt>
                <c:pt idx="22">
                  <c:v>750</c:v>
                </c:pt>
                <c:pt idx="23">
                  <c:v>725</c:v>
                </c:pt>
                <c:pt idx="24">
                  <c:v>723</c:v>
                </c:pt>
                <c:pt idx="25">
                  <c:v>700</c:v>
                </c:pt>
                <c:pt idx="26">
                  <c:v>700</c:v>
                </c:pt>
                <c:pt idx="27">
                  <c:v>690</c:v>
                </c:pt>
                <c:pt idx="28">
                  <c:v>690</c:v>
                </c:pt>
                <c:pt idx="29">
                  <c:v>680</c:v>
                </c:pt>
                <c:pt idx="30">
                  <c:v>675</c:v>
                </c:pt>
                <c:pt idx="31">
                  <c:v>670</c:v>
                </c:pt>
                <c:pt idx="32">
                  <c:v>655</c:v>
                </c:pt>
                <c:pt idx="33">
                  <c:v>650</c:v>
                </c:pt>
                <c:pt idx="34">
                  <c:v>650</c:v>
                </c:pt>
                <c:pt idx="35">
                  <c:v>620</c:v>
                </c:pt>
                <c:pt idx="36">
                  <c:v>615</c:v>
                </c:pt>
                <c:pt idx="37">
                  <c:v>615</c:v>
                </c:pt>
                <c:pt idx="38">
                  <c:v>615</c:v>
                </c:pt>
                <c:pt idx="39">
                  <c:v>605</c:v>
                </c:pt>
                <c:pt idx="40">
                  <c:v>600</c:v>
                </c:pt>
                <c:pt idx="41">
                  <c:v>600</c:v>
                </c:pt>
                <c:pt idx="42">
                  <c:v>595</c:v>
                </c:pt>
                <c:pt idx="43">
                  <c:v>595</c:v>
                </c:pt>
                <c:pt idx="44">
                  <c:v>590</c:v>
                </c:pt>
                <c:pt idx="45">
                  <c:v>580</c:v>
                </c:pt>
                <c:pt idx="46">
                  <c:v>575</c:v>
                </c:pt>
                <c:pt idx="47">
                  <c:v>560</c:v>
                </c:pt>
                <c:pt idx="48">
                  <c:v>550</c:v>
                </c:pt>
                <c:pt idx="49">
                  <c:v>550</c:v>
                </c:pt>
                <c:pt idx="50">
                  <c:v>550</c:v>
                </c:pt>
                <c:pt idx="51">
                  <c:v>530</c:v>
                </c:pt>
                <c:pt idx="52">
                  <c:v>525</c:v>
                </c:pt>
                <c:pt idx="53">
                  <c:v>520</c:v>
                </c:pt>
                <c:pt idx="54">
                  <c:v>520</c:v>
                </c:pt>
                <c:pt idx="55">
                  <c:v>500</c:v>
                </c:pt>
                <c:pt idx="56">
                  <c:v>500</c:v>
                </c:pt>
                <c:pt idx="57">
                  <c:v>500</c:v>
                </c:pt>
                <c:pt idx="58">
                  <c:v>500</c:v>
                </c:pt>
                <c:pt idx="59">
                  <c:v>500</c:v>
                </c:pt>
                <c:pt idx="60">
                  <c:v>500</c:v>
                </c:pt>
                <c:pt idx="61">
                  <c:v>495</c:v>
                </c:pt>
                <c:pt idx="62">
                  <c:v>495</c:v>
                </c:pt>
                <c:pt idx="63">
                  <c:v>480</c:v>
                </c:pt>
                <c:pt idx="64">
                  <c:v>480</c:v>
                </c:pt>
                <c:pt idx="65">
                  <c:v>480</c:v>
                </c:pt>
                <c:pt idx="66">
                  <c:v>480</c:v>
                </c:pt>
                <c:pt idx="67">
                  <c:v>470</c:v>
                </c:pt>
                <c:pt idx="68">
                  <c:v>470</c:v>
                </c:pt>
                <c:pt idx="69">
                  <c:v>470</c:v>
                </c:pt>
                <c:pt idx="70">
                  <c:v>460</c:v>
                </c:pt>
                <c:pt idx="71">
                  <c:v>460</c:v>
                </c:pt>
                <c:pt idx="72">
                  <c:v>460</c:v>
                </c:pt>
                <c:pt idx="73">
                  <c:v>460</c:v>
                </c:pt>
                <c:pt idx="74">
                  <c:v>460</c:v>
                </c:pt>
                <c:pt idx="75">
                  <c:v>460</c:v>
                </c:pt>
                <c:pt idx="76">
                  <c:v>450</c:v>
                </c:pt>
                <c:pt idx="77">
                  <c:v>450</c:v>
                </c:pt>
                <c:pt idx="78">
                  <c:v>450</c:v>
                </c:pt>
                <c:pt idx="79">
                  <c:v>450</c:v>
                </c:pt>
                <c:pt idx="80">
                  <c:v>450</c:v>
                </c:pt>
                <c:pt idx="81">
                  <c:v>450</c:v>
                </c:pt>
                <c:pt idx="82">
                  <c:v>440</c:v>
                </c:pt>
                <c:pt idx="83">
                  <c:v>440</c:v>
                </c:pt>
                <c:pt idx="84">
                  <c:v>440</c:v>
                </c:pt>
                <c:pt idx="85">
                  <c:v>438</c:v>
                </c:pt>
                <c:pt idx="86">
                  <c:v>430</c:v>
                </c:pt>
                <c:pt idx="87">
                  <c:v>430</c:v>
                </c:pt>
                <c:pt idx="88">
                  <c:v>430</c:v>
                </c:pt>
                <c:pt idx="89">
                  <c:v>430</c:v>
                </c:pt>
                <c:pt idx="90">
                  <c:v>430</c:v>
                </c:pt>
                <c:pt idx="91">
                  <c:v>420</c:v>
                </c:pt>
                <c:pt idx="92">
                  <c:v>420</c:v>
                </c:pt>
                <c:pt idx="93">
                  <c:v>420</c:v>
                </c:pt>
                <c:pt idx="94">
                  <c:v>420</c:v>
                </c:pt>
                <c:pt idx="95">
                  <c:v>418</c:v>
                </c:pt>
                <c:pt idx="96">
                  <c:v>410</c:v>
                </c:pt>
                <c:pt idx="97">
                  <c:v>410</c:v>
                </c:pt>
                <c:pt idx="98">
                  <c:v>410</c:v>
                </c:pt>
                <c:pt idx="99">
                  <c:v>410</c:v>
                </c:pt>
                <c:pt idx="100">
                  <c:v>400</c:v>
                </c:pt>
                <c:pt idx="101">
                  <c:v>400</c:v>
                </c:pt>
                <c:pt idx="102">
                  <c:v>400</c:v>
                </c:pt>
                <c:pt idx="103">
                  <c:v>400</c:v>
                </c:pt>
                <c:pt idx="104">
                  <c:v>400</c:v>
                </c:pt>
                <c:pt idx="105">
                  <c:v>400</c:v>
                </c:pt>
                <c:pt idx="106">
                  <c:v>400</c:v>
                </c:pt>
                <c:pt idx="107">
                  <c:v>400</c:v>
                </c:pt>
                <c:pt idx="108">
                  <c:v>400</c:v>
                </c:pt>
                <c:pt idx="109">
                  <c:v>395</c:v>
                </c:pt>
                <c:pt idx="110">
                  <c:v>390</c:v>
                </c:pt>
                <c:pt idx="111">
                  <c:v>390</c:v>
                </c:pt>
                <c:pt idx="112">
                  <c:v>390</c:v>
                </c:pt>
                <c:pt idx="113">
                  <c:v>390</c:v>
                </c:pt>
                <c:pt idx="114">
                  <c:v>390</c:v>
                </c:pt>
                <c:pt idx="115">
                  <c:v>390</c:v>
                </c:pt>
                <c:pt idx="116">
                  <c:v>390</c:v>
                </c:pt>
                <c:pt idx="117">
                  <c:v>385</c:v>
                </c:pt>
                <c:pt idx="118">
                  <c:v>385</c:v>
                </c:pt>
                <c:pt idx="119">
                  <c:v>380</c:v>
                </c:pt>
                <c:pt idx="120">
                  <c:v>380</c:v>
                </c:pt>
                <c:pt idx="121">
                  <c:v>380</c:v>
                </c:pt>
                <c:pt idx="122">
                  <c:v>380</c:v>
                </c:pt>
                <c:pt idx="123">
                  <c:v>380</c:v>
                </c:pt>
                <c:pt idx="124">
                  <c:v>370</c:v>
                </c:pt>
                <c:pt idx="125">
                  <c:v>370</c:v>
                </c:pt>
                <c:pt idx="126">
                  <c:v>370</c:v>
                </c:pt>
                <c:pt idx="127">
                  <c:v>368</c:v>
                </c:pt>
                <c:pt idx="128">
                  <c:v>365</c:v>
                </c:pt>
                <c:pt idx="129">
                  <c:v>365</c:v>
                </c:pt>
                <c:pt idx="130">
                  <c:v>360</c:v>
                </c:pt>
                <c:pt idx="131">
                  <c:v>360</c:v>
                </c:pt>
                <c:pt idx="132">
                  <c:v>360</c:v>
                </c:pt>
                <c:pt idx="133">
                  <c:v>360</c:v>
                </c:pt>
                <c:pt idx="134">
                  <c:v>350</c:v>
                </c:pt>
                <c:pt idx="135">
                  <c:v>350</c:v>
                </c:pt>
                <c:pt idx="136">
                  <c:v>350</c:v>
                </c:pt>
                <c:pt idx="137">
                  <c:v>350</c:v>
                </c:pt>
                <c:pt idx="138">
                  <c:v>350</c:v>
                </c:pt>
                <c:pt idx="139">
                  <c:v>350</c:v>
                </c:pt>
                <c:pt idx="140">
                  <c:v>340</c:v>
                </c:pt>
                <c:pt idx="141">
                  <c:v>340</c:v>
                </c:pt>
                <c:pt idx="142">
                  <c:v>310</c:v>
                </c:pt>
                <c:pt idx="143">
                  <c:v>0</c:v>
                </c:pt>
                <c:pt idx="144">
                  <c:v>0</c:v>
                </c:pt>
                <c:pt idx="145">
                  <c:v>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6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5" sel="5" val="0"/>
</file>

<file path=xl/ctrlProps/ctrlProp8.xml><?xml version="1.0" encoding="utf-8"?>
<formControlPr xmlns="http://schemas.microsoft.com/office/spreadsheetml/2009/9/main" objectType="Drop" dropLines="2" dropStyle="combo" dx="16" fmlaLink="$F$6" fmlaRange="$W$1:$W$2" sel="1"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67234</xdr:colOff>
      <xdr:row>11</xdr:row>
      <xdr:rowOff>47239</xdr:rowOff>
    </xdr:from>
    <xdr:to>
      <xdr:col>14</xdr:col>
      <xdr:colOff>67233</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0</xdr:colOff>
      <xdr:row>1</xdr:row>
      <xdr:rowOff>6094</xdr:rowOff>
    </xdr:from>
    <xdr:to>
      <xdr:col>21</xdr:col>
      <xdr:colOff>83733</xdr:colOff>
      <xdr:row>18</xdr:row>
      <xdr:rowOff>140058</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15</xdr:col>
      <xdr:colOff>28436</xdr:colOff>
      <xdr:row>18</xdr:row>
      <xdr:rowOff>111748</xdr:rowOff>
    </xdr:from>
    <xdr:to>
      <xdr:col>21</xdr:col>
      <xdr:colOff>81378</xdr:colOff>
      <xdr:row>34</xdr:row>
      <xdr:rowOff>89646</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63418</xdr:colOff>
      <xdr:row>4</xdr:row>
      <xdr:rowOff>35614</xdr:rowOff>
    </xdr:from>
    <xdr:to>
      <xdr:col>27</xdr:col>
      <xdr:colOff>677956</xdr:colOff>
      <xdr:row>43</xdr:row>
      <xdr:rowOff>67235</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4</xdr:col>
          <xdr:colOff>742950</xdr:colOff>
          <xdr:row>8</xdr:row>
          <xdr:rowOff>4763</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28575</xdr:rowOff>
        </xdr:from>
        <xdr:to>
          <xdr:col>4</xdr:col>
          <xdr:colOff>742950</xdr:colOff>
          <xdr:row>6</xdr:row>
          <xdr:rowOff>9525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38100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9525</xdr:rowOff>
        </xdr:from>
        <xdr:to>
          <xdr:col>5</xdr:col>
          <xdr:colOff>1343025</xdr:colOff>
          <xdr:row>7</xdr:row>
          <xdr:rowOff>233363</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28575</xdr:rowOff>
        </xdr:from>
        <xdr:to>
          <xdr:col>5</xdr:col>
          <xdr:colOff>1343025</xdr:colOff>
          <xdr:row>6</xdr:row>
          <xdr:rowOff>9525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xdr:row>
          <xdr:rowOff>9525</xdr:rowOff>
        </xdr:from>
        <xdr:to>
          <xdr:col>24</xdr:col>
          <xdr:colOff>190500</xdr:colOff>
          <xdr:row>4</xdr:row>
          <xdr:rowOff>19050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1014132</xdr:colOff>
      <xdr:row>37</xdr:row>
      <xdr:rowOff>33616</xdr:rowOff>
    </xdr:from>
    <xdr:to>
      <xdr:col>6</xdr:col>
      <xdr:colOff>28015</xdr:colOff>
      <xdr:row>53</xdr:row>
      <xdr:rowOff>39219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434603" y="6908425"/>
          <a:ext cx="1664074" cy="2874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95000"/>
                </a:schemeClr>
              </a:solidFill>
            </a:rPr>
            <a:t>For each row in this</a:t>
          </a:r>
          <a:r>
            <a:rPr lang="en-US" sz="1100" baseline="0">
              <a:solidFill>
                <a:schemeClr val="bg1">
                  <a:lumMod val="95000"/>
                </a:schemeClr>
              </a:solidFill>
            </a:rPr>
            <a:t> table, in the part of the formula which reads '*VLOOKUP(1,$E$97:$AS$97,$E$98-1)', the reference to '$E$98-1 shouold reach the CPI for the latest year.</a:t>
          </a:r>
        </a:p>
        <a:p>
          <a:r>
            <a:rPr lang="en-US" sz="1100" baseline="0">
              <a:solidFill>
                <a:schemeClr val="bg1">
                  <a:lumMod val="9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6</xdr:row>
      <xdr:rowOff>140073</xdr:rowOff>
    </xdr:from>
    <xdr:to>
      <xdr:col>16</xdr:col>
      <xdr:colOff>196103</xdr:colOff>
      <xdr:row>154</xdr:row>
      <xdr:rowOff>33617</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1438275</xdr:colOff>
          <xdr:row>4</xdr:row>
          <xdr:rowOff>152400</xdr:rowOff>
        </xdr:from>
        <xdr:to>
          <xdr:col>4</xdr:col>
          <xdr:colOff>4763</xdr:colOff>
          <xdr:row>6</xdr:row>
          <xdr:rowOff>47625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280988</xdr:colOff>
          <xdr:row>6</xdr:row>
          <xdr:rowOff>57150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8">
        <v>219</v>
      </c>
    </row>
    <row r="4" spans="1:78" x14ac:dyDescent="0.45">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8">
        <v>315</v>
      </c>
    </row>
    <row r="5" spans="1:78" x14ac:dyDescent="0.45">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8">
        <v>275</v>
      </c>
    </row>
    <row r="6" spans="1:78" s="2" customFormat="1" x14ac:dyDescent="0.45">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8">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c r="D7" s="5"/>
      <c r="E7" s="5">
        <v>120</v>
      </c>
      <c r="F7" s="5"/>
      <c r="G7" s="5"/>
      <c r="H7" s="5"/>
      <c r="I7" s="5"/>
      <c r="J7" s="5"/>
      <c r="K7" s="5"/>
      <c r="L7" s="5"/>
      <c r="M7" s="5">
        <v>183</v>
      </c>
      <c r="N7" s="5">
        <v>225</v>
      </c>
      <c r="O7" s="5"/>
      <c r="P7" s="5"/>
      <c r="Q7" s="5"/>
      <c r="R7" s="5">
        <v>180</v>
      </c>
      <c r="S7" s="38">
        <v>205</v>
      </c>
    </row>
    <row r="8" spans="1:78" x14ac:dyDescent="0.45">
      <c r="B8" t="s">
        <v>23</v>
      </c>
      <c r="C8" s="5">
        <v>95</v>
      </c>
      <c r="D8" s="5">
        <v>100</v>
      </c>
      <c r="E8" s="5">
        <v>123</v>
      </c>
      <c r="F8" s="5">
        <v>156</v>
      </c>
      <c r="G8" s="5"/>
      <c r="H8" s="5"/>
      <c r="I8" s="5">
        <v>120</v>
      </c>
      <c r="J8" s="5">
        <v>133</v>
      </c>
      <c r="K8" s="5">
        <v>160</v>
      </c>
      <c r="L8" s="5"/>
      <c r="M8" s="5">
        <v>210</v>
      </c>
      <c r="N8" s="5">
        <v>200</v>
      </c>
      <c r="O8" s="5">
        <v>220</v>
      </c>
      <c r="P8" s="5">
        <v>195</v>
      </c>
      <c r="Q8" s="5">
        <v>194</v>
      </c>
      <c r="R8" s="5">
        <v>228</v>
      </c>
      <c r="S8" s="38">
        <v>258</v>
      </c>
    </row>
    <row r="9" spans="1:78" x14ac:dyDescent="0.45">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8">
        <v>280</v>
      </c>
    </row>
    <row r="10" spans="1:78" x14ac:dyDescent="0.45">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8">
        <v>210</v>
      </c>
    </row>
    <row r="11" spans="1:78" s="2" customFormat="1" x14ac:dyDescent="0.45">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8">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8">
        <v>220</v>
      </c>
    </row>
    <row r="13" spans="1:78" x14ac:dyDescent="0.45">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8">
        <v>260</v>
      </c>
    </row>
    <row r="14" spans="1:78" x14ac:dyDescent="0.45">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8">
        <v>238</v>
      </c>
    </row>
    <row r="15" spans="1:78" x14ac:dyDescent="0.45">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8">
        <v>265</v>
      </c>
    </row>
    <row r="16" spans="1:78" x14ac:dyDescent="0.45">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8">
        <v>288</v>
      </c>
    </row>
    <row r="17" spans="1:78" x14ac:dyDescent="0.45">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8">
        <v>350</v>
      </c>
    </row>
    <row r="18" spans="1:78" x14ac:dyDescent="0.45">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8">
        <v>250</v>
      </c>
    </row>
    <row r="19" spans="1:78" x14ac:dyDescent="0.45">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8">
        <v>250</v>
      </c>
    </row>
    <row r="20" spans="1:78" x14ac:dyDescent="0.45">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8">
        <v>360</v>
      </c>
    </row>
    <row r="21" spans="1:78" s="2" customFormat="1" x14ac:dyDescent="0.45">
      <c r="A21" s="4"/>
      <c r="B21" t="s">
        <v>7</v>
      </c>
      <c r="C21" s="5"/>
      <c r="D21" s="5"/>
      <c r="E21" s="5"/>
      <c r="F21" s="5"/>
      <c r="G21" s="5"/>
      <c r="H21" s="5"/>
      <c r="I21" s="5"/>
      <c r="J21" s="5"/>
      <c r="K21" s="5"/>
      <c r="L21" s="5">
        <v>227</v>
      </c>
      <c r="M21" s="5">
        <v>280</v>
      </c>
      <c r="N21" s="5">
        <v>290</v>
      </c>
      <c r="O21" s="5">
        <v>288</v>
      </c>
      <c r="P21" s="5">
        <v>281</v>
      </c>
      <c r="Q21" s="5">
        <v>290</v>
      </c>
      <c r="R21" s="5">
        <v>301</v>
      </c>
      <c r="S21" s="38">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8">
        <v>270</v>
      </c>
    </row>
    <row r="23" spans="1:78" x14ac:dyDescent="0.45">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8">
        <v>275</v>
      </c>
    </row>
    <row r="24" spans="1:78" x14ac:dyDescent="0.45">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8">
        <v>280</v>
      </c>
    </row>
    <row r="25" spans="1:78" x14ac:dyDescent="0.45">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8">
        <v>228</v>
      </c>
    </row>
    <row r="26" spans="1:78" x14ac:dyDescent="0.45">
      <c r="B26" t="s">
        <v>10</v>
      </c>
      <c r="C26" s="5"/>
      <c r="D26" s="5">
        <v>120</v>
      </c>
      <c r="E26" s="5"/>
      <c r="F26" s="5">
        <v>140</v>
      </c>
      <c r="G26" s="5">
        <v>153</v>
      </c>
      <c r="H26" s="5"/>
      <c r="I26" s="5">
        <v>155</v>
      </c>
      <c r="J26" s="5">
        <v>175</v>
      </c>
      <c r="K26" s="5">
        <v>163</v>
      </c>
      <c r="L26" s="5"/>
      <c r="M26" s="5">
        <v>240</v>
      </c>
      <c r="N26" s="5"/>
      <c r="O26" s="5">
        <v>255</v>
      </c>
      <c r="P26" s="5"/>
      <c r="Q26" s="5"/>
      <c r="R26" s="5">
        <v>200</v>
      </c>
      <c r="S26" s="38">
        <v>270</v>
      </c>
    </row>
    <row r="27" spans="1:78" x14ac:dyDescent="0.45">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8">
        <v>335</v>
      </c>
    </row>
    <row r="28" spans="1:78" x14ac:dyDescent="0.45">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8">
        <v>315</v>
      </c>
    </row>
    <row r="29" spans="1:78" x14ac:dyDescent="0.45">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8">
        <v>225</v>
      </c>
    </row>
    <row r="30" spans="1:78" x14ac:dyDescent="0.45">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8">
        <v>270</v>
      </c>
    </row>
    <row r="31" spans="1:78" x14ac:dyDescent="0.45">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8">
        <v>185</v>
      </c>
    </row>
    <row r="32" spans="1:78" x14ac:dyDescent="0.45">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8">
        <v>344</v>
      </c>
    </row>
    <row r="33" spans="1:19" x14ac:dyDescent="0.45">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8">
        <v>230</v>
      </c>
    </row>
    <row r="34" spans="1:19" x14ac:dyDescent="0.45">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45">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45">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row r="45" spans="1:19" x14ac:dyDescent="0.45">
      <c r="A45"/>
      <c r="C45"/>
      <c r="D45"/>
      <c r="E45"/>
      <c r="F45"/>
      <c r="G45"/>
      <c r="H45"/>
      <c r="I45"/>
      <c r="J45"/>
      <c r="K45"/>
      <c r="L45"/>
      <c r="M45"/>
      <c r="N45"/>
    </row>
    <row r="46" spans="1:19" x14ac:dyDescent="0.45">
      <c r="A46"/>
      <c r="C46"/>
      <c r="D46"/>
      <c r="E46"/>
      <c r="F46"/>
      <c r="G46"/>
      <c r="H46"/>
      <c r="I46"/>
      <c r="J46"/>
      <c r="K46"/>
      <c r="L46"/>
      <c r="M46"/>
      <c r="N46"/>
    </row>
    <row r="47" spans="1:19" x14ac:dyDescent="0.45">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8">
        <v>340</v>
      </c>
    </row>
    <row r="4" spans="1:78" x14ac:dyDescent="0.45">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8">
        <v>400</v>
      </c>
    </row>
    <row r="5" spans="1:78" x14ac:dyDescent="0.45">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8">
        <v>400</v>
      </c>
    </row>
    <row r="6" spans="1:78" s="2" customFormat="1" x14ac:dyDescent="0.45">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8">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8">
        <v>270</v>
      </c>
    </row>
    <row r="8" spans="1:78" x14ac:dyDescent="0.45">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8">
        <v>300</v>
      </c>
    </row>
    <row r="9" spans="1:78" x14ac:dyDescent="0.45">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8">
        <v>350</v>
      </c>
    </row>
    <row r="10" spans="1:78" x14ac:dyDescent="0.45">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8">
        <v>280</v>
      </c>
    </row>
    <row r="11" spans="1:78" s="2" customFormat="1" x14ac:dyDescent="0.45">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8">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8">
        <v>280</v>
      </c>
    </row>
    <row r="13" spans="1:78" x14ac:dyDescent="0.45">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8">
        <v>310</v>
      </c>
    </row>
    <row r="14" spans="1:78" x14ac:dyDescent="0.45">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8">
        <v>300</v>
      </c>
    </row>
    <row r="15" spans="1:78" x14ac:dyDescent="0.45">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8">
        <v>345</v>
      </c>
    </row>
    <row r="16" spans="1:78" x14ac:dyDescent="0.45">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8">
        <v>338</v>
      </c>
    </row>
    <row r="17" spans="1:78" x14ac:dyDescent="0.45">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8">
        <v>388</v>
      </c>
    </row>
    <row r="18" spans="1:78" x14ac:dyDescent="0.45">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8">
        <v>330</v>
      </c>
    </row>
    <row r="19" spans="1:78" x14ac:dyDescent="0.45">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8">
        <v>325</v>
      </c>
    </row>
    <row r="20" spans="1:78" x14ac:dyDescent="0.45">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8">
        <v>510</v>
      </c>
    </row>
    <row r="21" spans="1:78" s="2" customFormat="1" x14ac:dyDescent="0.45">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8">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8">
        <v>360</v>
      </c>
    </row>
    <row r="23" spans="1:78" x14ac:dyDescent="0.45">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8">
        <v>350</v>
      </c>
    </row>
    <row r="24" spans="1:78" x14ac:dyDescent="0.45">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8">
        <v>350</v>
      </c>
    </row>
    <row r="25" spans="1:78" x14ac:dyDescent="0.45">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8">
        <v>290</v>
      </c>
    </row>
    <row r="26" spans="1:78" x14ac:dyDescent="0.45">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8">
        <v>310</v>
      </c>
    </row>
    <row r="27" spans="1:78" x14ac:dyDescent="0.45">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8">
        <v>450</v>
      </c>
    </row>
    <row r="28" spans="1:78" x14ac:dyDescent="0.45">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8">
        <v>450</v>
      </c>
    </row>
    <row r="29" spans="1:78" x14ac:dyDescent="0.45">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8">
        <v>370</v>
      </c>
    </row>
    <row r="30" spans="1:78" x14ac:dyDescent="0.45">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8">
        <v>290</v>
      </c>
    </row>
    <row r="31" spans="1:78" x14ac:dyDescent="0.45">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8">
        <v>265</v>
      </c>
    </row>
    <row r="32" spans="1:78" x14ac:dyDescent="0.45">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8">
        <v>480</v>
      </c>
    </row>
    <row r="33" spans="1:19" x14ac:dyDescent="0.45">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8">
        <v>318</v>
      </c>
    </row>
    <row r="34" spans="1:19" x14ac:dyDescent="0.45">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45">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45">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45">
      <c r="A38"/>
      <c r="C38"/>
      <c r="D38"/>
      <c r="E38"/>
      <c r="F38"/>
      <c r="G38"/>
      <c r="H38"/>
      <c r="I38"/>
      <c r="J38"/>
      <c r="K38"/>
      <c r="L38"/>
      <c r="M38"/>
      <c r="N38"/>
    </row>
    <row r="39" spans="1:19" x14ac:dyDescent="0.45">
      <c r="A39"/>
      <c r="C39"/>
      <c r="D39"/>
      <c r="E39"/>
      <c r="F39"/>
      <c r="G39"/>
      <c r="H39"/>
      <c r="I39"/>
      <c r="J39"/>
      <c r="K39"/>
      <c r="L39"/>
      <c r="M39"/>
      <c r="N39"/>
    </row>
    <row r="40" spans="1:19" x14ac:dyDescent="0.45">
      <c r="A40"/>
      <c r="C40"/>
      <c r="D40"/>
      <c r="E40"/>
      <c r="F40"/>
      <c r="G40"/>
      <c r="H40"/>
      <c r="I40"/>
      <c r="J40"/>
      <c r="K40"/>
      <c r="L40"/>
      <c r="M40"/>
      <c r="N40"/>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row r="45" spans="1:19" x14ac:dyDescent="0.45">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8">
        <v>385</v>
      </c>
    </row>
    <row r="4" spans="1:78" x14ac:dyDescent="0.45">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8">
        <v>610</v>
      </c>
    </row>
    <row r="5" spans="1:78" x14ac:dyDescent="0.45">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8">
        <v>540</v>
      </c>
    </row>
    <row r="6" spans="1:78" s="2" customFormat="1" x14ac:dyDescent="0.45">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8">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8">
        <v>290</v>
      </c>
    </row>
    <row r="8" spans="1:78" x14ac:dyDescent="0.45">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8">
        <v>330</v>
      </c>
    </row>
    <row r="9" spans="1:78" x14ac:dyDescent="0.45">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8">
        <v>405</v>
      </c>
    </row>
    <row r="10" spans="1:78" x14ac:dyDescent="0.45">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8">
        <v>340</v>
      </c>
    </row>
    <row r="11" spans="1:78" s="2" customFormat="1" x14ac:dyDescent="0.45">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8">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8">
        <v>345</v>
      </c>
    </row>
    <row r="13" spans="1:78" x14ac:dyDescent="0.45">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8">
        <v>370</v>
      </c>
    </row>
    <row r="14" spans="1:78" x14ac:dyDescent="0.45">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8">
        <v>320</v>
      </c>
    </row>
    <row r="15" spans="1:78" x14ac:dyDescent="0.45">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8">
        <v>428</v>
      </c>
    </row>
    <row r="16" spans="1:78" x14ac:dyDescent="0.45">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8">
        <v>370</v>
      </c>
    </row>
    <row r="17" spans="1:78" x14ac:dyDescent="0.45">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8">
        <v>475</v>
      </c>
    </row>
    <row r="18" spans="1:78" x14ac:dyDescent="0.45">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8">
        <v>400</v>
      </c>
    </row>
    <row r="19" spans="1:78" x14ac:dyDescent="0.45">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8">
        <v>385</v>
      </c>
    </row>
    <row r="20" spans="1:78" x14ac:dyDescent="0.45">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8">
        <v>750</v>
      </c>
    </row>
    <row r="21" spans="1:78" s="2" customFormat="1" x14ac:dyDescent="0.45">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8">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8">
        <v>450</v>
      </c>
    </row>
    <row r="23" spans="1:78" x14ac:dyDescent="0.45">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8">
        <v>420</v>
      </c>
    </row>
    <row r="24" spans="1:78" x14ac:dyDescent="0.45">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8">
        <v>400</v>
      </c>
    </row>
    <row r="25" spans="1:78" x14ac:dyDescent="0.45">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8">
        <v>355</v>
      </c>
    </row>
    <row r="26" spans="1:78" x14ac:dyDescent="0.45">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8">
        <v>390</v>
      </c>
    </row>
    <row r="27" spans="1:78" x14ac:dyDescent="0.45">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8">
        <v>750</v>
      </c>
    </row>
    <row r="28" spans="1:78" x14ac:dyDescent="0.45">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8">
        <v>673</v>
      </c>
    </row>
    <row r="29" spans="1:78" x14ac:dyDescent="0.45">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8">
        <v>440</v>
      </c>
    </row>
    <row r="30" spans="1:78" x14ac:dyDescent="0.45">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8">
        <v>320</v>
      </c>
    </row>
    <row r="31" spans="1:78" x14ac:dyDescent="0.45">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8">
        <v>298</v>
      </c>
    </row>
    <row r="32" spans="1:78" x14ac:dyDescent="0.45">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8">
        <v>720</v>
      </c>
    </row>
    <row r="33" spans="2:19" x14ac:dyDescent="0.45">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8">
        <v>380</v>
      </c>
    </row>
    <row r="34" spans="2:19" x14ac:dyDescent="0.45">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45">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45">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8">
        <v>350</v>
      </c>
    </row>
    <row r="4" spans="1:78" x14ac:dyDescent="0.45">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8">
        <v>460</v>
      </c>
    </row>
    <row r="5" spans="1:78" x14ac:dyDescent="0.45">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8">
        <v>488</v>
      </c>
    </row>
    <row r="6" spans="1:78" s="2" customFormat="1" x14ac:dyDescent="0.45">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8">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8">
        <v>295</v>
      </c>
    </row>
    <row r="8" spans="1:78" x14ac:dyDescent="0.45">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8">
        <v>300</v>
      </c>
    </row>
    <row r="9" spans="1:78" x14ac:dyDescent="0.45">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8">
        <v>390</v>
      </c>
    </row>
    <row r="10" spans="1:78" x14ac:dyDescent="0.45">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8">
        <v>295</v>
      </c>
    </row>
    <row r="11" spans="1:78" s="2" customFormat="1" x14ac:dyDescent="0.45">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8">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8">
        <v>315</v>
      </c>
    </row>
    <row r="13" spans="1:78" x14ac:dyDescent="0.45">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8">
        <v>385</v>
      </c>
    </row>
    <row r="14" spans="1:78" x14ac:dyDescent="0.45">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8">
        <v>310</v>
      </c>
    </row>
    <row r="15" spans="1:78" x14ac:dyDescent="0.45">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8">
        <v>365</v>
      </c>
    </row>
    <row r="16" spans="1:78" x14ac:dyDescent="0.45">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8">
        <v>325</v>
      </c>
    </row>
    <row r="17" spans="1:78" x14ac:dyDescent="0.45">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8">
        <v>350</v>
      </c>
    </row>
    <row r="18" spans="1:78" x14ac:dyDescent="0.45">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8">
        <v>390</v>
      </c>
    </row>
    <row r="19" spans="1:78" x14ac:dyDescent="0.45">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8">
        <v>340</v>
      </c>
    </row>
    <row r="20" spans="1:78" x14ac:dyDescent="0.45">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8">
        <v>490</v>
      </c>
    </row>
    <row r="21" spans="1:78" s="2" customFormat="1" x14ac:dyDescent="0.45">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8">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8">
        <v>375</v>
      </c>
    </row>
    <row r="23" spans="1:78" x14ac:dyDescent="0.45">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8">
        <v>420</v>
      </c>
    </row>
    <row r="24" spans="1:78" x14ac:dyDescent="0.45">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8">
        <v>420</v>
      </c>
    </row>
    <row r="25" spans="1:78" x14ac:dyDescent="0.45">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8">
        <v>280</v>
      </c>
    </row>
    <row r="26" spans="1:78" x14ac:dyDescent="0.45">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212</v>
      </c>
      <c r="S26" s="38">
        <v>343</v>
      </c>
    </row>
    <row r="27" spans="1:78" x14ac:dyDescent="0.45">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8">
        <v>565</v>
      </c>
    </row>
    <row r="28" spans="1:78" x14ac:dyDescent="0.45">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8">
        <v>555</v>
      </c>
    </row>
    <row r="29" spans="1:78" x14ac:dyDescent="0.45">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8">
        <v>375</v>
      </c>
    </row>
    <row r="30" spans="1:78" x14ac:dyDescent="0.45">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8">
        <v>300</v>
      </c>
    </row>
    <row r="31" spans="1:78" x14ac:dyDescent="0.45">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8">
        <v>285</v>
      </c>
    </row>
    <row r="32" spans="1:78" x14ac:dyDescent="0.45">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8">
        <v>550</v>
      </c>
    </row>
    <row r="33" spans="2:19" x14ac:dyDescent="0.45">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8">
        <v>310</v>
      </c>
    </row>
    <row r="34" spans="2:19" x14ac:dyDescent="0.45">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45">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45">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8">
        <v>390</v>
      </c>
    </row>
    <row r="4" spans="1:78" x14ac:dyDescent="0.45">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8">
        <v>710</v>
      </c>
    </row>
    <row r="5" spans="1:78" x14ac:dyDescent="0.45">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8">
        <v>595</v>
      </c>
    </row>
    <row r="6" spans="1:78" s="2" customFormat="1" x14ac:dyDescent="0.45">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8">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8">
        <v>320</v>
      </c>
    </row>
    <row r="8" spans="1:78" x14ac:dyDescent="0.45">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8">
        <v>340</v>
      </c>
    </row>
    <row r="9" spans="1:78" x14ac:dyDescent="0.45">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8">
        <v>410</v>
      </c>
    </row>
    <row r="10" spans="1:78" x14ac:dyDescent="0.45">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8">
        <v>338</v>
      </c>
    </row>
    <row r="11" spans="1:78" s="2" customFormat="1" x14ac:dyDescent="0.45">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8">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8">
        <v>350</v>
      </c>
    </row>
    <row r="13" spans="1:78" x14ac:dyDescent="0.45">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8">
        <v>400</v>
      </c>
    </row>
    <row r="14" spans="1:78" x14ac:dyDescent="0.45">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8">
        <v>330</v>
      </c>
    </row>
    <row r="15" spans="1:78" x14ac:dyDescent="0.45">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8">
        <v>440</v>
      </c>
    </row>
    <row r="16" spans="1:78" x14ac:dyDescent="0.45">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8">
        <v>370</v>
      </c>
    </row>
    <row r="17" spans="1:78" x14ac:dyDescent="0.45">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8">
        <v>430</v>
      </c>
    </row>
    <row r="18" spans="1:78" x14ac:dyDescent="0.45">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8">
        <v>428</v>
      </c>
    </row>
    <row r="19" spans="1:78" x14ac:dyDescent="0.45">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8">
        <v>380</v>
      </c>
    </row>
    <row r="20" spans="1:78" x14ac:dyDescent="0.45">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8">
        <v>620</v>
      </c>
    </row>
    <row r="21" spans="1:78" s="2" customFormat="1" x14ac:dyDescent="0.45">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8">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8">
        <v>420</v>
      </c>
    </row>
    <row r="23" spans="1:78" x14ac:dyDescent="0.45">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8">
        <v>450</v>
      </c>
    </row>
    <row r="24" spans="1:78" x14ac:dyDescent="0.45">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8">
        <v>400</v>
      </c>
    </row>
    <row r="25" spans="1:78" x14ac:dyDescent="0.45">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8">
        <v>340</v>
      </c>
    </row>
    <row r="26" spans="1:78" x14ac:dyDescent="0.45">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8">
        <v>350</v>
      </c>
    </row>
    <row r="27" spans="1:78" x14ac:dyDescent="0.45">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8">
        <v>833</v>
      </c>
    </row>
    <row r="28" spans="1:78" x14ac:dyDescent="0.45">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8">
        <v>785</v>
      </c>
    </row>
    <row r="29" spans="1:78" x14ac:dyDescent="0.45">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8">
        <v>400</v>
      </c>
    </row>
    <row r="30" spans="1:78" x14ac:dyDescent="0.45">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8">
        <v>332</v>
      </c>
    </row>
    <row r="31" spans="1:78" x14ac:dyDescent="0.45">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8">
        <v>310</v>
      </c>
    </row>
    <row r="32" spans="1:78" x14ac:dyDescent="0.45">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8">
        <v>698</v>
      </c>
    </row>
    <row r="33" spans="2:19" x14ac:dyDescent="0.45">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8">
        <v>375</v>
      </c>
    </row>
    <row r="34" spans="2:19" x14ac:dyDescent="0.45">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45">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45">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49</v>
      </c>
      <c r="C2" s="43" t="s">
        <v>47</v>
      </c>
      <c r="D2" s="43" t="s">
        <v>36</v>
      </c>
      <c r="E2" s="43" t="s">
        <v>37</v>
      </c>
      <c r="F2" s="43" t="s">
        <v>38</v>
      </c>
      <c r="G2" s="43" t="s">
        <v>39</v>
      </c>
      <c r="H2" s="43" t="s">
        <v>40</v>
      </c>
      <c r="I2" s="43" t="s">
        <v>41</v>
      </c>
      <c r="J2" s="43" t="s">
        <v>42</v>
      </c>
      <c r="K2" s="43" t="s">
        <v>43</v>
      </c>
      <c r="L2" s="43" t="s">
        <v>44</v>
      </c>
      <c r="M2" s="43" t="s">
        <v>45</v>
      </c>
      <c r="N2" s="43" t="s">
        <v>35</v>
      </c>
      <c r="O2" s="43" t="s">
        <v>46</v>
      </c>
      <c r="P2" s="43" t="s">
        <v>52</v>
      </c>
      <c r="Q2" s="43" t="s">
        <v>53</v>
      </c>
      <c r="R2" s="43" t="s">
        <v>213</v>
      </c>
      <c r="S2" s="44" t="s">
        <v>216</v>
      </c>
    </row>
    <row r="3" spans="1:78" x14ac:dyDescent="0.45">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8">
        <v>480</v>
      </c>
    </row>
    <row r="4" spans="1:78" x14ac:dyDescent="0.45">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8">
        <v>900</v>
      </c>
    </row>
    <row r="5" spans="1:78" x14ac:dyDescent="0.45">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8">
        <v>850</v>
      </c>
    </row>
    <row r="6" spans="1:78" s="2" customFormat="1" x14ac:dyDescent="0.45">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8">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8">
        <v>360</v>
      </c>
    </row>
    <row r="8" spans="1:78" x14ac:dyDescent="0.45">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8">
        <v>400</v>
      </c>
    </row>
    <row r="9" spans="1:78" x14ac:dyDescent="0.45">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8">
        <v>500</v>
      </c>
    </row>
    <row r="10" spans="1:78" x14ac:dyDescent="0.45">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8">
        <v>420</v>
      </c>
    </row>
    <row r="11" spans="1:78" s="2" customFormat="1" x14ac:dyDescent="0.45">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8">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8">
        <v>400</v>
      </c>
    </row>
    <row r="13" spans="1:78" x14ac:dyDescent="0.45">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8">
        <v>513</v>
      </c>
    </row>
    <row r="14" spans="1:78" x14ac:dyDescent="0.45">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8">
        <v>375</v>
      </c>
    </row>
    <row r="15" spans="1:78" x14ac:dyDescent="0.45">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8">
        <v>550</v>
      </c>
    </row>
    <row r="16" spans="1:78" x14ac:dyDescent="0.45">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8">
        <v>430</v>
      </c>
    </row>
    <row r="17" spans="1:78" x14ac:dyDescent="0.45">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8">
        <v>515</v>
      </c>
    </row>
    <row r="18" spans="1:78" x14ac:dyDescent="0.45">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8">
        <v>485</v>
      </c>
    </row>
    <row r="19" spans="1:78" x14ac:dyDescent="0.45">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8">
        <v>470</v>
      </c>
    </row>
    <row r="20" spans="1:78" x14ac:dyDescent="0.45">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8">
        <v>850</v>
      </c>
    </row>
    <row r="21" spans="1:78" s="2" customFormat="1" x14ac:dyDescent="0.45">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8">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8">
        <v>500</v>
      </c>
    </row>
    <row r="23" spans="1:78" x14ac:dyDescent="0.45">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8">
        <v>590</v>
      </c>
    </row>
    <row r="24" spans="1:78" x14ac:dyDescent="0.45">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8">
        <v>595</v>
      </c>
    </row>
    <row r="25" spans="1:78" x14ac:dyDescent="0.45">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8">
        <v>450</v>
      </c>
    </row>
    <row r="26" spans="1:78" x14ac:dyDescent="0.45">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8">
        <v>375</v>
      </c>
    </row>
    <row r="27" spans="1:78" x14ac:dyDescent="0.45">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8">
        <v>1015</v>
      </c>
    </row>
    <row r="28" spans="1:78" x14ac:dyDescent="0.45">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8">
        <v>980</v>
      </c>
    </row>
    <row r="29" spans="1:78" x14ac:dyDescent="0.45">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8">
        <v>500</v>
      </c>
    </row>
    <row r="30" spans="1:78" x14ac:dyDescent="0.45">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8">
        <v>370</v>
      </c>
    </row>
    <row r="31" spans="1:78" x14ac:dyDescent="0.45">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8">
        <v>360</v>
      </c>
    </row>
    <row r="32" spans="1:78" x14ac:dyDescent="0.45">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8">
        <v>860</v>
      </c>
    </row>
    <row r="33" spans="1:19" x14ac:dyDescent="0.45">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8">
        <v>445</v>
      </c>
    </row>
    <row r="34" spans="1:19" x14ac:dyDescent="0.45">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45">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45">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45">
      <c r="A38"/>
      <c r="C38"/>
      <c r="D38"/>
      <c r="E38"/>
      <c r="F38"/>
      <c r="G38"/>
      <c r="H38"/>
      <c r="I38"/>
      <c r="J38"/>
      <c r="K38"/>
      <c r="L38"/>
      <c r="M38"/>
      <c r="N38"/>
    </row>
    <row r="39" spans="1:19" x14ac:dyDescent="0.45">
      <c r="A39"/>
      <c r="C39"/>
      <c r="D39"/>
      <c r="E39"/>
      <c r="F39"/>
      <c r="G39"/>
      <c r="H39"/>
      <c r="I39"/>
      <c r="J39"/>
      <c r="K39"/>
      <c r="L39"/>
      <c r="M39"/>
      <c r="N39"/>
    </row>
    <row r="40" spans="1:19" x14ac:dyDescent="0.45">
      <c r="A40"/>
      <c r="C40"/>
      <c r="D40"/>
      <c r="E40"/>
      <c r="F40"/>
      <c r="G40"/>
      <c r="H40"/>
      <c r="I40"/>
      <c r="J40"/>
      <c r="K40"/>
      <c r="L40"/>
      <c r="M40"/>
      <c r="N40"/>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D1" zoomScale="80" zoomScaleNormal="80" workbookViewId="0">
      <pane xSplit="4" ySplit="1" topLeftCell="H2" activePane="bottomRight" state="frozen"/>
      <selection activeCell="D1" sqref="D1"/>
      <selection pane="topRight" activeCell="H1" sqref="H1"/>
      <selection pane="bottomLeft" activeCell="D2" sqref="D2"/>
      <selection pane="bottomRight" activeCell="I38" sqref="I38"/>
    </sheetView>
  </sheetViews>
  <sheetFormatPr defaultColWidth="9.1328125" defaultRowHeight="14.25" x14ac:dyDescent="0.45"/>
  <cols>
    <col min="1" max="2" width="8.46484375" style="41" customWidth="1"/>
    <col min="3" max="3" width="8.46484375" style="40" customWidth="1"/>
    <col min="4" max="4" width="8.46484375" style="37" customWidth="1"/>
    <col min="5" max="5" width="18.1328125" style="41" customWidth="1"/>
    <col min="6" max="6" width="19" style="41" customWidth="1"/>
    <col min="7" max="7" width="8.6640625" style="41" bestFit="1" customWidth="1"/>
    <col min="8" max="8" width="16.1328125" style="41" customWidth="1"/>
    <col min="9" max="10" width="14.3984375" style="41" customWidth="1"/>
    <col min="11" max="12" width="5.1328125" style="41" customWidth="1"/>
    <col min="13" max="14" width="5.59765625" style="41" customWidth="1"/>
    <col min="15" max="15" width="7" style="41" customWidth="1"/>
    <col min="16" max="21" width="9.1328125" style="41"/>
    <col min="22" max="22" width="4.73046875" style="41" customWidth="1"/>
    <col min="23" max="27" width="8" style="41" customWidth="1"/>
    <col min="28" max="28" width="9.59765625" style="41" customWidth="1"/>
    <col min="29" max="29" width="7.06640625" style="41" customWidth="1"/>
    <col min="30" max="16384" width="9.1328125" style="41"/>
  </cols>
  <sheetData>
    <row r="1" spans="4:30" ht="41.25" customHeight="1" x14ac:dyDescent="0.75">
      <c r="D1" s="115" t="s">
        <v>236</v>
      </c>
      <c r="E1" s="115"/>
      <c r="F1" s="115"/>
      <c r="G1" s="115"/>
      <c r="H1" s="115"/>
      <c r="I1" s="115"/>
      <c r="J1" s="115"/>
      <c r="K1" s="115"/>
      <c r="L1" s="115"/>
      <c r="P1" s="111" t="str">
        <f>CONCATENATE("Median Housing Rental: ",E12," as a percentage of ",F12)</f>
        <v>Median Housing Rental: Greater Dandenong: 3-bedroom house as a percentage of Metro Melbourne: 3-bedroom house</v>
      </c>
      <c r="Q1" s="111"/>
      <c r="R1" s="111"/>
      <c r="S1" s="111"/>
      <c r="T1" s="111"/>
      <c r="U1" s="111"/>
      <c r="W1" s="109" t="s">
        <v>229</v>
      </c>
      <c r="X1" s="109"/>
      <c r="Y1" s="109"/>
      <c r="Z1" s="109"/>
      <c r="AA1" s="109"/>
      <c r="AB1" s="109"/>
    </row>
    <row r="2" spans="4:30" ht="3" customHeight="1" x14ac:dyDescent="0.45">
      <c r="Q2" s="7"/>
      <c r="R2" s="7"/>
      <c r="S2" s="7"/>
      <c r="Y2" s="7"/>
    </row>
    <row r="3" spans="4:30" x14ac:dyDescent="0.45">
      <c r="D3" s="113" t="s">
        <v>65</v>
      </c>
      <c r="E3" s="113"/>
      <c r="F3" s="114" t="s">
        <v>66</v>
      </c>
      <c r="G3" s="114"/>
      <c r="P3" s="7"/>
      <c r="Q3" s="71" t="s">
        <v>67</v>
      </c>
      <c r="R3" s="7"/>
      <c r="S3" s="7"/>
      <c r="T3" s="7"/>
      <c r="U3" s="7"/>
      <c r="V3" s="7"/>
      <c r="W3" s="7"/>
      <c r="X3" s="7"/>
      <c r="Y3" s="7" t="s">
        <v>214</v>
      </c>
      <c r="Z3" s="7"/>
      <c r="AA3" s="7"/>
      <c r="AB3" s="7"/>
      <c r="AC3" s="7"/>
      <c r="AD3" s="7"/>
    </row>
    <row r="4" spans="4:30" x14ac:dyDescent="0.45">
      <c r="D4" s="113"/>
      <c r="E4" s="113"/>
      <c r="F4" s="114"/>
      <c r="G4" s="114"/>
      <c r="O4" s="112" t="str">
        <f>CONCATENATE(E12,"as a percentage of ",F12)</f>
        <v>Greater Dandenong: 3-bedroom houseas a percentage of Metro Melbourne: 3-bedroom house</v>
      </c>
      <c r="P4" s="7"/>
      <c r="Q4" s="71" t="s">
        <v>68</v>
      </c>
      <c r="R4" s="7"/>
      <c r="S4" s="7"/>
      <c r="T4" s="7"/>
      <c r="U4" s="7"/>
      <c r="V4" s="7"/>
      <c r="W4" s="52">
        <v>5</v>
      </c>
      <c r="X4" s="7"/>
      <c r="Y4" s="7" t="s">
        <v>215</v>
      </c>
      <c r="Z4" s="7"/>
      <c r="AA4" s="7"/>
      <c r="AB4" s="7"/>
      <c r="AC4" s="7"/>
      <c r="AD4" s="7"/>
    </row>
    <row r="5" spans="4:30" ht="3" customHeight="1" x14ac:dyDescent="0.45">
      <c r="D5" s="42"/>
      <c r="E5" s="8"/>
      <c r="F5" s="8"/>
      <c r="O5" s="112"/>
      <c r="P5" s="7"/>
      <c r="Q5" s="71" t="s">
        <v>69</v>
      </c>
      <c r="R5" s="7"/>
      <c r="S5" s="7"/>
      <c r="T5" s="7"/>
      <c r="U5" s="7"/>
      <c r="V5" s="7"/>
      <c r="W5" s="7"/>
      <c r="X5" s="7"/>
      <c r="Y5" s="7"/>
      <c r="Z5" s="7"/>
      <c r="AA5" s="7"/>
      <c r="AB5" s="7"/>
      <c r="AC5" s="7"/>
      <c r="AD5" s="7"/>
    </row>
    <row r="6" spans="4:30" ht="16.5" customHeight="1" x14ac:dyDescent="0.45">
      <c r="D6" s="47">
        <v>10</v>
      </c>
      <c r="E6" s="8"/>
      <c r="F6" s="9">
        <v>32</v>
      </c>
      <c r="O6" s="112"/>
      <c r="P6" s="7"/>
      <c r="Q6" s="71" t="s">
        <v>70</v>
      </c>
      <c r="R6" s="7"/>
      <c r="S6" s="7"/>
      <c r="T6" s="7"/>
      <c r="U6" s="7"/>
    </row>
    <row r="7" spans="4:30" ht="6.75" customHeight="1" thickBot="1" x14ac:dyDescent="0.5">
      <c r="D7" s="48"/>
      <c r="E7" s="8"/>
      <c r="F7" s="8"/>
      <c r="I7"/>
      <c r="O7" s="112"/>
      <c r="P7" s="7"/>
      <c r="Q7" s="71" t="s">
        <v>71</v>
      </c>
      <c r="R7" s="7"/>
      <c r="S7" s="7"/>
      <c r="T7" s="7"/>
      <c r="U7" s="7"/>
    </row>
    <row r="8" spans="4:30" ht="19.5" customHeight="1" thickTop="1" x14ac:dyDescent="0.45">
      <c r="D8" s="47">
        <v>5</v>
      </c>
      <c r="E8" s="8"/>
      <c r="F8" s="9">
        <v>5</v>
      </c>
      <c r="H8" s="116" t="s">
        <v>73</v>
      </c>
      <c r="I8" s="117"/>
      <c r="O8" s="112"/>
      <c r="P8" s="7"/>
      <c r="Q8" s="71" t="s">
        <v>72</v>
      </c>
      <c r="R8" s="86"/>
      <c r="S8" s="7"/>
      <c r="T8" s="7"/>
      <c r="U8" s="7"/>
      <c r="V8" s="7"/>
    </row>
    <row r="9" spans="4:30" ht="9.75" customHeight="1" x14ac:dyDescent="0.45">
      <c r="D9" s="42"/>
      <c r="E9" s="8"/>
      <c r="F9" s="8"/>
      <c r="H9" s="118"/>
      <c r="I9" s="119"/>
      <c r="O9" s="112"/>
      <c r="P9" s="7"/>
      <c r="Q9" s="14">
        <v>1999</v>
      </c>
      <c r="R9" s="86">
        <f>E13/F13*100</f>
        <v>88.888888888888872</v>
      </c>
      <c r="S9" s="7"/>
      <c r="T9" s="7"/>
      <c r="U9" s="7"/>
      <c r="V9" s="7"/>
    </row>
    <row r="10" spans="4:30" x14ac:dyDescent="0.45">
      <c r="D10" s="42"/>
      <c r="E10" s="8"/>
      <c r="F10" s="8"/>
      <c r="H10" s="49">
        <v>1</v>
      </c>
      <c r="O10" s="112"/>
      <c r="P10" s="7"/>
      <c r="Q10" s="14">
        <v>2000</v>
      </c>
      <c r="R10" s="86">
        <f t="shared" ref="R10:R24" si="0">E14/F14*100</f>
        <v>86.486486486486484</v>
      </c>
      <c r="S10" s="7"/>
      <c r="T10" s="7"/>
      <c r="U10" s="7"/>
      <c r="V10" s="7"/>
    </row>
    <row r="11" spans="4:30" ht="3" customHeight="1" x14ac:dyDescent="0.45">
      <c r="O11" s="112"/>
      <c r="P11" s="7"/>
      <c r="Q11" s="14">
        <v>2001</v>
      </c>
      <c r="R11" s="86">
        <f t="shared" si="0"/>
        <v>85.641025641025635</v>
      </c>
      <c r="S11" s="7"/>
      <c r="T11" s="7"/>
      <c r="U11" s="7"/>
      <c r="V11" s="7"/>
    </row>
    <row r="12" spans="4:30" ht="36" customHeight="1" x14ac:dyDescent="0.45">
      <c r="E12" s="10" t="str">
        <f>CONCATENATE(INDEX(E100:E133,D6),": ",INDEX(Q3:Q8,D8))</f>
        <v>Greater Dandenong: 3-bedroom house</v>
      </c>
      <c r="F12" s="11" t="str">
        <f>CONCATENATE(INDEX(E100:E133,F6),": ",INDEX(Q3:Q8,F8))</f>
        <v>Metro Melbourne: 3-bedroom house</v>
      </c>
      <c r="G12" s="12"/>
      <c r="H12" s="12"/>
      <c r="I12" s="12"/>
      <c r="J12" s="12"/>
      <c r="K12" s="12"/>
      <c r="L12" s="12"/>
      <c r="O12" s="112"/>
      <c r="P12" s="7"/>
      <c r="Q12" s="14">
        <v>2002</v>
      </c>
      <c r="R12" s="86">
        <f t="shared" si="0"/>
        <v>87.5</v>
      </c>
      <c r="S12" s="7"/>
      <c r="T12" s="7"/>
      <c r="U12" s="7"/>
      <c r="V12" s="7"/>
      <c r="W12" s="7"/>
      <c r="X12" s="7"/>
      <c r="Y12" s="7"/>
      <c r="Z12" s="7"/>
      <c r="AA12" s="7"/>
      <c r="AB12" s="7"/>
    </row>
    <row r="13" spans="4:30" x14ac:dyDescent="0.45">
      <c r="D13" s="13">
        <v>1999</v>
      </c>
      <c r="E13" s="53">
        <f>IF($H$10=1,VLOOKUP($D$8*100-100+$D$6,$A$100:$AT$633,5+$D13-1998)*VLOOKUP(1,$E$97:$AS$97,$E$98-1)/F$97,VLOOKUP($D$8*100-100+$D$6,$A$100:$AT$633,5+$D13-1998))</f>
        <v>294.81049562682216</v>
      </c>
      <c r="F13" s="54">
        <f>IF($H$10=1,VLOOKUP($F$8*100-100+$F$6,$A$100:$AT$633,5+$D13-1998)*VLOOKUP(1,$E$97:$AS$97,$E$98-1)/F$97,VLOOKUP($F$8*100-100+$F$6,$A$100:$AT$633,5+$D13-1998))</f>
        <v>331.66180758017498</v>
      </c>
      <c r="O13" s="112"/>
      <c r="P13" s="7"/>
      <c r="Q13" s="14">
        <v>2003</v>
      </c>
      <c r="R13" s="86">
        <f t="shared" si="0"/>
        <v>85.714285714285722</v>
      </c>
      <c r="S13" s="7"/>
      <c r="T13" s="7"/>
      <c r="U13" s="7"/>
      <c r="V13" s="73">
        <v>1</v>
      </c>
      <c r="W13" s="73" t="s">
        <v>1</v>
      </c>
      <c r="X13" s="73">
        <f>VLOOKUP($W$4*100-100+$V13,$A$100:$AS$630,29)</f>
        <v>450</v>
      </c>
      <c r="Y13" s="73">
        <f>X13+0.0001*V13</f>
        <v>450.00009999999997</v>
      </c>
      <c r="Z13" s="73">
        <f>RANK(Y13,Y$13:Y$43)</f>
        <v>22</v>
      </c>
      <c r="AA13" s="73" t="str">
        <f>VLOOKUP(MATCH(V13,Z$13:Z$43,0),$V$13:$X$43,2)</f>
        <v>Port Phillip</v>
      </c>
      <c r="AB13" s="73">
        <f>VLOOKUP(MATCH(V13,Z$13:Z$43,0),$V$13:$X$43,3)</f>
        <v>850</v>
      </c>
    </row>
    <row r="14" spans="4:30" x14ac:dyDescent="0.45">
      <c r="D14" s="13">
        <v>2000</v>
      </c>
      <c r="E14" s="53">
        <f>IF($H$10=1,VLOOKUP($D$8*100-100+$D$6,$A$100:$AT$633,5+$D14-1998)*VLOOKUP(1,$E$97:$AS$97,$E$98-1)/G$97,VLOOKUP($D$8*100-100+$D$6,$A$100:$AT$633,5+$D14-1998))</f>
        <v>285.24682651621998</v>
      </c>
      <c r="F14" s="54">
        <f>IF($H$10=1,VLOOKUP($F$8*100-100+$F$6,$A$100:$AT$633,5+$D14-1998)*VLOOKUP(1,$E$97:$AS$97,$E$98-1)/G$97,VLOOKUP($F$8*100-100+$F$6,$A$100:$AT$633,5+$D14-1998))</f>
        <v>329.8166431593794</v>
      </c>
      <c r="O14" s="112"/>
      <c r="P14" s="7"/>
      <c r="Q14" s="14">
        <v>2004</v>
      </c>
      <c r="R14" s="86">
        <f>E18/F18*100</f>
        <v>83.720930232558146</v>
      </c>
      <c r="S14" s="7"/>
      <c r="T14" s="7"/>
      <c r="U14" s="7"/>
      <c r="V14" s="73">
        <v>2</v>
      </c>
      <c r="W14" s="73" t="s">
        <v>21</v>
      </c>
      <c r="X14" s="73">
        <f t="shared" ref="X14:X43" si="1">VLOOKUP($W$4*100-100+$V14,$A$100:$AS$630,29)</f>
        <v>750</v>
      </c>
      <c r="Y14" s="73">
        <f t="shared" ref="Y14:Y43" si="2">X14+0.0001*V14</f>
        <v>750.00019999999995</v>
      </c>
      <c r="Z14" s="73">
        <f t="shared" ref="Z14:Z43" si="3">RANK(Y14,Y$13:Y$43)</f>
        <v>4</v>
      </c>
      <c r="AA14" s="73" t="str">
        <f t="shared" ref="AA14:AA43" si="4">VLOOKUP(MATCH(V14,Z$13:Z$43,0),$V$13:$X$43,2)</f>
        <v>Yarra</v>
      </c>
      <c r="AB14" s="73">
        <f t="shared" ref="AB14:AB43" si="5">VLOOKUP(MATCH(V14,Z$13:Z$43,0),$V$13:$X$43,3)</f>
        <v>800</v>
      </c>
    </row>
    <row r="15" spans="4:30" x14ac:dyDescent="0.45">
      <c r="D15" s="13">
        <v>2001</v>
      </c>
      <c r="E15" s="53">
        <f>IF($H$10=1,VLOOKUP($D$8*100-100+$D$6,$A$100:$AT$633,5+$D15-1998)*VLOOKUP(1,$E$97:$AS$97,$E$98-1)/H$97,VLOOKUP($D$8*100-100+$D$6,$A$100:$AT$633,5+$D15-1998))</f>
        <v>281.07589880159787</v>
      </c>
      <c r="F15" s="54">
        <f>IF($H$10=1,VLOOKUP($F$8*100-100+$F$6,$A$100:$AT$633,5+$D15-1998)*VLOOKUP(1,$E$97:$AS$97,$E$98-1)/H$97,VLOOKUP($F$8*100-100+$F$6,$A$100:$AT$633,5+$D15-1998))</f>
        <v>328.20239680426101</v>
      </c>
      <c r="O15" s="112"/>
      <c r="P15" s="7"/>
      <c r="Q15" s="14">
        <v>2005</v>
      </c>
      <c r="R15" s="86">
        <f t="shared" si="0"/>
        <v>86.36363636363636</v>
      </c>
      <c r="S15" s="7"/>
      <c r="T15" s="7"/>
      <c r="U15" s="7"/>
      <c r="V15" s="73">
        <v>3</v>
      </c>
      <c r="W15" s="73" t="s">
        <v>14</v>
      </c>
      <c r="X15" s="73">
        <f t="shared" si="1"/>
        <v>650</v>
      </c>
      <c r="Y15" s="73">
        <f t="shared" si="2"/>
        <v>650.00030000000004</v>
      </c>
      <c r="Z15" s="73">
        <f t="shared" si="3"/>
        <v>7</v>
      </c>
      <c r="AA15" s="73" t="str">
        <f t="shared" si="4"/>
        <v>Stonnington</v>
      </c>
      <c r="AB15" s="73">
        <f t="shared" si="5"/>
        <v>795</v>
      </c>
    </row>
    <row r="16" spans="4:30" x14ac:dyDescent="0.45">
      <c r="D16" s="13">
        <v>2002</v>
      </c>
      <c r="E16" s="53">
        <f>IF($H$10=1,VLOOKUP($D$8*100-100+$D$6,$A$100:$AT$633,5+$D16-1998)*VLOOKUP(1,$E$97:$AS$97,$E$98-1)/I$97,VLOOKUP($D$8*100-100+$D$6,$A$100:$AT$633,5+$D16-1998))</f>
        <v>286.15782664941787</v>
      </c>
      <c r="F16" s="54">
        <f>IF($H$10=1,VLOOKUP($F$8*100-100+$F$6,$A$100:$AT$633,5+$D16-1998)*VLOOKUP(1,$E$97:$AS$97,$E$98-1)/I$97,VLOOKUP($F$8*100-100+$F$6,$A$100:$AT$633,5+$D16-1998))</f>
        <v>327.0375161707633</v>
      </c>
      <c r="O16" s="112"/>
      <c r="P16" s="7"/>
      <c r="Q16" s="14">
        <v>2006</v>
      </c>
      <c r="R16" s="86">
        <f t="shared" si="0"/>
        <v>89.130434782608702</v>
      </c>
      <c r="S16" s="7"/>
      <c r="T16" s="7"/>
      <c r="U16" s="7"/>
      <c r="V16" s="73">
        <v>4</v>
      </c>
      <c r="W16" s="73" t="s">
        <v>2</v>
      </c>
      <c r="X16" s="73">
        <f t="shared" si="1"/>
        <v>380</v>
      </c>
      <c r="Y16" s="73">
        <f t="shared" si="2"/>
        <v>380.00040000000001</v>
      </c>
      <c r="Z16" s="73">
        <f t="shared" si="3"/>
        <v>29</v>
      </c>
      <c r="AA16" s="73" t="str">
        <f t="shared" si="4"/>
        <v>Bayside</v>
      </c>
      <c r="AB16" s="73">
        <f t="shared" si="5"/>
        <v>750</v>
      </c>
    </row>
    <row r="17" spans="1:28" x14ac:dyDescent="0.45">
      <c r="D17" s="13">
        <v>2003</v>
      </c>
      <c r="E17" s="53">
        <f>IF($H$10=1,VLOOKUP($D$8*100-100+$D$6,$A$100:$AT$633,5+$D17-1998)*VLOOKUP(1,$E$97:$AS$97,$E$98-1)/J$97,VLOOKUP($D$8*100-100+$D$6,$A$100:$AT$633,5+$D17-1998))</f>
        <v>285.82914572864325</v>
      </c>
      <c r="F17" s="54">
        <f>IF($H$10=1,VLOOKUP($F$8*100-100+$F$6,$A$100:$AT$633,5+$D17-1998)*VLOOKUP(1,$E$97:$AS$97,$E$98-1)/J$97,VLOOKUP($F$8*100-100+$F$6,$A$100:$AT$633,5+$D17-1998))</f>
        <v>333.4673366834171</v>
      </c>
      <c r="P17" s="7"/>
      <c r="Q17" s="14">
        <v>2007</v>
      </c>
      <c r="R17" s="86">
        <f t="shared" si="0"/>
        <v>96</v>
      </c>
      <c r="S17" s="7"/>
      <c r="T17" s="7"/>
      <c r="U17" s="7"/>
      <c r="V17" s="73">
        <v>5</v>
      </c>
      <c r="W17" s="73" t="s">
        <v>22</v>
      </c>
      <c r="X17" s="73">
        <f t="shared" si="1"/>
        <v>400</v>
      </c>
      <c r="Y17" s="73">
        <f t="shared" si="2"/>
        <v>400.00049999999999</v>
      </c>
      <c r="Z17" s="73">
        <f t="shared" si="3"/>
        <v>28</v>
      </c>
      <c r="AA17" s="73" t="str">
        <f t="shared" si="4"/>
        <v>Melbourne</v>
      </c>
      <c r="AB17" s="73">
        <f t="shared" si="5"/>
        <v>720</v>
      </c>
    </row>
    <row r="18" spans="1:28" x14ac:dyDescent="0.45">
      <c r="D18" s="13">
        <v>2004</v>
      </c>
      <c r="E18" s="53">
        <f>IF($H$10=1,VLOOKUP($D$8*100-100+$D$6,$A$100:$AT$633,5+$D18-1998)*VLOOKUP(1,$E$97:$AS$97,$E$98-1)/K$97,VLOOKUP($D$8*100-100+$D$6,$A$100:$AT$633,5+$D18-1998))</f>
        <v>279.85239852398524</v>
      </c>
      <c r="F18" s="54">
        <f>IF($H$10=1,VLOOKUP($F$8*100-100+$F$6,$A$100:$AT$633,5+$D18-1998)*VLOOKUP(1,$E$97:$AS$97,$E$98-1)/K$97,VLOOKUP($F$8*100-100+$F$6,$A$100:$AT$633,5+$D18-1998))</f>
        <v>334.26814268142681</v>
      </c>
      <c r="P18" s="7"/>
      <c r="Q18" s="14">
        <v>2008</v>
      </c>
      <c r="R18" s="86">
        <f t="shared" si="0"/>
        <v>93.10344827586205</v>
      </c>
      <c r="S18" s="7"/>
      <c r="T18" s="7"/>
      <c r="U18" s="7"/>
      <c r="V18" s="73">
        <v>6</v>
      </c>
      <c r="W18" s="73" t="s">
        <v>23</v>
      </c>
      <c r="X18" s="73">
        <f t="shared" si="1"/>
        <v>410</v>
      </c>
      <c r="Y18" s="73">
        <f t="shared" si="2"/>
        <v>410.00060000000002</v>
      </c>
      <c r="Z18" s="73">
        <f t="shared" si="3"/>
        <v>24</v>
      </c>
      <c r="AA18" s="73" t="str">
        <f t="shared" si="4"/>
        <v>Glen Eira</v>
      </c>
      <c r="AB18" s="73">
        <f t="shared" si="5"/>
        <v>650</v>
      </c>
    </row>
    <row r="19" spans="1:28" x14ac:dyDescent="0.45">
      <c r="D19" s="13">
        <v>2005</v>
      </c>
      <c r="E19" s="53">
        <f>IF($H$10=1,VLOOKUP($D$8*100-100+$D$6,$A$100:$AT$633,5+$D19-1998)*VLOOKUP(1,$E$97:$AS$97,$E$98-1)/L$97,VLOOKUP($D$8*100-100+$D$6,$A$100:$AT$633,5+$D19-1998))</f>
        <v>289.34939759036143</v>
      </c>
      <c r="F19" s="54">
        <f>IF($H$10=1,VLOOKUP($F$8*100-100+$F$6,$A$100:$AT$633,5+$D19-1998)*VLOOKUP(1,$E$97:$AS$97,$E$98-1)/L$97,VLOOKUP($F$8*100-100+$F$6,$A$100:$AT$633,5+$D19-1998))</f>
        <v>335.03614457831327</v>
      </c>
      <c r="P19" s="7"/>
      <c r="Q19" s="14">
        <v>2009</v>
      </c>
      <c r="R19" s="86">
        <f t="shared" si="0"/>
        <v>96.666666666666671</v>
      </c>
      <c r="S19" s="7"/>
      <c r="T19" s="7"/>
      <c r="U19" s="7"/>
      <c r="V19" s="73">
        <v>7</v>
      </c>
      <c r="W19" s="73" t="s">
        <v>3</v>
      </c>
      <c r="X19" s="73">
        <f t="shared" si="1"/>
        <v>500</v>
      </c>
      <c r="Y19" s="73">
        <f t="shared" si="2"/>
        <v>500.00069999999999</v>
      </c>
      <c r="Z19" s="73">
        <f t="shared" si="3"/>
        <v>13</v>
      </c>
      <c r="AA19" s="73" t="str">
        <f t="shared" si="4"/>
        <v>Boroondara</v>
      </c>
      <c r="AB19" s="73">
        <f t="shared" si="5"/>
        <v>650</v>
      </c>
    </row>
    <row r="20" spans="1:28" x14ac:dyDescent="0.45">
      <c r="D20" s="13">
        <v>2006</v>
      </c>
      <c r="E20" s="53">
        <f>IF($H$10=1,VLOOKUP($D$8*100-100+$D$6,$A$100:$AT$633,5+$D20-1998)*VLOOKUP(1,$E$97:$AS$97,$E$98-1)/M$97,VLOOKUP($D$8*100-100+$D$6,$A$100:$AT$633,5+$D20-1998))</f>
        <v>300.60324825986078</v>
      </c>
      <c r="F20" s="54">
        <f>IF($H$10=1,VLOOKUP($F$8*100-100+$F$6,$A$100:$AT$633,5+$D20-1998)*VLOOKUP(1,$E$97:$AS$97,$E$98-1)/M$97,VLOOKUP($F$8*100-100+$F$6,$A$100:$AT$633,5+$D20-1998))</f>
        <v>337.26218097447793</v>
      </c>
      <c r="P20" s="7"/>
      <c r="Q20" s="14">
        <v>2010</v>
      </c>
      <c r="R20" s="86">
        <f t="shared" si="0"/>
        <v>95.384615384615373</v>
      </c>
      <c r="S20" s="71" t="s">
        <v>67</v>
      </c>
      <c r="T20" s="7">
        <v>1</v>
      </c>
      <c r="U20" s="72">
        <f t="shared" ref="U20:U25" si="6">VLOOKUP($T20*100-100+$D$6,$A$100:$AT$633,5+$D$36-1998)</f>
        <v>260</v>
      </c>
      <c r="V20" s="73">
        <v>8</v>
      </c>
      <c r="W20" s="73" t="s">
        <v>24</v>
      </c>
      <c r="X20" s="73">
        <f t="shared" si="1"/>
        <v>450</v>
      </c>
      <c r="Y20" s="73">
        <f t="shared" si="2"/>
        <v>450.00080000000003</v>
      </c>
      <c r="Z20" s="73">
        <f t="shared" si="3"/>
        <v>21</v>
      </c>
      <c r="AA20" s="73" t="str">
        <f t="shared" si="4"/>
        <v>Kingston</v>
      </c>
      <c r="AB20" s="73">
        <f t="shared" si="5"/>
        <v>530</v>
      </c>
    </row>
    <row r="21" spans="1:28" x14ac:dyDescent="0.45">
      <c r="D21" s="13">
        <v>2007</v>
      </c>
      <c r="E21" s="53">
        <f>IF($H$10=1,VLOOKUP($D$8*100-100+$D$6,$A$100:$AT$633,5+$D21-1998)*VLOOKUP(1,$E$97:$AS$97,$E$98-1)/N$97,VLOOKUP($D$8*100-100+$D$6,$A$100:$AT$633,5+$D21-1998))</f>
        <v>345.11945392491464</v>
      </c>
      <c r="F21" s="54">
        <f>IF($H$10=1,VLOOKUP($F$8*100-100+$F$6,$A$100:$AT$633,5+$D21-1998)*VLOOKUP(1,$E$97:$AS$97,$E$98-1)/N$97,VLOOKUP($F$8*100-100+$F$6,$A$100:$AT$633,5+$D21-1998))</f>
        <v>359.49943117178611</v>
      </c>
      <c r="O21" s="112" t="str">
        <f>CONCATENATE("Median Rental, by Housing Type: ",INDEX(E100:E133,D6))</f>
        <v>Median Rental, by Housing Type: Greater Dandenong</v>
      </c>
      <c r="P21" s="7"/>
      <c r="Q21" s="14">
        <v>2011</v>
      </c>
      <c r="R21" s="86">
        <f t="shared" si="0"/>
        <v>94.117647058823536</v>
      </c>
      <c r="S21" s="71" t="s">
        <v>68</v>
      </c>
      <c r="T21" s="7">
        <v>2</v>
      </c>
      <c r="U21" s="72">
        <f t="shared" si="6"/>
        <v>340</v>
      </c>
      <c r="V21" s="73">
        <v>9</v>
      </c>
      <c r="W21" s="73" t="s">
        <v>25</v>
      </c>
      <c r="X21" s="73">
        <f t="shared" si="1"/>
        <v>650</v>
      </c>
      <c r="Y21" s="73">
        <f t="shared" si="2"/>
        <v>650.0009</v>
      </c>
      <c r="Z21" s="73">
        <f t="shared" si="3"/>
        <v>6</v>
      </c>
      <c r="AA21" s="73" t="str">
        <f t="shared" si="4"/>
        <v>Mornington Pen.</v>
      </c>
      <c r="AB21" s="73">
        <f t="shared" si="5"/>
        <v>522</v>
      </c>
    </row>
    <row r="22" spans="1:28" x14ac:dyDescent="0.45">
      <c r="D22" s="13">
        <v>2008</v>
      </c>
      <c r="E22" s="53">
        <f>IF($H$10=1,VLOOKUP($D$8*100-100+$D$6,$A$100:$AT$633,5+$D22-1998)*VLOOKUP(1,$E$97:$AS$97,$E$98-1)/O$97,VLOOKUP($D$8*100-100+$D$6,$A$100:$AT$633,5+$D22-1998))</f>
        <v>371.76470588235293</v>
      </c>
      <c r="F22" s="54">
        <f>IF($H$10=1,VLOOKUP($F$8*100-100+$F$6,$A$100:$AT$633,5+$D22-1998)*VLOOKUP(1,$E$97:$AS$97,$E$98-1)/O$97,VLOOKUP($F$8*100-100+$F$6,$A$100:$AT$633,5+$D22-1998))</f>
        <v>399.30283224400875</v>
      </c>
      <c r="O22" s="112"/>
      <c r="P22" s="7"/>
      <c r="Q22" s="14">
        <v>2012</v>
      </c>
      <c r="R22" s="86">
        <f t="shared" si="0"/>
        <v>95.522388059701484</v>
      </c>
      <c r="S22" s="71" t="s">
        <v>69</v>
      </c>
      <c r="T22" s="7">
        <v>3</v>
      </c>
      <c r="U22" s="72">
        <f t="shared" si="6"/>
        <v>415</v>
      </c>
      <c r="V22" s="73">
        <v>10</v>
      </c>
      <c r="W22" s="73" t="s">
        <v>26</v>
      </c>
      <c r="X22" s="73">
        <f t="shared" si="1"/>
        <v>400</v>
      </c>
      <c r="Y22" s="73">
        <f t="shared" si="2"/>
        <v>400.00099999999998</v>
      </c>
      <c r="Z22" s="73">
        <f t="shared" si="3"/>
        <v>27</v>
      </c>
      <c r="AA22" s="73" t="str">
        <f t="shared" si="4"/>
        <v>Moonee Valley</v>
      </c>
      <c r="AB22" s="73">
        <f t="shared" si="5"/>
        <v>520</v>
      </c>
    </row>
    <row r="23" spans="1:28" x14ac:dyDescent="0.45">
      <c r="D23" s="13">
        <v>2009</v>
      </c>
      <c r="E23" s="53">
        <f>IF($H$10=1,VLOOKUP($D$8*100-100+$D$6,$A$100:$AT$633,5+$D23-1998)*VLOOKUP(1,$E$97:$AS$97,$E$98-1)/P$97,VLOOKUP($D$8*100-100+$D$6,$A$100:$AT$633,5+$D23-1998))</f>
        <v>394.57481162540364</v>
      </c>
      <c r="F23" s="54">
        <f>IF($H$10=1,VLOOKUP($F$8*100-100+$F$6,$A$100:$AT$633,5+$D23-1998)*VLOOKUP(1,$E$97:$AS$97,$E$98-1)/P$97,VLOOKUP($F$8*100-100+$F$6,$A$100:$AT$633,5+$D23-1998))</f>
        <v>408.18083961248652</v>
      </c>
      <c r="O23" s="112"/>
      <c r="P23" s="7"/>
      <c r="Q23" s="14">
        <v>2013</v>
      </c>
      <c r="R23" s="86">
        <f t="shared" si="0"/>
        <v>94.117647058823522</v>
      </c>
      <c r="S23" s="71" t="s">
        <v>70</v>
      </c>
      <c r="T23" s="7">
        <v>4</v>
      </c>
      <c r="U23" s="72">
        <f t="shared" si="6"/>
        <v>370</v>
      </c>
      <c r="V23" s="73">
        <v>11</v>
      </c>
      <c r="W23" s="73" t="s">
        <v>4</v>
      </c>
      <c r="X23" s="73">
        <f t="shared" si="1"/>
        <v>470</v>
      </c>
      <c r="Y23" s="73">
        <f t="shared" si="2"/>
        <v>470.00110000000001</v>
      </c>
      <c r="Z23" s="73">
        <f t="shared" si="3"/>
        <v>19</v>
      </c>
      <c r="AA23" s="73" t="str">
        <f t="shared" si="4"/>
        <v>Moreland</v>
      </c>
      <c r="AB23" s="73">
        <f t="shared" si="5"/>
        <v>500</v>
      </c>
    </row>
    <row r="24" spans="1:28" x14ac:dyDescent="0.45">
      <c r="D24" s="13">
        <v>2010</v>
      </c>
      <c r="E24" s="53">
        <f>IF($H$10=1,VLOOKUP($D$8*100-100+$D$6,$A$100:$AT$633,5+$D24-1998)*VLOOKUP(1,$E$97:$AS$97,$E$98-1)/Q$97,VLOOKUP($D$8*100-100+$D$6,$A$100:$AT$633,5+$D24-1998))</f>
        <v>409.01878914405012</v>
      </c>
      <c r="F24" s="54">
        <f>IF($H$10=1,VLOOKUP($F$8*100-100+$F$6,$A$100:$AT$633,5+$D24-1998)*VLOOKUP(1,$E$97:$AS$97,$E$98-1)/Q$97,VLOOKUP($F$8*100-100+$F$6,$A$100:$AT$633,5+$D24-1998))</f>
        <v>428.81002087682674</v>
      </c>
      <c r="O24" s="112"/>
      <c r="P24" s="7"/>
      <c r="Q24" s="14">
        <v>2014</v>
      </c>
      <c r="R24" s="86">
        <f t="shared" si="0"/>
        <v>92.957746478873247</v>
      </c>
      <c r="S24" s="71" t="s">
        <v>71</v>
      </c>
      <c r="T24" s="7">
        <v>5</v>
      </c>
      <c r="U24" s="72">
        <f t="shared" si="6"/>
        <v>400</v>
      </c>
      <c r="V24" s="73">
        <v>12</v>
      </c>
      <c r="W24" s="73" t="s">
        <v>0</v>
      </c>
      <c r="X24" s="73">
        <f t="shared" si="1"/>
        <v>400</v>
      </c>
      <c r="Y24" s="73">
        <f t="shared" si="2"/>
        <v>400.00119999999998</v>
      </c>
      <c r="Z24" s="73">
        <f t="shared" si="3"/>
        <v>26</v>
      </c>
      <c r="AA24" s="73" t="str">
        <f t="shared" si="4"/>
        <v>Maribyrnong</v>
      </c>
      <c r="AB24" s="73">
        <f t="shared" si="5"/>
        <v>500</v>
      </c>
    </row>
    <row r="25" spans="1:28" x14ac:dyDescent="0.45">
      <c r="D25" s="13">
        <v>2011</v>
      </c>
      <c r="E25" s="53">
        <f>IF($H$10=1,VLOOKUP($D$8*100-100+$D$6,$A$100:$AT$633,5+$D25-1998)*VLOOKUP(1,$E$97:$AS$97,$E$98-1)/R$97,VLOOKUP($D$8*100-100+$D$6,$A$100:$AT$633,5+$D25-1998))</f>
        <v>407.74193548387098</v>
      </c>
      <c r="F25" s="54">
        <f>IF($H$10=1,VLOOKUP($F$8*100-100+$F$6,$A$100:$AT$633,5+$D25-1998)*VLOOKUP(1,$E$97:$AS$97,$E$98-1)/R$97,VLOOKUP($F$8*100-100+$F$6,$A$100:$AT$633,5+$D25-1998))</f>
        <v>433.22580645161287</v>
      </c>
      <c r="O25" s="112"/>
      <c r="P25" s="7"/>
      <c r="Q25" s="14">
        <v>2015</v>
      </c>
      <c r="R25" s="86">
        <f t="shared" ref="R25:R30" si="7">E29/F29*100</f>
        <v>94.444444444444443</v>
      </c>
      <c r="S25" s="71" t="s">
        <v>72</v>
      </c>
      <c r="T25" s="7">
        <v>6</v>
      </c>
      <c r="U25" s="72">
        <f t="shared" si="6"/>
        <v>510</v>
      </c>
      <c r="V25" s="73">
        <v>13</v>
      </c>
      <c r="W25" s="73" t="s">
        <v>27</v>
      </c>
      <c r="X25" s="73">
        <f t="shared" si="1"/>
        <v>530</v>
      </c>
      <c r="Y25" s="73">
        <f t="shared" si="2"/>
        <v>530.00130000000001</v>
      </c>
      <c r="Z25" s="73">
        <f t="shared" si="3"/>
        <v>8</v>
      </c>
      <c r="AA25" s="73" t="str">
        <f t="shared" si="4"/>
        <v>Darebin</v>
      </c>
      <c r="AB25" s="73">
        <f t="shared" si="5"/>
        <v>500</v>
      </c>
    </row>
    <row r="26" spans="1:28" x14ac:dyDescent="0.45">
      <c r="D26" s="13">
        <v>2012</v>
      </c>
      <c r="E26" s="53">
        <f>IF($H$10=1,VLOOKUP($D$8*100-100+$D$6,$A$100:$AT$633,5+$D26-1998)*VLOOKUP(1,$E$97:$AS$97,$E$98-1)/S$97,VLOOKUP($D$8*100-100+$D$6,$A$100:$AT$633,5+$D26-1998))</f>
        <v>402.86852589641433</v>
      </c>
      <c r="F26" s="54">
        <f>IF($H$10=1,VLOOKUP($F$8*100-100+$F$6,$A$100:$AT$633,5+$D26-1998)*VLOOKUP(1,$E$97:$AS$97,$E$98-1)/S$97,VLOOKUP($F$8*100-100+$F$6,$A$100:$AT$633,5+$D26-1998))</f>
        <v>421.75298804780874</v>
      </c>
      <c r="O26" s="112"/>
      <c r="P26" s="7"/>
      <c r="Q26" s="14">
        <v>2016</v>
      </c>
      <c r="R26" s="86">
        <f t="shared" si="7"/>
        <v>97.297297297297305</v>
      </c>
      <c r="S26" s="7"/>
      <c r="T26" s="7"/>
      <c r="U26" s="7"/>
      <c r="V26" s="73">
        <v>14</v>
      </c>
      <c r="W26" s="73" t="s">
        <v>15</v>
      </c>
      <c r="X26" s="73">
        <f t="shared" si="1"/>
        <v>450</v>
      </c>
      <c r="Y26" s="73">
        <f t="shared" si="2"/>
        <v>450.00139999999999</v>
      </c>
      <c r="Z26" s="73">
        <f t="shared" si="3"/>
        <v>20</v>
      </c>
      <c r="AA26" s="73" t="str">
        <f t="shared" si="4"/>
        <v>Monash</v>
      </c>
      <c r="AB26" s="73">
        <f t="shared" si="5"/>
        <v>495</v>
      </c>
    </row>
    <row r="27" spans="1:28" x14ac:dyDescent="0.45">
      <c r="D27" s="13">
        <v>2013</v>
      </c>
      <c r="E27" s="53">
        <f>IF($H$10=1,VLOOKUP($D$8*100-100+$D$6,$A$100:$AT$633,5+$D27-1998)*VLOOKUP(1,$E$97:$AS$97,$E$98-1)/T$97,VLOOKUP($D$8*100-100+$D$6,$A$100:$AT$633,5+$D27-1998))</f>
        <v>394.23001949317739</v>
      </c>
      <c r="F27" s="54">
        <f>IF($H$10=1,VLOOKUP($F$8*100-100+$F$6,$A$100:$AT$633,5+$D27-1998)*VLOOKUP(1,$E$97:$AS$97,$E$98-1)/T$97,VLOOKUP($F$8*100-100+$F$6,$A$100:$AT$633,5+$D27-1998))</f>
        <v>418.869395711501</v>
      </c>
      <c r="O27" s="112"/>
      <c r="P27" s="7"/>
      <c r="Q27" s="14">
        <v>2017</v>
      </c>
      <c r="R27" s="86">
        <f t="shared" si="7"/>
        <v>97.368421052631575</v>
      </c>
      <c r="S27" s="7"/>
      <c r="T27" s="7"/>
      <c r="U27" s="7"/>
      <c r="V27" s="73">
        <v>15</v>
      </c>
      <c r="W27" s="73" t="s">
        <v>16</v>
      </c>
      <c r="X27" s="73">
        <f t="shared" si="1"/>
        <v>495</v>
      </c>
      <c r="Y27" s="73">
        <f t="shared" si="2"/>
        <v>495.00150000000002</v>
      </c>
      <c r="Z27" s="73">
        <f t="shared" si="3"/>
        <v>15</v>
      </c>
      <c r="AA27" s="73" t="str">
        <f t="shared" si="4"/>
        <v>Manningham</v>
      </c>
      <c r="AB27" s="73">
        <f t="shared" si="5"/>
        <v>495</v>
      </c>
    </row>
    <row r="28" spans="1:28" x14ac:dyDescent="0.45">
      <c r="D28" s="13">
        <v>2014</v>
      </c>
      <c r="E28" s="53">
        <f>IF($H$10=1,VLOOKUP($D$8*100-100+$D$6,$A$100:$AT$633,5+$D28-1998)*VLOOKUP(1,$E$97:$AS$97,$E$98-1)/U$97,VLOOKUP($D$8*100-100+$D$6,$A$100:$AT$633,5+$D28-1998))</f>
        <v>393.88101983002832</v>
      </c>
      <c r="F28" s="54">
        <f>IF($H$10=1,VLOOKUP($F$8*100-100+$F$6,$A$100:$AT$633,5+$D28-1998)*VLOOKUP(1,$E$97:$AS$97,$E$98-1)/U$97,VLOOKUP($F$8*100-100+$F$6,$A$100:$AT$633,5+$D28-1998))</f>
        <v>423.72049102927286</v>
      </c>
      <c r="O28" s="112"/>
      <c r="P28" s="7"/>
      <c r="Q28" s="14">
        <v>2018</v>
      </c>
      <c r="R28" s="86">
        <f t="shared" si="7"/>
        <v>96.202531645569607</v>
      </c>
      <c r="S28" s="7"/>
      <c r="T28" s="7"/>
      <c r="U28" s="7"/>
      <c r="V28" s="73">
        <v>16</v>
      </c>
      <c r="W28" s="73" t="s">
        <v>5</v>
      </c>
      <c r="X28" s="73">
        <f t="shared" si="1"/>
        <v>500</v>
      </c>
      <c r="Y28" s="73">
        <f t="shared" si="2"/>
        <v>500.0016</v>
      </c>
      <c r="Z28" s="73">
        <f t="shared" si="3"/>
        <v>12</v>
      </c>
      <c r="AA28" s="73" t="str">
        <f t="shared" si="4"/>
        <v>Whitehorse</v>
      </c>
      <c r="AB28" s="73">
        <f t="shared" si="5"/>
        <v>480</v>
      </c>
    </row>
    <row r="29" spans="1:28" x14ac:dyDescent="0.45">
      <c r="A29" s="110"/>
      <c r="B29" s="110"/>
      <c r="C29" s="110"/>
      <c r="D29" s="13">
        <v>2015</v>
      </c>
      <c r="E29" s="53">
        <f>IF($H$10=1,VLOOKUP($D$8*100-100+$D$6,$A$100:$AT$633,5+$D29-1998)*VLOOKUP(1,$E$97:$AS$97,$E$98-1)/V$97,VLOOKUP($D$8*100-100+$D$6,$A$100:$AT$633,5+$D29-1998))</f>
        <v>401.26984126984127</v>
      </c>
      <c r="F29" s="54">
        <f>IF($H$10=1,VLOOKUP($F$8*100-100+$F$6,$A$100:$AT$633,5+$D29-1998)*VLOOKUP(1,$E$97:$AS$97,$E$98-1)/V$97,VLOOKUP($F$8*100-100+$F$6,$A$100:$AT$633,5+$D29-1998))</f>
        <v>424.87394957983196</v>
      </c>
      <c r="O29" s="112"/>
      <c r="P29" s="7"/>
      <c r="Q29" s="14">
        <v>2019</v>
      </c>
      <c r="R29" s="86">
        <f t="shared" si="7"/>
        <v>96.25</v>
      </c>
      <c r="S29" s="7"/>
      <c r="T29" s="7"/>
      <c r="U29" s="7"/>
      <c r="V29" s="73">
        <v>17</v>
      </c>
      <c r="W29" s="73" t="s">
        <v>17</v>
      </c>
      <c r="X29" s="73">
        <f t="shared" si="1"/>
        <v>475</v>
      </c>
      <c r="Y29" s="73">
        <f t="shared" si="2"/>
        <v>475.00170000000003</v>
      </c>
      <c r="Z29" s="73">
        <f t="shared" si="3"/>
        <v>17</v>
      </c>
      <c r="AA29" s="73" t="str">
        <f t="shared" si="4"/>
        <v>Maroondah</v>
      </c>
      <c r="AB29" s="73">
        <f t="shared" si="5"/>
        <v>475</v>
      </c>
    </row>
    <row r="30" spans="1:28" x14ac:dyDescent="0.45">
      <c r="D30" s="13">
        <v>2016</v>
      </c>
      <c r="E30" s="53">
        <f>IF($H$10=1,VLOOKUP($D$8*100-100+$D$6,$A$100:$AT$633,5+$D30-1998)*VLOOKUP(1,$E$97:$AS$97,$E$98-1)/W$97,VLOOKUP($D$8*100-100+$D$6,$A$100:$AT$633,5+$D30-1998))</f>
        <v>419.00552486187848</v>
      </c>
      <c r="F30" s="54">
        <f>IF($H$10=1,VLOOKUP($F$8*100-100+$F$6,$A$100:$AT$633,5+$D30-1998)*VLOOKUP(1,$E$97:$AS$97,$E$98-1)/W$97,VLOOKUP($F$8*100-100+$F$6,$A$100:$AT$633,5+$D30-1998))</f>
        <v>430.64456721915286</v>
      </c>
      <c r="O30" s="112"/>
      <c r="P30" s="7"/>
      <c r="Q30" s="14">
        <v>2020</v>
      </c>
      <c r="R30" s="86">
        <f t="shared" si="7"/>
        <v>97.5</v>
      </c>
      <c r="S30" s="7"/>
      <c r="T30" s="7"/>
      <c r="U30" s="7"/>
      <c r="V30" s="73">
        <v>18</v>
      </c>
      <c r="W30" s="73" t="s">
        <v>6</v>
      </c>
      <c r="X30" s="73">
        <f t="shared" si="1"/>
        <v>720</v>
      </c>
      <c r="Y30" s="73">
        <f t="shared" si="2"/>
        <v>720.0018</v>
      </c>
      <c r="Z30" s="73">
        <f t="shared" si="3"/>
        <v>5</v>
      </c>
      <c r="AA30" s="73" t="str">
        <f t="shared" si="4"/>
        <v>Yarra Ranges</v>
      </c>
      <c r="AB30" s="73">
        <f t="shared" si="5"/>
        <v>470</v>
      </c>
    </row>
    <row r="31" spans="1:28" x14ac:dyDescent="0.45">
      <c r="D31" s="13">
        <v>2017</v>
      </c>
      <c r="E31" s="53">
        <f>IF($H$10=1,VLOOKUP($D$8*100-100+$D$6,$A$100:$AT$633,5+$D31-1998)*VLOOKUP(1,$E$97:$AS$97,$E$98-1)/X$97,VLOOKUP($D$8*100-100+$D$6,$A$100:$AT$633,5+$D31-1998))</f>
        <v>421.33333333333331</v>
      </c>
      <c r="F31" s="54">
        <f>IF($H$10=1,VLOOKUP($F$8*100-100+$F$6,$A$100:$AT$633,5+$D31-1998)*VLOOKUP(1,$E$97:$AS$97,$E$98-1)/X$97,VLOOKUP($F$8*100-100+$F$6,$A$100:$AT$633,5+$D31-1998))</f>
        <v>432.72072072072075</v>
      </c>
      <c r="O31" s="112"/>
      <c r="P31" s="7"/>
      <c r="Q31" s="14">
        <v>2021</v>
      </c>
      <c r="R31" s="86">
        <f>E35/F35*100</f>
        <v>95.121951219512198</v>
      </c>
      <c r="S31" s="7"/>
      <c r="T31" s="7"/>
      <c r="U31" s="7"/>
      <c r="V31" s="73">
        <v>19</v>
      </c>
      <c r="W31" s="73" t="s">
        <v>7</v>
      </c>
      <c r="X31" s="73">
        <f t="shared" si="1"/>
        <v>370</v>
      </c>
      <c r="Y31" s="73">
        <f t="shared" si="2"/>
        <v>370.00189999999998</v>
      </c>
      <c r="Z31" s="73">
        <f t="shared" si="3"/>
        <v>30</v>
      </c>
      <c r="AA31" s="73" t="str">
        <f t="shared" si="4"/>
        <v>Hobsons Bay</v>
      </c>
      <c r="AB31" s="73">
        <f t="shared" si="5"/>
        <v>470</v>
      </c>
    </row>
    <row r="32" spans="1:28" x14ac:dyDescent="0.45">
      <c r="D32" s="13">
        <v>2018</v>
      </c>
      <c r="E32" s="53">
        <f>IF($H$10=1,VLOOKUP($D$8*100-100+$D$6,$A$100:$AT$633,5+$D32-1998)*VLOOKUP(1,$E$97:$AS$97,$E$98-1)/Y$97,VLOOKUP($D$8*100-100+$D$6,$A$100:$AT$633,5+$D32-1998))</f>
        <v>422.0738137082601</v>
      </c>
      <c r="F32" s="54">
        <f>IF($H$10=1,VLOOKUP($F$8*100-100+$F$6,$A$100:$AT$633,5+$D32-1998)*VLOOKUP(1,$E$97:$AS$97,$E$98-1)/Y$97,VLOOKUP($F$8*100-100+$F$6,$A$100:$AT$633,5+$D32-1998))</f>
        <v>438.73462214411251</v>
      </c>
      <c r="O32" s="112"/>
      <c r="P32" s="7"/>
      <c r="Q32" s="14">
        <v>2022</v>
      </c>
      <c r="R32" s="86">
        <f>E36/F36*100</f>
        <v>93.023255813953483</v>
      </c>
      <c r="S32" s="7"/>
      <c r="T32" s="7"/>
      <c r="U32" s="7"/>
      <c r="V32" s="73">
        <v>20</v>
      </c>
      <c r="W32" s="73" t="s">
        <v>18</v>
      </c>
      <c r="X32" s="73">
        <f t="shared" si="1"/>
        <v>495</v>
      </c>
      <c r="Y32" s="73">
        <f t="shared" si="2"/>
        <v>495.00200000000001</v>
      </c>
      <c r="Z32" s="73">
        <f t="shared" si="3"/>
        <v>14</v>
      </c>
      <c r="AA32" s="73" t="str">
        <f t="shared" si="4"/>
        <v>Knox</v>
      </c>
      <c r="AB32" s="73">
        <f t="shared" si="5"/>
        <v>450</v>
      </c>
    </row>
    <row r="33" spans="4:28" x14ac:dyDescent="0.45">
      <c r="D33" s="13">
        <v>2019</v>
      </c>
      <c r="E33" s="53">
        <f t="shared" ref="E33" si="8">IF($H$10=1,VLOOKUP($D$8*100-100+$D$6,$A$100:$AT$633,5+$D33-1998)*VLOOKUP(1,$E$97:$AS$97,$E$98-1)/Z$97,VLOOKUP($D$8*100-100+$D$6,$A$100:$AT$633,5+$D33-1998))</f>
        <v>422.06418039895925</v>
      </c>
      <c r="F33" s="54">
        <f>IF($H$10=1,VLOOKUP($F$8*100-100+$F$6,$A$100:$AT$633,5+$D33-1998)*VLOOKUP(1,$E$97:$AS$97,$E$98-1)/Z$97,VLOOKUP($F$8*100-100+$F$6,$A$100:$AT$633,5+$D33-1998))</f>
        <v>438.50823937554208</v>
      </c>
      <c r="G33" s="15"/>
      <c r="O33" s="112"/>
      <c r="P33" s="7"/>
      <c r="Q33" s="7"/>
      <c r="R33" s="7"/>
      <c r="S33" s="7"/>
      <c r="T33" s="7"/>
      <c r="U33" s="7"/>
      <c r="V33" s="73">
        <v>21</v>
      </c>
      <c r="W33" s="73" t="s">
        <v>8</v>
      </c>
      <c r="X33" s="73">
        <f t="shared" si="1"/>
        <v>520</v>
      </c>
      <c r="Y33" s="73">
        <f t="shared" si="2"/>
        <v>520.00210000000004</v>
      </c>
      <c r="Z33" s="73">
        <f t="shared" si="3"/>
        <v>10</v>
      </c>
      <c r="AA33" s="73" t="str">
        <f t="shared" si="4"/>
        <v>Frankston</v>
      </c>
      <c r="AB33" s="73">
        <f t="shared" si="5"/>
        <v>450</v>
      </c>
    </row>
    <row r="34" spans="4:28" x14ac:dyDescent="0.45">
      <c r="D34" s="13">
        <v>2020</v>
      </c>
      <c r="E34" s="53">
        <f>IF($H$10=1,VLOOKUP($D$8*100-100+$D$6,$A$100:$AT$633,5+$D34-1998)*VLOOKUP(1,$E$97:$AS$97,$E$98-1)/AA$97,VLOOKUP($D$8*100-100+$D$6,$A$100:$AT$633,5+$D34-1998))</f>
        <v>416.35135135135135</v>
      </c>
      <c r="F34" s="54">
        <f>IF($H$10=1,VLOOKUP($F$8*100-100+$F$6,$A$100:$AT$633,5+$D34-1998)*VLOOKUP(1,$E$97:$AS$97,$E$98-1)/AA$97,VLOOKUP($F$8*100-100+$F$6,$A$100:$AT$633,5+$D34-1998))</f>
        <v>427.02702702702703</v>
      </c>
      <c r="G34" s="15"/>
      <c r="V34" s="73">
        <v>22</v>
      </c>
      <c r="W34" s="73" t="s">
        <v>9</v>
      </c>
      <c r="X34" s="73">
        <f t="shared" si="1"/>
        <v>500</v>
      </c>
      <c r="Y34" s="73">
        <f t="shared" si="2"/>
        <v>500.00220000000002</v>
      </c>
      <c r="Z34" s="73">
        <f t="shared" si="3"/>
        <v>11</v>
      </c>
      <c r="AA34" s="73" t="str">
        <f t="shared" si="4"/>
        <v>Banyule</v>
      </c>
      <c r="AB34" s="73">
        <f t="shared" si="5"/>
        <v>450</v>
      </c>
    </row>
    <row r="35" spans="4:28" x14ac:dyDescent="0.45">
      <c r="D35" s="13">
        <v>2021</v>
      </c>
      <c r="E35" s="53">
        <f>IF($H$10=1,VLOOKUP($D$8*100-100+$D$6,$A$100:$AT$633,5+$D35-1998)*VLOOKUP(1,$E$97:$AS$97,$E$98-1)/AB$97,VLOOKUP($D$8*100-100+$D$6,$A$100:$AT$633,5+$D35-1998))</f>
        <v>413.90428211586902</v>
      </c>
      <c r="F35" s="54">
        <f>IF($H$10=1,VLOOKUP($F$8*100-100+$F$6,$A$100:$AT$633,5+$D35-1998)*VLOOKUP(1,$E$97:$AS$97,$E$98-1)/AB$97,VLOOKUP($F$8*100-100+$F$6,$A$100:$AT$633,5+$D35-1998))</f>
        <v>435.13014273719563</v>
      </c>
      <c r="G35" s="15"/>
      <c r="H35" s="108" t="str">
        <f>CONCATENATE("Change since 1999: ",IF(H10=1,"Adjusted for inflation","Not adjusted for inflation"))</f>
        <v>Change since 1999: Adjusted for inflation</v>
      </c>
      <c r="I35" s="108"/>
      <c r="J35" s="108"/>
      <c r="V35" s="73">
        <v>23</v>
      </c>
      <c r="W35" s="73" t="s">
        <v>55</v>
      </c>
      <c r="X35" s="73">
        <f t="shared" si="1"/>
        <v>522</v>
      </c>
      <c r="Y35" s="73">
        <f t="shared" si="2"/>
        <v>522.00229999999999</v>
      </c>
      <c r="Z35" s="73">
        <f t="shared" si="3"/>
        <v>9</v>
      </c>
      <c r="AA35" s="73" t="str">
        <f t="shared" si="4"/>
        <v>Nillumbik</v>
      </c>
      <c r="AB35" s="73">
        <f t="shared" si="5"/>
        <v>440</v>
      </c>
    </row>
    <row r="36" spans="4:28" ht="21" x14ac:dyDescent="0.45">
      <c r="D36" s="13">
        <v>2022</v>
      </c>
      <c r="E36" s="53">
        <f>IF($H$10=1,VLOOKUP($D$8*100-100+$D$6,$A$100:$AT$633,5+$D36-1998)*VLOOKUP(1,$E$97:$AS$97,$E$98-1)/AC$97,VLOOKUP($D$8*100-100+$D$6,$A$100:$AT$633,5+$D36-1998))</f>
        <v>400</v>
      </c>
      <c r="F36" s="54">
        <f>IF($H$10=1,VLOOKUP($F$8*100-100+$F$6,$A$100:$AT$633,5+$D36-1998)*VLOOKUP(1,$E$97:$AS$97,$E$98-1)/AC$97,VLOOKUP($F$8*100-100+$F$6,$A$100:$AT$633,5+$D36-1998))</f>
        <v>430</v>
      </c>
      <c r="I36" s="45" t="str">
        <f>E12</f>
        <v>Greater Dandenong: 3-bedroom house</v>
      </c>
      <c r="J36" s="46" t="str">
        <f>F12</f>
        <v>Metro Melbourne: 3-bedroom house</v>
      </c>
      <c r="V36" s="73">
        <v>24</v>
      </c>
      <c r="W36" s="73" t="s">
        <v>10</v>
      </c>
      <c r="X36" s="73">
        <f t="shared" si="1"/>
        <v>440</v>
      </c>
      <c r="Y36" s="73">
        <f t="shared" si="2"/>
        <v>440.00240000000002</v>
      </c>
      <c r="Z36" s="73">
        <f t="shared" si="3"/>
        <v>23</v>
      </c>
      <c r="AA36" s="73" t="str">
        <f t="shared" si="4"/>
        <v>Casey</v>
      </c>
      <c r="AB36" s="73">
        <f t="shared" si="5"/>
        <v>410</v>
      </c>
    </row>
    <row r="37" spans="4:28" x14ac:dyDescent="0.45">
      <c r="F37" s="41" t="s">
        <v>237</v>
      </c>
      <c r="H37" s="16" t="s">
        <v>63</v>
      </c>
      <c r="I37" s="19">
        <f>E36-E13</f>
        <v>105.18950437317784</v>
      </c>
      <c r="J37" s="20">
        <f>F36-F13</f>
        <v>98.33819241982502</v>
      </c>
      <c r="V37" s="73">
        <v>25</v>
      </c>
      <c r="W37" s="73" t="s">
        <v>29</v>
      </c>
      <c r="X37" s="73">
        <f t="shared" si="1"/>
        <v>850</v>
      </c>
      <c r="Y37" s="73">
        <f t="shared" si="2"/>
        <v>850.00250000000005</v>
      </c>
      <c r="Z37" s="73">
        <f t="shared" si="3"/>
        <v>1</v>
      </c>
      <c r="AA37" s="73" t="str">
        <f t="shared" si="4"/>
        <v>Whittlesea</v>
      </c>
      <c r="AB37" s="73">
        <f t="shared" si="5"/>
        <v>400</v>
      </c>
    </row>
    <row r="38" spans="4:28" x14ac:dyDescent="0.45">
      <c r="H38" s="16" t="s">
        <v>64</v>
      </c>
      <c r="I38" s="21">
        <f>I37/E13*100</f>
        <v>35.680379746835442</v>
      </c>
      <c r="J38" s="56">
        <f>J37/F13*100</f>
        <v>29.65014064697607</v>
      </c>
      <c r="V38" s="73">
        <v>26</v>
      </c>
      <c r="W38" s="73" t="s">
        <v>30</v>
      </c>
      <c r="X38" s="73">
        <f t="shared" si="1"/>
        <v>795</v>
      </c>
      <c r="Y38" s="73">
        <f t="shared" si="2"/>
        <v>795.00260000000003</v>
      </c>
      <c r="Z38" s="73">
        <f t="shared" si="3"/>
        <v>3</v>
      </c>
      <c r="AA38" s="73" t="str">
        <f t="shared" si="4"/>
        <v>Hume</v>
      </c>
      <c r="AB38" s="73">
        <f t="shared" si="5"/>
        <v>400</v>
      </c>
    </row>
    <row r="39" spans="4:28" x14ac:dyDescent="0.45">
      <c r="V39" s="73">
        <v>27</v>
      </c>
      <c r="W39" s="73" t="s">
        <v>19</v>
      </c>
      <c r="X39" s="73">
        <f t="shared" si="1"/>
        <v>480</v>
      </c>
      <c r="Y39" s="73">
        <f t="shared" si="2"/>
        <v>480.0027</v>
      </c>
      <c r="Z39" s="73">
        <f t="shared" si="3"/>
        <v>16</v>
      </c>
      <c r="AA39" s="73" t="str">
        <f t="shared" si="4"/>
        <v>Greater Dandenong</v>
      </c>
      <c r="AB39" s="73">
        <f t="shared" si="5"/>
        <v>400</v>
      </c>
    </row>
    <row r="40" spans="4:28" x14ac:dyDescent="0.45">
      <c r="V40" s="73">
        <v>28</v>
      </c>
      <c r="W40" s="73" t="s">
        <v>11</v>
      </c>
      <c r="X40" s="73">
        <f t="shared" si="1"/>
        <v>400</v>
      </c>
      <c r="Y40" s="73">
        <f t="shared" si="2"/>
        <v>400.00279999999998</v>
      </c>
      <c r="Z40" s="73">
        <f t="shared" si="3"/>
        <v>25</v>
      </c>
      <c r="AA40" s="73" t="str">
        <f t="shared" si="4"/>
        <v>Cardinia</v>
      </c>
      <c r="AB40" s="73">
        <f t="shared" si="5"/>
        <v>400</v>
      </c>
    </row>
    <row r="41" spans="4:28" x14ac:dyDescent="0.45">
      <c r="V41" s="73">
        <v>29</v>
      </c>
      <c r="W41" s="73" t="s">
        <v>12</v>
      </c>
      <c r="X41" s="73">
        <f t="shared" si="1"/>
        <v>365</v>
      </c>
      <c r="Y41" s="73">
        <f t="shared" si="2"/>
        <v>365.00290000000001</v>
      </c>
      <c r="Z41" s="73">
        <f t="shared" si="3"/>
        <v>31</v>
      </c>
      <c r="AA41" s="73" t="str">
        <f t="shared" si="4"/>
        <v>Brimbank</v>
      </c>
      <c r="AB41" s="73">
        <f t="shared" si="5"/>
        <v>380</v>
      </c>
    </row>
    <row r="42" spans="4:28" x14ac:dyDescent="0.45">
      <c r="V42" s="73">
        <v>30</v>
      </c>
      <c r="W42" s="73" t="s">
        <v>13</v>
      </c>
      <c r="X42" s="73">
        <f t="shared" si="1"/>
        <v>800</v>
      </c>
      <c r="Y42" s="73">
        <f t="shared" si="2"/>
        <v>800.00300000000004</v>
      </c>
      <c r="Z42" s="73">
        <f t="shared" si="3"/>
        <v>2</v>
      </c>
      <c r="AA42" s="73" t="str">
        <f t="shared" si="4"/>
        <v>Melton</v>
      </c>
      <c r="AB42" s="73">
        <f t="shared" si="5"/>
        <v>370</v>
      </c>
    </row>
    <row r="43" spans="4:28" x14ac:dyDescent="0.45">
      <c r="V43" s="73">
        <v>31</v>
      </c>
      <c r="W43" s="73" t="s">
        <v>20</v>
      </c>
      <c r="X43" s="73">
        <f t="shared" si="1"/>
        <v>470</v>
      </c>
      <c r="Y43" s="73">
        <f t="shared" si="2"/>
        <v>470.00310000000002</v>
      </c>
      <c r="Z43" s="73">
        <f t="shared" si="3"/>
        <v>18</v>
      </c>
      <c r="AA43" s="73" t="str">
        <f t="shared" si="4"/>
        <v>Wyndham</v>
      </c>
      <c r="AB43" s="73">
        <f t="shared" si="5"/>
        <v>365</v>
      </c>
    </row>
    <row r="44" spans="4:28" x14ac:dyDescent="0.45">
      <c r="V44" s="7"/>
    </row>
    <row r="45" spans="4:28" x14ac:dyDescent="0.45">
      <c r="V45" s="7"/>
    </row>
    <row r="46" spans="4:28" x14ac:dyDescent="0.45">
      <c r="V46" s="7"/>
    </row>
    <row r="47" spans="4:28" x14ac:dyDescent="0.45">
      <c r="V47" s="7"/>
    </row>
    <row r="48" spans="4:28" x14ac:dyDescent="0.45">
      <c r="V48" s="7"/>
    </row>
    <row r="49" spans="22:28" x14ac:dyDescent="0.45">
      <c r="V49" s="7"/>
    </row>
    <row r="50" spans="22:28" x14ac:dyDescent="0.45">
      <c r="V50" s="7"/>
    </row>
    <row r="51" spans="22:28" x14ac:dyDescent="0.45">
      <c r="V51" s="7"/>
    </row>
    <row r="52" spans="22:28" x14ac:dyDescent="0.45">
      <c r="V52" s="7"/>
    </row>
    <row r="53" spans="22:28" x14ac:dyDescent="0.45">
      <c r="V53" s="7"/>
      <c r="W53" s="7"/>
      <c r="X53" s="7"/>
      <c r="Y53" s="7"/>
      <c r="Z53" s="7"/>
      <c r="AA53" s="7"/>
      <c r="AB53" s="7"/>
    </row>
    <row r="54" spans="22:28" x14ac:dyDescent="0.45">
      <c r="V54" s="7"/>
      <c r="W54" s="7"/>
      <c r="X54" s="7"/>
      <c r="Y54" s="7"/>
      <c r="Z54" s="7"/>
      <c r="AA54" s="7"/>
      <c r="AB54" s="7"/>
    </row>
    <row r="55" spans="22:28" x14ac:dyDescent="0.45">
      <c r="V55" s="7"/>
      <c r="W55" s="7"/>
      <c r="X55" s="7"/>
      <c r="Y55" s="7"/>
      <c r="Z55" s="7"/>
      <c r="AA55" s="7"/>
      <c r="AB55" s="7"/>
    </row>
    <row r="56" spans="22:28" x14ac:dyDescent="0.45">
      <c r="V56" s="7"/>
      <c r="W56" s="7"/>
      <c r="X56" s="7"/>
      <c r="Y56" s="7"/>
      <c r="Z56" s="7"/>
      <c r="AA56" s="7"/>
      <c r="AB56" s="7"/>
    </row>
    <row r="57" spans="22:28" x14ac:dyDescent="0.45">
      <c r="V57" s="7"/>
      <c r="W57" s="7"/>
      <c r="X57" s="7"/>
      <c r="Y57" s="7"/>
      <c r="Z57" s="7"/>
      <c r="AA57" s="7"/>
      <c r="AB57" s="7"/>
    </row>
    <row r="58" spans="22:28" x14ac:dyDescent="0.45">
      <c r="V58" s="7"/>
      <c r="W58" s="7"/>
      <c r="X58" s="7"/>
      <c r="Y58" s="7"/>
      <c r="Z58" s="7"/>
      <c r="AA58" s="7"/>
      <c r="AB58" s="7"/>
    </row>
    <row r="59" spans="22:28" x14ac:dyDescent="0.45">
      <c r="V59" s="7"/>
      <c r="W59" s="7"/>
      <c r="X59" s="7"/>
      <c r="Y59" s="7"/>
      <c r="Z59" s="7"/>
      <c r="AA59" s="7"/>
      <c r="AB59" s="7"/>
    </row>
    <row r="60" spans="22:28" x14ac:dyDescent="0.45">
      <c r="V60" s="7"/>
      <c r="W60" s="7"/>
      <c r="X60" s="7"/>
      <c r="Y60" s="7"/>
      <c r="Z60" s="7"/>
      <c r="AA60" s="7"/>
      <c r="AB60" s="7"/>
    </row>
    <row r="61" spans="22:28" x14ac:dyDescent="0.45">
      <c r="V61" s="7"/>
      <c r="W61" s="7"/>
      <c r="X61" s="7"/>
      <c r="Y61" s="7"/>
      <c r="Z61" s="7"/>
      <c r="AA61" s="7"/>
      <c r="AB61" s="7"/>
    </row>
    <row r="62" spans="22:28" x14ac:dyDescent="0.45">
      <c r="V62" s="7"/>
      <c r="W62" s="7"/>
      <c r="X62" s="7"/>
      <c r="Y62" s="7"/>
      <c r="Z62" s="7"/>
      <c r="AA62" s="7"/>
      <c r="AB62" s="7"/>
    </row>
    <row r="63" spans="22:28" x14ac:dyDescent="0.45">
      <c r="V63" s="7"/>
      <c r="W63" s="7"/>
      <c r="X63" s="7"/>
      <c r="Y63" s="7"/>
      <c r="Z63" s="7"/>
      <c r="AA63" s="7"/>
      <c r="AB63" s="7"/>
    </row>
    <row r="64" spans="22:28" x14ac:dyDescent="0.45">
      <c r="V64" s="7"/>
      <c r="W64" s="7"/>
      <c r="X64" s="7"/>
      <c r="Y64" s="7"/>
      <c r="Z64" s="7"/>
      <c r="AA64" s="7"/>
      <c r="AB64" s="7"/>
    </row>
    <row r="65" spans="22:28" x14ac:dyDescent="0.45">
      <c r="V65" s="7"/>
      <c r="W65" s="7"/>
      <c r="X65" s="7"/>
      <c r="Y65" s="7"/>
      <c r="Z65" s="7"/>
      <c r="AA65" s="7"/>
      <c r="AB65" s="7"/>
    </row>
    <row r="93" spans="4:52" x14ac:dyDescent="0.45">
      <c r="D93" s="18"/>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4:52" x14ac:dyDescent="0.45">
      <c r="D94" s="18"/>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4:52" x14ac:dyDescent="0.45">
      <c r="D95" s="18"/>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4:52" x14ac:dyDescent="0.45">
      <c r="D96" s="18"/>
      <c r="E96" s="7" t="s">
        <v>56</v>
      </c>
      <c r="F96" s="87">
        <v>1999</v>
      </c>
      <c r="G96" s="87">
        <v>2000</v>
      </c>
      <c r="H96" s="87">
        <v>2001</v>
      </c>
      <c r="I96" s="87">
        <v>2002</v>
      </c>
      <c r="J96" s="87">
        <v>2003</v>
      </c>
      <c r="K96" s="87">
        <v>2004</v>
      </c>
      <c r="L96" s="87">
        <v>2005</v>
      </c>
      <c r="M96" s="87">
        <v>2006</v>
      </c>
      <c r="N96" s="87">
        <v>2007</v>
      </c>
      <c r="O96" s="87">
        <v>2008</v>
      </c>
      <c r="P96" s="87">
        <v>2009</v>
      </c>
      <c r="Q96" s="87">
        <v>2010</v>
      </c>
      <c r="R96" s="87">
        <v>2011</v>
      </c>
      <c r="S96" s="87">
        <v>2012</v>
      </c>
      <c r="T96" s="87">
        <v>2013</v>
      </c>
      <c r="U96" s="87">
        <v>2014</v>
      </c>
      <c r="V96" s="87">
        <v>2015</v>
      </c>
      <c r="W96" s="87">
        <v>2016</v>
      </c>
      <c r="X96" s="87">
        <v>2017</v>
      </c>
      <c r="Y96" s="87">
        <v>2018</v>
      </c>
      <c r="Z96" s="87">
        <v>2019</v>
      </c>
      <c r="AA96" s="87">
        <v>2020</v>
      </c>
      <c r="AB96" s="87">
        <v>2021</v>
      </c>
      <c r="AC96" s="87">
        <v>2022</v>
      </c>
      <c r="AD96" s="87">
        <v>2023</v>
      </c>
      <c r="AE96" s="87">
        <v>2024</v>
      </c>
      <c r="AF96" s="87">
        <v>2025</v>
      </c>
      <c r="AG96" s="87">
        <v>2026</v>
      </c>
      <c r="AH96" s="87">
        <v>2027</v>
      </c>
      <c r="AI96" s="87">
        <v>2028</v>
      </c>
      <c r="AJ96" s="87">
        <v>2029</v>
      </c>
      <c r="AK96" s="87">
        <v>2030</v>
      </c>
      <c r="AL96" s="87">
        <v>2031</v>
      </c>
      <c r="AM96" s="87">
        <v>2032</v>
      </c>
      <c r="AN96" s="87">
        <v>2033</v>
      </c>
      <c r="AO96" s="87">
        <v>2034</v>
      </c>
      <c r="AP96" s="87">
        <v>2035</v>
      </c>
      <c r="AQ96" s="87">
        <v>2036</v>
      </c>
      <c r="AR96" s="87">
        <v>2037</v>
      </c>
      <c r="AS96" s="87">
        <v>2038</v>
      </c>
      <c r="AT96" s="7"/>
      <c r="AU96" s="7"/>
      <c r="AV96" s="7"/>
      <c r="AW96" s="7"/>
      <c r="AX96" s="7"/>
      <c r="AY96" s="7"/>
      <c r="AZ96" s="7"/>
    </row>
    <row r="97" spans="1:65" x14ac:dyDescent="0.45">
      <c r="D97" s="18"/>
      <c r="E97" s="7">
        <v>1</v>
      </c>
      <c r="F97" s="88">
        <v>68.599999999999994</v>
      </c>
      <c r="G97" s="88">
        <v>70.900000000000006</v>
      </c>
      <c r="H97" s="88">
        <v>75.099999999999994</v>
      </c>
      <c r="I97" s="88">
        <v>77.3</v>
      </c>
      <c r="J97" s="89">
        <v>79.599999999999994</v>
      </c>
      <c r="K97" s="88">
        <v>81.3</v>
      </c>
      <c r="L97" s="88">
        <v>83</v>
      </c>
      <c r="M97" s="88">
        <v>86.2</v>
      </c>
      <c r="N97" s="88">
        <v>87.9</v>
      </c>
      <c r="O97" s="88">
        <v>91.8</v>
      </c>
      <c r="P97" s="88">
        <v>92.9</v>
      </c>
      <c r="Q97" s="88">
        <v>95.8</v>
      </c>
      <c r="R97" s="88">
        <v>99.2</v>
      </c>
      <c r="S97" s="88">
        <v>100.4</v>
      </c>
      <c r="T97" s="88">
        <v>102.6</v>
      </c>
      <c r="U97" s="90">
        <v>105.9</v>
      </c>
      <c r="V97" s="7">
        <v>107.1</v>
      </c>
      <c r="W97" s="7">
        <v>108.6</v>
      </c>
      <c r="X97" s="7">
        <v>111</v>
      </c>
      <c r="Y97" s="7">
        <v>113.8</v>
      </c>
      <c r="Z97" s="7">
        <v>115.3</v>
      </c>
      <c r="AA97" s="7">
        <v>118.4</v>
      </c>
      <c r="AB97" s="7">
        <v>119.1</v>
      </c>
      <c r="AC97" s="7">
        <v>126.4</v>
      </c>
      <c r="AD97" s="7"/>
      <c r="AE97" s="7"/>
      <c r="AF97" s="7"/>
      <c r="AG97" s="7"/>
      <c r="AH97" s="7"/>
      <c r="AI97" s="7"/>
      <c r="AJ97" s="7"/>
      <c r="AK97" s="7"/>
      <c r="AL97" s="7"/>
      <c r="AM97" s="7"/>
      <c r="AN97" s="7"/>
      <c r="AO97" s="7"/>
      <c r="AP97" s="7"/>
      <c r="AQ97" s="7"/>
      <c r="AR97" s="7"/>
      <c r="AS97" s="7"/>
      <c r="AT97" s="7"/>
      <c r="AU97" s="7"/>
      <c r="AV97" s="7"/>
      <c r="AW97" s="7"/>
      <c r="AX97" s="7"/>
      <c r="AY97" s="7"/>
      <c r="AZ97" s="7"/>
    </row>
    <row r="98" spans="1:65" ht="15.75" x14ac:dyDescent="0.5">
      <c r="D98" s="87"/>
      <c r="E98" s="91">
        <f>MATCH(0,E100:AS100,0)</f>
        <v>26</v>
      </c>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57"/>
      <c r="BB98" s="57"/>
      <c r="BC98" s="57"/>
      <c r="BD98" s="57"/>
      <c r="BE98" s="57"/>
      <c r="BF98" s="57"/>
      <c r="BG98" s="57"/>
      <c r="BH98" s="57"/>
      <c r="BI98" s="57"/>
      <c r="BJ98" s="57"/>
      <c r="BK98" s="57"/>
      <c r="BL98" s="57"/>
      <c r="BM98" s="57"/>
    </row>
    <row r="99" spans="1:65" x14ac:dyDescent="0.45">
      <c r="C99" s="40" t="s">
        <v>58</v>
      </c>
      <c r="D99" s="18" t="s">
        <v>59</v>
      </c>
      <c r="E99" s="93" t="s">
        <v>31</v>
      </c>
      <c r="F99" s="92" t="s">
        <v>47</v>
      </c>
      <c r="G99" s="92" t="s">
        <v>36</v>
      </c>
      <c r="H99" s="92" t="s">
        <v>37</v>
      </c>
      <c r="I99" s="92" t="s">
        <v>38</v>
      </c>
      <c r="J99" s="92" t="s">
        <v>39</v>
      </c>
      <c r="K99" s="92" t="s">
        <v>40</v>
      </c>
      <c r="L99" s="92" t="s">
        <v>41</v>
      </c>
      <c r="M99" s="92" t="s">
        <v>42</v>
      </c>
      <c r="N99" s="92" t="s">
        <v>43</v>
      </c>
      <c r="O99" s="92" t="s">
        <v>44</v>
      </c>
      <c r="P99" s="92" t="s">
        <v>45</v>
      </c>
      <c r="Q99" s="92" t="s">
        <v>35</v>
      </c>
      <c r="R99" s="92" t="s">
        <v>46</v>
      </c>
      <c r="S99" s="92" t="s">
        <v>52</v>
      </c>
      <c r="T99" s="92" t="s">
        <v>53</v>
      </c>
      <c r="U99" s="94">
        <v>41791</v>
      </c>
      <c r="V99" s="95">
        <v>42064</v>
      </c>
      <c r="W99" s="95">
        <v>42522</v>
      </c>
      <c r="X99" s="87">
        <v>2017</v>
      </c>
      <c r="Y99" s="87">
        <v>2018</v>
      </c>
      <c r="Z99" s="87">
        <v>2019</v>
      </c>
      <c r="AA99" s="87">
        <v>2020</v>
      </c>
      <c r="AB99" s="87">
        <v>2021</v>
      </c>
      <c r="AC99" s="87">
        <v>2022</v>
      </c>
      <c r="AD99" s="87">
        <v>2023</v>
      </c>
      <c r="AE99" s="87">
        <v>2024</v>
      </c>
      <c r="AF99" s="87">
        <v>2025</v>
      </c>
      <c r="AG99" s="87">
        <v>2026</v>
      </c>
      <c r="AH99" s="87">
        <v>2027</v>
      </c>
      <c r="AI99" s="87">
        <v>2028</v>
      </c>
      <c r="AJ99" s="87">
        <v>2029</v>
      </c>
      <c r="AK99" s="87">
        <v>2030</v>
      </c>
      <c r="AL99" s="87">
        <v>2031</v>
      </c>
      <c r="AM99" s="87">
        <v>2032</v>
      </c>
      <c r="AN99" s="87">
        <v>2033</v>
      </c>
      <c r="AO99" s="87">
        <v>2034</v>
      </c>
      <c r="AP99" s="87">
        <v>2035</v>
      </c>
      <c r="AQ99" s="87">
        <v>2036</v>
      </c>
      <c r="AR99" s="87">
        <v>2037</v>
      </c>
      <c r="AS99" s="87">
        <v>2038</v>
      </c>
      <c r="AT99" s="96"/>
      <c r="AU99" s="96"/>
      <c r="AV99" s="96"/>
      <c r="AW99" s="96"/>
      <c r="AX99" s="96"/>
      <c r="AY99" s="96"/>
      <c r="AZ99" s="96"/>
      <c r="BA99" s="61"/>
      <c r="BB99" s="61"/>
      <c r="BC99" s="61"/>
      <c r="BD99" s="61"/>
      <c r="BE99" s="61"/>
      <c r="BF99" s="61"/>
      <c r="BG99" s="61"/>
      <c r="BH99" s="61"/>
      <c r="BI99" s="61"/>
      <c r="BJ99" s="61"/>
      <c r="BK99" s="61"/>
      <c r="BL99" s="61"/>
      <c r="BM99" s="61"/>
    </row>
    <row r="100" spans="1:65" x14ac:dyDescent="0.45">
      <c r="A100" s="41">
        <v>1</v>
      </c>
      <c r="C100" s="40">
        <f>VLOOKUP(A100,$A$100:$AS$133,3+$E$98)</f>
        <v>325</v>
      </c>
      <c r="D100" s="18">
        <f>RANK(C100,C$100:C$130)</f>
        <v>13</v>
      </c>
      <c r="E100" s="7" t="s">
        <v>1</v>
      </c>
      <c r="F100" s="97">
        <v>120</v>
      </c>
      <c r="G100" s="97">
        <v>135</v>
      </c>
      <c r="H100" s="97">
        <v>140</v>
      </c>
      <c r="I100" s="97">
        <v>150</v>
      </c>
      <c r="J100" s="97">
        <v>158</v>
      </c>
      <c r="K100" s="97">
        <v>158</v>
      </c>
      <c r="L100" s="97">
        <v>160</v>
      </c>
      <c r="M100" s="97">
        <v>190</v>
      </c>
      <c r="N100" s="97">
        <v>185</v>
      </c>
      <c r="O100" s="97">
        <v>195</v>
      </c>
      <c r="P100" s="97">
        <v>238</v>
      </c>
      <c r="Q100" s="97">
        <v>255</v>
      </c>
      <c r="R100" s="97">
        <v>275</v>
      </c>
      <c r="S100" s="97">
        <v>270</v>
      </c>
      <c r="T100" s="97">
        <v>270</v>
      </c>
      <c r="U100" s="97">
        <v>220</v>
      </c>
      <c r="V100" s="98">
        <v>219</v>
      </c>
      <c r="W100" s="99">
        <v>290</v>
      </c>
      <c r="X100" s="98">
        <v>318</v>
      </c>
      <c r="Y100" s="98">
        <v>340</v>
      </c>
      <c r="Z100" s="100">
        <v>330</v>
      </c>
      <c r="AA100" s="97">
        <v>340</v>
      </c>
      <c r="AB100" s="101">
        <v>320</v>
      </c>
      <c r="AC100" s="97">
        <v>325</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c r="AU100" s="97"/>
      <c r="AV100" s="97"/>
      <c r="AW100" s="97"/>
      <c r="AX100" s="97"/>
      <c r="AY100" s="97"/>
      <c r="AZ100" s="97"/>
      <c r="BA100" s="62"/>
      <c r="BB100" s="62"/>
      <c r="BC100" s="62"/>
      <c r="BD100" s="62"/>
      <c r="BE100" s="62"/>
      <c r="BF100" s="62"/>
      <c r="BG100" s="62"/>
      <c r="BH100" s="62"/>
      <c r="BI100" s="62"/>
      <c r="BJ100" s="62"/>
      <c r="BK100" s="62"/>
      <c r="BL100" s="62"/>
      <c r="BM100" s="62"/>
    </row>
    <row r="101" spans="1:65" x14ac:dyDescent="0.45">
      <c r="A101" s="41">
        <v>2</v>
      </c>
      <c r="C101" s="40">
        <f t="shared" ref="C101:C130" si="9">VLOOKUP(A101,$A$100:$AS$133,3+$E$98)</f>
        <v>370</v>
      </c>
      <c r="D101" s="18">
        <f t="shared" ref="D101:D130" si="10">RANK(C101,C$100:C$130)</f>
        <v>3</v>
      </c>
      <c r="E101" s="7" t="s">
        <v>21</v>
      </c>
      <c r="F101" s="97">
        <v>115</v>
      </c>
      <c r="G101" s="97">
        <v>150</v>
      </c>
      <c r="H101" s="97">
        <v>153</v>
      </c>
      <c r="I101" s="97">
        <v>150</v>
      </c>
      <c r="J101" s="97">
        <v>155</v>
      </c>
      <c r="K101" s="97">
        <v>183</v>
      </c>
      <c r="L101" s="97">
        <v>193</v>
      </c>
      <c r="M101" s="97">
        <v>195</v>
      </c>
      <c r="N101" s="97">
        <v>220</v>
      </c>
      <c r="O101" s="97">
        <v>280</v>
      </c>
      <c r="P101" s="97">
        <v>300</v>
      </c>
      <c r="Q101" s="97">
        <v>310</v>
      </c>
      <c r="R101" s="97">
        <v>320</v>
      </c>
      <c r="S101" s="97">
        <v>328</v>
      </c>
      <c r="T101" s="97">
        <v>310</v>
      </c>
      <c r="U101" s="97">
        <v>345</v>
      </c>
      <c r="V101" s="98">
        <v>315</v>
      </c>
      <c r="W101" s="99">
        <v>365</v>
      </c>
      <c r="X101" s="98">
        <v>360</v>
      </c>
      <c r="Y101" s="98">
        <v>365</v>
      </c>
      <c r="Z101" s="100">
        <v>370</v>
      </c>
      <c r="AA101" s="97">
        <v>380</v>
      </c>
      <c r="AB101" s="101">
        <v>360</v>
      </c>
      <c r="AC101" s="97">
        <v>370</v>
      </c>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62"/>
      <c r="BB101" s="62"/>
      <c r="BC101" s="62"/>
      <c r="BD101" s="62"/>
      <c r="BE101" s="62"/>
      <c r="BF101" s="62"/>
      <c r="BG101" s="62"/>
      <c r="BH101" s="62"/>
      <c r="BI101" s="62"/>
      <c r="BJ101" s="62"/>
      <c r="BK101" s="62"/>
      <c r="BL101" s="62"/>
      <c r="BM101" s="62"/>
    </row>
    <row r="102" spans="1:65" x14ac:dyDescent="0.45">
      <c r="A102" s="41">
        <v>3</v>
      </c>
      <c r="C102" s="40">
        <f t="shared" si="9"/>
        <v>340</v>
      </c>
      <c r="D102" s="18">
        <f t="shared" si="10"/>
        <v>10</v>
      </c>
      <c r="E102" s="7" t="s">
        <v>14</v>
      </c>
      <c r="F102" s="97">
        <v>140</v>
      </c>
      <c r="G102" s="97">
        <v>150</v>
      </c>
      <c r="H102" s="97">
        <v>163</v>
      </c>
      <c r="I102" s="97">
        <v>170</v>
      </c>
      <c r="J102" s="97">
        <v>170</v>
      </c>
      <c r="K102" s="97">
        <v>180</v>
      </c>
      <c r="L102" s="97">
        <v>190</v>
      </c>
      <c r="M102" s="97">
        <v>190</v>
      </c>
      <c r="N102" s="97">
        <v>200</v>
      </c>
      <c r="O102" s="97">
        <v>230</v>
      </c>
      <c r="P102" s="97">
        <v>260</v>
      </c>
      <c r="Q102" s="97">
        <v>260</v>
      </c>
      <c r="R102" s="97">
        <v>275</v>
      </c>
      <c r="S102" s="97">
        <v>289</v>
      </c>
      <c r="T102" s="97">
        <v>295</v>
      </c>
      <c r="U102" s="97">
        <v>270</v>
      </c>
      <c r="V102" s="98">
        <v>275</v>
      </c>
      <c r="W102" s="99">
        <v>320</v>
      </c>
      <c r="X102" s="98">
        <v>350</v>
      </c>
      <c r="Y102" s="98">
        <v>360</v>
      </c>
      <c r="Z102" s="100">
        <v>370</v>
      </c>
      <c r="AA102" s="97">
        <v>353</v>
      </c>
      <c r="AB102" s="101">
        <v>313</v>
      </c>
      <c r="AC102" s="97">
        <v>340</v>
      </c>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62"/>
      <c r="BB102" s="62"/>
      <c r="BC102" s="62"/>
      <c r="BD102" s="62"/>
      <c r="BE102" s="62"/>
      <c r="BF102" s="62"/>
      <c r="BG102" s="62"/>
      <c r="BH102" s="62"/>
      <c r="BI102" s="62"/>
      <c r="BJ102" s="62"/>
      <c r="BK102" s="62"/>
      <c r="BL102" s="62"/>
      <c r="BM102" s="62"/>
    </row>
    <row r="103" spans="1:65" x14ac:dyDescent="0.45">
      <c r="A103" s="41">
        <v>4</v>
      </c>
      <c r="C103" s="40">
        <f t="shared" si="9"/>
        <v>240</v>
      </c>
      <c r="D103" s="18">
        <f t="shared" si="10"/>
        <v>29</v>
      </c>
      <c r="E103" s="7" t="s">
        <v>2</v>
      </c>
      <c r="F103" s="97">
        <v>90</v>
      </c>
      <c r="G103" s="97">
        <v>95</v>
      </c>
      <c r="H103" s="97">
        <v>100</v>
      </c>
      <c r="I103" s="97">
        <v>108</v>
      </c>
      <c r="J103" s="97">
        <v>110</v>
      </c>
      <c r="K103" s="97">
        <v>115</v>
      </c>
      <c r="L103" s="97">
        <v>118</v>
      </c>
      <c r="M103" s="97">
        <v>120</v>
      </c>
      <c r="N103" s="97">
        <v>135</v>
      </c>
      <c r="O103" s="97">
        <v>160</v>
      </c>
      <c r="P103" s="97">
        <v>170</v>
      </c>
      <c r="Q103" s="97">
        <v>190</v>
      </c>
      <c r="R103" s="97">
        <v>200</v>
      </c>
      <c r="S103" s="97">
        <v>200</v>
      </c>
      <c r="T103" s="97">
        <v>200</v>
      </c>
      <c r="U103" s="97">
        <v>200</v>
      </c>
      <c r="V103" s="98">
        <v>210</v>
      </c>
      <c r="W103" s="99">
        <v>215</v>
      </c>
      <c r="X103" s="98">
        <v>225</v>
      </c>
      <c r="Y103" s="98">
        <v>250</v>
      </c>
      <c r="Z103" s="100">
        <v>250</v>
      </c>
      <c r="AA103" s="97">
        <v>263</v>
      </c>
      <c r="AB103" s="101">
        <v>240</v>
      </c>
      <c r="AC103" s="97">
        <v>240</v>
      </c>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62"/>
      <c r="BB103" s="62"/>
      <c r="BC103" s="62"/>
      <c r="BD103" s="62"/>
      <c r="BE103" s="62"/>
      <c r="BF103" s="62"/>
      <c r="BG103" s="62"/>
      <c r="BH103" s="62"/>
      <c r="BI103" s="62"/>
      <c r="BJ103" s="62"/>
      <c r="BK103" s="62"/>
      <c r="BL103" s="62"/>
      <c r="BM103" s="62"/>
    </row>
    <row r="104" spans="1:65" x14ac:dyDescent="0.45">
      <c r="A104" s="41">
        <v>5</v>
      </c>
      <c r="C104" s="40">
        <f t="shared" si="9"/>
        <v>0</v>
      </c>
      <c r="D104" s="18">
        <f t="shared" si="10"/>
        <v>30</v>
      </c>
      <c r="E104" s="7" t="s">
        <v>22</v>
      </c>
      <c r="F104" s="97"/>
      <c r="G104" s="97"/>
      <c r="H104" s="97">
        <v>120</v>
      </c>
      <c r="I104" s="97"/>
      <c r="J104" s="97"/>
      <c r="K104" s="97"/>
      <c r="L104" s="97"/>
      <c r="M104" s="97"/>
      <c r="N104" s="97"/>
      <c r="O104" s="97"/>
      <c r="P104" s="97">
        <v>183</v>
      </c>
      <c r="Q104" s="97">
        <v>225</v>
      </c>
      <c r="R104" s="97"/>
      <c r="S104" s="97"/>
      <c r="T104" s="97"/>
      <c r="U104" s="97"/>
      <c r="V104" s="98">
        <v>205</v>
      </c>
      <c r="W104" s="99"/>
      <c r="X104" s="98"/>
      <c r="Y104" s="98"/>
      <c r="Z104" s="100"/>
      <c r="AA104" s="97">
        <v>223</v>
      </c>
      <c r="AB104" s="101">
        <v>295</v>
      </c>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62"/>
      <c r="BB104" s="62"/>
      <c r="BC104" s="62"/>
      <c r="BD104" s="62"/>
      <c r="BE104" s="62"/>
      <c r="BF104" s="62"/>
      <c r="BG104" s="62"/>
      <c r="BH104" s="62"/>
      <c r="BI104" s="62"/>
      <c r="BJ104" s="62"/>
      <c r="BK104" s="62"/>
      <c r="BL104" s="62"/>
      <c r="BM104" s="62"/>
    </row>
    <row r="105" spans="1:65" x14ac:dyDescent="0.45">
      <c r="A105" s="41">
        <v>6</v>
      </c>
      <c r="C105" s="40">
        <f t="shared" si="9"/>
        <v>295</v>
      </c>
      <c r="D105" s="18">
        <f t="shared" si="10"/>
        <v>23</v>
      </c>
      <c r="E105" s="7" t="s">
        <v>23</v>
      </c>
      <c r="F105" s="97">
        <v>95</v>
      </c>
      <c r="G105" s="97">
        <v>100</v>
      </c>
      <c r="H105" s="97">
        <v>123</v>
      </c>
      <c r="I105" s="97">
        <v>156</v>
      </c>
      <c r="J105" s="97"/>
      <c r="K105" s="97"/>
      <c r="L105" s="97">
        <v>120</v>
      </c>
      <c r="M105" s="97">
        <v>133</v>
      </c>
      <c r="N105" s="97">
        <v>160</v>
      </c>
      <c r="O105" s="97"/>
      <c r="P105" s="97">
        <v>210</v>
      </c>
      <c r="Q105" s="97">
        <v>200</v>
      </c>
      <c r="R105" s="97">
        <v>220</v>
      </c>
      <c r="S105" s="97">
        <v>195</v>
      </c>
      <c r="T105" s="97">
        <v>194</v>
      </c>
      <c r="U105" s="97">
        <v>225</v>
      </c>
      <c r="V105" s="98">
        <v>258</v>
      </c>
      <c r="W105" s="99">
        <v>232</v>
      </c>
      <c r="X105" s="98">
        <v>240</v>
      </c>
      <c r="Y105" s="98">
        <v>260</v>
      </c>
      <c r="Z105" s="100">
        <v>265</v>
      </c>
      <c r="AA105" s="97">
        <v>275</v>
      </c>
      <c r="AB105" s="101">
        <v>277</v>
      </c>
      <c r="AC105" s="97">
        <v>295</v>
      </c>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62"/>
      <c r="BB105" s="62"/>
      <c r="BC105" s="62"/>
      <c r="BD105" s="62"/>
      <c r="BE105" s="62"/>
      <c r="BF105" s="62"/>
      <c r="BG105" s="62"/>
      <c r="BH105" s="62"/>
      <c r="BI105" s="62"/>
      <c r="BJ105" s="62"/>
      <c r="BK105" s="62"/>
      <c r="BL105" s="62"/>
      <c r="BM105" s="62"/>
    </row>
    <row r="106" spans="1:65" x14ac:dyDescent="0.45">
      <c r="A106" s="41">
        <v>7</v>
      </c>
      <c r="C106" s="40">
        <f t="shared" si="9"/>
        <v>320</v>
      </c>
      <c r="D106" s="18">
        <f t="shared" si="10"/>
        <v>16</v>
      </c>
      <c r="E106" s="7" t="s">
        <v>3</v>
      </c>
      <c r="F106" s="97">
        <v>105</v>
      </c>
      <c r="G106" s="97">
        <v>115</v>
      </c>
      <c r="H106" s="97">
        <v>125</v>
      </c>
      <c r="I106" s="97">
        <v>130</v>
      </c>
      <c r="J106" s="97">
        <v>140</v>
      </c>
      <c r="K106" s="97">
        <v>147</v>
      </c>
      <c r="L106" s="97">
        <v>150</v>
      </c>
      <c r="M106" s="97">
        <v>160</v>
      </c>
      <c r="N106" s="97">
        <v>185</v>
      </c>
      <c r="O106" s="97">
        <v>205</v>
      </c>
      <c r="P106" s="97">
        <v>225</v>
      </c>
      <c r="Q106" s="97">
        <v>240</v>
      </c>
      <c r="R106" s="97">
        <v>250</v>
      </c>
      <c r="S106" s="97">
        <v>260</v>
      </c>
      <c r="T106" s="97">
        <v>260</v>
      </c>
      <c r="U106" s="97">
        <v>267</v>
      </c>
      <c r="V106" s="98">
        <v>280</v>
      </c>
      <c r="W106" s="99">
        <v>280</v>
      </c>
      <c r="X106" s="98">
        <v>295</v>
      </c>
      <c r="Y106" s="98">
        <v>310</v>
      </c>
      <c r="Z106" s="100">
        <v>320</v>
      </c>
      <c r="AA106" s="97">
        <v>320</v>
      </c>
      <c r="AB106" s="101">
        <v>300</v>
      </c>
      <c r="AC106" s="97">
        <v>320</v>
      </c>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62"/>
      <c r="BB106" s="62"/>
      <c r="BC106" s="62"/>
      <c r="BD106" s="62"/>
      <c r="BE106" s="62"/>
      <c r="BF106" s="62"/>
      <c r="BG106" s="62"/>
      <c r="BH106" s="62"/>
      <c r="BI106" s="62"/>
      <c r="BJ106" s="62"/>
      <c r="BK106" s="62"/>
      <c r="BL106" s="62"/>
      <c r="BM106" s="62"/>
    </row>
    <row r="107" spans="1:65" x14ac:dyDescent="0.45">
      <c r="A107" s="41">
        <v>8</v>
      </c>
      <c r="C107" s="40">
        <f t="shared" si="9"/>
        <v>270</v>
      </c>
      <c r="D107" s="18">
        <f t="shared" si="10"/>
        <v>27</v>
      </c>
      <c r="E107" s="7" t="s">
        <v>24</v>
      </c>
      <c r="F107" s="97">
        <v>95</v>
      </c>
      <c r="G107" s="97">
        <v>100</v>
      </c>
      <c r="H107" s="97">
        <v>105</v>
      </c>
      <c r="I107" s="97">
        <v>108</v>
      </c>
      <c r="J107" s="97">
        <v>120</v>
      </c>
      <c r="K107" s="97">
        <v>115</v>
      </c>
      <c r="L107" s="97">
        <v>125</v>
      </c>
      <c r="M107" s="97">
        <v>140</v>
      </c>
      <c r="N107" s="97">
        <v>140</v>
      </c>
      <c r="O107" s="97">
        <v>152</v>
      </c>
      <c r="P107" s="97">
        <v>175</v>
      </c>
      <c r="Q107" s="97">
        <v>170</v>
      </c>
      <c r="R107" s="97">
        <v>190</v>
      </c>
      <c r="S107" s="97">
        <v>185</v>
      </c>
      <c r="T107" s="97">
        <v>208</v>
      </c>
      <c r="U107" s="97">
        <v>235</v>
      </c>
      <c r="V107" s="98">
        <v>210</v>
      </c>
      <c r="W107" s="99">
        <v>220</v>
      </c>
      <c r="X107" s="98">
        <v>233</v>
      </c>
      <c r="Y107" s="98">
        <v>240</v>
      </c>
      <c r="Z107" s="100">
        <v>253</v>
      </c>
      <c r="AA107" s="97">
        <v>240</v>
      </c>
      <c r="AB107" s="101">
        <v>260</v>
      </c>
      <c r="AC107" s="97">
        <v>270</v>
      </c>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62"/>
      <c r="BB107" s="62"/>
      <c r="BC107" s="62"/>
      <c r="BD107" s="62"/>
      <c r="BE107" s="62"/>
      <c r="BF107" s="62"/>
      <c r="BG107" s="62"/>
      <c r="BH107" s="62"/>
      <c r="BI107" s="62"/>
      <c r="BJ107" s="62"/>
      <c r="BK107" s="62"/>
      <c r="BL107" s="62"/>
      <c r="BM107" s="62"/>
    </row>
    <row r="108" spans="1:65" x14ac:dyDescent="0.45">
      <c r="A108" s="41">
        <v>9</v>
      </c>
      <c r="C108" s="40">
        <f t="shared" si="9"/>
        <v>295</v>
      </c>
      <c r="D108" s="18">
        <f t="shared" si="10"/>
        <v>23</v>
      </c>
      <c r="E108" s="7" t="s">
        <v>25</v>
      </c>
      <c r="F108" s="97">
        <v>125</v>
      </c>
      <c r="G108" s="97">
        <v>135</v>
      </c>
      <c r="H108" s="97">
        <v>140</v>
      </c>
      <c r="I108" s="97">
        <v>145</v>
      </c>
      <c r="J108" s="97">
        <v>150</v>
      </c>
      <c r="K108" s="97">
        <v>155</v>
      </c>
      <c r="L108" s="97">
        <v>165</v>
      </c>
      <c r="M108" s="97">
        <v>178</v>
      </c>
      <c r="N108" s="97">
        <v>190</v>
      </c>
      <c r="O108" s="97">
        <v>220</v>
      </c>
      <c r="P108" s="97">
        <v>230</v>
      </c>
      <c r="Q108" s="97">
        <v>250</v>
      </c>
      <c r="R108" s="97">
        <v>260</v>
      </c>
      <c r="S108" s="97">
        <v>270</v>
      </c>
      <c r="T108" s="97">
        <v>270</v>
      </c>
      <c r="U108" s="97">
        <v>260</v>
      </c>
      <c r="V108" s="98">
        <v>275</v>
      </c>
      <c r="W108" s="99">
        <v>280</v>
      </c>
      <c r="X108" s="98">
        <v>300</v>
      </c>
      <c r="Y108" s="98">
        <v>310</v>
      </c>
      <c r="Z108" s="100">
        <v>315</v>
      </c>
      <c r="AA108" s="97">
        <v>318</v>
      </c>
      <c r="AB108" s="101">
        <v>280</v>
      </c>
      <c r="AC108" s="97">
        <v>295</v>
      </c>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62"/>
      <c r="BB108" s="62"/>
      <c r="BC108" s="62"/>
      <c r="BD108" s="62"/>
      <c r="BE108" s="62"/>
      <c r="BF108" s="62"/>
      <c r="BG108" s="62"/>
      <c r="BH108" s="62"/>
      <c r="BI108" s="62"/>
      <c r="BJ108" s="62"/>
      <c r="BK108" s="62"/>
      <c r="BL108" s="62"/>
      <c r="BM108" s="62"/>
    </row>
    <row r="109" spans="1:65" x14ac:dyDescent="0.45">
      <c r="A109" s="41">
        <v>10</v>
      </c>
      <c r="C109" s="40">
        <f t="shared" si="9"/>
        <v>260</v>
      </c>
      <c r="D109" s="18">
        <f t="shared" si="10"/>
        <v>28</v>
      </c>
      <c r="E109" s="7" t="s">
        <v>26</v>
      </c>
      <c r="F109" s="97">
        <v>100</v>
      </c>
      <c r="G109" s="97">
        <v>103</v>
      </c>
      <c r="H109" s="97">
        <v>105</v>
      </c>
      <c r="I109" s="97">
        <v>110</v>
      </c>
      <c r="J109" s="97">
        <v>110</v>
      </c>
      <c r="K109" s="97">
        <v>118</v>
      </c>
      <c r="L109" s="97">
        <v>120</v>
      </c>
      <c r="M109" s="97">
        <v>130</v>
      </c>
      <c r="N109" s="97">
        <v>140</v>
      </c>
      <c r="O109" s="97">
        <v>165</v>
      </c>
      <c r="P109" s="97">
        <v>180</v>
      </c>
      <c r="Q109" s="97">
        <v>195</v>
      </c>
      <c r="R109" s="97">
        <v>205</v>
      </c>
      <c r="S109" s="97">
        <v>200</v>
      </c>
      <c r="T109" s="97">
        <v>210</v>
      </c>
      <c r="U109" s="97">
        <v>218</v>
      </c>
      <c r="V109" s="98">
        <v>220</v>
      </c>
      <c r="W109" s="99">
        <v>230</v>
      </c>
      <c r="X109" s="98">
        <v>230</v>
      </c>
      <c r="Y109" s="98">
        <v>250</v>
      </c>
      <c r="Z109" s="100">
        <v>260</v>
      </c>
      <c r="AA109" s="97">
        <v>260</v>
      </c>
      <c r="AB109" s="101">
        <v>260</v>
      </c>
      <c r="AC109" s="97">
        <v>260</v>
      </c>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62"/>
      <c r="BB109" s="62"/>
      <c r="BC109" s="62"/>
      <c r="BD109" s="62"/>
      <c r="BE109" s="62"/>
      <c r="BF109" s="62"/>
      <c r="BG109" s="62"/>
      <c r="BH109" s="62"/>
      <c r="BI109" s="62"/>
      <c r="BJ109" s="62"/>
      <c r="BK109" s="62"/>
      <c r="BL109" s="62"/>
      <c r="BM109" s="62"/>
    </row>
    <row r="110" spans="1:65" x14ac:dyDescent="0.45">
      <c r="A110" s="41">
        <v>11</v>
      </c>
      <c r="C110" s="40">
        <f t="shared" si="9"/>
        <v>300</v>
      </c>
      <c r="D110" s="18">
        <f t="shared" si="10"/>
        <v>21</v>
      </c>
      <c r="E110" s="7" t="s">
        <v>4</v>
      </c>
      <c r="F110" s="97">
        <v>105</v>
      </c>
      <c r="G110" s="97">
        <v>110</v>
      </c>
      <c r="H110" s="97">
        <v>120</v>
      </c>
      <c r="I110" s="97">
        <v>130</v>
      </c>
      <c r="J110" s="97">
        <v>130</v>
      </c>
      <c r="K110" s="97">
        <v>130</v>
      </c>
      <c r="L110" s="97">
        <v>135</v>
      </c>
      <c r="M110" s="97">
        <v>145</v>
      </c>
      <c r="N110" s="97">
        <v>160</v>
      </c>
      <c r="O110" s="97">
        <v>190</v>
      </c>
      <c r="P110" s="97">
        <v>210</v>
      </c>
      <c r="Q110" s="97">
        <v>230</v>
      </c>
      <c r="R110" s="97">
        <v>230</v>
      </c>
      <c r="S110" s="97">
        <v>240</v>
      </c>
      <c r="T110" s="97">
        <v>250</v>
      </c>
      <c r="U110" s="97">
        <v>250</v>
      </c>
      <c r="V110" s="98">
        <v>260</v>
      </c>
      <c r="W110" s="99">
        <v>260</v>
      </c>
      <c r="X110" s="98">
        <v>270</v>
      </c>
      <c r="Y110" s="98">
        <v>300</v>
      </c>
      <c r="Z110" s="100">
        <v>313</v>
      </c>
      <c r="AA110" s="97">
        <v>300</v>
      </c>
      <c r="AB110" s="101">
        <v>295</v>
      </c>
      <c r="AC110" s="97">
        <v>300</v>
      </c>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62"/>
      <c r="BB110" s="62"/>
      <c r="BC110" s="62"/>
      <c r="BD110" s="62"/>
      <c r="BE110" s="62"/>
      <c r="BF110" s="62"/>
      <c r="BG110" s="62"/>
      <c r="BH110" s="62"/>
      <c r="BI110" s="62"/>
      <c r="BJ110" s="62"/>
      <c r="BK110" s="62"/>
      <c r="BL110" s="62"/>
      <c r="BM110" s="62"/>
    </row>
    <row r="111" spans="1:65" x14ac:dyDescent="0.45">
      <c r="A111" s="41">
        <v>12</v>
      </c>
      <c r="C111" s="40">
        <f t="shared" si="9"/>
        <v>280</v>
      </c>
      <c r="D111" s="18">
        <f t="shared" si="10"/>
        <v>26</v>
      </c>
      <c r="E111" s="7" t="s">
        <v>0</v>
      </c>
      <c r="F111" s="97">
        <v>105</v>
      </c>
      <c r="G111" s="97">
        <v>113</v>
      </c>
      <c r="H111" s="97">
        <v>115</v>
      </c>
      <c r="I111" s="97">
        <v>110</v>
      </c>
      <c r="J111" s="97">
        <v>120</v>
      </c>
      <c r="K111" s="97">
        <v>120</v>
      </c>
      <c r="L111" s="97">
        <v>125</v>
      </c>
      <c r="M111" s="97">
        <v>142</v>
      </c>
      <c r="N111" s="97">
        <v>140</v>
      </c>
      <c r="O111" s="97">
        <v>150</v>
      </c>
      <c r="P111" s="97">
        <v>210</v>
      </c>
      <c r="Q111" s="97">
        <v>220</v>
      </c>
      <c r="R111" s="97">
        <v>213</v>
      </c>
      <c r="S111" s="97">
        <v>228</v>
      </c>
      <c r="T111" s="97">
        <v>200</v>
      </c>
      <c r="U111" s="97">
        <v>225</v>
      </c>
      <c r="V111" s="98">
        <v>238</v>
      </c>
      <c r="W111" s="99">
        <v>220</v>
      </c>
      <c r="X111" s="98">
        <v>285</v>
      </c>
      <c r="Y111" s="98">
        <v>245</v>
      </c>
      <c r="Z111" s="100">
        <v>280</v>
      </c>
      <c r="AA111" s="97">
        <v>318</v>
      </c>
      <c r="AB111" s="101">
        <v>220</v>
      </c>
      <c r="AC111" s="97">
        <v>280</v>
      </c>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62"/>
      <c r="BB111" s="62"/>
      <c r="BC111" s="62"/>
      <c r="BD111" s="62"/>
      <c r="BE111" s="62"/>
      <c r="BF111" s="62"/>
      <c r="BG111" s="62"/>
      <c r="BH111" s="62"/>
      <c r="BI111" s="62"/>
      <c r="BJ111" s="62"/>
      <c r="BK111" s="62"/>
      <c r="BL111" s="62"/>
      <c r="BM111" s="62"/>
    </row>
    <row r="112" spans="1:65" x14ac:dyDescent="0.45">
      <c r="A112" s="41">
        <v>13</v>
      </c>
      <c r="C112" s="40">
        <f t="shared" si="9"/>
        <v>323</v>
      </c>
      <c r="D112" s="18">
        <f t="shared" si="10"/>
        <v>15</v>
      </c>
      <c r="E112" s="7" t="s">
        <v>27</v>
      </c>
      <c r="F112" s="97">
        <v>105</v>
      </c>
      <c r="G112" s="97">
        <v>120</v>
      </c>
      <c r="H112" s="97">
        <v>120</v>
      </c>
      <c r="I112" s="97">
        <v>130</v>
      </c>
      <c r="J112" s="97">
        <v>130</v>
      </c>
      <c r="K112" s="97">
        <v>135</v>
      </c>
      <c r="L112" s="97">
        <v>150</v>
      </c>
      <c r="M112" s="97">
        <v>150</v>
      </c>
      <c r="N112" s="97">
        <v>170</v>
      </c>
      <c r="O112" s="97">
        <v>203</v>
      </c>
      <c r="P112" s="97">
        <v>220</v>
      </c>
      <c r="Q112" s="97">
        <v>230</v>
      </c>
      <c r="R112" s="97">
        <v>245</v>
      </c>
      <c r="S112" s="97">
        <v>255</v>
      </c>
      <c r="T112" s="97">
        <v>260</v>
      </c>
      <c r="U112" s="97">
        <v>258</v>
      </c>
      <c r="V112" s="98">
        <v>265</v>
      </c>
      <c r="W112" s="99">
        <v>280</v>
      </c>
      <c r="X112" s="98">
        <v>293</v>
      </c>
      <c r="Y112" s="98">
        <v>300</v>
      </c>
      <c r="Z112" s="100">
        <v>300</v>
      </c>
      <c r="AA112" s="97">
        <v>320</v>
      </c>
      <c r="AB112" s="101">
        <v>320</v>
      </c>
      <c r="AC112" s="97">
        <v>323</v>
      </c>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62"/>
      <c r="BB112" s="62"/>
      <c r="BC112" s="62"/>
      <c r="BD112" s="62"/>
      <c r="BE112" s="62"/>
      <c r="BF112" s="62"/>
      <c r="BG112" s="62"/>
      <c r="BH112" s="62"/>
      <c r="BI112" s="62"/>
      <c r="BJ112" s="62"/>
      <c r="BK112" s="62"/>
      <c r="BL112" s="62"/>
      <c r="BM112" s="62"/>
    </row>
    <row r="113" spans="1:65" x14ac:dyDescent="0.45">
      <c r="A113" s="41">
        <v>14</v>
      </c>
      <c r="C113" s="40">
        <f t="shared" si="9"/>
        <v>350</v>
      </c>
      <c r="D113" s="18">
        <f t="shared" si="10"/>
        <v>6</v>
      </c>
      <c r="E113" s="7" t="s">
        <v>15</v>
      </c>
      <c r="F113" s="97">
        <v>105</v>
      </c>
      <c r="G113" s="97">
        <v>115</v>
      </c>
      <c r="H113" s="97">
        <v>120</v>
      </c>
      <c r="I113" s="97">
        <v>120</v>
      </c>
      <c r="J113" s="97">
        <v>123</v>
      </c>
      <c r="K113" s="97">
        <v>130</v>
      </c>
      <c r="L113" s="97">
        <v>145</v>
      </c>
      <c r="M113" s="97">
        <v>140</v>
      </c>
      <c r="N113" s="97">
        <v>153</v>
      </c>
      <c r="O113" s="97">
        <v>180</v>
      </c>
      <c r="P113" s="97">
        <v>198</v>
      </c>
      <c r="Q113" s="97">
        <v>250</v>
      </c>
      <c r="R113" s="97">
        <v>220</v>
      </c>
      <c r="S113" s="97">
        <v>190</v>
      </c>
      <c r="T113" s="97">
        <v>210</v>
      </c>
      <c r="U113" s="97">
        <v>235</v>
      </c>
      <c r="V113" s="98">
        <v>288</v>
      </c>
      <c r="W113" s="99">
        <v>300</v>
      </c>
      <c r="X113" s="98">
        <v>310</v>
      </c>
      <c r="Y113" s="98">
        <v>300</v>
      </c>
      <c r="Z113" s="100">
        <v>330</v>
      </c>
      <c r="AA113" s="97">
        <v>328</v>
      </c>
      <c r="AB113" s="101">
        <v>340</v>
      </c>
      <c r="AC113" s="97">
        <v>350</v>
      </c>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62"/>
      <c r="BB113" s="62"/>
      <c r="BC113" s="62"/>
      <c r="BD113" s="62"/>
      <c r="BE113" s="62"/>
      <c r="BF113" s="62"/>
      <c r="BG113" s="62"/>
      <c r="BH113" s="62"/>
      <c r="BI113" s="62"/>
      <c r="BJ113" s="62"/>
      <c r="BK113" s="62"/>
      <c r="BL113" s="62"/>
      <c r="BM113" s="62"/>
    </row>
    <row r="114" spans="1:65" x14ac:dyDescent="0.45">
      <c r="A114" s="41">
        <v>15</v>
      </c>
      <c r="C114" s="40">
        <f t="shared" si="9"/>
        <v>360</v>
      </c>
      <c r="D114" s="18">
        <f t="shared" si="10"/>
        <v>5</v>
      </c>
      <c r="E114" s="7" t="s">
        <v>16</v>
      </c>
      <c r="F114" s="97">
        <v>123</v>
      </c>
      <c r="G114" s="97">
        <v>130</v>
      </c>
      <c r="H114" s="97">
        <v>139</v>
      </c>
      <c r="I114" s="97">
        <v>153</v>
      </c>
      <c r="J114" s="97">
        <v>150</v>
      </c>
      <c r="K114" s="97">
        <v>153</v>
      </c>
      <c r="L114" s="97">
        <v>165</v>
      </c>
      <c r="M114" s="97">
        <v>160</v>
      </c>
      <c r="N114" s="97">
        <v>300</v>
      </c>
      <c r="O114" s="97">
        <v>220</v>
      </c>
      <c r="P114" s="97">
        <v>235</v>
      </c>
      <c r="Q114" s="97">
        <v>225</v>
      </c>
      <c r="R114" s="97">
        <v>245</v>
      </c>
      <c r="S114" s="97">
        <v>345</v>
      </c>
      <c r="T114" s="97">
        <v>350</v>
      </c>
      <c r="U114" s="97">
        <v>350</v>
      </c>
      <c r="V114" s="98">
        <v>350</v>
      </c>
      <c r="W114" s="99">
        <v>350</v>
      </c>
      <c r="X114" s="98">
        <v>365</v>
      </c>
      <c r="Y114" s="98">
        <v>360</v>
      </c>
      <c r="Z114" s="100">
        <v>380</v>
      </c>
      <c r="AA114" s="97">
        <v>358</v>
      </c>
      <c r="AB114" s="101">
        <v>330</v>
      </c>
      <c r="AC114" s="97">
        <v>360</v>
      </c>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62"/>
      <c r="BB114" s="62"/>
      <c r="BC114" s="62"/>
      <c r="BD114" s="62"/>
      <c r="BE114" s="62"/>
      <c r="BF114" s="62"/>
      <c r="BG114" s="62"/>
      <c r="BH114" s="62"/>
      <c r="BI114" s="62"/>
      <c r="BJ114" s="62"/>
      <c r="BK114" s="62"/>
      <c r="BL114" s="62"/>
      <c r="BM114" s="62"/>
    </row>
    <row r="115" spans="1:65" x14ac:dyDescent="0.45">
      <c r="A115" s="41">
        <v>16</v>
      </c>
      <c r="C115" s="40">
        <f t="shared" si="9"/>
        <v>295</v>
      </c>
      <c r="D115" s="18">
        <f t="shared" si="10"/>
        <v>23</v>
      </c>
      <c r="E115" s="7" t="s">
        <v>5</v>
      </c>
      <c r="F115" s="97">
        <v>95</v>
      </c>
      <c r="G115" s="97">
        <v>95</v>
      </c>
      <c r="H115" s="97">
        <v>100</v>
      </c>
      <c r="I115" s="97">
        <v>110</v>
      </c>
      <c r="J115" s="97">
        <v>120</v>
      </c>
      <c r="K115" s="97">
        <v>120</v>
      </c>
      <c r="L115" s="97">
        <v>125</v>
      </c>
      <c r="M115" s="97">
        <v>130</v>
      </c>
      <c r="N115" s="97">
        <v>170</v>
      </c>
      <c r="O115" s="97">
        <v>185</v>
      </c>
      <c r="P115" s="97">
        <v>195</v>
      </c>
      <c r="Q115" s="97">
        <v>200</v>
      </c>
      <c r="R115" s="97">
        <v>205</v>
      </c>
      <c r="S115" s="97">
        <v>230</v>
      </c>
      <c r="T115" s="97">
        <v>238</v>
      </c>
      <c r="U115" s="97">
        <v>230</v>
      </c>
      <c r="V115" s="98">
        <v>250</v>
      </c>
      <c r="W115" s="99">
        <v>250</v>
      </c>
      <c r="X115" s="98">
        <v>260</v>
      </c>
      <c r="Y115" s="98">
        <v>275</v>
      </c>
      <c r="Z115" s="100">
        <v>283</v>
      </c>
      <c r="AA115" s="97">
        <v>285</v>
      </c>
      <c r="AB115" s="101">
        <v>300</v>
      </c>
      <c r="AC115" s="97">
        <v>295</v>
      </c>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62"/>
      <c r="BB115" s="62"/>
      <c r="BC115" s="62"/>
      <c r="BD115" s="62"/>
      <c r="BE115" s="62"/>
      <c r="BF115" s="62"/>
      <c r="BG115" s="62"/>
      <c r="BH115" s="62"/>
      <c r="BI115" s="62"/>
      <c r="BJ115" s="62"/>
      <c r="BK115" s="62"/>
      <c r="BL115" s="62"/>
      <c r="BM115" s="62"/>
    </row>
    <row r="116" spans="1:65" x14ac:dyDescent="0.45">
      <c r="A116" s="41">
        <v>17</v>
      </c>
      <c r="C116" s="40">
        <f t="shared" si="9"/>
        <v>365</v>
      </c>
      <c r="D116" s="18">
        <f t="shared" si="10"/>
        <v>4</v>
      </c>
      <c r="E116" s="7" t="s">
        <v>17</v>
      </c>
      <c r="F116" s="97">
        <v>110</v>
      </c>
      <c r="G116" s="97">
        <v>120</v>
      </c>
      <c r="H116" s="97">
        <v>120</v>
      </c>
      <c r="I116" s="97">
        <v>130</v>
      </c>
      <c r="J116" s="97">
        <v>118</v>
      </c>
      <c r="K116" s="97">
        <v>130</v>
      </c>
      <c r="L116" s="97">
        <v>150</v>
      </c>
      <c r="M116" s="97">
        <v>130</v>
      </c>
      <c r="N116" s="97">
        <v>162</v>
      </c>
      <c r="O116" s="97">
        <v>190</v>
      </c>
      <c r="P116" s="97">
        <v>190</v>
      </c>
      <c r="Q116" s="97">
        <v>210</v>
      </c>
      <c r="R116" s="97">
        <v>238</v>
      </c>
      <c r="S116" s="97">
        <v>230</v>
      </c>
      <c r="T116" s="97">
        <v>230</v>
      </c>
      <c r="U116" s="97">
        <v>225</v>
      </c>
      <c r="V116" s="98">
        <v>250</v>
      </c>
      <c r="W116" s="99">
        <v>270</v>
      </c>
      <c r="X116" s="98">
        <v>298</v>
      </c>
      <c r="Y116" s="98">
        <v>300</v>
      </c>
      <c r="Z116" s="100">
        <v>350</v>
      </c>
      <c r="AA116" s="97">
        <v>320</v>
      </c>
      <c r="AB116" s="101">
        <v>340</v>
      </c>
      <c r="AC116" s="97">
        <v>365</v>
      </c>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62"/>
      <c r="BB116" s="62"/>
      <c r="BC116" s="62"/>
      <c r="BD116" s="62"/>
      <c r="BE116" s="62"/>
      <c r="BF116" s="62"/>
      <c r="BG116" s="62"/>
      <c r="BH116" s="62"/>
      <c r="BI116" s="62"/>
      <c r="BJ116" s="62"/>
      <c r="BK116" s="62"/>
      <c r="BL116" s="62"/>
      <c r="BM116" s="62"/>
    </row>
    <row r="117" spans="1:65" x14ac:dyDescent="0.45">
      <c r="A117" s="41">
        <v>18</v>
      </c>
      <c r="C117" s="40">
        <f t="shared" si="9"/>
        <v>380</v>
      </c>
      <c r="D117" s="18">
        <f t="shared" si="10"/>
        <v>1</v>
      </c>
      <c r="E117" s="7" t="s">
        <v>6</v>
      </c>
      <c r="F117" s="97">
        <v>180</v>
      </c>
      <c r="G117" s="97">
        <v>210</v>
      </c>
      <c r="H117" s="97">
        <v>235</v>
      </c>
      <c r="I117" s="97">
        <v>240</v>
      </c>
      <c r="J117" s="97">
        <v>250</v>
      </c>
      <c r="K117" s="97">
        <v>250</v>
      </c>
      <c r="L117" s="97">
        <v>265</v>
      </c>
      <c r="M117" s="97">
        <v>280</v>
      </c>
      <c r="N117" s="97">
        <v>300</v>
      </c>
      <c r="O117" s="97">
        <v>315</v>
      </c>
      <c r="P117" s="97">
        <v>350</v>
      </c>
      <c r="Q117" s="97">
        <v>360</v>
      </c>
      <c r="R117" s="97">
        <v>370</v>
      </c>
      <c r="S117" s="97">
        <v>370</v>
      </c>
      <c r="T117" s="97">
        <v>380</v>
      </c>
      <c r="U117" s="97">
        <v>350</v>
      </c>
      <c r="V117" s="98">
        <v>360</v>
      </c>
      <c r="W117" s="99">
        <v>390</v>
      </c>
      <c r="X117" s="98">
        <v>410</v>
      </c>
      <c r="Y117" s="98">
        <v>420</v>
      </c>
      <c r="Z117" s="100">
        <v>435</v>
      </c>
      <c r="AA117" s="97">
        <v>375</v>
      </c>
      <c r="AB117" s="101">
        <v>300</v>
      </c>
      <c r="AC117" s="97">
        <v>380</v>
      </c>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62"/>
      <c r="BB117" s="62"/>
      <c r="BC117" s="62"/>
      <c r="BD117" s="62"/>
      <c r="BE117" s="62"/>
      <c r="BF117" s="62"/>
      <c r="BG117" s="62"/>
      <c r="BH117" s="62"/>
      <c r="BI117" s="62"/>
      <c r="BJ117" s="62"/>
      <c r="BK117" s="62"/>
      <c r="BL117" s="62"/>
      <c r="BM117" s="62"/>
    </row>
    <row r="118" spans="1:65" x14ac:dyDescent="0.45">
      <c r="A118" s="41">
        <v>19</v>
      </c>
      <c r="C118" s="40">
        <f t="shared" si="9"/>
        <v>320</v>
      </c>
      <c r="D118" s="18">
        <f t="shared" si="10"/>
        <v>16</v>
      </c>
      <c r="E118" s="7" t="s">
        <v>7</v>
      </c>
      <c r="F118" s="97"/>
      <c r="G118" s="97"/>
      <c r="H118" s="97"/>
      <c r="I118" s="97"/>
      <c r="J118" s="97"/>
      <c r="K118" s="97"/>
      <c r="L118" s="97"/>
      <c r="M118" s="97"/>
      <c r="N118" s="97"/>
      <c r="O118" s="97">
        <v>227</v>
      </c>
      <c r="P118" s="97">
        <v>280</v>
      </c>
      <c r="Q118" s="97">
        <v>290</v>
      </c>
      <c r="R118" s="97">
        <v>288</v>
      </c>
      <c r="S118" s="97">
        <v>281</v>
      </c>
      <c r="T118" s="97">
        <v>290</v>
      </c>
      <c r="U118" s="97">
        <v>301</v>
      </c>
      <c r="V118" s="98">
        <v>295</v>
      </c>
      <c r="W118" s="99">
        <v>322</v>
      </c>
      <c r="X118" s="98">
        <v>320</v>
      </c>
      <c r="Y118" s="98">
        <v>328</v>
      </c>
      <c r="Z118" s="100">
        <v>338</v>
      </c>
      <c r="AA118" s="97">
        <v>338</v>
      </c>
      <c r="AB118" s="101">
        <v>349</v>
      </c>
      <c r="AC118" s="97">
        <v>320</v>
      </c>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62"/>
      <c r="BB118" s="62"/>
      <c r="BC118" s="62"/>
      <c r="BD118" s="62"/>
      <c r="BE118" s="62"/>
      <c r="BF118" s="62"/>
      <c r="BG118" s="62"/>
      <c r="BH118" s="62"/>
      <c r="BI118" s="62"/>
      <c r="BJ118" s="62"/>
      <c r="BK118" s="62"/>
      <c r="BL118" s="62"/>
      <c r="BM118" s="62"/>
    </row>
    <row r="119" spans="1:65" x14ac:dyDescent="0.45">
      <c r="A119" s="41">
        <v>20</v>
      </c>
      <c r="C119" s="40">
        <f t="shared" si="9"/>
        <v>350</v>
      </c>
      <c r="D119" s="18">
        <f t="shared" si="10"/>
        <v>6</v>
      </c>
      <c r="E119" s="7" t="s">
        <v>18</v>
      </c>
      <c r="F119" s="97">
        <v>118</v>
      </c>
      <c r="G119" s="97">
        <v>120</v>
      </c>
      <c r="H119" s="97">
        <v>130</v>
      </c>
      <c r="I119" s="97">
        <v>125</v>
      </c>
      <c r="J119" s="97">
        <v>143</v>
      </c>
      <c r="K119" s="97">
        <v>168</v>
      </c>
      <c r="L119" s="97">
        <v>150</v>
      </c>
      <c r="M119" s="97">
        <v>150</v>
      </c>
      <c r="N119" s="97">
        <v>190</v>
      </c>
      <c r="O119" s="97">
        <v>200</v>
      </c>
      <c r="P119" s="97">
        <v>280</v>
      </c>
      <c r="Q119" s="97">
        <v>265</v>
      </c>
      <c r="R119" s="97">
        <v>260</v>
      </c>
      <c r="S119" s="97">
        <v>230</v>
      </c>
      <c r="T119" s="97">
        <v>280</v>
      </c>
      <c r="U119" s="97">
        <v>240</v>
      </c>
      <c r="V119" s="98">
        <v>270</v>
      </c>
      <c r="W119" s="99">
        <v>310</v>
      </c>
      <c r="X119" s="98">
        <v>350</v>
      </c>
      <c r="Y119" s="98">
        <v>340</v>
      </c>
      <c r="Z119" s="100">
        <v>350</v>
      </c>
      <c r="AA119" s="97">
        <v>350</v>
      </c>
      <c r="AB119" s="101">
        <v>320</v>
      </c>
      <c r="AC119" s="97">
        <v>350</v>
      </c>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62"/>
      <c r="BB119" s="62"/>
      <c r="BC119" s="62"/>
      <c r="BD119" s="62"/>
      <c r="BE119" s="62"/>
      <c r="BF119" s="62"/>
      <c r="BG119" s="62"/>
      <c r="BH119" s="62"/>
      <c r="BI119" s="62"/>
      <c r="BJ119" s="62"/>
      <c r="BK119" s="62"/>
      <c r="BL119" s="62"/>
      <c r="BM119" s="62"/>
    </row>
    <row r="120" spans="1:65" x14ac:dyDescent="0.45">
      <c r="A120" s="41">
        <v>21</v>
      </c>
      <c r="C120" s="40">
        <f t="shared" si="9"/>
        <v>320</v>
      </c>
      <c r="D120" s="18">
        <f t="shared" si="10"/>
        <v>16</v>
      </c>
      <c r="E120" s="7" t="s">
        <v>8</v>
      </c>
      <c r="F120" s="97">
        <v>115</v>
      </c>
      <c r="G120" s="97">
        <v>125</v>
      </c>
      <c r="H120" s="97">
        <v>130</v>
      </c>
      <c r="I120" s="97">
        <v>140</v>
      </c>
      <c r="J120" s="97">
        <v>145</v>
      </c>
      <c r="K120" s="97">
        <v>150</v>
      </c>
      <c r="L120" s="97">
        <v>155</v>
      </c>
      <c r="M120" s="97">
        <v>160</v>
      </c>
      <c r="N120" s="97">
        <v>190</v>
      </c>
      <c r="O120" s="97">
        <v>220</v>
      </c>
      <c r="P120" s="97">
        <v>230</v>
      </c>
      <c r="Q120" s="97">
        <v>250</v>
      </c>
      <c r="R120" s="97">
        <v>260</v>
      </c>
      <c r="S120" s="97">
        <v>270</v>
      </c>
      <c r="T120" s="97">
        <v>260</v>
      </c>
      <c r="U120" s="97">
        <v>270</v>
      </c>
      <c r="V120" s="98">
        <v>275</v>
      </c>
      <c r="W120" s="99">
        <v>298</v>
      </c>
      <c r="X120" s="98">
        <v>320</v>
      </c>
      <c r="Y120" s="98">
        <v>320</v>
      </c>
      <c r="Z120" s="100">
        <v>340</v>
      </c>
      <c r="AA120" s="97">
        <v>336</v>
      </c>
      <c r="AB120" s="101">
        <v>300</v>
      </c>
      <c r="AC120" s="97">
        <v>320</v>
      </c>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62"/>
      <c r="BB120" s="62"/>
      <c r="BC120" s="62"/>
      <c r="BD120" s="62"/>
      <c r="BE120" s="62"/>
      <c r="BF120" s="62"/>
      <c r="BG120" s="62"/>
      <c r="BH120" s="62"/>
      <c r="BI120" s="62"/>
      <c r="BJ120" s="62"/>
      <c r="BK120" s="62"/>
      <c r="BL120" s="62"/>
      <c r="BM120" s="62"/>
    </row>
    <row r="121" spans="1:65" x14ac:dyDescent="0.45">
      <c r="A121" s="41">
        <v>22</v>
      </c>
      <c r="C121" s="40">
        <f t="shared" si="9"/>
        <v>325</v>
      </c>
      <c r="D121" s="18">
        <f t="shared" si="10"/>
        <v>13</v>
      </c>
      <c r="E121" s="7" t="s">
        <v>9</v>
      </c>
      <c r="F121" s="97">
        <v>110</v>
      </c>
      <c r="G121" s="97">
        <v>120</v>
      </c>
      <c r="H121" s="97">
        <v>125</v>
      </c>
      <c r="I121" s="97">
        <v>132</v>
      </c>
      <c r="J121" s="97">
        <v>140</v>
      </c>
      <c r="K121" s="97">
        <v>145</v>
      </c>
      <c r="L121" s="97">
        <v>150</v>
      </c>
      <c r="M121" s="97">
        <v>150</v>
      </c>
      <c r="N121" s="97">
        <v>170</v>
      </c>
      <c r="O121" s="97">
        <v>210</v>
      </c>
      <c r="P121" s="97">
        <v>240</v>
      </c>
      <c r="Q121" s="97">
        <v>250</v>
      </c>
      <c r="R121" s="97">
        <v>260</v>
      </c>
      <c r="S121" s="97">
        <v>270</v>
      </c>
      <c r="T121" s="97">
        <v>275</v>
      </c>
      <c r="U121" s="97">
        <v>275</v>
      </c>
      <c r="V121" s="98">
        <v>280</v>
      </c>
      <c r="W121" s="99">
        <v>300</v>
      </c>
      <c r="X121" s="98">
        <v>320</v>
      </c>
      <c r="Y121" s="98">
        <v>340</v>
      </c>
      <c r="Z121" s="100">
        <v>350</v>
      </c>
      <c r="AA121" s="97">
        <v>360</v>
      </c>
      <c r="AB121" s="101">
        <v>310</v>
      </c>
      <c r="AC121" s="97">
        <v>325</v>
      </c>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62"/>
      <c r="BB121" s="62"/>
      <c r="BC121" s="62"/>
      <c r="BD121" s="62"/>
      <c r="BE121" s="62"/>
      <c r="BF121" s="62"/>
      <c r="BG121" s="62"/>
      <c r="BH121" s="62"/>
      <c r="BI121" s="62"/>
      <c r="BJ121" s="62"/>
      <c r="BK121" s="62"/>
      <c r="BL121" s="62"/>
      <c r="BM121" s="62"/>
    </row>
    <row r="122" spans="1:65" x14ac:dyDescent="0.45">
      <c r="A122" s="41">
        <v>23</v>
      </c>
      <c r="C122" s="40">
        <f t="shared" si="9"/>
        <v>340</v>
      </c>
      <c r="D122" s="18">
        <f t="shared" si="10"/>
        <v>10</v>
      </c>
      <c r="E122" s="7" t="s">
        <v>55</v>
      </c>
      <c r="F122" s="97">
        <v>90</v>
      </c>
      <c r="G122" s="97">
        <v>95</v>
      </c>
      <c r="H122" s="97">
        <v>110</v>
      </c>
      <c r="I122" s="97">
        <v>118</v>
      </c>
      <c r="J122" s="97">
        <v>115</v>
      </c>
      <c r="K122" s="97">
        <v>95</v>
      </c>
      <c r="L122" s="97">
        <v>105</v>
      </c>
      <c r="M122" s="97">
        <v>138</v>
      </c>
      <c r="N122" s="97">
        <v>143</v>
      </c>
      <c r="O122" s="97">
        <v>135</v>
      </c>
      <c r="P122" s="97">
        <v>200</v>
      </c>
      <c r="Q122" s="97">
        <v>210</v>
      </c>
      <c r="R122" s="97">
        <v>220</v>
      </c>
      <c r="S122" s="97">
        <v>213</v>
      </c>
      <c r="T122" s="97">
        <v>220</v>
      </c>
      <c r="U122" s="97">
        <v>215</v>
      </c>
      <c r="V122" s="98">
        <v>228</v>
      </c>
      <c r="W122" s="99">
        <v>245</v>
      </c>
      <c r="X122" s="98">
        <v>275</v>
      </c>
      <c r="Y122" s="98">
        <v>275</v>
      </c>
      <c r="Z122" s="100">
        <v>270</v>
      </c>
      <c r="AA122" s="97">
        <v>285</v>
      </c>
      <c r="AB122" s="101">
        <v>305</v>
      </c>
      <c r="AC122" s="97">
        <v>340</v>
      </c>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62"/>
      <c r="BB122" s="62"/>
      <c r="BC122" s="62"/>
      <c r="BD122" s="62"/>
      <c r="BE122" s="62"/>
      <c r="BF122" s="62"/>
      <c r="BG122" s="62"/>
      <c r="BH122" s="62"/>
      <c r="BI122" s="62"/>
      <c r="BJ122" s="62"/>
      <c r="BK122" s="62"/>
      <c r="BL122" s="62"/>
      <c r="BM122" s="62"/>
    </row>
    <row r="123" spans="1:65" x14ac:dyDescent="0.45">
      <c r="A123" s="41">
        <v>24</v>
      </c>
      <c r="C123" s="40">
        <f t="shared" si="9"/>
        <v>0</v>
      </c>
      <c r="D123" s="18">
        <f t="shared" si="10"/>
        <v>30</v>
      </c>
      <c r="E123" s="7" t="s">
        <v>10</v>
      </c>
      <c r="F123" s="97"/>
      <c r="G123" s="97">
        <v>120</v>
      </c>
      <c r="H123" s="97"/>
      <c r="I123" s="97">
        <v>140</v>
      </c>
      <c r="J123" s="97">
        <v>153</v>
      </c>
      <c r="K123" s="97"/>
      <c r="L123" s="97">
        <v>155</v>
      </c>
      <c r="M123" s="97">
        <v>175</v>
      </c>
      <c r="N123" s="97">
        <v>163</v>
      </c>
      <c r="O123" s="97"/>
      <c r="P123" s="97">
        <v>240</v>
      </c>
      <c r="Q123" s="97"/>
      <c r="R123" s="97">
        <v>255</v>
      </c>
      <c r="S123" s="97"/>
      <c r="T123" s="97"/>
      <c r="U123" s="97"/>
      <c r="V123" s="98">
        <v>270</v>
      </c>
      <c r="W123" s="99">
        <v>300</v>
      </c>
      <c r="X123" s="98"/>
      <c r="Y123" s="98">
        <v>268</v>
      </c>
      <c r="Z123" s="100">
        <v>300</v>
      </c>
      <c r="AA123" s="97">
        <v>300</v>
      </c>
      <c r="AB123" s="101">
        <v>330</v>
      </c>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62"/>
      <c r="BB123" s="62"/>
      <c r="BC123" s="62"/>
      <c r="BD123" s="62"/>
      <c r="BE123" s="62"/>
      <c r="BF123" s="62"/>
      <c r="BG123" s="62"/>
      <c r="BH123" s="62"/>
      <c r="BI123" s="62"/>
      <c r="BJ123" s="62"/>
      <c r="BK123" s="62"/>
      <c r="BL123" s="62"/>
      <c r="BM123" s="62"/>
    </row>
    <row r="124" spans="1:65" x14ac:dyDescent="0.45">
      <c r="A124" s="41">
        <v>25</v>
      </c>
      <c r="C124" s="40">
        <f t="shared" si="9"/>
        <v>350</v>
      </c>
      <c r="D124" s="18">
        <f t="shared" si="10"/>
        <v>6</v>
      </c>
      <c r="E124" s="7" t="s">
        <v>29</v>
      </c>
      <c r="F124" s="97">
        <v>155</v>
      </c>
      <c r="G124" s="97">
        <v>170</v>
      </c>
      <c r="H124" s="97">
        <v>185</v>
      </c>
      <c r="I124" s="97">
        <v>190</v>
      </c>
      <c r="J124" s="97">
        <v>195</v>
      </c>
      <c r="K124" s="97">
        <v>205</v>
      </c>
      <c r="L124" s="97">
        <v>220</v>
      </c>
      <c r="M124" s="97">
        <v>230</v>
      </c>
      <c r="N124" s="97">
        <v>260</v>
      </c>
      <c r="O124" s="97">
        <v>290</v>
      </c>
      <c r="P124" s="97">
        <v>300</v>
      </c>
      <c r="Q124" s="97">
        <v>315</v>
      </c>
      <c r="R124" s="97">
        <v>330</v>
      </c>
      <c r="S124" s="97">
        <v>330</v>
      </c>
      <c r="T124" s="97">
        <v>330</v>
      </c>
      <c r="U124" s="97">
        <v>330</v>
      </c>
      <c r="V124" s="98">
        <v>335</v>
      </c>
      <c r="W124" s="99">
        <v>350</v>
      </c>
      <c r="X124" s="98">
        <v>375</v>
      </c>
      <c r="Y124" s="98">
        <v>375</v>
      </c>
      <c r="Z124" s="100">
        <v>380</v>
      </c>
      <c r="AA124" s="97">
        <v>360</v>
      </c>
      <c r="AB124" s="101">
        <v>325</v>
      </c>
      <c r="AC124" s="97">
        <v>350</v>
      </c>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62"/>
      <c r="BB124" s="62"/>
      <c r="BC124" s="62"/>
      <c r="BD124" s="62"/>
      <c r="BE124" s="62"/>
      <c r="BF124" s="62"/>
      <c r="BG124" s="62"/>
      <c r="BH124" s="62"/>
      <c r="BI124" s="62"/>
      <c r="BJ124" s="62"/>
      <c r="BK124" s="62"/>
      <c r="BL124" s="62"/>
      <c r="BM124" s="62"/>
    </row>
    <row r="125" spans="1:65" x14ac:dyDescent="0.45">
      <c r="A125" s="41">
        <v>26</v>
      </c>
      <c r="C125" s="40">
        <f t="shared" si="9"/>
        <v>350</v>
      </c>
      <c r="D125" s="18">
        <f t="shared" si="10"/>
        <v>6</v>
      </c>
      <c r="E125" s="7" t="s">
        <v>30</v>
      </c>
      <c r="F125" s="97">
        <v>155</v>
      </c>
      <c r="G125" s="97">
        <v>165</v>
      </c>
      <c r="H125" s="97">
        <v>170</v>
      </c>
      <c r="I125" s="97">
        <v>180</v>
      </c>
      <c r="J125" s="97">
        <v>185</v>
      </c>
      <c r="K125" s="97">
        <v>190</v>
      </c>
      <c r="L125" s="97">
        <v>200</v>
      </c>
      <c r="M125" s="97">
        <v>205</v>
      </c>
      <c r="N125" s="97">
        <v>230</v>
      </c>
      <c r="O125" s="97">
        <v>261</v>
      </c>
      <c r="P125" s="97">
        <v>280</v>
      </c>
      <c r="Q125" s="97">
        <v>300</v>
      </c>
      <c r="R125" s="97">
        <v>300</v>
      </c>
      <c r="S125" s="97">
        <v>330</v>
      </c>
      <c r="T125" s="97">
        <v>325</v>
      </c>
      <c r="U125" s="97">
        <v>310</v>
      </c>
      <c r="V125" s="98">
        <v>315</v>
      </c>
      <c r="W125" s="99">
        <v>350</v>
      </c>
      <c r="X125" s="98">
        <v>370</v>
      </c>
      <c r="Y125" s="98">
        <v>380</v>
      </c>
      <c r="Z125" s="100">
        <v>395</v>
      </c>
      <c r="AA125" s="97">
        <v>355</v>
      </c>
      <c r="AB125" s="101">
        <v>320</v>
      </c>
      <c r="AC125" s="97">
        <v>350</v>
      </c>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62"/>
      <c r="BB125" s="62"/>
      <c r="BC125" s="62"/>
      <c r="BD125" s="62"/>
      <c r="BE125" s="62"/>
      <c r="BF125" s="62"/>
      <c r="BG125" s="62"/>
      <c r="BH125" s="62"/>
      <c r="BI125" s="62"/>
      <c r="BJ125" s="62"/>
      <c r="BK125" s="62"/>
      <c r="BL125" s="62"/>
      <c r="BM125" s="62"/>
    </row>
    <row r="126" spans="1:65" x14ac:dyDescent="0.45">
      <c r="A126" s="41">
        <v>27</v>
      </c>
      <c r="C126" s="40">
        <f t="shared" si="9"/>
        <v>328</v>
      </c>
      <c r="D126" s="18">
        <f t="shared" si="10"/>
        <v>12</v>
      </c>
      <c r="E126" s="7" t="s">
        <v>19</v>
      </c>
      <c r="F126" s="97">
        <v>125</v>
      </c>
      <c r="G126" s="97">
        <v>140</v>
      </c>
      <c r="H126" s="97">
        <v>130</v>
      </c>
      <c r="I126" s="97">
        <v>130</v>
      </c>
      <c r="J126" s="97">
        <v>150</v>
      </c>
      <c r="K126" s="97">
        <v>160</v>
      </c>
      <c r="L126" s="97">
        <v>160</v>
      </c>
      <c r="M126" s="97">
        <v>160</v>
      </c>
      <c r="N126" s="97">
        <v>200</v>
      </c>
      <c r="O126" s="97">
        <v>215</v>
      </c>
      <c r="P126" s="97">
        <v>220</v>
      </c>
      <c r="Q126" s="97">
        <v>231</v>
      </c>
      <c r="R126" s="97">
        <v>215</v>
      </c>
      <c r="S126" s="97">
        <v>230</v>
      </c>
      <c r="T126" s="97">
        <v>240</v>
      </c>
      <c r="U126" s="97">
        <v>225</v>
      </c>
      <c r="V126" s="98">
        <v>225</v>
      </c>
      <c r="W126" s="99">
        <v>310</v>
      </c>
      <c r="X126" s="98">
        <v>333</v>
      </c>
      <c r="Y126" s="98">
        <v>340</v>
      </c>
      <c r="Z126" s="100">
        <v>358</v>
      </c>
      <c r="AA126" s="97">
        <v>325</v>
      </c>
      <c r="AB126" s="101">
        <v>320</v>
      </c>
      <c r="AC126" s="97">
        <v>328</v>
      </c>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62"/>
      <c r="BB126" s="62"/>
      <c r="BC126" s="62"/>
      <c r="BD126" s="62"/>
      <c r="BE126" s="62"/>
      <c r="BF126" s="62"/>
      <c r="BG126" s="62"/>
      <c r="BH126" s="62"/>
      <c r="BI126" s="62"/>
      <c r="BJ126" s="62"/>
      <c r="BK126" s="62"/>
      <c r="BL126" s="62"/>
      <c r="BM126" s="62"/>
    </row>
    <row r="127" spans="1:65" x14ac:dyDescent="0.45">
      <c r="A127" s="41">
        <v>28</v>
      </c>
      <c r="C127" s="40">
        <f t="shared" si="9"/>
        <v>298</v>
      </c>
      <c r="D127" s="18">
        <f t="shared" si="10"/>
        <v>22</v>
      </c>
      <c r="E127" s="7" t="s">
        <v>11</v>
      </c>
      <c r="F127" s="97"/>
      <c r="G127" s="97"/>
      <c r="H127" s="97">
        <v>95</v>
      </c>
      <c r="I127" s="97">
        <v>120</v>
      </c>
      <c r="J127" s="97"/>
      <c r="K127" s="97">
        <v>150</v>
      </c>
      <c r="L127" s="97">
        <v>160</v>
      </c>
      <c r="M127" s="97">
        <v>153</v>
      </c>
      <c r="N127" s="97">
        <v>158</v>
      </c>
      <c r="O127" s="97">
        <v>190</v>
      </c>
      <c r="P127" s="97">
        <v>220</v>
      </c>
      <c r="Q127" s="97">
        <v>245</v>
      </c>
      <c r="R127" s="97">
        <v>230</v>
      </c>
      <c r="S127" s="97">
        <v>250</v>
      </c>
      <c r="T127" s="97">
        <v>260</v>
      </c>
      <c r="U127" s="97">
        <v>275</v>
      </c>
      <c r="V127" s="98">
        <v>270</v>
      </c>
      <c r="W127" s="99">
        <v>270</v>
      </c>
      <c r="X127" s="98">
        <v>285</v>
      </c>
      <c r="Y127" s="98">
        <v>293</v>
      </c>
      <c r="Z127" s="100">
        <v>298</v>
      </c>
      <c r="AA127" s="97">
        <v>300</v>
      </c>
      <c r="AB127" s="101">
        <v>300</v>
      </c>
      <c r="AC127" s="97">
        <v>298</v>
      </c>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62"/>
      <c r="BB127" s="62"/>
      <c r="BC127" s="62"/>
      <c r="BD127" s="62"/>
      <c r="BE127" s="62"/>
      <c r="BF127" s="62"/>
      <c r="BG127" s="62"/>
      <c r="BH127" s="62"/>
      <c r="BI127" s="62"/>
      <c r="BJ127" s="62"/>
      <c r="BK127" s="62"/>
      <c r="BL127" s="62"/>
      <c r="BM127" s="62"/>
    </row>
    <row r="128" spans="1:65" x14ac:dyDescent="0.45">
      <c r="A128" s="41">
        <v>29</v>
      </c>
      <c r="C128" s="40">
        <f t="shared" si="9"/>
        <v>315</v>
      </c>
      <c r="D128" s="18">
        <f t="shared" si="10"/>
        <v>19</v>
      </c>
      <c r="E128" s="7" t="s">
        <v>12</v>
      </c>
      <c r="F128" s="97"/>
      <c r="G128" s="97">
        <v>108</v>
      </c>
      <c r="H128" s="97">
        <v>120</v>
      </c>
      <c r="I128" s="97"/>
      <c r="J128" s="97"/>
      <c r="K128" s="97">
        <v>120</v>
      </c>
      <c r="L128" s="97">
        <v>130</v>
      </c>
      <c r="M128" s="97">
        <v>140</v>
      </c>
      <c r="N128" s="97"/>
      <c r="O128" s="97">
        <v>160</v>
      </c>
      <c r="P128" s="97">
        <v>185</v>
      </c>
      <c r="Q128" s="97">
        <v>195</v>
      </c>
      <c r="R128" s="97">
        <v>200</v>
      </c>
      <c r="S128" s="97">
        <v>200</v>
      </c>
      <c r="T128" s="97">
        <v>200</v>
      </c>
      <c r="U128" s="97">
        <v>225</v>
      </c>
      <c r="V128" s="98">
        <v>185</v>
      </c>
      <c r="W128" s="99">
        <v>230</v>
      </c>
      <c r="X128" s="98">
        <v>290</v>
      </c>
      <c r="Y128" s="98">
        <v>290</v>
      </c>
      <c r="Z128" s="100">
        <v>295</v>
      </c>
      <c r="AA128" s="97">
        <v>290</v>
      </c>
      <c r="AB128" s="101">
        <v>295</v>
      </c>
      <c r="AC128" s="97">
        <v>315</v>
      </c>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62"/>
      <c r="BB128" s="62"/>
      <c r="BC128" s="62"/>
      <c r="BD128" s="62"/>
      <c r="BE128" s="62"/>
      <c r="BF128" s="62"/>
      <c r="BG128" s="62"/>
      <c r="BH128" s="62"/>
      <c r="BI128" s="62"/>
      <c r="BJ128" s="62"/>
      <c r="BK128" s="62"/>
      <c r="BL128" s="62"/>
      <c r="BM128" s="62"/>
    </row>
    <row r="129" spans="1:65" x14ac:dyDescent="0.45">
      <c r="A129" s="41">
        <v>30</v>
      </c>
      <c r="C129" s="40">
        <f t="shared" si="9"/>
        <v>380</v>
      </c>
      <c r="D129" s="18">
        <f t="shared" si="10"/>
        <v>1</v>
      </c>
      <c r="E129" s="7" t="s">
        <v>13</v>
      </c>
      <c r="F129" s="97">
        <v>140</v>
      </c>
      <c r="G129" s="97">
        <v>145</v>
      </c>
      <c r="H129" s="97">
        <v>160</v>
      </c>
      <c r="I129" s="97">
        <v>170</v>
      </c>
      <c r="J129" s="97">
        <v>175</v>
      </c>
      <c r="K129" s="97">
        <v>180</v>
      </c>
      <c r="L129" s="97">
        <v>185</v>
      </c>
      <c r="M129" s="97">
        <v>195</v>
      </c>
      <c r="N129" s="97">
        <v>220</v>
      </c>
      <c r="O129" s="97">
        <v>270</v>
      </c>
      <c r="P129" s="97">
        <v>270</v>
      </c>
      <c r="Q129" s="97">
        <v>290</v>
      </c>
      <c r="R129" s="97">
        <v>310</v>
      </c>
      <c r="S129" s="97">
        <v>340</v>
      </c>
      <c r="T129" s="97">
        <v>335</v>
      </c>
      <c r="U129" s="97">
        <v>335</v>
      </c>
      <c r="V129" s="98">
        <v>344</v>
      </c>
      <c r="W129" s="99">
        <v>380</v>
      </c>
      <c r="X129" s="98">
        <v>390</v>
      </c>
      <c r="Y129" s="98">
        <v>400</v>
      </c>
      <c r="Z129" s="100">
        <v>410</v>
      </c>
      <c r="AA129" s="97">
        <v>385</v>
      </c>
      <c r="AB129" s="101">
        <v>345</v>
      </c>
      <c r="AC129" s="97">
        <v>380</v>
      </c>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62"/>
      <c r="BB129" s="62"/>
      <c r="BC129" s="62"/>
      <c r="BD129" s="62"/>
      <c r="BE129" s="62"/>
      <c r="BF129" s="62"/>
      <c r="BG129" s="62"/>
      <c r="BH129" s="62"/>
      <c r="BI129" s="62"/>
      <c r="BJ129" s="62"/>
      <c r="BK129" s="62"/>
      <c r="BL129" s="62"/>
      <c r="BM129" s="62"/>
    </row>
    <row r="130" spans="1:65" x14ac:dyDescent="0.45">
      <c r="A130" s="41">
        <v>31</v>
      </c>
      <c r="C130" s="40">
        <f t="shared" si="9"/>
        <v>303</v>
      </c>
      <c r="D130" s="18">
        <f t="shared" si="10"/>
        <v>20</v>
      </c>
      <c r="E130" s="7" t="s">
        <v>20</v>
      </c>
      <c r="F130" s="97">
        <v>110</v>
      </c>
      <c r="G130" s="97">
        <v>110</v>
      </c>
      <c r="H130" s="97">
        <v>120</v>
      </c>
      <c r="I130" s="97">
        <v>125</v>
      </c>
      <c r="J130" s="97">
        <v>125</v>
      </c>
      <c r="K130" s="97">
        <v>128</v>
      </c>
      <c r="L130" s="97">
        <v>138</v>
      </c>
      <c r="M130" s="97">
        <v>130</v>
      </c>
      <c r="N130" s="97">
        <v>145</v>
      </c>
      <c r="O130" s="97">
        <v>170</v>
      </c>
      <c r="P130" s="97">
        <v>175</v>
      </c>
      <c r="Q130" s="97">
        <v>200</v>
      </c>
      <c r="R130" s="97">
        <v>200</v>
      </c>
      <c r="S130" s="97">
        <v>210</v>
      </c>
      <c r="T130" s="97">
        <v>200</v>
      </c>
      <c r="U130" s="97">
        <v>210</v>
      </c>
      <c r="V130" s="98">
        <v>230</v>
      </c>
      <c r="W130" s="99">
        <v>230</v>
      </c>
      <c r="X130" s="98">
        <v>255</v>
      </c>
      <c r="Y130" s="98">
        <v>253</v>
      </c>
      <c r="Z130" s="100">
        <v>255</v>
      </c>
      <c r="AA130" s="97">
        <v>260</v>
      </c>
      <c r="AB130" s="101">
        <v>290</v>
      </c>
      <c r="AC130" s="97">
        <v>303</v>
      </c>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62"/>
      <c r="BB130" s="62"/>
      <c r="BC130" s="62"/>
      <c r="BD130" s="62"/>
      <c r="BE130" s="62"/>
      <c r="BF130" s="62"/>
      <c r="BG130" s="62"/>
      <c r="BH130" s="62"/>
      <c r="BI130" s="62"/>
      <c r="BJ130" s="62"/>
      <c r="BK130" s="62"/>
      <c r="BL130" s="62"/>
      <c r="BM130" s="62"/>
    </row>
    <row r="131" spans="1:65" x14ac:dyDescent="0.45">
      <c r="A131" s="41">
        <v>32</v>
      </c>
      <c r="C131" s="40" t="s">
        <v>57</v>
      </c>
      <c r="D131" s="18"/>
      <c r="E131" s="96" t="s">
        <v>60</v>
      </c>
      <c r="F131" s="102">
        <v>130</v>
      </c>
      <c r="G131" s="102">
        <v>140</v>
      </c>
      <c r="H131" s="102">
        <v>150</v>
      </c>
      <c r="I131" s="102">
        <v>160</v>
      </c>
      <c r="J131" s="102">
        <v>165</v>
      </c>
      <c r="K131" s="102">
        <v>175</v>
      </c>
      <c r="L131" s="102">
        <v>185</v>
      </c>
      <c r="M131" s="102">
        <v>195</v>
      </c>
      <c r="N131" s="102">
        <v>220</v>
      </c>
      <c r="O131" s="102">
        <v>260</v>
      </c>
      <c r="P131" s="102">
        <v>270</v>
      </c>
      <c r="Q131" s="102">
        <v>285</v>
      </c>
      <c r="R131" s="102">
        <v>290</v>
      </c>
      <c r="S131" s="102">
        <v>300</v>
      </c>
      <c r="T131" s="102">
        <v>310</v>
      </c>
      <c r="U131" s="102">
        <v>305</v>
      </c>
      <c r="V131" s="103">
        <v>315</v>
      </c>
      <c r="W131" s="97">
        <v>340</v>
      </c>
      <c r="X131" s="103">
        <v>350</v>
      </c>
      <c r="Y131" s="103">
        <v>370</v>
      </c>
      <c r="Z131" s="97">
        <v>375</v>
      </c>
      <c r="AA131" s="97">
        <v>350</v>
      </c>
      <c r="AB131" s="97">
        <v>310</v>
      </c>
      <c r="AC131" s="97">
        <v>350</v>
      </c>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62"/>
      <c r="BB131" s="62"/>
      <c r="BC131" s="62"/>
      <c r="BD131" s="62"/>
      <c r="BE131" s="62"/>
      <c r="BF131" s="62"/>
      <c r="BG131" s="62"/>
      <c r="BH131" s="62"/>
      <c r="BI131" s="62"/>
      <c r="BJ131" s="62"/>
      <c r="BK131" s="62"/>
      <c r="BL131" s="62"/>
      <c r="BM131" s="62"/>
    </row>
    <row r="132" spans="1:65" x14ac:dyDescent="0.45">
      <c r="A132" s="41">
        <v>33</v>
      </c>
      <c r="C132" s="40" t="s">
        <v>57</v>
      </c>
      <c r="D132" s="18"/>
      <c r="E132" s="96" t="s">
        <v>61</v>
      </c>
      <c r="F132" s="102">
        <v>80</v>
      </c>
      <c r="G132" s="102">
        <v>80</v>
      </c>
      <c r="H132" s="102">
        <v>85</v>
      </c>
      <c r="I132" s="102">
        <v>90</v>
      </c>
      <c r="J132" s="102">
        <v>95</v>
      </c>
      <c r="K132" s="102">
        <v>95</v>
      </c>
      <c r="L132" s="102">
        <v>100</v>
      </c>
      <c r="M132" s="102">
        <v>105</v>
      </c>
      <c r="N132" s="102">
        <v>115</v>
      </c>
      <c r="O132" s="102">
        <v>120</v>
      </c>
      <c r="P132" s="102">
        <v>130</v>
      </c>
      <c r="Q132" s="102">
        <v>135</v>
      </c>
      <c r="R132" s="102">
        <v>150</v>
      </c>
      <c r="S132" s="102">
        <v>150</v>
      </c>
      <c r="T132" s="102">
        <v>160</v>
      </c>
      <c r="U132" s="102">
        <v>165</v>
      </c>
      <c r="V132" s="103">
        <v>175</v>
      </c>
      <c r="W132" s="97">
        <v>175</v>
      </c>
      <c r="X132" s="104"/>
      <c r="Y132" s="103">
        <v>180</v>
      </c>
      <c r="Z132" s="97">
        <v>195</v>
      </c>
      <c r="AA132" s="97">
        <v>205</v>
      </c>
      <c r="AB132" s="97">
        <v>220</v>
      </c>
      <c r="AC132" s="97">
        <v>250</v>
      </c>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62"/>
      <c r="BB132" s="62"/>
      <c r="BC132" s="62"/>
      <c r="BD132" s="62"/>
      <c r="BE132" s="62"/>
      <c r="BF132" s="62"/>
      <c r="BG132" s="62"/>
      <c r="BH132" s="62"/>
      <c r="BI132" s="62"/>
      <c r="BJ132" s="62"/>
      <c r="BK132" s="62"/>
      <c r="BL132" s="62"/>
      <c r="BM132" s="62"/>
    </row>
    <row r="133" spans="1:65" x14ac:dyDescent="0.45">
      <c r="A133" s="41">
        <v>34</v>
      </c>
      <c r="C133" s="40" t="s">
        <v>57</v>
      </c>
      <c r="D133" s="18"/>
      <c r="E133" s="96" t="s">
        <v>62</v>
      </c>
      <c r="F133" s="102">
        <v>120</v>
      </c>
      <c r="G133" s="102">
        <v>130</v>
      </c>
      <c r="H133" s="102">
        <v>140</v>
      </c>
      <c r="I133" s="102">
        <v>150</v>
      </c>
      <c r="J133" s="102">
        <v>160</v>
      </c>
      <c r="K133" s="102">
        <v>165</v>
      </c>
      <c r="L133" s="102">
        <v>175</v>
      </c>
      <c r="M133" s="102">
        <v>185</v>
      </c>
      <c r="N133" s="102">
        <v>205</v>
      </c>
      <c r="O133" s="102">
        <v>250</v>
      </c>
      <c r="P133" s="102">
        <v>255</v>
      </c>
      <c r="Q133" s="102">
        <v>270</v>
      </c>
      <c r="R133" s="102">
        <v>280</v>
      </c>
      <c r="S133" s="102">
        <v>290</v>
      </c>
      <c r="T133" s="102">
        <v>300</v>
      </c>
      <c r="U133" s="102">
        <v>300</v>
      </c>
      <c r="V133" s="103">
        <v>310</v>
      </c>
      <c r="W133" s="105">
        <f>W132+(W131-W132)*135/140</f>
        <v>334.10714285714289</v>
      </c>
      <c r="X133" s="98">
        <v>350</v>
      </c>
      <c r="Y133" s="103">
        <v>360</v>
      </c>
      <c r="Z133" s="105">
        <f>Z132+(Z131-Z132)*135/140</f>
        <v>368.57142857142856</v>
      </c>
      <c r="AA133" s="97">
        <v>350</v>
      </c>
      <c r="AB133" s="97">
        <v>300</v>
      </c>
      <c r="AC133" s="97">
        <v>350</v>
      </c>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62"/>
      <c r="BB133" s="62"/>
      <c r="BC133" s="62"/>
      <c r="BD133" s="62"/>
      <c r="BE133" s="62"/>
      <c r="BF133" s="62"/>
      <c r="BG133" s="62"/>
      <c r="BH133" s="62"/>
      <c r="BI133" s="62"/>
      <c r="BJ133" s="62"/>
      <c r="BK133" s="62"/>
      <c r="BL133" s="62"/>
      <c r="BM133" s="62"/>
    </row>
    <row r="134" spans="1:65" x14ac:dyDescent="0.45">
      <c r="A134" s="41">
        <v>35</v>
      </c>
      <c r="D134" s="18"/>
      <c r="E134" s="7"/>
      <c r="F134" s="7"/>
      <c r="G134" s="7"/>
      <c r="H134" s="7"/>
      <c r="I134" s="7"/>
      <c r="J134" s="7"/>
      <c r="K134" s="7"/>
      <c r="L134" s="7"/>
      <c r="M134" s="7"/>
      <c r="N134" s="7"/>
      <c r="O134" s="7"/>
      <c r="P134" s="7"/>
      <c r="Q134" s="7"/>
      <c r="R134" s="7"/>
      <c r="S134" s="7"/>
      <c r="T134" s="7"/>
      <c r="U134" s="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62"/>
      <c r="BB134" s="62"/>
      <c r="BC134" s="62"/>
      <c r="BD134" s="62"/>
      <c r="BE134" s="62"/>
      <c r="BF134" s="62"/>
      <c r="BG134" s="62"/>
      <c r="BH134" s="62"/>
      <c r="BI134" s="62"/>
      <c r="BJ134" s="62"/>
      <c r="BK134" s="62"/>
      <c r="BL134" s="62"/>
      <c r="BM134" s="62"/>
    </row>
    <row r="135" spans="1:65" x14ac:dyDescent="0.45">
      <c r="A135" s="41">
        <v>36</v>
      </c>
      <c r="D135" s="18"/>
      <c r="E135" s="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62"/>
      <c r="BB135" s="62"/>
      <c r="BC135" s="62"/>
      <c r="BD135" s="62"/>
      <c r="BE135" s="62"/>
      <c r="BF135" s="62"/>
      <c r="BG135" s="62"/>
      <c r="BH135" s="62"/>
      <c r="BI135" s="62"/>
      <c r="BJ135" s="62"/>
      <c r="BK135" s="62"/>
      <c r="BL135" s="62"/>
      <c r="BM135" s="62"/>
    </row>
    <row r="136" spans="1:65" x14ac:dyDescent="0.45">
      <c r="A136" s="41">
        <v>37</v>
      </c>
      <c r="D136" s="18"/>
      <c r="E136" s="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62"/>
      <c r="BB136" s="62"/>
      <c r="BC136" s="62"/>
      <c r="BD136" s="62"/>
      <c r="BE136" s="62"/>
      <c r="BF136" s="62"/>
      <c r="BG136" s="62"/>
      <c r="BH136" s="62"/>
      <c r="BI136" s="62"/>
      <c r="BJ136" s="62"/>
      <c r="BK136" s="62"/>
      <c r="BL136" s="62"/>
      <c r="BM136" s="62"/>
    </row>
    <row r="137" spans="1:65" x14ac:dyDescent="0.45">
      <c r="A137" s="41">
        <v>38</v>
      </c>
      <c r="D137" s="18"/>
      <c r="E137" s="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62"/>
      <c r="BB137" s="62"/>
      <c r="BC137" s="62"/>
      <c r="BD137" s="62"/>
      <c r="BE137" s="62"/>
      <c r="BF137" s="62"/>
      <c r="BG137" s="62"/>
      <c r="BH137" s="62"/>
      <c r="BI137" s="62"/>
      <c r="BJ137" s="62"/>
      <c r="BK137" s="62"/>
      <c r="BL137" s="62"/>
      <c r="BM137" s="62"/>
    </row>
    <row r="138" spans="1:65" x14ac:dyDescent="0.45">
      <c r="A138" s="41">
        <v>39</v>
      </c>
      <c r="D138" s="18"/>
      <c r="E138" s="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62"/>
      <c r="BB138" s="62"/>
      <c r="BC138" s="62"/>
      <c r="BD138" s="62"/>
      <c r="BE138" s="62"/>
      <c r="BF138" s="62"/>
      <c r="BG138" s="62"/>
      <c r="BH138" s="62"/>
      <c r="BI138" s="62"/>
      <c r="BJ138" s="62"/>
      <c r="BK138" s="62"/>
      <c r="BL138" s="62"/>
      <c r="BM138" s="62"/>
    </row>
    <row r="139" spans="1:65" x14ac:dyDescent="0.45">
      <c r="A139" s="41">
        <v>40</v>
      </c>
      <c r="D139" s="18"/>
      <c r="E139" s="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62"/>
      <c r="BB139" s="62"/>
      <c r="BC139" s="62"/>
      <c r="BD139" s="62"/>
      <c r="BE139" s="62"/>
      <c r="BF139" s="62"/>
      <c r="BG139" s="62"/>
      <c r="BH139" s="62"/>
      <c r="BI139" s="62"/>
      <c r="BJ139" s="62"/>
      <c r="BK139" s="62"/>
      <c r="BL139" s="62"/>
      <c r="BM139" s="62"/>
    </row>
    <row r="140" spans="1:65" x14ac:dyDescent="0.45">
      <c r="A140" s="41">
        <v>41</v>
      </c>
      <c r="D140" s="18"/>
      <c r="E140" s="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62"/>
      <c r="BB140" s="62"/>
      <c r="BC140" s="62"/>
      <c r="BD140" s="62"/>
      <c r="BE140" s="62"/>
      <c r="BF140" s="62"/>
      <c r="BG140" s="62"/>
      <c r="BH140" s="62"/>
      <c r="BI140" s="62"/>
      <c r="BJ140" s="62"/>
      <c r="BK140" s="62"/>
      <c r="BL140" s="62"/>
      <c r="BM140" s="62"/>
    </row>
    <row r="141" spans="1:65" x14ac:dyDescent="0.45">
      <c r="A141" s="41">
        <v>42</v>
      </c>
      <c r="D141" s="18"/>
      <c r="E141" s="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62"/>
      <c r="BB141" s="62"/>
      <c r="BC141" s="62"/>
      <c r="BD141" s="62"/>
      <c r="BE141" s="62"/>
      <c r="BF141" s="62"/>
      <c r="BG141" s="62"/>
      <c r="BH141" s="62"/>
      <c r="BI141" s="62"/>
      <c r="BJ141" s="62"/>
      <c r="BK141" s="62"/>
      <c r="BL141" s="62"/>
      <c r="BM141" s="62"/>
    </row>
    <row r="142" spans="1:65" x14ac:dyDescent="0.45">
      <c r="A142" s="41">
        <v>43</v>
      </c>
      <c r="D142" s="18"/>
      <c r="E142" s="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62"/>
      <c r="BB142" s="62"/>
      <c r="BC142" s="62"/>
      <c r="BD142" s="62"/>
      <c r="BE142" s="62"/>
      <c r="BF142" s="62"/>
      <c r="BG142" s="62"/>
      <c r="BH142" s="62"/>
      <c r="BI142" s="62"/>
      <c r="BJ142" s="62"/>
      <c r="BK142" s="62"/>
      <c r="BL142" s="62"/>
      <c r="BM142" s="62"/>
    </row>
    <row r="143" spans="1:65" x14ac:dyDescent="0.45">
      <c r="A143" s="41">
        <v>44</v>
      </c>
      <c r="D143" s="18"/>
      <c r="E143" s="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62"/>
      <c r="BB143" s="62"/>
      <c r="BC143" s="62"/>
      <c r="BD143" s="62"/>
      <c r="BE143" s="62"/>
      <c r="BF143" s="62"/>
      <c r="BG143" s="62"/>
      <c r="BH143" s="62"/>
      <c r="BI143" s="62"/>
      <c r="BJ143" s="62"/>
      <c r="BK143" s="62"/>
      <c r="BL143" s="62"/>
      <c r="BM143" s="62"/>
    </row>
    <row r="144" spans="1:65" x14ac:dyDescent="0.45">
      <c r="A144" s="41">
        <v>45</v>
      </c>
      <c r="D144" s="18"/>
      <c r="E144" s="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62"/>
      <c r="BB144" s="62"/>
      <c r="BC144" s="62"/>
      <c r="BD144" s="62"/>
      <c r="BE144" s="62"/>
      <c r="BF144" s="62"/>
      <c r="BG144" s="62"/>
      <c r="BH144" s="62"/>
      <c r="BI144" s="62"/>
      <c r="BJ144" s="62"/>
      <c r="BK144" s="62"/>
      <c r="BL144" s="62"/>
      <c r="BM144" s="62"/>
    </row>
    <row r="145" spans="1:65" x14ac:dyDescent="0.45">
      <c r="A145" s="41">
        <v>46</v>
      </c>
      <c r="D145" s="18"/>
      <c r="E145" s="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62"/>
      <c r="BB145" s="62"/>
      <c r="BC145" s="62"/>
      <c r="BD145" s="62"/>
      <c r="BE145" s="62"/>
      <c r="BF145" s="62"/>
      <c r="BG145" s="62"/>
      <c r="BH145" s="62"/>
      <c r="BI145" s="62"/>
      <c r="BJ145" s="62"/>
      <c r="BK145" s="62"/>
      <c r="BL145" s="62"/>
      <c r="BM145" s="62"/>
    </row>
    <row r="146" spans="1:65" x14ac:dyDescent="0.45">
      <c r="A146" s="41">
        <v>47</v>
      </c>
      <c r="D146" s="18"/>
      <c r="E146" s="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62"/>
      <c r="BB146" s="62"/>
      <c r="BC146" s="62"/>
      <c r="BD146" s="62"/>
      <c r="BE146" s="62"/>
      <c r="BF146" s="62"/>
      <c r="BG146" s="62"/>
      <c r="BH146" s="62"/>
      <c r="BI146" s="62"/>
      <c r="BJ146" s="62"/>
      <c r="BK146" s="62"/>
      <c r="BL146" s="62"/>
      <c r="BM146" s="62"/>
    </row>
    <row r="147" spans="1:65" x14ac:dyDescent="0.45">
      <c r="A147" s="41">
        <v>48</v>
      </c>
      <c r="D147" s="18"/>
      <c r="E147" s="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62"/>
      <c r="BB147" s="62"/>
      <c r="BC147" s="62"/>
      <c r="BD147" s="62"/>
      <c r="BE147" s="62"/>
      <c r="BF147" s="62"/>
      <c r="BG147" s="62"/>
      <c r="BH147" s="62"/>
      <c r="BI147" s="62"/>
      <c r="BJ147" s="62"/>
      <c r="BK147" s="62"/>
      <c r="BL147" s="62"/>
      <c r="BM147" s="62"/>
    </row>
    <row r="148" spans="1:65" x14ac:dyDescent="0.45">
      <c r="A148" s="41">
        <v>49</v>
      </c>
      <c r="D148" s="18"/>
      <c r="E148" s="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62"/>
      <c r="BB148" s="62"/>
      <c r="BC148" s="62"/>
      <c r="BD148" s="62"/>
      <c r="BE148" s="62"/>
      <c r="BF148" s="62"/>
      <c r="BG148" s="62"/>
      <c r="BH148" s="62"/>
      <c r="BI148" s="62"/>
      <c r="BJ148" s="62"/>
      <c r="BK148" s="62"/>
      <c r="BL148" s="62"/>
      <c r="BM148" s="62"/>
    </row>
    <row r="149" spans="1:65" x14ac:dyDescent="0.45">
      <c r="A149" s="41">
        <v>50</v>
      </c>
      <c r="D149" s="18"/>
      <c r="E149" s="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62"/>
      <c r="BB149" s="62"/>
      <c r="BC149" s="62"/>
      <c r="BD149" s="62"/>
      <c r="BE149" s="62"/>
      <c r="BF149" s="62"/>
      <c r="BG149" s="62"/>
      <c r="BH149" s="62"/>
      <c r="BI149" s="62"/>
      <c r="BJ149" s="62"/>
      <c r="BK149" s="62"/>
      <c r="BL149" s="62"/>
      <c r="BM149" s="62"/>
    </row>
    <row r="150" spans="1:65" x14ac:dyDescent="0.45">
      <c r="A150" s="41">
        <v>51</v>
      </c>
      <c r="D150" s="18"/>
      <c r="E150" s="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62"/>
      <c r="BB150" s="62"/>
      <c r="BC150" s="62"/>
      <c r="BD150" s="62"/>
      <c r="BE150" s="62"/>
      <c r="BF150" s="62"/>
      <c r="BG150" s="62"/>
      <c r="BH150" s="62"/>
      <c r="BI150" s="62"/>
      <c r="BJ150" s="62"/>
      <c r="BK150" s="62"/>
      <c r="BL150" s="62"/>
      <c r="BM150" s="62"/>
    </row>
    <row r="151" spans="1:65" x14ac:dyDescent="0.45">
      <c r="A151" s="41">
        <v>52</v>
      </c>
      <c r="D151" s="18"/>
      <c r="E151" s="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62"/>
      <c r="BB151" s="62"/>
      <c r="BC151" s="62"/>
      <c r="BD151" s="62"/>
      <c r="BE151" s="62"/>
      <c r="BF151" s="62"/>
      <c r="BG151" s="62"/>
      <c r="BH151" s="62"/>
      <c r="BI151" s="62"/>
      <c r="BJ151" s="62"/>
      <c r="BK151" s="62"/>
      <c r="BL151" s="62"/>
      <c r="BM151" s="62"/>
    </row>
    <row r="152" spans="1:65" x14ac:dyDescent="0.45">
      <c r="A152" s="41">
        <v>53</v>
      </c>
      <c r="D152" s="18"/>
      <c r="E152" s="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62"/>
      <c r="BB152" s="62"/>
      <c r="BC152" s="62"/>
      <c r="BD152" s="62"/>
      <c r="BE152" s="62"/>
      <c r="BF152" s="62"/>
      <c r="BG152" s="62"/>
      <c r="BH152" s="62"/>
      <c r="BI152" s="62"/>
      <c r="BJ152" s="62"/>
      <c r="BK152" s="62"/>
      <c r="BL152" s="62"/>
      <c r="BM152" s="62"/>
    </row>
    <row r="153" spans="1:65" x14ac:dyDescent="0.45">
      <c r="A153" s="41">
        <v>54</v>
      </c>
      <c r="D153" s="18"/>
      <c r="E153" s="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62"/>
      <c r="BB153" s="62"/>
      <c r="BC153" s="62"/>
      <c r="BD153" s="62"/>
      <c r="BE153" s="62"/>
      <c r="BF153" s="62"/>
      <c r="BG153" s="62"/>
      <c r="BH153" s="62"/>
      <c r="BI153" s="62"/>
      <c r="BJ153" s="62"/>
      <c r="BK153" s="62"/>
      <c r="BL153" s="62"/>
      <c r="BM153" s="62"/>
    </row>
    <row r="154" spans="1:65" x14ac:dyDescent="0.45">
      <c r="A154" s="41">
        <v>55</v>
      </c>
      <c r="D154" s="18"/>
      <c r="E154" s="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62"/>
      <c r="BB154" s="62"/>
      <c r="BC154" s="62"/>
      <c r="BD154" s="62"/>
      <c r="BE154" s="62"/>
      <c r="BF154" s="62"/>
      <c r="BG154" s="62"/>
      <c r="BH154" s="62"/>
      <c r="BI154" s="62"/>
      <c r="BJ154" s="62"/>
      <c r="BK154" s="62"/>
      <c r="BL154" s="62"/>
      <c r="BM154" s="62"/>
    </row>
    <row r="155" spans="1:65" x14ac:dyDescent="0.45">
      <c r="A155" s="41">
        <v>56</v>
      </c>
      <c r="D155" s="18"/>
      <c r="E155" s="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62"/>
      <c r="BB155" s="62"/>
      <c r="BC155" s="62"/>
      <c r="BD155" s="62"/>
      <c r="BE155" s="62"/>
      <c r="BF155" s="62"/>
      <c r="BG155" s="62"/>
      <c r="BH155" s="62"/>
      <c r="BI155" s="62"/>
      <c r="BJ155" s="62"/>
      <c r="BK155" s="62"/>
      <c r="BL155" s="62"/>
      <c r="BM155" s="62"/>
    </row>
    <row r="156" spans="1:65" x14ac:dyDescent="0.45">
      <c r="A156" s="41">
        <v>57</v>
      </c>
      <c r="D156" s="18"/>
      <c r="E156" s="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62"/>
      <c r="BB156" s="62"/>
      <c r="BC156" s="62"/>
      <c r="BD156" s="62"/>
      <c r="BE156" s="62"/>
      <c r="BF156" s="62"/>
      <c r="BG156" s="62"/>
      <c r="BH156" s="62"/>
      <c r="BI156" s="62"/>
      <c r="BJ156" s="62"/>
      <c r="BK156" s="62"/>
      <c r="BL156" s="62"/>
      <c r="BM156" s="62"/>
    </row>
    <row r="157" spans="1:65" x14ac:dyDescent="0.45">
      <c r="A157" s="41">
        <v>58</v>
      </c>
      <c r="D157" s="18"/>
      <c r="E157" s="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62"/>
      <c r="BB157" s="62"/>
      <c r="BC157" s="62"/>
      <c r="BD157" s="62"/>
      <c r="BE157" s="62"/>
      <c r="BF157" s="62"/>
      <c r="BG157" s="62"/>
      <c r="BH157" s="62"/>
      <c r="BI157" s="62"/>
      <c r="BJ157" s="62"/>
      <c r="BK157" s="62"/>
      <c r="BL157" s="62"/>
      <c r="BM157" s="62"/>
    </row>
    <row r="158" spans="1:65" x14ac:dyDescent="0.45">
      <c r="A158" s="41">
        <v>59</v>
      </c>
      <c r="D158" s="18"/>
      <c r="E158" s="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62"/>
      <c r="BB158" s="62"/>
      <c r="BC158" s="62"/>
      <c r="BD158" s="62"/>
      <c r="BE158" s="62"/>
      <c r="BF158" s="62"/>
      <c r="BG158" s="62"/>
      <c r="BH158" s="62"/>
      <c r="BI158" s="62"/>
      <c r="BJ158" s="62"/>
      <c r="BK158" s="62"/>
      <c r="BL158" s="62"/>
      <c r="BM158" s="62"/>
    </row>
    <row r="159" spans="1:65" x14ac:dyDescent="0.45">
      <c r="A159" s="41">
        <v>60</v>
      </c>
      <c r="D159" s="18"/>
      <c r="E159" s="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62"/>
      <c r="BB159" s="62"/>
      <c r="BC159" s="62"/>
      <c r="BD159" s="62"/>
      <c r="BE159" s="62"/>
      <c r="BF159" s="62"/>
      <c r="BG159" s="62"/>
      <c r="BH159" s="62"/>
      <c r="BI159" s="62"/>
      <c r="BJ159" s="62"/>
      <c r="BK159" s="62"/>
      <c r="BL159" s="62"/>
      <c r="BM159" s="62"/>
    </row>
    <row r="160" spans="1:65" x14ac:dyDescent="0.45">
      <c r="A160" s="41">
        <v>61</v>
      </c>
      <c r="D160" s="18"/>
      <c r="E160" s="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62"/>
      <c r="BB160" s="62"/>
      <c r="BC160" s="62"/>
      <c r="BD160" s="62"/>
      <c r="BE160" s="62"/>
      <c r="BF160" s="62"/>
      <c r="BG160" s="62"/>
      <c r="BH160" s="62"/>
      <c r="BI160" s="62"/>
      <c r="BJ160" s="62"/>
      <c r="BK160" s="62"/>
      <c r="BL160" s="62"/>
      <c r="BM160" s="62"/>
    </row>
    <row r="161" spans="1:65" x14ac:dyDescent="0.45">
      <c r="A161" s="41">
        <v>62</v>
      </c>
      <c r="D161" s="18"/>
      <c r="E161" s="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62"/>
      <c r="BB161" s="62"/>
      <c r="BC161" s="62"/>
      <c r="BD161" s="62"/>
      <c r="BE161" s="62"/>
      <c r="BF161" s="62"/>
      <c r="BG161" s="62"/>
      <c r="BH161" s="62"/>
      <c r="BI161" s="62"/>
      <c r="BJ161" s="62"/>
      <c r="BK161" s="62"/>
      <c r="BL161" s="62"/>
      <c r="BM161" s="62"/>
    </row>
    <row r="162" spans="1:65" x14ac:dyDescent="0.45">
      <c r="A162" s="41">
        <v>63</v>
      </c>
      <c r="D162" s="18"/>
      <c r="E162" s="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62"/>
      <c r="BB162" s="62"/>
      <c r="BC162" s="62"/>
      <c r="BD162" s="62"/>
      <c r="BE162" s="62"/>
      <c r="BF162" s="62"/>
      <c r="BG162" s="62"/>
      <c r="BH162" s="62"/>
      <c r="BI162" s="62"/>
      <c r="BJ162" s="62"/>
      <c r="BK162" s="62"/>
      <c r="BL162" s="62"/>
      <c r="BM162" s="62"/>
    </row>
    <row r="163" spans="1:65" x14ac:dyDescent="0.45">
      <c r="A163" s="41">
        <v>64</v>
      </c>
      <c r="D163" s="18"/>
      <c r="E163" s="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62"/>
      <c r="BB163" s="62"/>
      <c r="BC163" s="62"/>
      <c r="BD163" s="62"/>
      <c r="BE163" s="62"/>
      <c r="BF163" s="62"/>
      <c r="BG163" s="62"/>
      <c r="BH163" s="62"/>
      <c r="BI163" s="62"/>
      <c r="BJ163" s="62"/>
      <c r="BK163" s="62"/>
      <c r="BL163" s="62"/>
      <c r="BM163" s="62"/>
    </row>
    <row r="164" spans="1:65" x14ac:dyDescent="0.45">
      <c r="A164" s="41">
        <v>65</v>
      </c>
      <c r="D164" s="18"/>
      <c r="E164" s="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62"/>
      <c r="BB164" s="62"/>
      <c r="BC164" s="62"/>
      <c r="BD164" s="62"/>
      <c r="BE164" s="62"/>
      <c r="BF164" s="62"/>
      <c r="BG164" s="62"/>
      <c r="BH164" s="62"/>
      <c r="BI164" s="62"/>
      <c r="BJ164" s="62"/>
      <c r="BK164" s="62"/>
      <c r="BL164" s="62"/>
      <c r="BM164" s="62"/>
    </row>
    <row r="165" spans="1:65" x14ac:dyDescent="0.45">
      <c r="A165" s="41">
        <v>66</v>
      </c>
      <c r="D165" s="18"/>
      <c r="E165" s="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62"/>
      <c r="BB165" s="62"/>
      <c r="BC165" s="62"/>
      <c r="BD165" s="62"/>
      <c r="BE165" s="62"/>
      <c r="BF165" s="62"/>
      <c r="BG165" s="62"/>
      <c r="BH165" s="62"/>
      <c r="BI165" s="62"/>
      <c r="BJ165" s="62"/>
      <c r="BK165" s="62"/>
      <c r="BL165" s="62"/>
      <c r="BM165" s="62"/>
    </row>
    <row r="166" spans="1:65" x14ac:dyDescent="0.45">
      <c r="A166" s="41">
        <v>67</v>
      </c>
      <c r="D166" s="18"/>
      <c r="E166" s="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62"/>
      <c r="BB166" s="62"/>
      <c r="BC166" s="62"/>
      <c r="BD166" s="62"/>
      <c r="BE166" s="62"/>
      <c r="BF166" s="62"/>
      <c r="BG166" s="62"/>
      <c r="BH166" s="62"/>
      <c r="BI166" s="62"/>
      <c r="BJ166" s="62"/>
      <c r="BK166" s="62"/>
      <c r="BL166" s="62"/>
      <c r="BM166" s="62"/>
    </row>
    <row r="167" spans="1:65" x14ac:dyDescent="0.45">
      <c r="A167" s="41">
        <v>68</v>
      </c>
      <c r="D167" s="18"/>
      <c r="E167" s="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62"/>
      <c r="BB167" s="62"/>
      <c r="BC167" s="62"/>
      <c r="BD167" s="62"/>
      <c r="BE167" s="62"/>
      <c r="BF167" s="62"/>
      <c r="BG167" s="62"/>
      <c r="BH167" s="62"/>
      <c r="BI167" s="62"/>
      <c r="BJ167" s="62"/>
      <c r="BK167" s="62"/>
      <c r="BL167" s="62"/>
      <c r="BM167" s="62"/>
    </row>
    <row r="168" spans="1:65" x14ac:dyDescent="0.45">
      <c r="A168" s="41">
        <v>69</v>
      </c>
      <c r="D168" s="18"/>
      <c r="E168" s="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62"/>
      <c r="BB168" s="62"/>
      <c r="BC168" s="62"/>
      <c r="BD168" s="62"/>
      <c r="BE168" s="62"/>
      <c r="BF168" s="62"/>
      <c r="BG168" s="62"/>
      <c r="BH168" s="62"/>
      <c r="BI168" s="62"/>
      <c r="BJ168" s="62"/>
      <c r="BK168" s="62"/>
      <c r="BL168" s="62"/>
      <c r="BM168" s="62"/>
    </row>
    <row r="169" spans="1:65" x14ac:dyDescent="0.45">
      <c r="A169" s="41">
        <v>70</v>
      </c>
      <c r="D169" s="18"/>
      <c r="E169" s="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62"/>
      <c r="BB169" s="62"/>
      <c r="BC169" s="62"/>
      <c r="BD169" s="62"/>
      <c r="BE169" s="62"/>
      <c r="BF169" s="62"/>
      <c r="BG169" s="62"/>
      <c r="BH169" s="62"/>
      <c r="BI169" s="62"/>
      <c r="BJ169" s="62"/>
      <c r="BK169" s="62"/>
      <c r="BL169" s="62"/>
      <c r="BM169" s="62"/>
    </row>
    <row r="170" spans="1:65" x14ac:dyDescent="0.45">
      <c r="A170" s="41">
        <v>71</v>
      </c>
      <c r="D170" s="18"/>
      <c r="E170" s="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62"/>
      <c r="BB170" s="62"/>
      <c r="BC170" s="62"/>
      <c r="BD170" s="62"/>
      <c r="BE170" s="62"/>
      <c r="BF170" s="62"/>
      <c r="BG170" s="62"/>
      <c r="BH170" s="62"/>
      <c r="BI170" s="62"/>
      <c r="BJ170" s="62"/>
      <c r="BK170" s="62"/>
      <c r="BL170" s="62"/>
      <c r="BM170" s="62"/>
    </row>
    <row r="171" spans="1:65" x14ac:dyDescent="0.45">
      <c r="A171" s="41">
        <v>72</v>
      </c>
      <c r="D171" s="18"/>
      <c r="E171" s="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62"/>
      <c r="BB171" s="62"/>
      <c r="BC171" s="62"/>
      <c r="BD171" s="62"/>
      <c r="BE171" s="62"/>
      <c r="BF171" s="62"/>
      <c r="BG171" s="62"/>
      <c r="BH171" s="62"/>
      <c r="BI171" s="62"/>
      <c r="BJ171" s="62"/>
      <c r="BK171" s="62"/>
      <c r="BL171" s="62"/>
      <c r="BM171" s="62"/>
    </row>
    <row r="172" spans="1:65" x14ac:dyDescent="0.45">
      <c r="A172" s="41">
        <v>73</v>
      </c>
      <c r="D172" s="18"/>
      <c r="E172" s="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62"/>
      <c r="BB172" s="62"/>
      <c r="BC172" s="62"/>
      <c r="BD172" s="62"/>
      <c r="BE172" s="62"/>
      <c r="BF172" s="62"/>
      <c r="BG172" s="62"/>
      <c r="BH172" s="62"/>
      <c r="BI172" s="62"/>
      <c r="BJ172" s="62"/>
      <c r="BK172" s="62"/>
      <c r="BL172" s="62"/>
      <c r="BM172" s="62"/>
    </row>
    <row r="173" spans="1:65" x14ac:dyDescent="0.45">
      <c r="A173" s="41">
        <v>74</v>
      </c>
      <c r="D173" s="18"/>
      <c r="E173" s="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62"/>
      <c r="BB173" s="62"/>
      <c r="BC173" s="62"/>
      <c r="BD173" s="62"/>
      <c r="BE173" s="62"/>
      <c r="BF173" s="62"/>
      <c r="BG173" s="62"/>
      <c r="BH173" s="62"/>
      <c r="BI173" s="62"/>
      <c r="BJ173" s="62"/>
      <c r="BK173" s="62"/>
      <c r="BL173" s="62"/>
      <c r="BM173" s="62"/>
    </row>
    <row r="174" spans="1:65" x14ac:dyDescent="0.45">
      <c r="A174" s="41">
        <v>75</v>
      </c>
      <c r="D174" s="18"/>
      <c r="E174" s="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62"/>
      <c r="BB174" s="62"/>
      <c r="BC174" s="62"/>
      <c r="BD174" s="62"/>
      <c r="BE174" s="62"/>
      <c r="BF174" s="62"/>
      <c r="BG174" s="62"/>
      <c r="BH174" s="62"/>
      <c r="BI174" s="62"/>
      <c r="BJ174" s="62"/>
      <c r="BK174" s="62"/>
      <c r="BL174" s="62"/>
      <c r="BM174" s="62"/>
    </row>
    <row r="175" spans="1:65" x14ac:dyDescent="0.45">
      <c r="A175" s="41">
        <v>76</v>
      </c>
      <c r="D175" s="18"/>
      <c r="E175" s="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62"/>
      <c r="BB175" s="62"/>
      <c r="BC175" s="62"/>
      <c r="BD175" s="62"/>
      <c r="BE175" s="62"/>
      <c r="BF175" s="62"/>
      <c r="BG175" s="62"/>
      <c r="BH175" s="62"/>
      <c r="BI175" s="62"/>
      <c r="BJ175" s="62"/>
      <c r="BK175" s="62"/>
      <c r="BL175" s="62"/>
      <c r="BM175" s="62"/>
    </row>
    <row r="176" spans="1:65" x14ac:dyDescent="0.45">
      <c r="A176" s="41">
        <v>77</v>
      </c>
      <c r="D176" s="18"/>
      <c r="E176" s="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62"/>
      <c r="BB176" s="62"/>
      <c r="BC176" s="62"/>
      <c r="BD176" s="62"/>
      <c r="BE176" s="62"/>
      <c r="BF176" s="62"/>
      <c r="BG176" s="62"/>
      <c r="BH176" s="62"/>
      <c r="BI176" s="62"/>
      <c r="BJ176" s="62"/>
      <c r="BK176" s="62"/>
      <c r="BL176" s="62"/>
      <c r="BM176" s="62"/>
    </row>
    <row r="177" spans="1:65" x14ac:dyDescent="0.45">
      <c r="A177" s="41">
        <v>78</v>
      </c>
      <c r="D177" s="18"/>
      <c r="E177" s="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62"/>
      <c r="BB177" s="62"/>
      <c r="BC177" s="62"/>
      <c r="BD177" s="62"/>
      <c r="BE177" s="62"/>
      <c r="BF177" s="62"/>
      <c r="BG177" s="62"/>
      <c r="BH177" s="62"/>
      <c r="BI177" s="62"/>
      <c r="BJ177" s="62"/>
      <c r="BK177" s="62"/>
      <c r="BL177" s="62"/>
      <c r="BM177" s="62"/>
    </row>
    <row r="178" spans="1:65" x14ac:dyDescent="0.45">
      <c r="A178" s="41">
        <v>79</v>
      </c>
      <c r="D178" s="18"/>
      <c r="E178" s="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62"/>
      <c r="BB178" s="62"/>
      <c r="BC178" s="62"/>
      <c r="BD178" s="62"/>
      <c r="BE178" s="62"/>
      <c r="BF178" s="62"/>
      <c r="BG178" s="62"/>
      <c r="BH178" s="62"/>
      <c r="BI178" s="62"/>
      <c r="BJ178" s="62"/>
      <c r="BK178" s="62"/>
      <c r="BL178" s="62"/>
      <c r="BM178" s="62"/>
    </row>
    <row r="179" spans="1:65" x14ac:dyDescent="0.45">
      <c r="A179" s="41">
        <v>80</v>
      </c>
      <c r="D179" s="18"/>
      <c r="E179" s="96"/>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2"/>
      <c r="BA179" s="66"/>
      <c r="BB179" s="66"/>
      <c r="BC179" s="66"/>
      <c r="BD179" s="66"/>
      <c r="BE179" s="66"/>
      <c r="BF179" s="66"/>
      <c r="BG179" s="66"/>
      <c r="BH179" s="66"/>
      <c r="BI179" s="66"/>
      <c r="BJ179" s="66"/>
      <c r="BK179" s="66"/>
      <c r="BL179" s="66"/>
      <c r="BM179" s="66"/>
    </row>
    <row r="180" spans="1:65" x14ac:dyDescent="0.45">
      <c r="A180" s="41">
        <v>81</v>
      </c>
      <c r="D180" s="18"/>
      <c r="E180" s="96"/>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c r="BA180" s="66"/>
      <c r="BB180" s="66"/>
      <c r="BC180" s="66"/>
      <c r="BD180" s="66"/>
      <c r="BE180" s="66"/>
      <c r="BF180" s="66"/>
      <c r="BG180" s="66"/>
      <c r="BH180" s="66"/>
      <c r="BI180" s="66"/>
      <c r="BJ180" s="66"/>
      <c r="BK180" s="66"/>
      <c r="BL180" s="66"/>
      <c r="BM180" s="66"/>
    </row>
    <row r="181" spans="1:65" x14ac:dyDescent="0.45">
      <c r="A181" s="41">
        <v>82</v>
      </c>
      <c r="D181" s="18"/>
      <c r="E181" s="96"/>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66"/>
      <c r="BB181" s="66"/>
      <c r="BC181" s="66"/>
      <c r="BD181" s="66"/>
      <c r="BE181" s="66"/>
      <c r="BF181" s="66"/>
      <c r="BG181" s="66"/>
      <c r="BH181" s="66"/>
      <c r="BI181" s="66"/>
      <c r="BJ181" s="66"/>
      <c r="BK181" s="66"/>
      <c r="BL181" s="66"/>
      <c r="BM181" s="66"/>
    </row>
    <row r="182" spans="1:65" x14ac:dyDescent="0.45">
      <c r="A182" s="41">
        <v>83</v>
      </c>
      <c r="D182" s="18"/>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row>
    <row r="183" spans="1:65" x14ac:dyDescent="0.45">
      <c r="A183" s="41">
        <v>84</v>
      </c>
      <c r="D183" s="18"/>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row>
    <row r="184" spans="1:65" x14ac:dyDescent="0.45">
      <c r="A184" s="41">
        <v>85</v>
      </c>
      <c r="D184" s="18"/>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row>
    <row r="185" spans="1:65" x14ac:dyDescent="0.45">
      <c r="A185" s="41">
        <v>86</v>
      </c>
      <c r="D185" s="18"/>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row>
    <row r="186" spans="1:65" x14ac:dyDescent="0.45">
      <c r="A186" s="41">
        <v>87</v>
      </c>
      <c r="D186" s="18"/>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row>
    <row r="187" spans="1:65" x14ac:dyDescent="0.45">
      <c r="A187" s="41">
        <v>88</v>
      </c>
      <c r="D187" s="18"/>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row>
    <row r="188" spans="1:65" x14ac:dyDescent="0.45">
      <c r="A188" s="41">
        <v>89</v>
      </c>
      <c r="D188" s="18"/>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row>
    <row r="189" spans="1:65" x14ac:dyDescent="0.45">
      <c r="A189" s="41">
        <v>90</v>
      </c>
      <c r="D189" s="18"/>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row>
    <row r="190" spans="1:65" x14ac:dyDescent="0.45">
      <c r="A190" s="41">
        <v>91</v>
      </c>
      <c r="D190" s="18"/>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row>
    <row r="191" spans="1:65" x14ac:dyDescent="0.45">
      <c r="A191" s="41">
        <v>92</v>
      </c>
      <c r="D191" s="18"/>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row>
    <row r="192" spans="1:65" x14ac:dyDescent="0.45">
      <c r="A192" s="41">
        <v>93</v>
      </c>
      <c r="D192" s="18"/>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row>
    <row r="193" spans="1:52" x14ac:dyDescent="0.45">
      <c r="A193" s="41">
        <v>94</v>
      </c>
      <c r="D193" s="18"/>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row>
    <row r="194" spans="1:52" x14ac:dyDescent="0.45">
      <c r="A194" s="41">
        <v>95</v>
      </c>
      <c r="D194" s="18"/>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row>
    <row r="195" spans="1:52" x14ac:dyDescent="0.45">
      <c r="A195" s="41">
        <v>96</v>
      </c>
      <c r="D195" s="18"/>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row>
    <row r="196" spans="1:52" x14ac:dyDescent="0.45">
      <c r="A196" s="41">
        <v>97</v>
      </c>
      <c r="D196" s="18"/>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row>
    <row r="197" spans="1:52" x14ac:dyDescent="0.45">
      <c r="A197" s="41">
        <v>98</v>
      </c>
      <c r="D197" s="18"/>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row>
    <row r="198" spans="1:52" x14ac:dyDescent="0.45">
      <c r="A198" s="41">
        <v>99</v>
      </c>
      <c r="D198" s="18"/>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row>
    <row r="199" spans="1:52" x14ac:dyDescent="0.45">
      <c r="A199" s="41">
        <v>100</v>
      </c>
      <c r="C199" s="40" t="s">
        <v>58</v>
      </c>
      <c r="D199" s="18" t="s">
        <v>59</v>
      </c>
      <c r="E199" s="93" t="s">
        <v>32</v>
      </c>
      <c r="F199" s="92" t="s">
        <v>47</v>
      </c>
      <c r="G199" s="92" t="s">
        <v>36</v>
      </c>
      <c r="H199" s="92" t="s">
        <v>37</v>
      </c>
      <c r="I199" s="92" t="s">
        <v>38</v>
      </c>
      <c r="J199" s="92" t="s">
        <v>39</v>
      </c>
      <c r="K199" s="92" t="s">
        <v>40</v>
      </c>
      <c r="L199" s="92" t="s">
        <v>41</v>
      </c>
      <c r="M199" s="92" t="s">
        <v>42</v>
      </c>
      <c r="N199" s="92" t="s">
        <v>43</v>
      </c>
      <c r="O199" s="92" t="s">
        <v>44</v>
      </c>
      <c r="P199" s="92" t="s">
        <v>45</v>
      </c>
      <c r="Q199" s="92" t="s">
        <v>35</v>
      </c>
      <c r="R199" s="92" t="s">
        <v>46</v>
      </c>
      <c r="S199" s="92" t="s">
        <v>52</v>
      </c>
      <c r="T199" s="92" t="s">
        <v>53</v>
      </c>
      <c r="U199" s="94">
        <v>41791</v>
      </c>
      <c r="V199" s="95">
        <v>42064</v>
      </c>
      <c r="W199" s="106">
        <v>42522</v>
      </c>
      <c r="X199" s="106">
        <v>42887</v>
      </c>
      <c r="Y199" s="106">
        <v>43252</v>
      </c>
      <c r="Z199" s="106">
        <v>43617</v>
      </c>
      <c r="AA199" s="106">
        <v>43983</v>
      </c>
      <c r="AB199" s="106">
        <v>44348</v>
      </c>
      <c r="AC199" s="106">
        <v>44713</v>
      </c>
      <c r="AD199" s="7"/>
      <c r="AE199" s="7"/>
      <c r="AF199" s="7"/>
      <c r="AG199" s="7"/>
      <c r="AH199" s="7"/>
      <c r="AI199" s="7"/>
      <c r="AJ199" s="7"/>
      <c r="AK199" s="7"/>
      <c r="AL199" s="7"/>
      <c r="AM199" s="7"/>
      <c r="AN199" s="7"/>
      <c r="AO199" s="7"/>
      <c r="AP199" s="7"/>
      <c r="AQ199" s="7"/>
      <c r="AR199" s="7"/>
      <c r="AS199" s="7"/>
      <c r="AT199" s="7"/>
      <c r="AU199" s="7"/>
      <c r="AV199" s="7"/>
      <c r="AW199" s="7"/>
      <c r="AX199" s="7"/>
      <c r="AY199" s="7"/>
      <c r="AZ199" s="7"/>
    </row>
    <row r="200" spans="1:52" x14ac:dyDescent="0.45">
      <c r="A200" s="41">
        <v>101</v>
      </c>
      <c r="C200" s="40">
        <f>VLOOKUP(A200,$A$200:$AS$233,3+$E$98)</f>
        <v>400</v>
      </c>
      <c r="D200" s="18">
        <f>RANK(C200,C$200:C$230)</f>
        <v>13</v>
      </c>
      <c r="E200" s="7" t="s">
        <v>1</v>
      </c>
      <c r="F200" s="97">
        <v>165</v>
      </c>
      <c r="G200" s="97">
        <v>170</v>
      </c>
      <c r="H200" s="97">
        <v>180</v>
      </c>
      <c r="I200" s="97">
        <v>190</v>
      </c>
      <c r="J200" s="97">
        <v>190</v>
      </c>
      <c r="K200" s="97">
        <v>200</v>
      </c>
      <c r="L200" s="97">
        <v>210</v>
      </c>
      <c r="M200" s="97">
        <v>225</v>
      </c>
      <c r="N200" s="97">
        <v>240</v>
      </c>
      <c r="O200" s="97">
        <v>280</v>
      </c>
      <c r="P200" s="97">
        <v>300</v>
      </c>
      <c r="Q200" s="97">
        <v>310</v>
      </c>
      <c r="R200" s="97">
        <v>320</v>
      </c>
      <c r="S200" s="97">
        <v>321</v>
      </c>
      <c r="T200" s="97">
        <v>325</v>
      </c>
      <c r="U200" s="97">
        <v>330</v>
      </c>
      <c r="V200" s="98">
        <v>340</v>
      </c>
      <c r="W200" s="99">
        <v>350</v>
      </c>
      <c r="X200" s="98">
        <v>370</v>
      </c>
      <c r="Y200" s="98">
        <v>380</v>
      </c>
      <c r="Z200" s="100">
        <v>390</v>
      </c>
      <c r="AA200" s="7">
        <v>390</v>
      </c>
      <c r="AB200" s="101">
        <v>390</v>
      </c>
      <c r="AC200" s="7">
        <v>400</v>
      </c>
      <c r="AD200" s="7"/>
      <c r="AE200" s="7"/>
      <c r="AF200" s="7"/>
      <c r="AG200" s="7"/>
      <c r="AH200" s="7"/>
      <c r="AI200" s="7"/>
      <c r="AJ200" s="7"/>
      <c r="AK200" s="7"/>
      <c r="AL200" s="7"/>
      <c r="AM200" s="7"/>
      <c r="AN200" s="7"/>
      <c r="AO200" s="7"/>
      <c r="AP200" s="7"/>
      <c r="AQ200" s="7"/>
      <c r="AR200" s="7"/>
      <c r="AS200" s="7"/>
      <c r="AT200" s="7"/>
      <c r="AU200" s="7"/>
      <c r="AV200" s="7"/>
      <c r="AW200" s="7"/>
      <c r="AX200" s="7"/>
      <c r="AY200" s="7"/>
      <c r="AZ200" s="7"/>
    </row>
    <row r="201" spans="1:52" x14ac:dyDescent="0.45">
      <c r="A201" s="41">
        <v>102</v>
      </c>
      <c r="C201" s="40">
        <f t="shared" ref="C201:C232" si="11">VLOOKUP(A201,$A$200:$AS$233,3+$E$98)</f>
        <v>499</v>
      </c>
      <c r="D201" s="18">
        <f t="shared" ref="D201:D232" si="12">RANK(C201,C$200:C$230)</f>
        <v>3</v>
      </c>
      <c r="E201" s="7" t="s">
        <v>21</v>
      </c>
      <c r="F201" s="97">
        <v>200</v>
      </c>
      <c r="G201" s="97">
        <v>220</v>
      </c>
      <c r="H201" s="97">
        <v>229</v>
      </c>
      <c r="I201" s="97">
        <v>230</v>
      </c>
      <c r="J201" s="97">
        <v>225</v>
      </c>
      <c r="K201" s="97">
        <v>240</v>
      </c>
      <c r="L201" s="97">
        <v>250</v>
      </c>
      <c r="M201" s="97">
        <v>280</v>
      </c>
      <c r="N201" s="97">
        <v>300</v>
      </c>
      <c r="O201" s="97">
        <v>350</v>
      </c>
      <c r="P201" s="97">
        <v>360</v>
      </c>
      <c r="Q201" s="97">
        <v>380</v>
      </c>
      <c r="R201" s="97">
        <v>400</v>
      </c>
      <c r="S201" s="97">
        <v>415</v>
      </c>
      <c r="T201" s="97">
        <v>400</v>
      </c>
      <c r="U201" s="97">
        <v>435</v>
      </c>
      <c r="V201" s="98">
        <v>425</v>
      </c>
      <c r="W201" s="99">
        <v>450</v>
      </c>
      <c r="X201" s="98">
        <v>475</v>
      </c>
      <c r="Y201" s="98">
        <v>475</v>
      </c>
      <c r="Z201" s="100">
        <v>480</v>
      </c>
      <c r="AA201" s="7">
        <v>475</v>
      </c>
      <c r="AB201" s="101">
        <v>473</v>
      </c>
      <c r="AC201" s="7">
        <v>499</v>
      </c>
      <c r="AD201" s="7"/>
      <c r="AE201" s="7"/>
      <c r="AF201" s="7"/>
      <c r="AG201" s="7"/>
      <c r="AH201" s="7"/>
      <c r="AI201" s="7"/>
      <c r="AJ201" s="7"/>
      <c r="AK201" s="7"/>
      <c r="AL201" s="7"/>
      <c r="AM201" s="7"/>
      <c r="AN201" s="7"/>
      <c r="AO201" s="7"/>
      <c r="AP201" s="7"/>
      <c r="AQ201" s="7"/>
      <c r="AR201" s="7"/>
      <c r="AS201" s="7"/>
      <c r="AT201" s="7"/>
      <c r="AU201" s="7"/>
      <c r="AV201" s="7"/>
      <c r="AW201" s="7"/>
      <c r="AX201" s="7"/>
      <c r="AY201" s="7"/>
      <c r="AZ201" s="7"/>
    </row>
    <row r="202" spans="1:52" x14ac:dyDescent="0.45">
      <c r="A202" s="41">
        <v>103</v>
      </c>
      <c r="C202" s="40">
        <f t="shared" si="11"/>
        <v>430</v>
      </c>
      <c r="D202" s="18">
        <f t="shared" si="12"/>
        <v>8</v>
      </c>
      <c r="E202" s="7" t="s">
        <v>14</v>
      </c>
      <c r="F202" s="97">
        <v>190</v>
      </c>
      <c r="G202" s="97">
        <v>200</v>
      </c>
      <c r="H202" s="97">
        <v>220</v>
      </c>
      <c r="I202" s="97">
        <v>230</v>
      </c>
      <c r="J202" s="97">
        <v>230</v>
      </c>
      <c r="K202" s="97">
        <v>235</v>
      </c>
      <c r="L202" s="97">
        <v>240</v>
      </c>
      <c r="M202" s="97">
        <v>255</v>
      </c>
      <c r="N202" s="97">
        <v>290</v>
      </c>
      <c r="O202" s="97">
        <v>330</v>
      </c>
      <c r="P202" s="97">
        <v>350</v>
      </c>
      <c r="Q202" s="97">
        <v>360</v>
      </c>
      <c r="R202" s="97">
        <v>380</v>
      </c>
      <c r="S202" s="97">
        <v>385</v>
      </c>
      <c r="T202" s="97">
        <v>380</v>
      </c>
      <c r="U202" s="97">
        <v>385</v>
      </c>
      <c r="V202" s="98">
        <v>400</v>
      </c>
      <c r="W202" s="99">
        <v>420</v>
      </c>
      <c r="X202" s="98">
        <v>430</v>
      </c>
      <c r="Y202" s="98">
        <v>450</v>
      </c>
      <c r="Z202" s="100">
        <v>460</v>
      </c>
      <c r="AA202" s="7">
        <v>450</v>
      </c>
      <c r="AB202" s="101">
        <v>400</v>
      </c>
      <c r="AC202" s="7">
        <v>430</v>
      </c>
      <c r="AD202" s="7"/>
      <c r="AE202" s="7"/>
      <c r="AF202" s="7"/>
      <c r="AG202" s="7"/>
      <c r="AH202" s="7"/>
      <c r="AI202" s="7"/>
      <c r="AJ202" s="7"/>
      <c r="AK202" s="7"/>
      <c r="AL202" s="7"/>
      <c r="AM202" s="7"/>
      <c r="AN202" s="7"/>
      <c r="AO202" s="7"/>
      <c r="AP202" s="7"/>
      <c r="AQ202" s="7"/>
      <c r="AR202" s="7"/>
      <c r="AS202" s="7"/>
      <c r="AT202" s="7"/>
      <c r="AU202" s="7"/>
      <c r="AV202" s="7"/>
      <c r="AW202" s="7"/>
      <c r="AX202" s="7"/>
      <c r="AY202" s="7"/>
      <c r="AZ202" s="7"/>
    </row>
    <row r="203" spans="1:52" x14ac:dyDescent="0.45">
      <c r="A203" s="41">
        <v>104</v>
      </c>
      <c r="C203" s="40">
        <f t="shared" si="11"/>
        <v>340</v>
      </c>
      <c r="D203" s="18">
        <f t="shared" si="12"/>
        <v>27</v>
      </c>
      <c r="E203" s="7" t="s">
        <v>2</v>
      </c>
      <c r="F203" s="97">
        <v>125</v>
      </c>
      <c r="G203" s="97">
        <v>135</v>
      </c>
      <c r="H203" s="97">
        <v>130</v>
      </c>
      <c r="I203" s="97">
        <v>140</v>
      </c>
      <c r="J203" s="97">
        <v>140</v>
      </c>
      <c r="K203" s="97">
        <v>150</v>
      </c>
      <c r="L203" s="97">
        <v>155</v>
      </c>
      <c r="M203" s="97">
        <v>168</v>
      </c>
      <c r="N203" s="97">
        <v>175</v>
      </c>
      <c r="O203" s="97">
        <v>195</v>
      </c>
      <c r="P203" s="97">
        <v>225</v>
      </c>
      <c r="Q203" s="97">
        <v>245</v>
      </c>
      <c r="R203" s="97">
        <v>260</v>
      </c>
      <c r="S203" s="97">
        <v>260</v>
      </c>
      <c r="T203" s="97">
        <v>260</v>
      </c>
      <c r="U203" s="97">
        <v>269</v>
      </c>
      <c r="V203" s="98">
        <v>290</v>
      </c>
      <c r="W203" s="99">
        <v>280</v>
      </c>
      <c r="X203" s="98">
        <v>318</v>
      </c>
      <c r="Y203" s="98">
        <v>330</v>
      </c>
      <c r="Z203" s="100">
        <v>330</v>
      </c>
      <c r="AA203" s="7">
        <v>330</v>
      </c>
      <c r="AB203" s="101">
        <v>330</v>
      </c>
      <c r="AC203" s="7">
        <v>340</v>
      </c>
      <c r="AD203" s="7"/>
      <c r="AE203" s="7"/>
      <c r="AF203" s="7"/>
      <c r="AG203" s="7"/>
      <c r="AH203" s="7"/>
      <c r="AI203" s="7"/>
      <c r="AJ203" s="7"/>
      <c r="AK203" s="7"/>
      <c r="AL203" s="7"/>
      <c r="AM203" s="7"/>
      <c r="AN203" s="7"/>
      <c r="AO203" s="7"/>
      <c r="AP203" s="7"/>
      <c r="AQ203" s="7"/>
      <c r="AR203" s="7"/>
      <c r="AS203" s="7"/>
      <c r="AT203" s="7"/>
      <c r="AU203" s="7"/>
      <c r="AV203" s="7"/>
      <c r="AW203" s="7"/>
      <c r="AX203" s="7"/>
      <c r="AY203" s="7"/>
      <c r="AZ203" s="7"/>
    </row>
    <row r="204" spans="1:52" x14ac:dyDescent="0.45">
      <c r="A204" s="41">
        <v>105</v>
      </c>
      <c r="C204" s="40">
        <f t="shared" si="11"/>
        <v>340</v>
      </c>
      <c r="D204" s="18">
        <f t="shared" si="12"/>
        <v>27</v>
      </c>
      <c r="E204" s="7" t="s">
        <v>22</v>
      </c>
      <c r="F204" s="97">
        <v>135</v>
      </c>
      <c r="G204" s="97">
        <v>145</v>
      </c>
      <c r="H204" s="97">
        <v>145</v>
      </c>
      <c r="I204" s="97">
        <v>150</v>
      </c>
      <c r="J204" s="97">
        <v>152</v>
      </c>
      <c r="K204" s="97">
        <v>165</v>
      </c>
      <c r="L204" s="97">
        <v>165</v>
      </c>
      <c r="M204" s="97">
        <v>168</v>
      </c>
      <c r="N204" s="97">
        <v>180</v>
      </c>
      <c r="O204" s="97">
        <v>200</v>
      </c>
      <c r="P204" s="97">
        <v>220</v>
      </c>
      <c r="Q204" s="97">
        <v>235</v>
      </c>
      <c r="R204" s="97">
        <v>260</v>
      </c>
      <c r="S204" s="97">
        <v>250</v>
      </c>
      <c r="T204" s="97">
        <v>255</v>
      </c>
      <c r="U204" s="97">
        <v>260</v>
      </c>
      <c r="V204" s="98">
        <v>270</v>
      </c>
      <c r="W204" s="99">
        <v>273</v>
      </c>
      <c r="X204" s="98">
        <v>285</v>
      </c>
      <c r="Y204" s="98">
        <v>300</v>
      </c>
      <c r="Z204" s="100">
        <v>300</v>
      </c>
      <c r="AA204" s="7">
        <v>310</v>
      </c>
      <c r="AB204" s="101">
        <v>320</v>
      </c>
      <c r="AC204" s="7">
        <v>340</v>
      </c>
      <c r="AD204" s="7"/>
      <c r="AE204" s="7"/>
      <c r="AF204" s="7"/>
      <c r="AG204" s="7"/>
      <c r="AH204" s="7"/>
      <c r="AI204" s="7"/>
      <c r="AJ204" s="7"/>
      <c r="AK204" s="7"/>
      <c r="AL204" s="7"/>
      <c r="AM204" s="7"/>
      <c r="AN204" s="7"/>
      <c r="AO204" s="7"/>
      <c r="AP204" s="7"/>
      <c r="AQ204" s="7"/>
      <c r="AR204" s="7"/>
      <c r="AS204" s="7"/>
      <c r="AT204" s="7"/>
      <c r="AU204" s="7"/>
      <c r="AV204" s="7"/>
      <c r="AW204" s="7"/>
      <c r="AX204" s="7"/>
      <c r="AY204" s="7"/>
      <c r="AZ204" s="7"/>
    </row>
    <row r="205" spans="1:52" x14ac:dyDescent="0.45">
      <c r="A205" s="41">
        <v>106</v>
      </c>
      <c r="C205" s="40">
        <f t="shared" si="11"/>
        <v>355</v>
      </c>
      <c r="D205" s="18">
        <f t="shared" si="12"/>
        <v>23</v>
      </c>
      <c r="E205" s="7" t="s">
        <v>23</v>
      </c>
      <c r="F205" s="97">
        <v>145</v>
      </c>
      <c r="G205" s="97">
        <v>150</v>
      </c>
      <c r="H205" s="97">
        <v>155</v>
      </c>
      <c r="I205" s="97">
        <v>160</v>
      </c>
      <c r="J205" s="97">
        <v>160</v>
      </c>
      <c r="K205" s="97">
        <v>165</v>
      </c>
      <c r="L205" s="97">
        <v>170</v>
      </c>
      <c r="M205" s="97">
        <v>175</v>
      </c>
      <c r="N205" s="97">
        <v>190</v>
      </c>
      <c r="O205" s="97">
        <v>213</v>
      </c>
      <c r="P205" s="97">
        <v>230</v>
      </c>
      <c r="Q205" s="97">
        <v>260</v>
      </c>
      <c r="R205" s="97">
        <v>270</v>
      </c>
      <c r="S205" s="97">
        <v>280</v>
      </c>
      <c r="T205" s="97">
        <v>290</v>
      </c>
      <c r="U205" s="97">
        <v>290</v>
      </c>
      <c r="V205" s="98">
        <v>295</v>
      </c>
      <c r="W205" s="99">
        <v>300</v>
      </c>
      <c r="X205" s="98">
        <v>310</v>
      </c>
      <c r="Y205" s="98">
        <v>320</v>
      </c>
      <c r="Z205" s="100">
        <v>325</v>
      </c>
      <c r="AA205" s="7">
        <v>340</v>
      </c>
      <c r="AB205" s="101">
        <v>350</v>
      </c>
      <c r="AC205" s="7">
        <v>355</v>
      </c>
      <c r="AD205" s="7"/>
      <c r="AE205" s="7"/>
      <c r="AF205" s="7"/>
      <c r="AG205" s="7"/>
      <c r="AH205" s="7"/>
      <c r="AI205" s="7"/>
      <c r="AJ205" s="7"/>
      <c r="AK205" s="7"/>
      <c r="AL205" s="7"/>
      <c r="AM205" s="7"/>
      <c r="AN205" s="7"/>
      <c r="AO205" s="7"/>
      <c r="AP205" s="7"/>
      <c r="AQ205" s="7"/>
      <c r="AR205" s="7"/>
      <c r="AS205" s="7"/>
      <c r="AT205" s="7"/>
      <c r="AU205" s="7"/>
      <c r="AV205" s="7"/>
      <c r="AW205" s="7"/>
      <c r="AX205" s="7"/>
      <c r="AY205" s="7"/>
      <c r="AZ205" s="7"/>
    </row>
    <row r="206" spans="1:52" x14ac:dyDescent="0.45">
      <c r="A206" s="41">
        <v>107</v>
      </c>
      <c r="C206" s="40">
        <f t="shared" si="11"/>
        <v>400</v>
      </c>
      <c r="D206" s="18">
        <f t="shared" si="12"/>
        <v>13</v>
      </c>
      <c r="E206" s="7" t="s">
        <v>3</v>
      </c>
      <c r="F206" s="97">
        <v>145</v>
      </c>
      <c r="G206" s="97">
        <v>155</v>
      </c>
      <c r="H206" s="97">
        <v>165</v>
      </c>
      <c r="I206" s="97">
        <v>170</v>
      </c>
      <c r="J206" s="97">
        <v>173</v>
      </c>
      <c r="K206" s="97">
        <v>180</v>
      </c>
      <c r="L206" s="97">
        <v>190</v>
      </c>
      <c r="M206" s="97">
        <v>210</v>
      </c>
      <c r="N206" s="97">
        <v>230</v>
      </c>
      <c r="O206" s="97">
        <v>280</v>
      </c>
      <c r="P206" s="97">
        <v>295</v>
      </c>
      <c r="Q206" s="97">
        <v>310</v>
      </c>
      <c r="R206" s="97">
        <v>320</v>
      </c>
      <c r="S206" s="97">
        <v>320</v>
      </c>
      <c r="T206" s="97">
        <v>340</v>
      </c>
      <c r="U206" s="97">
        <v>340</v>
      </c>
      <c r="V206" s="98">
        <v>350</v>
      </c>
      <c r="W206" s="99">
        <v>360</v>
      </c>
      <c r="X206" s="98">
        <v>380</v>
      </c>
      <c r="Y206" s="98">
        <v>400</v>
      </c>
      <c r="Z206" s="100">
        <v>400</v>
      </c>
      <c r="AA206" s="7">
        <v>390</v>
      </c>
      <c r="AB206" s="101">
        <v>380</v>
      </c>
      <c r="AC206" s="7">
        <v>400</v>
      </c>
      <c r="AD206" s="7"/>
      <c r="AE206" s="7"/>
      <c r="AF206" s="7"/>
      <c r="AG206" s="7"/>
      <c r="AH206" s="7"/>
      <c r="AI206" s="7"/>
      <c r="AJ206" s="7"/>
      <c r="AK206" s="7"/>
      <c r="AL206" s="7"/>
      <c r="AM206" s="7"/>
      <c r="AN206" s="7"/>
      <c r="AO206" s="7"/>
      <c r="AP206" s="7"/>
      <c r="AQ206" s="7"/>
      <c r="AR206" s="7"/>
      <c r="AS206" s="7"/>
      <c r="AT206" s="7"/>
      <c r="AU206" s="7"/>
      <c r="AV206" s="7"/>
      <c r="AW206" s="7"/>
      <c r="AX206" s="7"/>
      <c r="AY206" s="7"/>
      <c r="AZ206" s="7"/>
    </row>
    <row r="207" spans="1:52" x14ac:dyDescent="0.45">
      <c r="A207" s="41">
        <v>108</v>
      </c>
      <c r="C207" s="40">
        <f t="shared" si="11"/>
        <v>370</v>
      </c>
      <c r="D207" s="18">
        <f t="shared" si="12"/>
        <v>22</v>
      </c>
      <c r="E207" s="7" t="s">
        <v>24</v>
      </c>
      <c r="F207" s="97">
        <v>130</v>
      </c>
      <c r="G207" s="97">
        <v>140</v>
      </c>
      <c r="H207" s="97">
        <v>140</v>
      </c>
      <c r="I207" s="97">
        <v>145</v>
      </c>
      <c r="J207" s="97">
        <v>150</v>
      </c>
      <c r="K207" s="97">
        <v>160</v>
      </c>
      <c r="L207" s="97">
        <v>160</v>
      </c>
      <c r="M207" s="97">
        <v>170</v>
      </c>
      <c r="N207" s="97">
        <v>185</v>
      </c>
      <c r="O207" s="97">
        <v>210</v>
      </c>
      <c r="P207" s="97">
        <v>230</v>
      </c>
      <c r="Q207" s="97">
        <v>250</v>
      </c>
      <c r="R207" s="97">
        <v>270</v>
      </c>
      <c r="S207" s="97">
        <v>265</v>
      </c>
      <c r="T207" s="97">
        <v>270</v>
      </c>
      <c r="U207" s="97">
        <v>270</v>
      </c>
      <c r="V207" s="98">
        <v>280</v>
      </c>
      <c r="W207" s="99">
        <v>290</v>
      </c>
      <c r="X207" s="98">
        <v>308</v>
      </c>
      <c r="Y207" s="98">
        <v>315</v>
      </c>
      <c r="Z207" s="100">
        <v>328</v>
      </c>
      <c r="AA207" s="7">
        <v>330</v>
      </c>
      <c r="AB207" s="101">
        <v>350</v>
      </c>
      <c r="AC207" s="7">
        <v>370</v>
      </c>
      <c r="AD207" s="7"/>
      <c r="AE207" s="7"/>
      <c r="AF207" s="7"/>
      <c r="AG207" s="7"/>
      <c r="AH207" s="7"/>
      <c r="AI207" s="7"/>
      <c r="AJ207" s="7"/>
      <c r="AK207" s="7"/>
      <c r="AL207" s="7"/>
      <c r="AM207" s="7"/>
      <c r="AN207" s="7"/>
      <c r="AO207" s="7"/>
      <c r="AP207" s="7"/>
      <c r="AQ207" s="7"/>
      <c r="AR207" s="7"/>
      <c r="AS207" s="7"/>
      <c r="AT207" s="7"/>
      <c r="AU207" s="7"/>
      <c r="AV207" s="7"/>
      <c r="AW207" s="7"/>
      <c r="AX207" s="7"/>
      <c r="AY207" s="7"/>
      <c r="AZ207" s="7"/>
    </row>
    <row r="208" spans="1:52" x14ac:dyDescent="0.45">
      <c r="A208" s="41">
        <v>109</v>
      </c>
      <c r="C208" s="40">
        <f t="shared" si="11"/>
        <v>440</v>
      </c>
      <c r="D208" s="18">
        <f t="shared" si="12"/>
        <v>6</v>
      </c>
      <c r="E208" s="7" t="s">
        <v>25</v>
      </c>
      <c r="F208" s="97">
        <v>174</v>
      </c>
      <c r="G208" s="97">
        <v>185</v>
      </c>
      <c r="H208" s="97">
        <v>195</v>
      </c>
      <c r="I208" s="97">
        <v>200</v>
      </c>
      <c r="J208" s="97">
        <v>218</v>
      </c>
      <c r="K208" s="97">
        <v>230</v>
      </c>
      <c r="L208" s="97">
        <v>235</v>
      </c>
      <c r="M208" s="97">
        <v>240</v>
      </c>
      <c r="N208" s="97">
        <v>285</v>
      </c>
      <c r="O208" s="97">
        <v>320</v>
      </c>
      <c r="P208" s="97">
        <v>330</v>
      </c>
      <c r="Q208" s="97">
        <v>350</v>
      </c>
      <c r="R208" s="97">
        <v>365</v>
      </c>
      <c r="S208" s="97">
        <v>370</v>
      </c>
      <c r="T208" s="97">
        <v>380</v>
      </c>
      <c r="U208" s="97">
        <v>380</v>
      </c>
      <c r="V208" s="98">
        <v>390</v>
      </c>
      <c r="W208" s="99">
        <v>400</v>
      </c>
      <c r="X208" s="98">
        <v>425</v>
      </c>
      <c r="Y208" s="98">
        <v>440</v>
      </c>
      <c r="Z208" s="100">
        <v>450</v>
      </c>
      <c r="AA208" s="7">
        <v>450</v>
      </c>
      <c r="AB208" s="101">
        <v>400</v>
      </c>
      <c r="AC208" s="7">
        <v>440</v>
      </c>
      <c r="AD208" s="7"/>
      <c r="AE208" s="7"/>
      <c r="AF208" s="7"/>
      <c r="AG208" s="7"/>
      <c r="AH208" s="7"/>
      <c r="AI208" s="7"/>
      <c r="AJ208" s="7"/>
      <c r="AK208" s="7"/>
      <c r="AL208" s="7"/>
      <c r="AM208" s="7"/>
      <c r="AN208" s="7"/>
      <c r="AO208" s="7"/>
      <c r="AP208" s="7"/>
      <c r="AQ208" s="7"/>
      <c r="AR208" s="7"/>
      <c r="AS208" s="7"/>
      <c r="AT208" s="7"/>
      <c r="AU208" s="7"/>
      <c r="AV208" s="7"/>
      <c r="AW208" s="7"/>
      <c r="AX208" s="7"/>
      <c r="AY208" s="7"/>
      <c r="AZ208" s="7"/>
    </row>
    <row r="209" spans="1:52" x14ac:dyDescent="0.45">
      <c r="A209" s="41">
        <v>110</v>
      </c>
      <c r="C209" s="40">
        <f t="shared" si="11"/>
        <v>340</v>
      </c>
      <c r="D209" s="18">
        <f t="shared" si="12"/>
        <v>27</v>
      </c>
      <c r="E209" s="7" t="s">
        <v>26</v>
      </c>
      <c r="F209" s="97">
        <v>125</v>
      </c>
      <c r="G209" s="97">
        <v>130</v>
      </c>
      <c r="H209" s="97">
        <v>135</v>
      </c>
      <c r="I209" s="97">
        <v>135</v>
      </c>
      <c r="J209" s="97">
        <v>140</v>
      </c>
      <c r="K209" s="97">
        <v>145</v>
      </c>
      <c r="L209" s="97">
        <v>150</v>
      </c>
      <c r="M209" s="97">
        <v>160</v>
      </c>
      <c r="N209" s="97">
        <v>175</v>
      </c>
      <c r="O209" s="97">
        <v>210</v>
      </c>
      <c r="P209" s="97">
        <v>230</v>
      </c>
      <c r="Q209" s="97">
        <v>258</v>
      </c>
      <c r="R209" s="97">
        <v>260</v>
      </c>
      <c r="S209" s="97">
        <v>270</v>
      </c>
      <c r="T209" s="97">
        <v>270</v>
      </c>
      <c r="U209" s="97">
        <v>275</v>
      </c>
      <c r="V209" s="98">
        <v>290</v>
      </c>
      <c r="W209" s="99">
        <v>291</v>
      </c>
      <c r="X209" s="98">
        <v>300</v>
      </c>
      <c r="Y209" s="98">
        <v>320</v>
      </c>
      <c r="Z209" s="100">
        <v>325</v>
      </c>
      <c r="AA209" s="7">
        <v>330</v>
      </c>
      <c r="AB209" s="101">
        <v>320</v>
      </c>
      <c r="AC209" s="7">
        <v>340</v>
      </c>
      <c r="AD209" s="7"/>
      <c r="AE209" s="7"/>
      <c r="AF209" s="7"/>
      <c r="AG209" s="7"/>
      <c r="AH209" s="7"/>
      <c r="AI209" s="7"/>
      <c r="AJ209" s="7"/>
      <c r="AK209" s="7"/>
      <c r="AL209" s="7"/>
      <c r="AM209" s="7"/>
      <c r="AN209" s="7"/>
      <c r="AO209" s="7"/>
      <c r="AP209" s="7"/>
      <c r="AQ209" s="7"/>
      <c r="AR209" s="7"/>
      <c r="AS209" s="7"/>
      <c r="AT209" s="7"/>
      <c r="AU209" s="7"/>
      <c r="AV209" s="7"/>
      <c r="AW209" s="7"/>
      <c r="AX209" s="7"/>
      <c r="AY209" s="7"/>
      <c r="AZ209" s="7"/>
    </row>
    <row r="210" spans="1:52" x14ac:dyDescent="0.45">
      <c r="A210" s="41">
        <v>111</v>
      </c>
      <c r="C210" s="40">
        <f t="shared" si="11"/>
        <v>350</v>
      </c>
      <c r="D210" s="18">
        <f t="shared" si="12"/>
        <v>24</v>
      </c>
      <c r="E210" s="7" t="s">
        <v>4</v>
      </c>
      <c r="F210" s="97">
        <v>150</v>
      </c>
      <c r="G210" s="97">
        <v>160</v>
      </c>
      <c r="H210" s="97">
        <v>165</v>
      </c>
      <c r="I210" s="97">
        <v>170</v>
      </c>
      <c r="J210" s="97">
        <v>175</v>
      </c>
      <c r="K210" s="97">
        <v>180</v>
      </c>
      <c r="L210" s="97">
        <v>180</v>
      </c>
      <c r="M210" s="97">
        <v>185</v>
      </c>
      <c r="N210" s="97">
        <v>208</v>
      </c>
      <c r="O210" s="97">
        <v>240</v>
      </c>
      <c r="P210" s="97">
        <v>260</v>
      </c>
      <c r="Q210" s="97">
        <v>275</v>
      </c>
      <c r="R210" s="97">
        <v>280</v>
      </c>
      <c r="S210" s="97">
        <v>285</v>
      </c>
      <c r="T210" s="97">
        <v>290</v>
      </c>
      <c r="U210" s="97">
        <v>300</v>
      </c>
      <c r="V210" s="98">
        <v>310</v>
      </c>
      <c r="W210" s="99">
        <v>325</v>
      </c>
      <c r="X210" s="98">
        <v>330</v>
      </c>
      <c r="Y210" s="98">
        <v>350</v>
      </c>
      <c r="Z210" s="100">
        <v>360</v>
      </c>
      <c r="AA210" s="7">
        <v>360</v>
      </c>
      <c r="AB210" s="101">
        <v>345</v>
      </c>
      <c r="AC210" s="7">
        <v>350</v>
      </c>
      <c r="AD210" s="7"/>
      <c r="AE210" s="7"/>
      <c r="AF210" s="7"/>
      <c r="AG210" s="7"/>
      <c r="AH210" s="7"/>
      <c r="AI210" s="7"/>
      <c r="AJ210" s="7"/>
      <c r="AK210" s="7"/>
      <c r="AL210" s="7"/>
      <c r="AM210" s="7"/>
      <c r="AN210" s="7"/>
      <c r="AO210" s="7"/>
      <c r="AP210" s="7"/>
      <c r="AQ210" s="7"/>
      <c r="AR210" s="7"/>
      <c r="AS210" s="7"/>
      <c r="AT210" s="7"/>
      <c r="AU210" s="7"/>
      <c r="AV210" s="7"/>
      <c r="AW210" s="7"/>
      <c r="AX210" s="7"/>
      <c r="AY210" s="7"/>
      <c r="AZ210" s="7"/>
    </row>
    <row r="211" spans="1:52" x14ac:dyDescent="0.45">
      <c r="A211" s="41">
        <v>112</v>
      </c>
      <c r="C211" s="40">
        <f t="shared" si="11"/>
        <v>350</v>
      </c>
      <c r="D211" s="18">
        <f t="shared" si="12"/>
        <v>24</v>
      </c>
      <c r="E211" s="7" t="s">
        <v>0</v>
      </c>
      <c r="F211" s="97">
        <v>150</v>
      </c>
      <c r="G211" s="97">
        <v>160</v>
      </c>
      <c r="H211" s="97">
        <v>165</v>
      </c>
      <c r="I211" s="97">
        <v>167</v>
      </c>
      <c r="J211" s="97">
        <v>175</v>
      </c>
      <c r="K211" s="97">
        <v>170</v>
      </c>
      <c r="L211" s="97">
        <v>180</v>
      </c>
      <c r="M211" s="97">
        <v>185</v>
      </c>
      <c r="N211" s="97">
        <v>200</v>
      </c>
      <c r="O211" s="97">
        <v>228</v>
      </c>
      <c r="P211" s="97">
        <v>250</v>
      </c>
      <c r="Q211" s="97">
        <v>280</v>
      </c>
      <c r="R211" s="97">
        <v>273</v>
      </c>
      <c r="S211" s="97">
        <v>290</v>
      </c>
      <c r="T211" s="97">
        <v>290</v>
      </c>
      <c r="U211" s="97">
        <v>300</v>
      </c>
      <c r="V211" s="98">
        <v>300</v>
      </c>
      <c r="W211" s="99">
        <v>300</v>
      </c>
      <c r="X211" s="98">
        <v>320</v>
      </c>
      <c r="Y211" s="98">
        <v>330</v>
      </c>
      <c r="Z211" s="100">
        <v>340</v>
      </c>
      <c r="AA211" s="7">
        <v>340</v>
      </c>
      <c r="AB211" s="101">
        <v>340</v>
      </c>
      <c r="AC211" s="7">
        <v>350</v>
      </c>
      <c r="AD211" s="7"/>
      <c r="AE211" s="7"/>
      <c r="AF211" s="7"/>
      <c r="AG211" s="7"/>
      <c r="AH211" s="7"/>
      <c r="AI211" s="7"/>
      <c r="AJ211" s="7"/>
      <c r="AK211" s="7"/>
      <c r="AL211" s="7"/>
      <c r="AM211" s="7"/>
      <c r="AN211" s="7"/>
      <c r="AO211" s="7"/>
      <c r="AP211" s="7"/>
      <c r="AQ211" s="7"/>
      <c r="AR211" s="7"/>
      <c r="AS211" s="7"/>
      <c r="AT211" s="7"/>
      <c r="AU211" s="7"/>
      <c r="AV211" s="7"/>
      <c r="AW211" s="7"/>
      <c r="AX211" s="7"/>
      <c r="AY211" s="7"/>
      <c r="AZ211" s="7"/>
    </row>
    <row r="212" spans="1:52" x14ac:dyDescent="0.45">
      <c r="A212" s="41">
        <v>113</v>
      </c>
      <c r="C212" s="40">
        <f t="shared" si="11"/>
        <v>420</v>
      </c>
      <c r="D212" s="18">
        <f t="shared" si="12"/>
        <v>10</v>
      </c>
      <c r="E212" s="7" t="s">
        <v>27</v>
      </c>
      <c r="F212" s="97">
        <v>145</v>
      </c>
      <c r="G212" s="97">
        <v>155</v>
      </c>
      <c r="H212" s="97">
        <v>165</v>
      </c>
      <c r="I212" s="97">
        <v>175</v>
      </c>
      <c r="J212" s="97">
        <v>180</v>
      </c>
      <c r="K212" s="97">
        <v>185</v>
      </c>
      <c r="L212" s="97">
        <v>195</v>
      </c>
      <c r="M212" s="97">
        <v>205</v>
      </c>
      <c r="N212" s="97">
        <v>230</v>
      </c>
      <c r="O212" s="97">
        <v>260</v>
      </c>
      <c r="P212" s="97">
        <v>280</v>
      </c>
      <c r="Q212" s="97">
        <v>295</v>
      </c>
      <c r="R212" s="97">
        <v>310</v>
      </c>
      <c r="S212" s="97">
        <v>320</v>
      </c>
      <c r="T212" s="97">
        <v>330</v>
      </c>
      <c r="U212" s="97">
        <v>335</v>
      </c>
      <c r="V212" s="98">
        <v>345</v>
      </c>
      <c r="W212" s="99">
        <v>355</v>
      </c>
      <c r="X212" s="98">
        <v>375</v>
      </c>
      <c r="Y212" s="98">
        <v>385</v>
      </c>
      <c r="Z212" s="100">
        <v>400</v>
      </c>
      <c r="AA212" s="7">
        <v>395</v>
      </c>
      <c r="AB212" s="101">
        <v>395</v>
      </c>
      <c r="AC212" s="7">
        <v>420</v>
      </c>
      <c r="AD212" s="7"/>
      <c r="AE212" s="7"/>
      <c r="AF212" s="7"/>
      <c r="AG212" s="7"/>
      <c r="AH212" s="7"/>
      <c r="AI212" s="7"/>
      <c r="AJ212" s="7"/>
      <c r="AK212" s="7"/>
      <c r="AL212" s="7"/>
      <c r="AM212" s="7"/>
      <c r="AN212" s="7"/>
      <c r="AO212" s="7"/>
      <c r="AP212" s="7"/>
      <c r="AQ212" s="7"/>
      <c r="AR212" s="7"/>
      <c r="AS212" s="7"/>
      <c r="AT212" s="7"/>
      <c r="AU212" s="7"/>
      <c r="AV212" s="7"/>
      <c r="AW212" s="7"/>
      <c r="AX212" s="7"/>
      <c r="AY212" s="7"/>
      <c r="AZ212" s="7"/>
    </row>
    <row r="213" spans="1:52" x14ac:dyDescent="0.45">
      <c r="A213" s="41">
        <v>114</v>
      </c>
      <c r="C213" s="40">
        <f t="shared" si="11"/>
        <v>390</v>
      </c>
      <c r="D213" s="18">
        <f t="shared" si="12"/>
        <v>18</v>
      </c>
      <c r="E213" s="7" t="s">
        <v>15</v>
      </c>
      <c r="F213" s="97">
        <v>145</v>
      </c>
      <c r="G213" s="97">
        <v>155</v>
      </c>
      <c r="H213" s="97">
        <v>160</v>
      </c>
      <c r="I213" s="97">
        <v>165</v>
      </c>
      <c r="J213" s="97">
        <v>175</v>
      </c>
      <c r="K213" s="97">
        <v>180</v>
      </c>
      <c r="L213" s="97">
        <v>190</v>
      </c>
      <c r="M213" s="97">
        <v>195</v>
      </c>
      <c r="N213" s="97">
        <v>220</v>
      </c>
      <c r="O213" s="97">
        <v>243</v>
      </c>
      <c r="P213" s="97">
        <v>265</v>
      </c>
      <c r="Q213" s="97">
        <v>280</v>
      </c>
      <c r="R213" s="97">
        <v>295</v>
      </c>
      <c r="S213" s="97">
        <v>288</v>
      </c>
      <c r="T213" s="97">
        <v>320</v>
      </c>
      <c r="U213" s="97">
        <v>320</v>
      </c>
      <c r="V213" s="98">
        <v>330</v>
      </c>
      <c r="W213" s="99">
        <v>345</v>
      </c>
      <c r="X213" s="98">
        <v>350</v>
      </c>
      <c r="Y213" s="98">
        <v>360</v>
      </c>
      <c r="Z213" s="100">
        <v>370</v>
      </c>
      <c r="AA213" s="7">
        <v>370</v>
      </c>
      <c r="AB213" s="101">
        <v>380</v>
      </c>
      <c r="AC213" s="7">
        <v>390</v>
      </c>
      <c r="AD213" s="7"/>
      <c r="AE213" s="7"/>
      <c r="AF213" s="7"/>
      <c r="AG213" s="7"/>
      <c r="AH213" s="7"/>
      <c r="AI213" s="7"/>
      <c r="AJ213" s="7"/>
      <c r="AK213" s="7"/>
      <c r="AL213" s="7"/>
      <c r="AM213" s="7"/>
      <c r="AN213" s="7"/>
      <c r="AO213" s="7"/>
      <c r="AP213" s="7"/>
      <c r="AQ213" s="7"/>
      <c r="AR213" s="7"/>
      <c r="AS213" s="7"/>
      <c r="AT213" s="7"/>
      <c r="AU213" s="7"/>
      <c r="AV213" s="7"/>
      <c r="AW213" s="7"/>
      <c r="AX213" s="7"/>
      <c r="AY213" s="7"/>
      <c r="AZ213" s="7"/>
    </row>
    <row r="214" spans="1:52" x14ac:dyDescent="0.45">
      <c r="A214" s="41">
        <v>115</v>
      </c>
      <c r="C214" s="40">
        <f t="shared" si="11"/>
        <v>438</v>
      </c>
      <c r="D214" s="18">
        <f t="shared" si="12"/>
        <v>7</v>
      </c>
      <c r="E214" s="7" t="s">
        <v>16</v>
      </c>
      <c r="F214" s="97">
        <v>178</v>
      </c>
      <c r="G214" s="97">
        <v>190</v>
      </c>
      <c r="H214" s="97">
        <v>200</v>
      </c>
      <c r="I214" s="97">
        <v>215</v>
      </c>
      <c r="J214" s="97">
        <v>210</v>
      </c>
      <c r="K214" s="97">
        <v>235</v>
      </c>
      <c r="L214" s="97">
        <v>240</v>
      </c>
      <c r="M214" s="97">
        <v>250</v>
      </c>
      <c r="N214" s="97">
        <v>260</v>
      </c>
      <c r="O214" s="97">
        <v>310</v>
      </c>
      <c r="P214" s="97">
        <v>305</v>
      </c>
      <c r="Q214" s="97">
        <v>340</v>
      </c>
      <c r="R214" s="97">
        <v>350</v>
      </c>
      <c r="S214" s="97">
        <v>350</v>
      </c>
      <c r="T214" s="97">
        <v>360</v>
      </c>
      <c r="U214" s="97">
        <v>380</v>
      </c>
      <c r="V214" s="98">
        <v>390</v>
      </c>
      <c r="W214" s="99">
        <v>410</v>
      </c>
      <c r="X214" s="98">
        <v>438</v>
      </c>
      <c r="Y214" s="98">
        <v>435</v>
      </c>
      <c r="Z214" s="100">
        <v>435</v>
      </c>
      <c r="AA214" s="7">
        <v>420</v>
      </c>
      <c r="AB214" s="101">
        <v>400</v>
      </c>
      <c r="AC214" s="7">
        <v>438</v>
      </c>
      <c r="AD214" s="7"/>
      <c r="AE214" s="7"/>
      <c r="AF214" s="7"/>
      <c r="AG214" s="7"/>
      <c r="AH214" s="7"/>
      <c r="AI214" s="7"/>
      <c r="AJ214" s="7"/>
      <c r="AK214" s="7"/>
      <c r="AL214" s="7"/>
      <c r="AM214" s="7"/>
      <c r="AN214" s="7"/>
      <c r="AO214" s="7"/>
      <c r="AP214" s="7"/>
      <c r="AQ214" s="7"/>
      <c r="AR214" s="7"/>
      <c r="AS214" s="7"/>
      <c r="AT214" s="7"/>
      <c r="AU214" s="7"/>
      <c r="AV214" s="7"/>
      <c r="AW214" s="7"/>
      <c r="AX214" s="7"/>
      <c r="AY214" s="7"/>
      <c r="AZ214" s="7"/>
    </row>
    <row r="215" spans="1:52" x14ac:dyDescent="0.45">
      <c r="A215" s="41">
        <v>116</v>
      </c>
      <c r="C215" s="40">
        <f t="shared" si="11"/>
        <v>390</v>
      </c>
      <c r="D215" s="18">
        <f t="shared" si="12"/>
        <v>18</v>
      </c>
      <c r="E215" s="7" t="s">
        <v>5</v>
      </c>
      <c r="F215" s="97">
        <v>120</v>
      </c>
      <c r="G215" s="97">
        <v>130</v>
      </c>
      <c r="H215" s="97">
        <v>135</v>
      </c>
      <c r="I215" s="97">
        <v>145</v>
      </c>
      <c r="J215" s="97">
        <v>155</v>
      </c>
      <c r="K215" s="97">
        <v>175</v>
      </c>
      <c r="L215" s="97">
        <v>160</v>
      </c>
      <c r="M215" s="97">
        <v>190</v>
      </c>
      <c r="N215" s="97">
        <v>240</v>
      </c>
      <c r="O215" s="97">
        <v>270</v>
      </c>
      <c r="P215" s="97">
        <v>295</v>
      </c>
      <c r="Q215" s="97">
        <v>300</v>
      </c>
      <c r="R215" s="97">
        <v>320</v>
      </c>
      <c r="S215" s="97">
        <v>320</v>
      </c>
      <c r="T215" s="97">
        <v>340</v>
      </c>
      <c r="U215" s="97">
        <v>330</v>
      </c>
      <c r="V215" s="98">
        <v>340</v>
      </c>
      <c r="W215" s="99">
        <v>350</v>
      </c>
      <c r="X215" s="98">
        <v>360</v>
      </c>
      <c r="Y215" s="98">
        <v>390</v>
      </c>
      <c r="Z215" s="100">
        <v>380</v>
      </c>
      <c r="AA215" s="7">
        <v>380</v>
      </c>
      <c r="AB215" s="101">
        <v>355</v>
      </c>
      <c r="AC215" s="7">
        <v>390</v>
      </c>
      <c r="AD215" s="7"/>
      <c r="AE215" s="7"/>
      <c r="AF215" s="7"/>
      <c r="AG215" s="7"/>
      <c r="AH215" s="7"/>
      <c r="AI215" s="7"/>
      <c r="AJ215" s="7"/>
      <c r="AK215" s="7"/>
      <c r="AL215" s="7"/>
      <c r="AM215" s="7"/>
      <c r="AN215" s="7"/>
      <c r="AO215" s="7"/>
      <c r="AP215" s="7"/>
      <c r="AQ215" s="7"/>
      <c r="AR215" s="7"/>
      <c r="AS215" s="7"/>
      <c r="AT215" s="7"/>
      <c r="AU215" s="7"/>
      <c r="AV215" s="7"/>
      <c r="AW215" s="7"/>
      <c r="AX215" s="7"/>
      <c r="AY215" s="7"/>
      <c r="AZ215" s="7"/>
    </row>
    <row r="216" spans="1:52" x14ac:dyDescent="0.45">
      <c r="A216" s="41">
        <v>117</v>
      </c>
      <c r="C216" s="40">
        <f t="shared" si="11"/>
        <v>390</v>
      </c>
      <c r="D216" s="18">
        <f t="shared" si="12"/>
        <v>18</v>
      </c>
      <c r="E216" s="7" t="s">
        <v>17</v>
      </c>
      <c r="F216" s="97">
        <v>150</v>
      </c>
      <c r="G216" s="97">
        <v>158</v>
      </c>
      <c r="H216" s="97">
        <v>160</v>
      </c>
      <c r="I216" s="97">
        <v>165</v>
      </c>
      <c r="J216" s="97">
        <v>170</v>
      </c>
      <c r="K216" s="97">
        <v>175</v>
      </c>
      <c r="L216" s="97">
        <v>180</v>
      </c>
      <c r="M216" s="97">
        <v>190</v>
      </c>
      <c r="N216" s="97">
        <v>210</v>
      </c>
      <c r="O216" s="97">
        <v>250</v>
      </c>
      <c r="P216" s="97">
        <v>265</v>
      </c>
      <c r="Q216" s="97">
        <v>280</v>
      </c>
      <c r="R216" s="97">
        <v>300</v>
      </c>
      <c r="S216" s="97">
        <v>310</v>
      </c>
      <c r="T216" s="97">
        <v>303</v>
      </c>
      <c r="U216" s="97">
        <v>314</v>
      </c>
      <c r="V216" s="98">
        <v>320</v>
      </c>
      <c r="W216" s="99">
        <v>330</v>
      </c>
      <c r="X216" s="98">
        <v>340</v>
      </c>
      <c r="Y216" s="98">
        <v>360</v>
      </c>
      <c r="Z216" s="100">
        <v>370</v>
      </c>
      <c r="AA216" s="7">
        <v>370</v>
      </c>
      <c r="AB216" s="101">
        <v>375</v>
      </c>
      <c r="AC216" s="7">
        <v>390</v>
      </c>
      <c r="AD216" s="7"/>
      <c r="AE216" s="7"/>
      <c r="AF216" s="7"/>
      <c r="AG216" s="7"/>
      <c r="AH216" s="7"/>
      <c r="AI216" s="7"/>
      <c r="AJ216" s="7"/>
      <c r="AK216" s="7"/>
      <c r="AL216" s="7"/>
      <c r="AM216" s="7"/>
      <c r="AN216" s="7"/>
      <c r="AO216" s="7"/>
      <c r="AP216" s="7"/>
      <c r="AQ216" s="7"/>
      <c r="AR216" s="7"/>
      <c r="AS216" s="7"/>
      <c r="AT216" s="7"/>
      <c r="AU216" s="7"/>
      <c r="AV216" s="7"/>
      <c r="AW216" s="7"/>
      <c r="AX216" s="7"/>
      <c r="AY216" s="7"/>
      <c r="AZ216" s="7"/>
    </row>
    <row r="217" spans="1:52" x14ac:dyDescent="0.45">
      <c r="A217" s="41">
        <v>118</v>
      </c>
      <c r="C217" s="40">
        <f t="shared" si="11"/>
        <v>530</v>
      </c>
      <c r="D217" s="18">
        <f t="shared" si="12"/>
        <v>1</v>
      </c>
      <c r="E217" s="7" t="s">
        <v>6</v>
      </c>
      <c r="F217" s="97">
        <v>285</v>
      </c>
      <c r="G217" s="97">
        <v>300</v>
      </c>
      <c r="H217" s="97">
        <v>330</v>
      </c>
      <c r="I217" s="97">
        <v>340</v>
      </c>
      <c r="J217" s="97">
        <v>330</v>
      </c>
      <c r="K217" s="97">
        <v>340</v>
      </c>
      <c r="L217" s="97">
        <v>350</v>
      </c>
      <c r="M217" s="97">
        <v>369</v>
      </c>
      <c r="N217" s="97">
        <v>410</v>
      </c>
      <c r="O217" s="97">
        <v>460</v>
      </c>
      <c r="P217" s="97">
        <v>480</v>
      </c>
      <c r="Q217" s="97">
        <v>485</v>
      </c>
      <c r="R217" s="97">
        <v>510</v>
      </c>
      <c r="S217" s="97">
        <v>510</v>
      </c>
      <c r="T217" s="97">
        <v>510</v>
      </c>
      <c r="U217" s="97">
        <v>500</v>
      </c>
      <c r="V217" s="98">
        <v>515</v>
      </c>
      <c r="W217" s="99">
        <v>540</v>
      </c>
      <c r="X217" s="98">
        <v>570</v>
      </c>
      <c r="Y217" s="98">
        <v>580</v>
      </c>
      <c r="Z217" s="100">
        <v>600</v>
      </c>
      <c r="AA217" s="7">
        <v>500</v>
      </c>
      <c r="AB217" s="101">
        <v>400</v>
      </c>
      <c r="AC217" s="7">
        <v>530</v>
      </c>
      <c r="AD217" s="7"/>
      <c r="AE217" s="7"/>
      <c r="AF217" s="7"/>
      <c r="AG217" s="7"/>
      <c r="AH217" s="7"/>
      <c r="AI217" s="7"/>
      <c r="AJ217" s="7"/>
      <c r="AK217" s="7"/>
      <c r="AL217" s="7"/>
      <c r="AM217" s="7"/>
      <c r="AN217" s="7"/>
      <c r="AO217" s="7"/>
      <c r="AP217" s="7"/>
      <c r="AQ217" s="7"/>
      <c r="AR217" s="7"/>
      <c r="AS217" s="7"/>
      <c r="AT217" s="7"/>
      <c r="AU217" s="7"/>
      <c r="AV217" s="7"/>
      <c r="AW217" s="7"/>
      <c r="AX217" s="7"/>
      <c r="AY217" s="7"/>
      <c r="AZ217" s="7"/>
    </row>
    <row r="218" spans="1:52" x14ac:dyDescent="0.45">
      <c r="A218" s="41">
        <v>119</v>
      </c>
      <c r="C218" s="40">
        <f t="shared" si="11"/>
        <v>315</v>
      </c>
      <c r="D218" s="18">
        <f t="shared" si="12"/>
        <v>31</v>
      </c>
      <c r="E218" s="7" t="s">
        <v>7</v>
      </c>
      <c r="F218" s="97">
        <v>135</v>
      </c>
      <c r="G218" s="97">
        <v>135</v>
      </c>
      <c r="H218" s="97">
        <v>135</v>
      </c>
      <c r="I218" s="97">
        <v>140</v>
      </c>
      <c r="J218" s="97">
        <v>155</v>
      </c>
      <c r="K218" s="97">
        <v>155</v>
      </c>
      <c r="L218" s="97">
        <v>155</v>
      </c>
      <c r="M218" s="97">
        <v>150</v>
      </c>
      <c r="N218" s="97">
        <v>175</v>
      </c>
      <c r="O218" s="97">
        <v>198</v>
      </c>
      <c r="P218" s="97">
        <v>198</v>
      </c>
      <c r="Q218" s="97">
        <v>233</v>
      </c>
      <c r="R218" s="97">
        <v>220</v>
      </c>
      <c r="S218" s="97">
        <v>230</v>
      </c>
      <c r="T218" s="97">
        <v>250</v>
      </c>
      <c r="U218" s="97">
        <v>273</v>
      </c>
      <c r="V218" s="98">
        <v>335</v>
      </c>
      <c r="W218" s="99">
        <v>265</v>
      </c>
      <c r="X218" s="98">
        <v>315</v>
      </c>
      <c r="Y218" s="98">
        <v>300</v>
      </c>
      <c r="Z218" s="100">
        <v>295</v>
      </c>
      <c r="AA218" s="7">
        <v>300</v>
      </c>
      <c r="AB218" s="101">
        <v>335</v>
      </c>
      <c r="AC218" s="7">
        <v>315</v>
      </c>
      <c r="AD218" s="7"/>
      <c r="AE218" s="7"/>
      <c r="AF218" s="7"/>
      <c r="AG218" s="7"/>
      <c r="AH218" s="7"/>
      <c r="AI218" s="7"/>
      <c r="AJ218" s="7"/>
      <c r="AK218" s="7"/>
      <c r="AL218" s="7"/>
      <c r="AM218" s="7"/>
      <c r="AN218" s="7"/>
      <c r="AO218" s="7"/>
      <c r="AP218" s="7"/>
      <c r="AQ218" s="7"/>
      <c r="AR218" s="7"/>
      <c r="AS218" s="7"/>
      <c r="AT218" s="7"/>
      <c r="AU218" s="7"/>
      <c r="AV218" s="7"/>
      <c r="AW218" s="7"/>
      <c r="AX218" s="7"/>
      <c r="AY218" s="7"/>
      <c r="AZ218" s="7"/>
    </row>
    <row r="219" spans="1:52" x14ac:dyDescent="0.45">
      <c r="A219" s="41">
        <v>120</v>
      </c>
      <c r="C219" s="40">
        <f t="shared" si="11"/>
        <v>420</v>
      </c>
      <c r="D219" s="18">
        <f t="shared" si="12"/>
        <v>10</v>
      </c>
      <c r="E219" s="7" t="s">
        <v>18</v>
      </c>
      <c r="F219" s="97">
        <v>168</v>
      </c>
      <c r="G219" s="97">
        <v>175</v>
      </c>
      <c r="H219" s="97">
        <v>180</v>
      </c>
      <c r="I219" s="97">
        <v>190</v>
      </c>
      <c r="J219" s="97">
        <v>195</v>
      </c>
      <c r="K219" s="97">
        <v>210</v>
      </c>
      <c r="L219" s="97">
        <v>215</v>
      </c>
      <c r="M219" s="97">
        <v>230</v>
      </c>
      <c r="N219" s="97">
        <v>255</v>
      </c>
      <c r="O219" s="97">
        <v>290</v>
      </c>
      <c r="P219" s="97">
        <v>300</v>
      </c>
      <c r="Q219" s="97">
        <v>320</v>
      </c>
      <c r="R219" s="97">
        <v>330</v>
      </c>
      <c r="S219" s="97">
        <v>340</v>
      </c>
      <c r="T219" s="97">
        <v>350</v>
      </c>
      <c r="U219" s="97">
        <v>355</v>
      </c>
      <c r="V219" s="98">
        <v>360</v>
      </c>
      <c r="W219" s="99">
        <v>380</v>
      </c>
      <c r="X219" s="98">
        <v>400</v>
      </c>
      <c r="Y219" s="98">
        <v>400</v>
      </c>
      <c r="Z219" s="100">
        <v>410</v>
      </c>
      <c r="AA219" s="7">
        <v>405</v>
      </c>
      <c r="AB219" s="101">
        <v>385</v>
      </c>
      <c r="AC219" s="7">
        <v>420</v>
      </c>
      <c r="AD219" s="7"/>
      <c r="AE219" s="7"/>
      <c r="AF219" s="7"/>
      <c r="AG219" s="7"/>
      <c r="AH219" s="7"/>
      <c r="AI219" s="7"/>
      <c r="AJ219" s="7"/>
      <c r="AK219" s="7"/>
      <c r="AL219" s="7"/>
      <c r="AM219" s="7"/>
      <c r="AN219" s="7"/>
      <c r="AO219" s="7"/>
      <c r="AP219" s="7"/>
      <c r="AQ219" s="7"/>
      <c r="AR219" s="7"/>
      <c r="AS219" s="7"/>
      <c r="AT219" s="7"/>
      <c r="AU219" s="7"/>
      <c r="AV219" s="7"/>
      <c r="AW219" s="7"/>
      <c r="AX219" s="7"/>
      <c r="AY219" s="7"/>
      <c r="AZ219" s="7"/>
    </row>
    <row r="220" spans="1:52" x14ac:dyDescent="0.45">
      <c r="A220" s="41">
        <v>121</v>
      </c>
      <c r="C220" s="40">
        <f t="shared" si="11"/>
        <v>390</v>
      </c>
      <c r="D220" s="18">
        <f t="shared" si="12"/>
        <v>18</v>
      </c>
      <c r="E220" s="7" t="s">
        <v>8</v>
      </c>
      <c r="F220" s="97">
        <v>160</v>
      </c>
      <c r="G220" s="97">
        <v>160</v>
      </c>
      <c r="H220" s="97">
        <v>175</v>
      </c>
      <c r="I220" s="97">
        <v>185</v>
      </c>
      <c r="J220" s="97">
        <v>185</v>
      </c>
      <c r="K220" s="97">
        <v>195</v>
      </c>
      <c r="L220" s="97">
        <v>200</v>
      </c>
      <c r="M220" s="97">
        <v>218</v>
      </c>
      <c r="N220" s="97">
        <v>250</v>
      </c>
      <c r="O220" s="97">
        <v>300</v>
      </c>
      <c r="P220" s="97">
        <v>300</v>
      </c>
      <c r="Q220" s="97">
        <v>320</v>
      </c>
      <c r="R220" s="97">
        <v>335</v>
      </c>
      <c r="S220" s="97">
        <v>350</v>
      </c>
      <c r="T220" s="97">
        <v>350</v>
      </c>
      <c r="U220" s="97">
        <v>350</v>
      </c>
      <c r="V220" s="98">
        <v>370</v>
      </c>
      <c r="W220" s="99">
        <v>370</v>
      </c>
      <c r="X220" s="98">
        <v>385</v>
      </c>
      <c r="Y220" s="98">
        <v>390</v>
      </c>
      <c r="Z220" s="100">
        <v>410</v>
      </c>
      <c r="AA220" s="7">
        <v>395</v>
      </c>
      <c r="AB220" s="101">
        <v>360</v>
      </c>
      <c r="AC220" s="7">
        <v>390</v>
      </c>
      <c r="AD220" s="7"/>
      <c r="AE220" s="7"/>
      <c r="AF220" s="7"/>
      <c r="AG220" s="7"/>
      <c r="AH220" s="7"/>
      <c r="AI220" s="7"/>
      <c r="AJ220" s="7"/>
      <c r="AK220" s="7"/>
      <c r="AL220" s="7"/>
      <c r="AM220" s="7"/>
      <c r="AN220" s="7"/>
      <c r="AO220" s="7"/>
      <c r="AP220" s="7"/>
      <c r="AQ220" s="7"/>
      <c r="AR220" s="7"/>
      <c r="AS220" s="7"/>
      <c r="AT220" s="7"/>
      <c r="AU220" s="7"/>
      <c r="AV220" s="7"/>
      <c r="AW220" s="7"/>
      <c r="AX220" s="7"/>
      <c r="AY220" s="7"/>
      <c r="AZ220" s="7"/>
    </row>
    <row r="221" spans="1:52" x14ac:dyDescent="0.45">
      <c r="A221" s="41">
        <v>122</v>
      </c>
      <c r="C221" s="40">
        <f t="shared" si="11"/>
        <v>400</v>
      </c>
      <c r="D221" s="18">
        <f t="shared" si="12"/>
        <v>13</v>
      </c>
      <c r="E221" s="7" t="s">
        <v>9</v>
      </c>
      <c r="F221" s="97">
        <v>141</v>
      </c>
      <c r="G221" s="97">
        <v>155</v>
      </c>
      <c r="H221" s="97">
        <v>165</v>
      </c>
      <c r="I221" s="97">
        <v>170</v>
      </c>
      <c r="J221" s="97">
        <v>180</v>
      </c>
      <c r="K221" s="97">
        <v>183</v>
      </c>
      <c r="L221" s="97">
        <v>190</v>
      </c>
      <c r="M221" s="97">
        <v>200</v>
      </c>
      <c r="N221" s="97">
        <v>230</v>
      </c>
      <c r="O221" s="97">
        <v>285</v>
      </c>
      <c r="P221" s="97">
        <v>300</v>
      </c>
      <c r="Q221" s="97">
        <v>320</v>
      </c>
      <c r="R221" s="97">
        <v>330</v>
      </c>
      <c r="S221" s="97">
        <v>350</v>
      </c>
      <c r="T221" s="97">
        <v>340</v>
      </c>
      <c r="U221" s="97">
        <v>350</v>
      </c>
      <c r="V221" s="98">
        <v>352</v>
      </c>
      <c r="W221" s="99">
        <v>365</v>
      </c>
      <c r="X221" s="98">
        <v>385</v>
      </c>
      <c r="Y221" s="98">
        <v>400</v>
      </c>
      <c r="Z221" s="100">
        <v>410</v>
      </c>
      <c r="AA221" s="7">
        <v>408</v>
      </c>
      <c r="AB221" s="101">
        <v>372</v>
      </c>
      <c r="AC221" s="7">
        <v>400</v>
      </c>
      <c r="AD221" s="7"/>
      <c r="AE221" s="7"/>
      <c r="AF221" s="7"/>
      <c r="AG221" s="7"/>
      <c r="AH221" s="7"/>
      <c r="AI221" s="7"/>
      <c r="AJ221" s="7"/>
      <c r="AK221" s="7"/>
      <c r="AL221" s="7"/>
      <c r="AM221" s="7"/>
      <c r="AN221" s="7"/>
      <c r="AO221" s="7"/>
      <c r="AP221" s="7"/>
      <c r="AQ221" s="7"/>
      <c r="AR221" s="7"/>
      <c r="AS221" s="7"/>
      <c r="AT221" s="7"/>
      <c r="AU221" s="7"/>
      <c r="AV221" s="7"/>
      <c r="AW221" s="7"/>
      <c r="AX221" s="7"/>
      <c r="AY221" s="7"/>
      <c r="AZ221" s="7"/>
    </row>
    <row r="222" spans="1:52" x14ac:dyDescent="0.45">
      <c r="A222" s="41">
        <v>123</v>
      </c>
      <c r="C222" s="40">
        <f t="shared" si="11"/>
        <v>420</v>
      </c>
      <c r="D222" s="18">
        <f t="shared" si="12"/>
        <v>10</v>
      </c>
      <c r="E222" s="7" t="s">
        <v>55</v>
      </c>
      <c r="F222" s="97">
        <v>120</v>
      </c>
      <c r="G222" s="97">
        <v>130</v>
      </c>
      <c r="H222" s="97">
        <v>140</v>
      </c>
      <c r="I222" s="97">
        <v>145</v>
      </c>
      <c r="J222" s="97">
        <v>150</v>
      </c>
      <c r="K222" s="97">
        <v>155</v>
      </c>
      <c r="L222" s="97">
        <v>160</v>
      </c>
      <c r="M222" s="97">
        <v>170</v>
      </c>
      <c r="N222" s="97">
        <v>175</v>
      </c>
      <c r="O222" s="97">
        <v>220</v>
      </c>
      <c r="P222" s="97">
        <v>240</v>
      </c>
      <c r="Q222" s="97">
        <v>248</v>
      </c>
      <c r="R222" s="97">
        <v>270</v>
      </c>
      <c r="S222" s="97">
        <v>280</v>
      </c>
      <c r="T222" s="97">
        <v>270</v>
      </c>
      <c r="U222" s="97">
        <v>290</v>
      </c>
      <c r="V222" s="98">
        <v>280</v>
      </c>
      <c r="W222" s="99">
        <v>310</v>
      </c>
      <c r="X222" s="98">
        <v>320</v>
      </c>
      <c r="Y222" s="98">
        <v>330</v>
      </c>
      <c r="Z222" s="100">
        <v>338</v>
      </c>
      <c r="AA222" s="7">
        <v>350</v>
      </c>
      <c r="AB222" s="101">
        <v>398</v>
      </c>
      <c r="AC222" s="7">
        <v>420</v>
      </c>
      <c r="AD222" s="7"/>
      <c r="AE222" s="7"/>
      <c r="AF222" s="7"/>
      <c r="AG222" s="7"/>
      <c r="AH222" s="7"/>
      <c r="AI222" s="7"/>
      <c r="AJ222" s="7"/>
      <c r="AK222" s="7"/>
      <c r="AL222" s="7"/>
      <c r="AM222" s="7"/>
      <c r="AN222" s="7"/>
      <c r="AO222" s="7"/>
      <c r="AP222" s="7"/>
      <c r="AQ222" s="7"/>
      <c r="AR222" s="7"/>
      <c r="AS222" s="7"/>
      <c r="AT222" s="7"/>
      <c r="AU222" s="7"/>
      <c r="AV222" s="7"/>
      <c r="AW222" s="7"/>
      <c r="AX222" s="7"/>
      <c r="AY222" s="7"/>
      <c r="AZ222" s="7"/>
    </row>
    <row r="223" spans="1:52" x14ac:dyDescent="0.45">
      <c r="A223" s="41">
        <v>124</v>
      </c>
      <c r="C223" s="40">
        <f t="shared" si="11"/>
        <v>395</v>
      </c>
      <c r="D223" s="18">
        <f t="shared" si="12"/>
        <v>16</v>
      </c>
      <c r="E223" s="7" t="s">
        <v>10</v>
      </c>
      <c r="F223" s="97">
        <v>185</v>
      </c>
      <c r="G223" s="97">
        <v>180</v>
      </c>
      <c r="H223" s="97">
        <v>200</v>
      </c>
      <c r="I223" s="97">
        <v>205</v>
      </c>
      <c r="J223" s="97">
        <v>200</v>
      </c>
      <c r="K223" s="97">
        <v>200</v>
      </c>
      <c r="L223" s="97">
        <v>218</v>
      </c>
      <c r="M223" s="97">
        <v>230</v>
      </c>
      <c r="N223" s="97">
        <v>220</v>
      </c>
      <c r="O223" s="97">
        <v>270</v>
      </c>
      <c r="P223" s="97">
        <v>300</v>
      </c>
      <c r="Q223" s="97">
        <v>300</v>
      </c>
      <c r="R223" s="97">
        <v>300</v>
      </c>
      <c r="S223" s="97">
        <v>315</v>
      </c>
      <c r="T223" s="97">
        <v>313</v>
      </c>
      <c r="U223" s="97">
        <v>320</v>
      </c>
      <c r="V223" s="98">
        <v>338</v>
      </c>
      <c r="W223" s="99">
        <v>350</v>
      </c>
      <c r="X223" s="98">
        <v>320</v>
      </c>
      <c r="Y223" s="98">
        <v>393</v>
      </c>
      <c r="Z223" s="100">
        <v>380</v>
      </c>
      <c r="AA223" s="7">
        <v>393</v>
      </c>
      <c r="AB223" s="101">
        <v>390</v>
      </c>
      <c r="AC223" s="7">
        <v>395</v>
      </c>
      <c r="AD223" s="7"/>
      <c r="AE223" s="7"/>
      <c r="AF223" s="7"/>
      <c r="AG223" s="7"/>
      <c r="AH223" s="7"/>
      <c r="AI223" s="7"/>
      <c r="AJ223" s="7"/>
      <c r="AK223" s="7"/>
      <c r="AL223" s="7"/>
      <c r="AM223" s="7"/>
      <c r="AN223" s="7"/>
      <c r="AO223" s="7"/>
      <c r="AP223" s="7"/>
      <c r="AQ223" s="7"/>
      <c r="AR223" s="7"/>
      <c r="AS223" s="7"/>
      <c r="AT223" s="7"/>
      <c r="AU223" s="7"/>
      <c r="AV223" s="7"/>
      <c r="AW223" s="7"/>
      <c r="AX223" s="7"/>
      <c r="AY223" s="7"/>
      <c r="AZ223" s="7"/>
    </row>
    <row r="224" spans="1:52" x14ac:dyDescent="0.45">
      <c r="A224" s="41">
        <v>125</v>
      </c>
      <c r="C224" s="40">
        <f t="shared" si="11"/>
        <v>480</v>
      </c>
      <c r="D224" s="18">
        <f t="shared" si="12"/>
        <v>5</v>
      </c>
      <c r="E224" s="7" t="s">
        <v>29</v>
      </c>
      <c r="F224" s="97">
        <v>220</v>
      </c>
      <c r="G224" s="97">
        <v>240</v>
      </c>
      <c r="H224" s="97">
        <v>252</v>
      </c>
      <c r="I224" s="97">
        <v>260</v>
      </c>
      <c r="J224" s="97">
        <v>275</v>
      </c>
      <c r="K224" s="97">
        <v>280</v>
      </c>
      <c r="L224" s="97">
        <v>290</v>
      </c>
      <c r="M224" s="97">
        <v>320</v>
      </c>
      <c r="N224" s="97">
        <v>350</v>
      </c>
      <c r="O224" s="97">
        <v>380</v>
      </c>
      <c r="P224" s="97">
        <v>395</v>
      </c>
      <c r="Q224" s="97">
        <v>420</v>
      </c>
      <c r="R224" s="97">
        <v>433</v>
      </c>
      <c r="S224" s="97">
        <v>450</v>
      </c>
      <c r="T224" s="97">
        <v>450</v>
      </c>
      <c r="U224" s="97">
        <v>450</v>
      </c>
      <c r="V224" s="98">
        <v>468</v>
      </c>
      <c r="W224" s="99">
        <v>480</v>
      </c>
      <c r="X224" s="98">
        <v>490</v>
      </c>
      <c r="Y224" s="98">
        <v>500</v>
      </c>
      <c r="Z224" s="100">
        <v>512</v>
      </c>
      <c r="AA224" s="7">
        <v>495</v>
      </c>
      <c r="AB224" s="101">
        <v>450</v>
      </c>
      <c r="AC224" s="7">
        <v>480</v>
      </c>
      <c r="AD224" s="7"/>
      <c r="AE224" s="7"/>
      <c r="AF224" s="7"/>
      <c r="AG224" s="7"/>
      <c r="AH224" s="7"/>
      <c r="AI224" s="7"/>
      <c r="AJ224" s="7"/>
      <c r="AK224" s="7"/>
      <c r="AL224" s="7"/>
      <c r="AM224" s="7"/>
      <c r="AN224" s="7"/>
      <c r="AO224" s="7"/>
      <c r="AP224" s="7"/>
      <c r="AQ224" s="7"/>
      <c r="AR224" s="7"/>
      <c r="AS224" s="7"/>
      <c r="AT224" s="7"/>
      <c r="AU224" s="7"/>
      <c r="AV224" s="7"/>
      <c r="AW224" s="7"/>
      <c r="AX224" s="7"/>
      <c r="AY224" s="7"/>
      <c r="AZ224" s="7"/>
    </row>
    <row r="225" spans="1:52" x14ac:dyDescent="0.45">
      <c r="A225" s="41">
        <v>126</v>
      </c>
      <c r="C225" s="40">
        <f t="shared" si="11"/>
        <v>495</v>
      </c>
      <c r="D225" s="18">
        <f t="shared" si="12"/>
        <v>4</v>
      </c>
      <c r="E225" s="7" t="s">
        <v>30</v>
      </c>
      <c r="F225" s="97">
        <v>210</v>
      </c>
      <c r="G225" s="97">
        <v>233</v>
      </c>
      <c r="H225" s="97">
        <v>250</v>
      </c>
      <c r="I225" s="97">
        <v>255</v>
      </c>
      <c r="J225" s="97">
        <v>250</v>
      </c>
      <c r="K225" s="97">
        <v>255</v>
      </c>
      <c r="L225" s="97">
        <v>260</v>
      </c>
      <c r="M225" s="97">
        <v>290</v>
      </c>
      <c r="N225" s="97">
        <v>310</v>
      </c>
      <c r="O225" s="97">
        <v>365</v>
      </c>
      <c r="P225" s="97">
        <v>380</v>
      </c>
      <c r="Q225" s="97">
        <v>400</v>
      </c>
      <c r="R225" s="97">
        <v>420</v>
      </c>
      <c r="S225" s="97">
        <v>460</v>
      </c>
      <c r="T225" s="97">
        <v>440</v>
      </c>
      <c r="U225" s="97">
        <v>440</v>
      </c>
      <c r="V225" s="98">
        <v>450</v>
      </c>
      <c r="W225" s="99">
        <v>470</v>
      </c>
      <c r="X225" s="98">
        <v>500</v>
      </c>
      <c r="Y225" s="98">
        <v>520</v>
      </c>
      <c r="Z225" s="100">
        <v>525</v>
      </c>
      <c r="AA225" s="7">
        <v>500</v>
      </c>
      <c r="AB225" s="101">
        <v>440</v>
      </c>
      <c r="AC225" s="7">
        <v>495</v>
      </c>
      <c r="AD225" s="7"/>
      <c r="AE225" s="7"/>
      <c r="AF225" s="7"/>
      <c r="AG225" s="7"/>
      <c r="AH225" s="7"/>
      <c r="AI225" s="7"/>
      <c r="AJ225" s="7"/>
      <c r="AK225" s="7"/>
      <c r="AL225" s="7"/>
      <c r="AM225" s="7"/>
      <c r="AN225" s="7"/>
      <c r="AO225" s="7"/>
      <c r="AP225" s="7"/>
      <c r="AQ225" s="7"/>
      <c r="AR225" s="7"/>
      <c r="AS225" s="7"/>
      <c r="AT225" s="7"/>
      <c r="AU225" s="7"/>
      <c r="AV225" s="7"/>
      <c r="AW225" s="7"/>
      <c r="AX225" s="7"/>
      <c r="AY225" s="7"/>
      <c r="AZ225" s="7"/>
    </row>
    <row r="226" spans="1:52" x14ac:dyDescent="0.45">
      <c r="A226" s="41">
        <v>127</v>
      </c>
      <c r="C226" s="40">
        <f t="shared" si="11"/>
        <v>430</v>
      </c>
      <c r="D226" s="18">
        <f t="shared" si="12"/>
        <v>8</v>
      </c>
      <c r="E226" s="7" t="s">
        <v>19</v>
      </c>
      <c r="F226" s="97">
        <v>165</v>
      </c>
      <c r="G226" s="97">
        <v>170</v>
      </c>
      <c r="H226" s="97">
        <v>180</v>
      </c>
      <c r="I226" s="97">
        <v>190</v>
      </c>
      <c r="J226" s="97">
        <v>195</v>
      </c>
      <c r="K226" s="97">
        <v>200</v>
      </c>
      <c r="L226" s="97">
        <v>210</v>
      </c>
      <c r="M226" s="97">
        <v>220</v>
      </c>
      <c r="N226" s="97">
        <v>250</v>
      </c>
      <c r="O226" s="97">
        <v>290</v>
      </c>
      <c r="P226" s="97">
        <v>300</v>
      </c>
      <c r="Q226" s="97">
        <v>320</v>
      </c>
      <c r="R226" s="97">
        <v>330</v>
      </c>
      <c r="S226" s="97">
        <v>350</v>
      </c>
      <c r="T226" s="97">
        <v>350</v>
      </c>
      <c r="U226" s="97">
        <v>368</v>
      </c>
      <c r="V226" s="98">
        <v>370</v>
      </c>
      <c r="W226" s="99">
        <v>380</v>
      </c>
      <c r="X226" s="98">
        <v>400</v>
      </c>
      <c r="Y226" s="98">
        <v>410</v>
      </c>
      <c r="Z226" s="100">
        <v>420</v>
      </c>
      <c r="AA226" s="7">
        <v>400</v>
      </c>
      <c r="AB226" s="101">
        <v>390</v>
      </c>
      <c r="AC226" s="7">
        <v>430</v>
      </c>
      <c r="AD226" s="7"/>
      <c r="AE226" s="7"/>
      <c r="AF226" s="7"/>
      <c r="AG226" s="7"/>
      <c r="AH226" s="7"/>
      <c r="AI226" s="7"/>
      <c r="AJ226" s="7"/>
      <c r="AK226" s="7"/>
      <c r="AL226" s="7"/>
      <c r="AM226" s="7"/>
      <c r="AN226" s="7"/>
      <c r="AO226" s="7"/>
      <c r="AP226" s="7"/>
      <c r="AQ226" s="7"/>
      <c r="AR226" s="7"/>
      <c r="AS226" s="7"/>
      <c r="AT226" s="7"/>
      <c r="AU226" s="7"/>
      <c r="AV226" s="7"/>
      <c r="AW226" s="7"/>
      <c r="AX226" s="7"/>
      <c r="AY226" s="7"/>
      <c r="AZ226" s="7"/>
    </row>
    <row r="227" spans="1:52" x14ac:dyDescent="0.45">
      <c r="A227" s="41">
        <v>128</v>
      </c>
      <c r="C227" s="40">
        <f t="shared" si="11"/>
        <v>350</v>
      </c>
      <c r="D227" s="18">
        <f t="shared" si="12"/>
        <v>24</v>
      </c>
      <c r="E227" s="7" t="s">
        <v>11</v>
      </c>
      <c r="F227" s="97">
        <v>150</v>
      </c>
      <c r="G227" s="97">
        <v>160</v>
      </c>
      <c r="H227" s="97">
        <v>165</v>
      </c>
      <c r="I227" s="97">
        <v>170</v>
      </c>
      <c r="J227" s="97">
        <v>170</v>
      </c>
      <c r="K227" s="97">
        <v>175</v>
      </c>
      <c r="L227" s="97">
        <v>180</v>
      </c>
      <c r="M227" s="97">
        <v>185</v>
      </c>
      <c r="N227" s="97">
        <v>195</v>
      </c>
      <c r="O227" s="97">
        <v>230</v>
      </c>
      <c r="P227" s="97">
        <v>250</v>
      </c>
      <c r="Q227" s="97">
        <v>260</v>
      </c>
      <c r="R227" s="97">
        <v>283</v>
      </c>
      <c r="S227" s="97">
        <v>280</v>
      </c>
      <c r="T227" s="97">
        <v>287</v>
      </c>
      <c r="U227" s="97">
        <v>290</v>
      </c>
      <c r="V227" s="98">
        <v>300</v>
      </c>
      <c r="W227" s="99">
        <v>300</v>
      </c>
      <c r="X227" s="98">
        <v>310</v>
      </c>
      <c r="Y227" s="98">
        <v>330</v>
      </c>
      <c r="Z227" s="100">
        <v>340</v>
      </c>
      <c r="AA227" s="7">
        <v>340</v>
      </c>
      <c r="AB227" s="101">
        <v>340</v>
      </c>
      <c r="AC227" s="7">
        <v>350</v>
      </c>
      <c r="AD227" s="7"/>
      <c r="AE227" s="7"/>
      <c r="AF227" s="7"/>
      <c r="AG227" s="7"/>
      <c r="AH227" s="7"/>
      <c r="AI227" s="7"/>
      <c r="AJ227" s="7"/>
      <c r="AK227" s="7"/>
      <c r="AL227" s="7"/>
      <c r="AM227" s="7"/>
      <c r="AN227" s="7"/>
      <c r="AO227" s="7"/>
      <c r="AP227" s="7"/>
      <c r="AQ227" s="7"/>
      <c r="AR227" s="7"/>
      <c r="AS227" s="7"/>
      <c r="AT227" s="7"/>
      <c r="AU227" s="7"/>
      <c r="AV227" s="7"/>
      <c r="AW227" s="7"/>
      <c r="AX227" s="7"/>
      <c r="AY227" s="7"/>
      <c r="AZ227" s="7"/>
    </row>
    <row r="228" spans="1:52" x14ac:dyDescent="0.45">
      <c r="A228" s="41">
        <v>129</v>
      </c>
      <c r="C228" s="40">
        <f t="shared" si="11"/>
        <v>330</v>
      </c>
      <c r="D228" s="18">
        <f t="shared" si="12"/>
        <v>30</v>
      </c>
      <c r="E228" s="7" t="s">
        <v>12</v>
      </c>
      <c r="F228" s="97">
        <v>130</v>
      </c>
      <c r="G228" s="97">
        <v>140</v>
      </c>
      <c r="H228" s="97">
        <v>145</v>
      </c>
      <c r="I228" s="97">
        <v>150</v>
      </c>
      <c r="J228" s="97">
        <v>155</v>
      </c>
      <c r="K228" s="97">
        <v>160</v>
      </c>
      <c r="L228" s="97">
        <v>165</v>
      </c>
      <c r="M228" s="97">
        <v>175</v>
      </c>
      <c r="N228" s="97">
        <v>175</v>
      </c>
      <c r="O228" s="97">
        <v>195</v>
      </c>
      <c r="P228" s="97">
        <v>220</v>
      </c>
      <c r="Q228" s="97">
        <v>230</v>
      </c>
      <c r="R228" s="97">
        <v>240</v>
      </c>
      <c r="S228" s="97">
        <v>240</v>
      </c>
      <c r="T228" s="97">
        <v>250</v>
      </c>
      <c r="U228" s="97">
        <v>255</v>
      </c>
      <c r="V228" s="98">
        <v>260</v>
      </c>
      <c r="W228" s="99">
        <v>280</v>
      </c>
      <c r="X228" s="98">
        <v>300</v>
      </c>
      <c r="Y228" s="98">
        <v>310</v>
      </c>
      <c r="Z228" s="100">
        <v>320</v>
      </c>
      <c r="AA228" s="7">
        <v>318</v>
      </c>
      <c r="AB228" s="101">
        <v>320</v>
      </c>
      <c r="AC228" s="7">
        <v>330</v>
      </c>
      <c r="AD228" s="7"/>
      <c r="AE228" s="7"/>
      <c r="AF228" s="7"/>
      <c r="AG228" s="7"/>
      <c r="AH228" s="7"/>
      <c r="AI228" s="7"/>
      <c r="AJ228" s="7"/>
      <c r="AK228" s="7"/>
      <c r="AL228" s="7"/>
      <c r="AM228" s="7"/>
      <c r="AN228" s="7"/>
      <c r="AO228" s="7"/>
      <c r="AP228" s="7"/>
      <c r="AQ228" s="7"/>
      <c r="AR228" s="7"/>
      <c r="AS228" s="7"/>
      <c r="AT228" s="7"/>
      <c r="AU228" s="7"/>
      <c r="AV228" s="7"/>
      <c r="AW228" s="7"/>
      <c r="AX228" s="7"/>
      <c r="AY228" s="7"/>
      <c r="AZ228" s="7"/>
    </row>
    <row r="229" spans="1:52" x14ac:dyDescent="0.45">
      <c r="A229" s="41">
        <v>130</v>
      </c>
      <c r="C229" s="40">
        <f t="shared" si="11"/>
        <v>520</v>
      </c>
      <c r="D229" s="18">
        <f t="shared" si="12"/>
        <v>2</v>
      </c>
      <c r="E229" s="7" t="s">
        <v>13</v>
      </c>
      <c r="F229" s="97">
        <v>220</v>
      </c>
      <c r="G229" s="97">
        <v>275</v>
      </c>
      <c r="H229" s="97">
        <v>275</v>
      </c>
      <c r="I229" s="97">
        <v>275</v>
      </c>
      <c r="J229" s="97">
        <v>275</v>
      </c>
      <c r="K229" s="97">
        <v>275</v>
      </c>
      <c r="L229" s="97">
        <v>290</v>
      </c>
      <c r="M229" s="97">
        <v>320</v>
      </c>
      <c r="N229" s="97">
        <v>345</v>
      </c>
      <c r="O229" s="97">
        <v>420</v>
      </c>
      <c r="P229" s="97">
        <v>400</v>
      </c>
      <c r="Q229" s="97">
        <v>440</v>
      </c>
      <c r="R229" s="97">
        <v>450</v>
      </c>
      <c r="S229" s="97">
        <v>480</v>
      </c>
      <c r="T229" s="97">
        <v>495</v>
      </c>
      <c r="U229" s="97">
        <v>450</v>
      </c>
      <c r="V229" s="98">
        <v>490</v>
      </c>
      <c r="W229" s="99">
        <v>500</v>
      </c>
      <c r="X229" s="98">
        <v>520</v>
      </c>
      <c r="Y229" s="98">
        <v>540</v>
      </c>
      <c r="Z229" s="100">
        <v>550</v>
      </c>
      <c r="AA229" s="7">
        <v>510</v>
      </c>
      <c r="AB229" s="101">
        <v>470</v>
      </c>
      <c r="AC229" s="7">
        <v>520</v>
      </c>
      <c r="AD229" s="7"/>
      <c r="AE229" s="7"/>
      <c r="AF229" s="7"/>
      <c r="AG229" s="7"/>
      <c r="AH229" s="7"/>
      <c r="AI229" s="7"/>
      <c r="AJ229" s="7"/>
      <c r="AK229" s="7"/>
      <c r="AL229" s="7"/>
      <c r="AM229" s="7"/>
      <c r="AN229" s="7"/>
      <c r="AO229" s="7"/>
      <c r="AP229" s="7"/>
      <c r="AQ229" s="7"/>
      <c r="AR229" s="7"/>
      <c r="AS229" s="7"/>
      <c r="AT229" s="7"/>
      <c r="AU229" s="7"/>
      <c r="AV229" s="7"/>
      <c r="AW229" s="7"/>
      <c r="AX229" s="7"/>
      <c r="AY229" s="7"/>
      <c r="AZ229" s="7"/>
    </row>
    <row r="230" spans="1:52" x14ac:dyDescent="0.45">
      <c r="A230" s="41">
        <v>131</v>
      </c>
      <c r="C230" s="40">
        <f t="shared" si="11"/>
        <v>393</v>
      </c>
      <c r="D230" s="18">
        <f t="shared" si="12"/>
        <v>17</v>
      </c>
      <c r="E230" s="7" t="s">
        <v>20</v>
      </c>
      <c r="F230" s="97">
        <v>135</v>
      </c>
      <c r="G230" s="97">
        <v>145</v>
      </c>
      <c r="H230" s="97">
        <v>145</v>
      </c>
      <c r="I230" s="97">
        <v>155</v>
      </c>
      <c r="J230" s="97">
        <v>160</v>
      </c>
      <c r="K230" s="97">
        <v>170</v>
      </c>
      <c r="L230" s="97">
        <v>170</v>
      </c>
      <c r="M230" s="97">
        <v>180</v>
      </c>
      <c r="N230" s="97">
        <v>190</v>
      </c>
      <c r="O230" s="97">
        <v>230</v>
      </c>
      <c r="P230" s="97">
        <v>245</v>
      </c>
      <c r="Q230" s="97">
        <v>260</v>
      </c>
      <c r="R230" s="97">
        <v>280</v>
      </c>
      <c r="S230" s="97">
        <v>280</v>
      </c>
      <c r="T230" s="97">
        <v>295</v>
      </c>
      <c r="U230" s="97">
        <v>300</v>
      </c>
      <c r="V230" s="98">
        <v>320</v>
      </c>
      <c r="W230" s="99">
        <v>320</v>
      </c>
      <c r="X230" s="98">
        <v>350</v>
      </c>
      <c r="Y230" s="98">
        <v>340</v>
      </c>
      <c r="Z230" s="100">
        <v>350</v>
      </c>
      <c r="AA230" s="7">
        <v>360</v>
      </c>
      <c r="AB230" s="101">
        <v>360</v>
      </c>
      <c r="AC230" s="7">
        <v>393</v>
      </c>
      <c r="AD230" s="7"/>
      <c r="AE230" s="7"/>
      <c r="AF230" s="7"/>
      <c r="AG230" s="7"/>
      <c r="AH230" s="7"/>
      <c r="AI230" s="7"/>
      <c r="AJ230" s="7"/>
      <c r="AK230" s="7"/>
      <c r="AL230" s="7"/>
      <c r="AM230" s="7"/>
      <c r="AN230" s="7"/>
      <c r="AO230" s="7"/>
      <c r="AP230" s="7"/>
      <c r="AQ230" s="7"/>
      <c r="AR230" s="7"/>
      <c r="AS230" s="7"/>
      <c r="AT230" s="7"/>
      <c r="AU230" s="7"/>
      <c r="AV230" s="7"/>
      <c r="AW230" s="7"/>
      <c r="AX230" s="7"/>
      <c r="AY230" s="7"/>
      <c r="AZ230" s="7"/>
    </row>
    <row r="231" spans="1:52" x14ac:dyDescent="0.45">
      <c r="A231" s="41">
        <v>132</v>
      </c>
      <c r="C231" s="40">
        <f t="shared" si="11"/>
        <v>432</v>
      </c>
      <c r="D231" s="18" t="e">
        <f t="shared" si="12"/>
        <v>#N/A</v>
      </c>
      <c r="E231" s="96" t="s">
        <v>60</v>
      </c>
      <c r="F231" s="102">
        <v>160</v>
      </c>
      <c r="G231" s="102">
        <v>170</v>
      </c>
      <c r="H231" s="102">
        <v>185</v>
      </c>
      <c r="I231" s="102">
        <v>190</v>
      </c>
      <c r="J231" s="102">
        <v>200</v>
      </c>
      <c r="K231" s="102">
        <v>205</v>
      </c>
      <c r="L231" s="102">
        <v>220</v>
      </c>
      <c r="M231" s="102">
        <v>230</v>
      </c>
      <c r="N231" s="102">
        <v>260</v>
      </c>
      <c r="O231" s="102">
        <v>300</v>
      </c>
      <c r="P231" s="102">
        <v>320</v>
      </c>
      <c r="Q231" s="102">
        <v>340</v>
      </c>
      <c r="R231" s="102">
        <v>350</v>
      </c>
      <c r="S231" s="102">
        <v>360</v>
      </c>
      <c r="T231" s="102">
        <v>360</v>
      </c>
      <c r="U231" s="102">
        <v>380</v>
      </c>
      <c r="V231" s="103">
        <v>390</v>
      </c>
      <c r="W231" s="7">
        <v>390</v>
      </c>
      <c r="X231" s="103">
        <v>410</v>
      </c>
      <c r="Y231" s="103">
        <v>420</v>
      </c>
      <c r="Z231" s="7">
        <v>435</v>
      </c>
      <c r="AA231" s="7">
        <v>420</v>
      </c>
      <c r="AB231" s="107">
        <v>390</v>
      </c>
      <c r="AC231" s="7">
        <v>432</v>
      </c>
      <c r="AD231" s="7"/>
      <c r="AE231" s="7"/>
      <c r="AF231" s="7"/>
      <c r="AG231" s="7"/>
      <c r="AH231" s="7"/>
      <c r="AI231" s="7"/>
      <c r="AJ231" s="7"/>
      <c r="AK231" s="7"/>
      <c r="AL231" s="7"/>
      <c r="AM231" s="7"/>
      <c r="AN231" s="7"/>
      <c r="AO231" s="7"/>
      <c r="AP231" s="7"/>
      <c r="AQ231" s="7"/>
      <c r="AR231" s="7"/>
      <c r="AS231" s="7"/>
      <c r="AT231" s="7"/>
      <c r="AU231" s="7"/>
      <c r="AV231" s="7"/>
      <c r="AW231" s="7"/>
      <c r="AX231" s="7"/>
      <c r="AY231" s="7"/>
      <c r="AZ231" s="7"/>
    </row>
    <row r="232" spans="1:52" x14ac:dyDescent="0.45">
      <c r="A232" s="41">
        <v>133</v>
      </c>
      <c r="C232" s="40">
        <f t="shared" si="11"/>
        <v>320</v>
      </c>
      <c r="D232" s="18" t="e">
        <f t="shared" si="12"/>
        <v>#N/A</v>
      </c>
      <c r="E232" s="96" t="s">
        <v>61</v>
      </c>
      <c r="F232" s="102">
        <v>120</v>
      </c>
      <c r="G232" s="102">
        <v>120</v>
      </c>
      <c r="H232" s="102">
        <v>125</v>
      </c>
      <c r="I232" s="102">
        <v>130</v>
      </c>
      <c r="J232" s="102">
        <v>140</v>
      </c>
      <c r="K232" s="102">
        <v>145</v>
      </c>
      <c r="L232" s="102">
        <v>150</v>
      </c>
      <c r="M232" s="102">
        <v>155</v>
      </c>
      <c r="N232" s="102">
        <v>160</v>
      </c>
      <c r="O232" s="102">
        <v>170</v>
      </c>
      <c r="P232" s="102">
        <v>180</v>
      </c>
      <c r="Q232" s="102">
        <v>195</v>
      </c>
      <c r="R232" s="102">
        <v>210</v>
      </c>
      <c r="S232" s="102">
        <v>210</v>
      </c>
      <c r="T232" s="102">
        <v>220</v>
      </c>
      <c r="U232" s="102">
        <v>225</v>
      </c>
      <c r="V232" s="103">
        <v>230</v>
      </c>
      <c r="W232" s="7">
        <v>235</v>
      </c>
      <c r="X232" s="98">
        <v>240</v>
      </c>
      <c r="Y232" s="103">
        <v>250</v>
      </c>
      <c r="Z232" s="7">
        <v>255</v>
      </c>
      <c r="AA232" s="7">
        <v>270</v>
      </c>
      <c r="AB232" s="107">
        <v>290</v>
      </c>
      <c r="AC232" s="7">
        <v>320</v>
      </c>
      <c r="AD232" s="7"/>
      <c r="AE232" s="7"/>
      <c r="AF232" s="7"/>
      <c r="AG232" s="7"/>
      <c r="AH232" s="7"/>
      <c r="AI232" s="7"/>
      <c r="AJ232" s="7"/>
      <c r="AK232" s="7"/>
      <c r="AL232" s="7"/>
      <c r="AM232" s="7"/>
      <c r="AN232" s="7"/>
      <c r="AO232" s="7"/>
      <c r="AP232" s="7"/>
      <c r="AQ232" s="7"/>
      <c r="AR232" s="7"/>
      <c r="AS232" s="7"/>
      <c r="AT232" s="7"/>
      <c r="AU232" s="7"/>
      <c r="AV232" s="7"/>
      <c r="AW232" s="7"/>
      <c r="AX232" s="7"/>
      <c r="AY232" s="7"/>
      <c r="AZ232" s="7"/>
    </row>
    <row r="233" spans="1:52" x14ac:dyDescent="0.45">
      <c r="A233" s="41">
        <v>134</v>
      </c>
      <c r="D233" s="18"/>
      <c r="E233" s="96" t="s">
        <v>62</v>
      </c>
      <c r="F233" s="102">
        <v>150</v>
      </c>
      <c r="G233" s="102">
        <v>160</v>
      </c>
      <c r="H233" s="102">
        <v>170</v>
      </c>
      <c r="I233" s="102">
        <v>176</v>
      </c>
      <c r="J233" s="102">
        <v>185</v>
      </c>
      <c r="K233" s="102">
        <v>190</v>
      </c>
      <c r="L233" s="102">
        <v>200</v>
      </c>
      <c r="M233" s="102">
        <v>210</v>
      </c>
      <c r="N233" s="102">
        <v>235</v>
      </c>
      <c r="O233" s="102">
        <v>280</v>
      </c>
      <c r="P233" s="102">
        <v>290</v>
      </c>
      <c r="Q233" s="102">
        <v>315</v>
      </c>
      <c r="R233" s="102">
        <v>325</v>
      </c>
      <c r="S233" s="102">
        <v>340</v>
      </c>
      <c r="T233" s="102">
        <v>340</v>
      </c>
      <c r="U233" s="102">
        <v>360</v>
      </c>
      <c r="V233" s="103">
        <v>370</v>
      </c>
      <c r="W233" s="7">
        <f>W232+(W231-W232)*140/160</f>
        <v>370.625</v>
      </c>
      <c r="X233" s="98">
        <v>390</v>
      </c>
      <c r="Y233" s="103">
        <v>400</v>
      </c>
      <c r="Z233" s="7">
        <f>Z232+(Z231-Z232)*140/160</f>
        <v>412.5</v>
      </c>
      <c r="AA233" s="7">
        <v>400</v>
      </c>
      <c r="AB233" s="101">
        <v>385</v>
      </c>
      <c r="AC233" s="7">
        <v>425</v>
      </c>
      <c r="AD233" s="7"/>
      <c r="AE233" s="7"/>
      <c r="AF233" s="7"/>
      <c r="AG233" s="7"/>
      <c r="AH233" s="7"/>
      <c r="AI233" s="7"/>
      <c r="AJ233" s="7"/>
      <c r="AK233" s="7"/>
      <c r="AL233" s="7"/>
      <c r="AM233" s="7"/>
      <c r="AN233" s="7"/>
      <c r="AO233" s="7"/>
      <c r="AP233" s="7"/>
      <c r="AQ233" s="7"/>
      <c r="AR233" s="7"/>
      <c r="AS233" s="7"/>
      <c r="AT233" s="7"/>
      <c r="AU233" s="7"/>
      <c r="AV233" s="7"/>
      <c r="AW233" s="7"/>
      <c r="AX233" s="7"/>
      <c r="AY233" s="7"/>
      <c r="AZ233" s="7"/>
    </row>
    <row r="234" spans="1:52" x14ac:dyDescent="0.45">
      <c r="A234" s="41">
        <v>135</v>
      </c>
      <c r="D234" s="18"/>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row>
    <row r="235" spans="1:52" x14ac:dyDescent="0.45">
      <c r="A235" s="41">
        <v>136</v>
      </c>
      <c r="D235" s="18"/>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row>
    <row r="236" spans="1:52" x14ac:dyDescent="0.45">
      <c r="A236" s="41">
        <v>137</v>
      </c>
      <c r="D236" s="18"/>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row>
    <row r="237" spans="1:52" x14ac:dyDescent="0.45">
      <c r="A237" s="41">
        <v>138</v>
      </c>
      <c r="D237" s="18"/>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row>
    <row r="238" spans="1:52" x14ac:dyDescent="0.45">
      <c r="A238" s="41">
        <v>139</v>
      </c>
      <c r="D238" s="18"/>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row>
    <row r="239" spans="1:52" x14ac:dyDescent="0.45">
      <c r="A239" s="41">
        <v>140</v>
      </c>
      <c r="D239" s="18"/>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row>
    <row r="240" spans="1:52" x14ac:dyDescent="0.45">
      <c r="A240" s="41">
        <v>141</v>
      </c>
      <c r="D240" s="18"/>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row>
    <row r="241" spans="1:52" x14ac:dyDescent="0.45">
      <c r="A241" s="41">
        <v>142</v>
      </c>
      <c r="D241" s="18"/>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row>
    <row r="242" spans="1:52" x14ac:dyDescent="0.45">
      <c r="A242" s="41">
        <v>143</v>
      </c>
      <c r="D242" s="18"/>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row>
    <row r="243" spans="1:52" x14ac:dyDescent="0.45">
      <c r="A243" s="41">
        <v>144</v>
      </c>
      <c r="D243" s="18"/>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row>
    <row r="244" spans="1:52" x14ac:dyDescent="0.45">
      <c r="A244" s="41">
        <v>145</v>
      </c>
      <c r="D244" s="18"/>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row>
    <row r="245" spans="1:52" x14ac:dyDescent="0.45">
      <c r="A245" s="41">
        <v>146</v>
      </c>
      <c r="D245" s="18"/>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row>
    <row r="246" spans="1:52" x14ac:dyDescent="0.45">
      <c r="A246" s="41">
        <v>147</v>
      </c>
      <c r="D246" s="18"/>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row>
    <row r="247" spans="1:52" x14ac:dyDescent="0.45">
      <c r="A247" s="41">
        <v>148</v>
      </c>
      <c r="D247" s="18"/>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row>
    <row r="248" spans="1:52" x14ac:dyDescent="0.45">
      <c r="A248" s="41">
        <v>149</v>
      </c>
      <c r="D248" s="18"/>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row>
    <row r="249" spans="1:52" x14ac:dyDescent="0.45">
      <c r="A249" s="41">
        <v>150</v>
      </c>
      <c r="D249" s="18"/>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row>
    <row r="250" spans="1:52" x14ac:dyDescent="0.45">
      <c r="A250" s="41">
        <v>151</v>
      </c>
      <c r="D250" s="18"/>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row>
    <row r="251" spans="1:52" x14ac:dyDescent="0.45">
      <c r="A251" s="41">
        <v>152</v>
      </c>
      <c r="D251" s="18"/>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row>
    <row r="252" spans="1:52" x14ac:dyDescent="0.45">
      <c r="A252" s="41">
        <v>153</v>
      </c>
      <c r="D252" s="18"/>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row>
    <row r="253" spans="1:52" x14ac:dyDescent="0.45">
      <c r="A253" s="41">
        <v>154</v>
      </c>
      <c r="D253" s="18"/>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row>
    <row r="254" spans="1:52" x14ac:dyDescent="0.45">
      <c r="A254" s="41">
        <v>155</v>
      </c>
      <c r="D254" s="18"/>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row>
    <row r="255" spans="1:52" x14ac:dyDescent="0.45">
      <c r="A255" s="41">
        <v>156</v>
      </c>
      <c r="D255" s="18"/>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row>
    <row r="256" spans="1:52" x14ac:dyDescent="0.45">
      <c r="A256" s="41">
        <v>157</v>
      </c>
      <c r="D256" s="18"/>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row>
    <row r="257" spans="1:52" x14ac:dyDescent="0.45">
      <c r="A257" s="41">
        <v>158</v>
      </c>
      <c r="D257" s="18"/>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row>
    <row r="258" spans="1:52" x14ac:dyDescent="0.45">
      <c r="A258" s="41">
        <v>159</v>
      </c>
      <c r="D258" s="18"/>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row>
    <row r="259" spans="1:52" x14ac:dyDescent="0.45">
      <c r="A259" s="41">
        <v>160</v>
      </c>
      <c r="D259" s="18"/>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row>
    <row r="260" spans="1:52" x14ac:dyDescent="0.45">
      <c r="A260" s="41">
        <v>161</v>
      </c>
      <c r="D260" s="18"/>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row>
    <row r="261" spans="1:52" x14ac:dyDescent="0.45">
      <c r="A261" s="41">
        <v>162</v>
      </c>
      <c r="D261" s="18"/>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row>
    <row r="262" spans="1:52" x14ac:dyDescent="0.45">
      <c r="A262" s="41">
        <v>163</v>
      </c>
      <c r="D262" s="18"/>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row>
    <row r="263" spans="1:52" x14ac:dyDescent="0.45">
      <c r="A263" s="41">
        <v>164</v>
      </c>
      <c r="D263" s="18"/>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row>
    <row r="264" spans="1:52" x14ac:dyDescent="0.45">
      <c r="A264" s="41">
        <v>165</v>
      </c>
      <c r="D264" s="18"/>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row>
    <row r="265" spans="1:52" x14ac:dyDescent="0.45">
      <c r="A265" s="41">
        <v>166</v>
      </c>
      <c r="D265" s="18"/>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row>
    <row r="266" spans="1:52" x14ac:dyDescent="0.45">
      <c r="A266" s="41">
        <v>167</v>
      </c>
      <c r="D266" s="18"/>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row>
    <row r="267" spans="1:52" x14ac:dyDescent="0.45">
      <c r="A267" s="41">
        <v>168</v>
      </c>
      <c r="D267" s="18"/>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row>
    <row r="268" spans="1:52" x14ac:dyDescent="0.45">
      <c r="A268" s="41">
        <v>169</v>
      </c>
      <c r="D268" s="18"/>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row>
    <row r="269" spans="1:52" x14ac:dyDescent="0.45">
      <c r="A269" s="41">
        <v>170</v>
      </c>
      <c r="D269" s="18"/>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row>
    <row r="270" spans="1:52" x14ac:dyDescent="0.45">
      <c r="A270" s="41">
        <v>171</v>
      </c>
      <c r="D270" s="18"/>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row>
    <row r="271" spans="1:52" x14ac:dyDescent="0.45">
      <c r="A271" s="41">
        <v>172</v>
      </c>
      <c r="D271" s="18"/>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row>
    <row r="272" spans="1:52" x14ac:dyDescent="0.45">
      <c r="A272" s="41">
        <v>173</v>
      </c>
      <c r="D272" s="18"/>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row>
    <row r="273" spans="1:52" x14ac:dyDescent="0.45">
      <c r="A273" s="41">
        <v>174</v>
      </c>
      <c r="D273" s="18"/>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row>
    <row r="274" spans="1:52" x14ac:dyDescent="0.45">
      <c r="A274" s="41">
        <v>175</v>
      </c>
      <c r="D274" s="18"/>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row>
    <row r="275" spans="1:52" x14ac:dyDescent="0.45">
      <c r="A275" s="41">
        <v>176</v>
      </c>
      <c r="D275" s="18"/>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row>
    <row r="276" spans="1:52" x14ac:dyDescent="0.45">
      <c r="A276" s="41">
        <v>177</v>
      </c>
      <c r="D276" s="18"/>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row>
    <row r="277" spans="1:52" x14ac:dyDescent="0.45">
      <c r="A277" s="41">
        <v>178</v>
      </c>
      <c r="D277" s="18"/>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row>
    <row r="278" spans="1:52" x14ac:dyDescent="0.45">
      <c r="A278" s="41">
        <v>179</v>
      </c>
      <c r="D278" s="18"/>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row>
    <row r="279" spans="1:52" x14ac:dyDescent="0.45">
      <c r="A279" s="41">
        <v>180</v>
      </c>
      <c r="D279" s="18"/>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row>
    <row r="280" spans="1:52" x14ac:dyDescent="0.45">
      <c r="A280" s="41">
        <v>181</v>
      </c>
      <c r="D280" s="18"/>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row>
    <row r="281" spans="1:52" x14ac:dyDescent="0.45">
      <c r="A281" s="41">
        <v>182</v>
      </c>
      <c r="D281" s="18"/>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row>
    <row r="282" spans="1:52" x14ac:dyDescent="0.45">
      <c r="A282" s="41">
        <v>183</v>
      </c>
      <c r="D282" s="18"/>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row>
    <row r="283" spans="1:52" x14ac:dyDescent="0.45">
      <c r="A283" s="41">
        <v>184</v>
      </c>
      <c r="D283" s="18"/>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row>
    <row r="284" spans="1:52" x14ac:dyDescent="0.45">
      <c r="A284" s="41">
        <v>185</v>
      </c>
      <c r="D284" s="18"/>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row>
    <row r="285" spans="1:52" x14ac:dyDescent="0.45">
      <c r="A285" s="41">
        <v>186</v>
      </c>
      <c r="D285" s="18"/>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row>
    <row r="286" spans="1:52" x14ac:dyDescent="0.45">
      <c r="A286" s="41">
        <v>187</v>
      </c>
      <c r="D286" s="18"/>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row>
    <row r="287" spans="1:52" x14ac:dyDescent="0.45">
      <c r="A287" s="41">
        <v>188</v>
      </c>
      <c r="D287" s="18"/>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row>
    <row r="288" spans="1:52" x14ac:dyDescent="0.45">
      <c r="A288" s="41">
        <v>189</v>
      </c>
      <c r="D288" s="18"/>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row>
    <row r="289" spans="1:52" x14ac:dyDescent="0.45">
      <c r="A289" s="41">
        <v>190</v>
      </c>
      <c r="D289" s="18"/>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row>
    <row r="290" spans="1:52" x14ac:dyDescent="0.45">
      <c r="A290" s="41">
        <v>191</v>
      </c>
      <c r="D290" s="18"/>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row>
    <row r="291" spans="1:52" x14ac:dyDescent="0.45">
      <c r="A291" s="41">
        <v>192</v>
      </c>
      <c r="D291" s="18"/>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row>
    <row r="292" spans="1:52" x14ac:dyDescent="0.45">
      <c r="A292" s="41">
        <v>193</v>
      </c>
      <c r="D292" s="18"/>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row>
    <row r="293" spans="1:52" x14ac:dyDescent="0.45">
      <c r="A293" s="41">
        <v>194</v>
      </c>
      <c r="D293" s="18"/>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row>
    <row r="294" spans="1:52" x14ac:dyDescent="0.45">
      <c r="A294" s="41">
        <v>195</v>
      </c>
      <c r="D294" s="18"/>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row>
    <row r="295" spans="1:52" x14ac:dyDescent="0.45">
      <c r="A295" s="41">
        <v>196</v>
      </c>
      <c r="D295" s="18"/>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row>
    <row r="296" spans="1:52" x14ac:dyDescent="0.45">
      <c r="A296" s="41">
        <v>197</v>
      </c>
      <c r="D296" s="18"/>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row>
    <row r="297" spans="1:52" x14ac:dyDescent="0.45">
      <c r="A297" s="41">
        <v>198</v>
      </c>
      <c r="D297" s="18"/>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row>
    <row r="298" spans="1:52" x14ac:dyDescent="0.45">
      <c r="A298" s="41">
        <v>199</v>
      </c>
      <c r="D298" s="18"/>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row>
    <row r="299" spans="1:52" x14ac:dyDescent="0.45">
      <c r="A299" s="41">
        <v>200</v>
      </c>
      <c r="C299" s="40" t="s">
        <v>58</v>
      </c>
      <c r="D299" s="18" t="s">
        <v>59</v>
      </c>
      <c r="E299" s="93" t="s">
        <v>33</v>
      </c>
      <c r="F299" s="92" t="s">
        <v>47</v>
      </c>
      <c r="G299" s="92" t="s">
        <v>36</v>
      </c>
      <c r="H299" s="92" t="s">
        <v>37</v>
      </c>
      <c r="I299" s="92" t="s">
        <v>38</v>
      </c>
      <c r="J299" s="92" t="s">
        <v>39</v>
      </c>
      <c r="K299" s="92" t="s">
        <v>40</v>
      </c>
      <c r="L299" s="92" t="s">
        <v>41</v>
      </c>
      <c r="M299" s="92" t="s">
        <v>42</v>
      </c>
      <c r="N299" s="92" t="s">
        <v>43</v>
      </c>
      <c r="O299" s="92" t="s">
        <v>44</v>
      </c>
      <c r="P299" s="92" t="s">
        <v>45</v>
      </c>
      <c r="Q299" s="92" t="s">
        <v>35</v>
      </c>
      <c r="R299" s="92" t="s">
        <v>46</v>
      </c>
      <c r="S299" s="92" t="s">
        <v>52</v>
      </c>
      <c r="T299" s="92" t="s">
        <v>53</v>
      </c>
      <c r="U299" s="94">
        <v>41791</v>
      </c>
      <c r="V299" s="95">
        <v>42064</v>
      </c>
      <c r="W299" s="106">
        <v>42522</v>
      </c>
      <c r="X299" s="106">
        <v>42887</v>
      </c>
      <c r="Y299" s="106">
        <v>43252</v>
      </c>
      <c r="Z299" s="106">
        <v>43617</v>
      </c>
      <c r="AA299" s="106">
        <v>43983</v>
      </c>
      <c r="AB299" s="106">
        <v>44348</v>
      </c>
      <c r="AC299" s="106">
        <v>44713</v>
      </c>
      <c r="AD299" s="7"/>
      <c r="AE299" s="7"/>
      <c r="AF299" s="7"/>
      <c r="AG299" s="7"/>
      <c r="AH299" s="7"/>
      <c r="AI299" s="7"/>
      <c r="AJ299" s="7"/>
      <c r="AK299" s="7"/>
      <c r="AL299" s="7"/>
      <c r="AM299" s="7"/>
      <c r="AN299" s="7"/>
      <c r="AO299" s="7"/>
      <c r="AP299" s="7"/>
      <c r="AQ299" s="7"/>
      <c r="AR299" s="7"/>
      <c r="AS299" s="7"/>
      <c r="AT299" s="7"/>
      <c r="AU299" s="7"/>
      <c r="AV299" s="7"/>
      <c r="AW299" s="7"/>
      <c r="AX299" s="7"/>
      <c r="AY299" s="7"/>
      <c r="AZ299" s="7"/>
    </row>
    <row r="300" spans="1:52" x14ac:dyDescent="0.45">
      <c r="A300" s="41">
        <v>201</v>
      </c>
      <c r="C300" s="40">
        <f>VLOOKUP(A300,$A$300:$AS$333,3+$E$98)</f>
        <v>520</v>
      </c>
      <c r="D300" s="18">
        <f>RANK(C300,C$300:C$330)</f>
        <v>12</v>
      </c>
      <c r="E300" s="7" t="s">
        <v>1</v>
      </c>
      <c r="F300" s="97">
        <v>200</v>
      </c>
      <c r="G300" s="97">
        <v>238</v>
      </c>
      <c r="H300" s="97">
        <v>230</v>
      </c>
      <c r="I300" s="97">
        <v>240</v>
      </c>
      <c r="J300" s="97">
        <v>250</v>
      </c>
      <c r="K300" s="97">
        <v>240</v>
      </c>
      <c r="L300" s="97">
        <v>270</v>
      </c>
      <c r="M300" s="97">
        <v>268</v>
      </c>
      <c r="N300" s="97">
        <v>318</v>
      </c>
      <c r="O300" s="97">
        <v>350</v>
      </c>
      <c r="P300" s="97">
        <v>350</v>
      </c>
      <c r="Q300" s="97">
        <v>370</v>
      </c>
      <c r="R300" s="97">
        <v>395</v>
      </c>
      <c r="S300" s="97">
        <v>370</v>
      </c>
      <c r="T300" s="97">
        <v>380</v>
      </c>
      <c r="U300" s="97">
        <v>400</v>
      </c>
      <c r="V300" s="98">
        <v>420</v>
      </c>
      <c r="W300" s="7">
        <v>420</v>
      </c>
      <c r="X300" s="98">
        <v>430</v>
      </c>
      <c r="Y300" s="98">
        <v>468</v>
      </c>
      <c r="Z300" s="100">
        <v>470</v>
      </c>
      <c r="AA300" s="7">
        <v>450</v>
      </c>
      <c r="AB300" s="101">
        <v>488</v>
      </c>
      <c r="AC300" s="7">
        <v>520</v>
      </c>
      <c r="AD300" s="7"/>
      <c r="AE300" s="7"/>
      <c r="AF300" s="7"/>
      <c r="AG300" s="7"/>
      <c r="AH300" s="7"/>
      <c r="AI300" s="7"/>
      <c r="AJ300" s="7"/>
      <c r="AK300" s="7"/>
      <c r="AL300" s="7"/>
      <c r="AM300" s="7"/>
      <c r="AN300" s="7"/>
      <c r="AO300" s="7"/>
      <c r="AP300" s="7"/>
      <c r="AQ300" s="7"/>
      <c r="AR300" s="7"/>
      <c r="AS300" s="7"/>
      <c r="AT300" s="7"/>
      <c r="AU300" s="7"/>
      <c r="AV300" s="7"/>
      <c r="AW300" s="7"/>
      <c r="AX300" s="7"/>
      <c r="AY300" s="7"/>
      <c r="AZ300" s="7"/>
    </row>
    <row r="301" spans="1:52" x14ac:dyDescent="0.45">
      <c r="A301" s="41">
        <v>202</v>
      </c>
      <c r="C301" s="40">
        <f t="shared" ref="C301:C332" si="13">VLOOKUP(A301,$A$300:$AS$333,3+$E$98)</f>
        <v>705</v>
      </c>
      <c r="D301" s="18">
        <f t="shared" ref="D301:D332" si="14">RANK(C301,C$300:C$330)</f>
        <v>5</v>
      </c>
      <c r="E301" s="7" t="s">
        <v>21</v>
      </c>
      <c r="F301" s="97">
        <v>283</v>
      </c>
      <c r="G301" s="97">
        <v>310</v>
      </c>
      <c r="H301" s="97">
        <v>300</v>
      </c>
      <c r="I301" s="97">
        <v>300</v>
      </c>
      <c r="J301" s="97">
        <v>300</v>
      </c>
      <c r="K301" s="97">
        <v>310</v>
      </c>
      <c r="L301" s="97">
        <v>360</v>
      </c>
      <c r="M301" s="97">
        <v>360</v>
      </c>
      <c r="N301" s="97">
        <v>448</v>
      </c>
      <c r="O301" s="97">
        <v>500</v>
      </c>
      <c r="P301" s="97">
        <v>500</v>
      </c>
      <c r="Q301" s="97">
        <v>473</v>
      </c>
      <c r="R301" s="97">
        <v>580</v>
      </c>
      <c r="S301" s="97">
        <v>550</v>
      </c>
      <c r="T301" s="97">
        <v>525</v>
      </c>
      <c r="U301" s="97">
        <v>600</v>
      </c>
      <c r="V301" s="98">
        <v>650</v>
      </c>
      <c r="W301" s="7">
        <v>680</v>
      </c>
      <c r="X301" s="98">
        <v>680</v>
      </c>
      <c r="Y301" s="98">
        <v>650</v>
      </c>
      <c r="Z301" s="100">
        <v>720</v>
      </c>
      <c r="AA301" s="7">
        <v>700</v>
      </c>
      <c r="AB301" s="101">
        <v>695</v>
      </c>
      <c r="AC301" s="7">
        <v>705</v>
      </c>
      <c r="AD301" s="7"/>
      <c r="AE301" s="7"/>
      <c r="AF301" s="7"/>
      <c r="AG301" s="7"/>
      <c r="AH301" s="7"/>
      <c r="AI301" s="7"/>
      <c r="AJ301" s="7"/>
      <c r="AK301" s="7"/>
      <c r="AL301" s="7"/>
      <c r="AM301" s="7"/>
      <c r="AN301" s="7"/>
      <c r="AO301" s="7"/>
      <c r="AP301" s="7"/>
      <c r="AQ301" s="7"/>
      <c r="AR301" s="7"/>
      <c r="AS301" s="7"/>
      <c r="AT301" s="7"/>
      <c r="AU301" s="7"/>
      <c r="AV301" s="7"/>
      <c r="AW301" s="7"/>
      <c r="AX301" s="7"/>
      <c r="AY301" s="7"/>
      <c r="AZ301" s="7"/>
    </row>
    <row r="302" spans="1:52" x14ac:dyDescent="0.45">
      <c r="A302" s="41">
        <v>203</v>
      </c>
      <c r="C302" s="40">
        <f t="shared" si="13"/>
        <v>635</v>
      </c>
      <c r="D302" s="18">
        <f t="shared" si="14"/>
        <v>6</v>
      </c>
      <c r="E302" s="7" t="s">
        <v>14</v>
      </c>
      <c r="F302" s="97">
        <v>298</v>
      </c>
      <c r="G302" s="97">
        <v>293</v>
      </c>
      <c r="H302" s="97">
        <v>318</v>
      </c>
      <c r="I302" s="97">
        <v>315</v>
      </c>
      <c r="J302" s="97">
        <v>340</v>
      </c>
      <c r="K302" s="97">
        <v>320</v>
      </c>
      <c r="L302" s="97">
        <v>345</v>
      </c>
      <c r="M302" s="97">
        <v>365</v>
      </c>
      <c r="N302" s="97">
        <v>400</v>
      </c>
      <c r="O302" s="97">
        <v>428</v>
      </c>
      <c r="P302" s="97">
        <v>465</v>
      </c>
      <c r="Q302" s="97">
        <v>509</v>
      </c>
      <c r="R302" s="97">
        <v>525</v>
      </c>
      <c r="S302" s="97">
        <v>530</v>
      </c>
      <c r="T302" s="97">
        <v>519</v>
      </c>
      <c r="U302" s="97">
        <v>530</v>
      </c>
      <c r="V302" s="98">
        <v>540</v>
      </c>
      <c r="W302" s="7">
        <v>568</v>
      </c>
      <c r="X302" s="98">
        <v>595</v>
      </c>
      <c r="Y302" s="98">
        <v>630</v>
      </c>
      <c r="Z302" s="100">
        <v>650</v>
      </c>
      <c r="AA302" s="7">
        <v>600</v>
      </c>
      <c r="AB302" s="101">
        <v>610</v>
      </c>
      <c r="AC302" s="7">
        <v>635</v>
      </c>
      <c r="AD302" s="7"/>
      <c r="AE302" s="7"/>
      <c r="AF302" s="7"/>
      <c r="AG302" s="7"/>
      <c r="AH302" s="7"/>
      <c r="AI302" s="7"/>
      <c r="AJ302" s="7"/>
      <c r="AK302" s="7"/>
      <c r="AL302" s="7"/>
      <c r="AM302" s="7"/>
      <c r="AN302" s="7"/>
      <c r="AO302" s="7"/>
      <c r="AP302" s="7"/>
      <c r="AQ302" s="7"/>
      <c r="AR302" s="7"/>
      <c r="AS302" s="7"/>
      <c r="AT302" s="7"/>
      <c r="AU302" s="7"/>
      <c r="AV302" s="7"/>
      <c r="AW302" s="7"/>
      <c r="AX302" s="7"/>
      <c r="AY302" s="7"/>
      <c r="AZ302" s="7"/>
    </row>
    <row r="303" spans="1:52" x14ac:dyDescent="0.45">
      <c r="A303" s="41">
        <v>204</v>
      </c>
      <c r="C303" s="40">
        <f t="shared" si="13"/>
        <v>378</v>
      </c>
      <c r="D303" s="18">
        <f t="shared" si="14"/>
        <v>29</v>
      </c>
      <c r="E303" s="7" t="s">
        <v>2</v>
      </c>
      <c r="F303" s="97">
        <v>175</v>
      </c>
      <c r="G303" s="97">
        <v>180</v>
      </c>
      <c r="H303" s="97">
        <v>190</v>
      </c>
      <c r="I303" s="97">
        <v>190</v>
      </c>
      <c r="J303" s="97">
        <v>200</v>
      </c>
      <c r="K303" s="97">
        <v>190</v>
      </c>
      <c r="L303" s="97">
        <v>195</v>
      </c>
      <c r="M303" s="97">
        <v>210</v>
      </c>
      <c r="N303" s="97">
        <v>230</v>
      </c>
      <c r="O303" s="97">
        <v>250</v>
      </c>
      <c r="P303" s="97">
        <v>280</v>
      </c>
      <c r="Q303" s="97">
        <v>285</v>
      </c>
      <c r="R303" s="97">
        <v>300</v>
      </c>
      <c r="S303" s="97">
        <v>308</v>
      </c>
      <c r="T303" s="97">
        <v>310</v>
      </c>
      <c r="U303" s="97">
        <v>320</v>
      </c>
      <c r="V303" s="98">
        <v>320</v>
      </c>
      <c r="W303" s="7">
        <v>340</v>
      </c>
      <c r="X303" s="98">
        <v>348</v>
      </c>
      <c r="Y303" s="98">
        <v>365</v>
      </c>
      <c r="Z303" s="100">
        <v>370</v>
      </c>
      <c r="AA303" s="7">
        <v>370</v>
      </c>
      <c r="AB303" s="101">
        <v>365</v>
      </c>
      <c r="AC303" s="7">
        <v>378</v>
      </c>
      <c r="AD303" s="7"/>
      <c r="AE303" s="7"/>
      <c r="AF303" s="7"/>
      <c r="AG303" s="7"/>
      <c r="AH303" s="7"/>
      <c r="AI303" s="7"/>
      <c r="AJ303" s="7"/>
      <c r="AK303" s="7"/>
      <c r="AL303" s="7"/>
      <c r="AM303" s="7"/>
      <c r="AN303" s="7"/>
      <c r="AO303" s="7"/>
      <c r="AP303" s="7"/>
      <c r="AQ303" s="7"/>
      <c r="AR303" s="7"/>
      <c r="AS303" s="7"/>
      <c r="AT303" s="7"/>
      <c r="AU303" s="7"/>
      <c r="AV303" s="7"/>
      <c r="AW303" s="7"/>
      <c r="AX303" s="7"/>
      <c r="AY303" s="7"/>
      <c r="AZ303" s="7"/>
    </row>
    <row r="304" spans="1:52" x14ac:dyDescent="0.45">
      <c r="A304" s="41">
        <v>205</v>
      </c>
      <c r="C304" s="40">
        <f t="shared" si="13"/>
        <v>380</v>
      </c>
      <c r="D304" s="18">
        <f t="shared" si="14"/>
        <v>27</v>
      </c>
      <c r="E304" s="7" t="s">
        <v>22</v>
      </c>
      <c r="F304" s="97">
        <v>155</v>
      </c>
      <c r="G304" s="97">
        <v>155</v>
      </c>
      <c r="H304" s="97">
        <v>170</v>
      </c>
      <c r="I304" s="97">
        <v>175</v>
      </c>
      <c r="J304" s="97">
        <v>195</v>
      </c>
      <c r="K304" s="97">
        <v>190</v>
      </c>
      <c r="L304" s="97">
        <v>185</v>
      </c>
      <c r="M304" s="97">
        <v>200</v>
      </c>
      <c r="N304" s="97">
        <v>200</v>
      </c>
      <c r="O304" s="97">
        <v>230</v>
      </c>
      <c r="P304" s="97">
        <v>240</v>
      </c>
      <c r="Q304" s="97">
        <v>270</v>
      </c>
      <c r="R304" s="97">
        <v>280</v>
      </c>
      <c r="S304" s="97">
        <v>275</v>
      </c>
      <c r="T304" s="97">
        <v>290</v>
      </c>
      <c r="U304" s="97">
        <v>290</v>
      </c>
      <c r="V304" s="98">
        <v>295</v>
      </c>
      <c r="W304" s="7">
        <v>310</v>
      </c>
      <c r="X304" s="98">
        <v>320</v>
      </c>
      <c r="Y304" s="98">
        <v>340</v>
      </c>
      <c r="Z304" s="100">
        <v>340</v>
      </c>
      <c r="AA304" s="7">
        <v>340</v>
      </c>
      <c r="AB304" s="101">
        <v>360</v>
      </c>
      <c r="AC304" s="7">
        <v>380</v>
      </c>
      <c r="AD304" s="7"/>
      <c r="AE304" s="7"/>
      <c r="AF304" s="7"/>
      <c r="AG304" s="7"/>
      <c r="AH304" s="7"/>
      <c r="AI304" s="7"/>
      <c r="AJ304" s="7"/>
      <c r="AK304" s="7"/>
      <c r="AL304" s="7"/>
      <c r="AM304" s="7"/>
      <c r="AN304" s="7"/>
      <c r="AO304" s="7"/>
      <c r="AP304" s="7"/>
      <c r="AQ304" s="7"/>
      <c r="AR304" s="7"/>
      <c r="AS304" s="7"/>
      <c r="AT304" s="7"/>
      <c r="AU304" s="7"/>
      <c r="AV304" s="7"/>
      <c r="AW304" s="7"/>
      <c r="AX304" s="7"/>
      <c r="AY304" s="7"/>
      <c r="AZ304" s="7"/>
    </row>
    <row r="305" spans="1:52" x14ac:dyDescent="0.45">
      <c r="A305" s="41">
        <v>206</v>
      </c>
      <c r="C305" s="40">
        <f t="shared" si="13"/>
        <v>400</v>
      </c>
      <c r="D305" s="18">
        <f t="shared" si="14"/>
        <v>25</v>
      </c>
      <c r="E305" s="7" t="s">
        <v>23</v>
      </c>
      <c r="F305" s="97">
        <v>150</v>
      </c>
      <c r="G305" s="97">
        <v>150</v>
      </c>
      <c r="H305" s="97">
        <v>185</v>
      </c>
      <c r="I305" s="97">
        <v>185</v>
      </c>
      <c r="J305" s="97">
        <v>185</v>
      </c>
      <c r="K305" s="97">
        <v>195</v>
      </c>
      <c r="L305" s="97">
        <v>210</v>
      </c>
      <c r="M305" s="97">
        <v>210</v>
      </c>
      <c r="N305" s="97">
        <v>230</v>
      </c>
      <c r="O305" s="97">
        <v>250</v>
      </c>
      <c r="P305" s="97">
        <v>280</v>
      </c>
      <c r="Q305" s="97">
        <v>290</v>
      </c>
      <c r="R305" s="97">
        <v>300</v>
      </c>
      <c r="S305" s="97">
        <v>310</v>
      </c>
      <c r="T305" s="97">
        <v>315</v>
      </c>
      <c r="U305" s="97">
        <v>324</v>
      </c>
      <c r="V305" s="98">
        <v>320</v>
      </c>
      <c r="W305" s="7">
        <v>338</v>
      </c>
      <c r="X305" s="98">
        <v>350</v>
      </c>
      <c r="Y305" s="98">
        <v>360</v>
      </c>
      <c r="Z305" s="100">
        <v>360</v>
      </c>
      <c r="AA305" s="7">
        <v>370</v>
      </c>
      <c r="AB305" s="101">
        <v>385</v>
      </c>
      <c r="AC305" s="7">
        <v>400</v>
      </c>
      <c r="AD305" s="7"/>
      <c r="AE305" s="7"/>
      <c r="AF305" s="7"/>
      <c r="AG305" s="7"/>
      <c r="AH305" s="7"/>
      <c r="AI305" s="7"/>
      <c r="AJ305" s="7"/>
      <c r="AK305" s="7"/>
      <c r="AL305" s="7"/>
      <c r="AM305" s="7"/>
      <c r="AN305" s="7"/>
      <c r="AO305" s="7"/>
      <c r="AP305" s="7"/>
      <c r="AQ305" s="7"/>
      <c r="AR305" s="7"/>
      <c r="AS305" s="7"/>
      <c r="AT305" s="7"/>
      <c r="AU305" s="7"/>
      <c r="AV305" s="7"/>
      <c r="AW305" s="7"/>
      <c r="AX305" s="7"/>
      <c r="AY305" s="7"/>
      <c r="AZ305" s="7"/>
    </row>
    <row r="306" spans="1:52" x14ac:dyDescent="0.45">
      <c r="A306" s="41">
        <v>207</v>
      </c>
      <c r="C306" s="40">
        <f t="shared" si="13"/>
        <v>490</v>
      </c>
      <c r="D306" s="18">
        <f t="shared" si="14"/>
        <v>17</v>
      </c>
      <c r="E306" s="7" t="s">
        <v>3</v>
      </c>
      <c r="F306" s="97">
        <v>175</v>
      </c>
      <c r="G306" s="97">
        <v>210</v>
      </c>
      <c r="H306" s="97">
        <v>200</v>
      </c>
      <c r="I306" s="97">
        <v>225</v>
      </c>
      <c r="J306" s="97">
        <v>223</v>
      </c>
      <c r="K306" s="97">
        <v>215</v>
      </c>
      <c r="L306" s="97">
        <v>243</v>
      </c>
      <c r="M306" s="97">
        <v>240</v>
      </c>
      <c r="N306" s="97">
        <v>280</v>
      </c>
      <c r="O306" s="97">
        <v>330</v>
      </c>
      <c r="P306" s="97">
        <v>350</v>
      </c>
      <c r="Q306" s="97">
        <v>365</v>
      </c>
      <c r="R306" s="97">
        <v>355</v>
      </c>
      <c r="S306" s="97">
        <v>380</v>
      </c>
      <c r="T306" s="97">
        <v>400</v>
      </c>
      <c r="U306" s="97">
        <v>420</v>
      </c>
      <c r="V306" s="98">
        <v>400</v>
      </c>
      <c r="W306" s="7">
        <v>415</v>
      </c>
      <c r="X306" s="98">
        <v>435</v>
      </c>
      <c r="Y306" s="98">
        <v>460</v>
      </c>
      <c r="Z306" s="100">
        <v>480</v>
      </c>
      <c r="AA306" s="7">
        <v>495</v>
      </c>
      <c r="AB306" s="101">
        <v>478</v>
      </c>
      <c r="AC306" s="7">
        <v>490</v>
      </c>
      <c r="AD306" s="7"/>
      <c r="AE306" s="7"/>
      <c r="AF306" s="7"/>
      <c r="AG306" s="7"/>
      <c r="AH306" s="7"/>
      <c r="AI306" s="7"/>
      <c r="AJ306" s="7"/>
      <c r="AK306" s="7"/>
      <c r="AL306" s="7"/>
      <c r="AM306" s="7"/>
      <c r="AN306" s="7"/>
      <c r="AO306" s="7"/>
      <c r="AP306" s="7"/>
      <c r="AQ306" s="7"/>
      <c r="AR306" s="7"/>
      <c r="AS306" s="7"/>
      <c r="AT306" s="7"/>
      <c r="AU306" s="7"/>
      <c r="AV306" s="7"/>
      <c r="AW306" s="7"/>
      <c r="AX306" s="7"/>
      <c r="AY306" s="7"/>
      <c r="AZ306" s="7"/>
    </row>
    <row r="307" spans="1:52" x14ac:dyDescent="0.45">
      <c r="A307" s="41">
        <v>208</v>
      </c>
      <c r="C307" s="40">
        <f t="shared" si="13"/>
        <v>450</v>
      </c>
      <c r="D307" s="18">
        <f t="shared" si="14"/>
        <v>23</v>
      </c>
      <c r="E307" s="7" t="s">
        <v>24</v>
      </c>
      <c r="F307" s="97">
        <v>155</v>
      </c>
      <c r="G307" s="97">
        <v>170</v>
      </c>
      <c r="H307" s="97">
        <v>175</v>
      </c>
      <c r="I307" s="97">
        <v>175</v>
      </c>
      <c r="J307" s="97">
        <v>188</v>
      </c>
      <c r="K307" s="97">
        <v>195</v>
      </c>
      <c r="L307" s="97">
        <v>200</v>
      </c>
      <c r="M307" s="97">
        <v>225</v>
      </c>
      <c r="N307" s="97">
        <v>220</v>
      </c>
      <c r="O307" s="97">
        <v>260</v>
      </c>
      <c r="P307" s="97">
        <v>280</v>
      </c>
      <c r="Q307" s="97">
        <v>295</v>
      </c>
      <c r="R307" s="97">
        <v>330</v>
      </c>
      <c r="S307" s="97">
        <v>310</v>
      </c>
      <c r="T307" s="97">
        <v>323</v>
      </c>
      <c r="U307" s="97">
        <v>330</v>
      </c>
      <c r="V307" s="98">
        <v>330</v>
      </c>
      <c r="W307" s="7">
        <v>343</v>
      </c>
      <c r="X307" s="98">
        <v>355</v>
      </c>
      <c r="Y307" s="98">
        <v>390</v>
      </c>
      <c r="Z307" s="100">
        <v>380</v>
      </c>
      <c r="AA307" s="7">
        <v>400</v>
      </c>
      <c r="AB307" s="101">
        <v>420</v>
      </c>
      <c r="AC307" s="7">
        <v>450</v>
      </c>
      <c r="AD307" s="7"/>
      <c r="AE307" s="7"/>
      <c r="AF307" s="7"/>
      <c r="AG307" s="7"/>
      <c r="AH307" s="7"/>
      <c r="AI307" s="7"/>
      <c r="AJ307" s="7"/>
      <c r="AK307" s="7"/>
      <c r="AL307" s="7"/>
      <c r="AM307" s="7"/>
      <c r="AN307" s="7"/>
      <c r="AO307" s="7"/>
      <c r="AP307" s="7"/>
      <c r="AQ307" s="7"/>
      <c r="AR307" s="7"/>
      <c r="AS307" s="7"/>
      <c r="AT307" s="7"/>
      <c r="AU307" s="7"/>
      <c r="AV307" s="7"/>
      <c r="AW307" s="7"/>
      <c r="AX307" s="7"/>
      <c r="AY307" s="7"/>
      <c r="AZ307" s="7"/>
    </row>
    <row r="308" spans="1:52" x14ac:dyDescent="0.45">
      <c r="A308" s="41">
        <v>209</v>
      </c>
      <c r="C308" s="40">
        <f t="shared" si="13"/>
        <v>615</v>
      </c>
      <c r="D308" s="18">
        <f t="shared" si="14"/>
        <v>7</v>
      </c>
      <c r="E308" s="7" t="s">
        <v>25</v>
      </c>
      <c r="F308" s="97">
        <v>255</v>
      </c>
      <c r="G308" s="97">
        <v>260</v>
      </c>
      <c r="H308" s="97">
        <v>293</v>
      </c>
      <c r="I308" s="97">
        <v>283</v>
      </c>
      <c r="J308" s="97">
        <v>305</v>
      </c>
      <c r="K308" s="97">
        <v>290</v>
      </c>
      <c r="L308" s="97">
        <v>300</v>
      </c>
      <c r="M308" s="97">
        <v>350</v>
      </c>
      <c r="N308" s="97">
        <v>370</v>
      </c>
      <c r="O308" s="97">
        <v>410</v>
      </c>
      <c r="P308" s="97">
        <v>460</v>
      </c>
      <c r="Q308" s="97">
        <v>450</v>
      </c>
      <c r="R308" s="97">
        <v>485</v>
      </c>
      <c r="S308" s="97">
        <v>520</v>
      </c>
      <c r="T308" s="97">
        <v>500</v>
      </c>
      <c r="U308" s="97">
        <v>500</v>
      </c>
      <c r="V308" s="98">
        <v>520</v>
      </c>
      <c r="W308" s="7">
        <v>545</v>
      </c>
      <c r="X308" s="98">
        <v>590</v>
      </c>
      <c r="Y308" s="98">
        <v>610</v>
      </c>
      <c r="Z308" s="100">
        <v>600</v>
      </c>
      <c r="AA308" s="7">
        <v>570</v>
      </c>
      <c r="AB308" s="101">
        <v>570</v>
      </c>
      <c r="AC308" s="7">
        <v>615</v>
      </c>
      <c r="AD308" s="7"/>
      <c r="AE308" s="7"/>
      <c r="AF308" s="7"/>
      <c r="AG308" s="7"/>
      <c r="AH308" s="7"/>
      <c r="AI308" s="7"/>
      <c r="AJ308" s="7"/>
      <c r="AK308" s="7"/>
      <c r="AL308" s="7"/>
      <c r="AM308" s="7"/>
      <c r="AN308" s="7"/>
      <c r="AO308" s="7"/>
      <c r="AP308" s="7"/>
      <c r="AQ308" s="7"/>
      <c r="AR308" s="7"/>
      <c r="AS308" s="7"/>
      <c r="AT308" s="7"/>
      <c r="AU308" s="7"/>
      <c r="AV308" s="7"/>
      <c r="AW308" s="7"/>
      <c r="AX308" s="7"/>
      <c r="AY308" s="7"/>
      <c r="AZ308" s="7"/>
    </row>
    <row r="309" spans="1:52" x14ac:dyDescent="0.45">
      <c r="A309" s="41">
        <v>210</v>
      </c>
      <c r="C309" s="40">
        <f t="shared" si="13"/>
        <v>415</v>
      </c>
      <c r="D309" s="18">
        <f t="shared" si="14"/>
        <v>24</v>
      </c>
      <c r="E309" s="7" t="s">
        <v>26</v>
      </c>
      <c r="F309" s="97">
        <v>157</v>
      </c>
      <c r="G309" s="97">
        <v>160</v>
      </c>
      <c r="H309" s="97">
        <v>165</v>
      </c>
      <c r="I309" s="97">
        <v>178</v>
      </c>
      <c r="J309" s="97">
        <v>173</v>
      </c>
      <c r="K309" s="97">
        <v>186</v>
      </c>
      <c r="L309" s="97">
        <v>195</v>
      </c>
      <c r="M309" s="97">
        <v>215</v>
      </c>
      <c r="N309" s="97">
        <v>235</v>
      </c>
      <c r="O309" s="97">
        <v>277</v>
      </c>
      <c r="P309" s="97">
        <v>300</v>
      </c>
      <c r="Q309" s="97">
        <v>315</v>
      </c>
      <c r="R309" s="97">
        <v>325</v>
      </c>
      <c r="S309" s="97">
        <v>328</v>
      </c>
      <c r="T309" s="97">
        <v>340</v>
      </c>
      <c r="U309" s="97">
        <v>340</v>
      </c>
      <c r="V309" s="98">
        <v>345</v>
      </c>
      <c r="W309" s="7">
        <v>350</v>
      </c>
      <c r="X309" s="98">
        <v>380</v>
      </c>
      <c r="Y309" s="98">
        <v>390</v>
      </c>
      <c r="Z309" s="100">
        <v>400</v>
      </c>
      <c r="AA309" s="7">
        <v>400</v>
      </c>
      <c r="AB309" s="101">
        <v>400</v>
      </c>
      <c r="AC309" s="7">
        <v>415</v>
      </c>
      <c r="AD309" s="7"/>
      <c r="AE309" s="7"/>
      <c r="AF309" s="7"/>
      <c r="AG309" s="7"/>
      <c r="AH309" s="7"/>
      <c r="AI309" s="7"/>
      <c r="AJ309" s="7"/>
      <c r="AK309" s="7"/>
      <c r="AL309" s="7"/>
      <c r="AM309" s="7"/>
      <c r="AN309" s="7"/>
      <c r="AO309" s="7"/>
      <c r="AP309" s="7"/>
      <c r="AQ309" s="7"/>
      <c r="AR309" s="7"/>
      <c r="AS309" s="7"/>
      <c r="AT309" s="7"/>
      <c r="AU309" s="7"/>
      <c r="AV309" s="7"/>
      <c r="AW309" s="7"/>
      <c r="AX309" s="7"/>
      <c r="AY309" s="7"/>
      <c r="AZ309" s="7"/>
    </row>
    <row r="310" spans="1:52" x14ac:dyDescent="0.45">
      <c r="A310" s="41">
        <v>211</v>
      </c>
      <c r="C310" s="40">
        <f t="shared" si="13"/>
        <v>483</v>
      </c>
      <c r="D310" s="18">
        <f t="shared" si="14"/>
        <v>20</v>
      </c>
      <c r="E310" s="7" t="s">
        <v>4</v>
      </c>
      <c r="F310" s="97">
        <v>195</v>
      </c>
      <c r="G310" s="97">
        <v>190</v>
      </c>
      <c r="H310" s="97">
        <v>200</v>
      </c>
      <c r="I310" s="97">
        <v>220</v>
      </c>
      <c r="J310" s="97">
        <v>188</v>
      </c>
      <c r="K310" s="97">
        <v>205</v>
      </c>
      <c r="L310" s="97">
        <v>210</v>
      </c>
      <c r="M310" s="97">
        <v>230</v>
      </c>
      <c r="N310" s="97">
        <v>250</v>
      </c>
      <c r="O310" s="97">
        <v>305</v>
      </c>
      <c r="P310" s="97">
        <v>300</v>
      </c>
      <c r="Q310" s="97">
        <v>328</v>
      </c>
      <c r="R310" s="97">
        <v>365</v>
      </c>
      <c r="S310" s="97">
        <v>345</v>
      </c>
      <c r="T310" s="97">
        <v>395</v>
      </c>
      <c r="U310" s="97">
        <v>385</v>
      </c>
      <c r="V310" s="98">
        <v>450</v>
      </c>
      <c r="W310" s="7">
        <v>440</v>
      </c>
      <c r="X310" s="98">
        <v>490</v>
      </c>
      <c r="Y310" s="98">
        <v>500</v>
      </c>
      <c r="Z310" s="100">
        <v>500</v>
      </c>
      <c r="AA310" s="7">
        <v>475</v>
      </c>
      <c r="AB310" s="101">
        <v>500</v>
      </c>
      <c r="AC310" s="7">
        <v>483</v>
      </c>
      <c r="AD310" s="7"/>
      <c r="AE310" s="7"/>
      <c r="AF310" s="7"/>
      <c r="AG310" s="7"/>
      <c r="AH310" s="7"/>
      <c r="AI310" s="7"/>
      <c r="AJ310" s="7"/>
      <c r="AK310" s="7"/>
      <c r="AL310" s="7"/>
      <c r="AM310" s="7"/>
      <c r="AN310" s="7"/>
      <c r="AO310" s="7"/>
      <c r="AP310" s="7"/>
      <c r="AQ310" s="7"/>
      <c r="AR310" s="7"/>
      <c r="AS310" s="7"/>
      <c r="AT310" s="7"/>
      <c r="AU310" s="7"/>
      <c r="AV310" s="7"/>
      <c r="AW310" s="7"/>
      <c r="AX310" s="7"/>
      <c r="AY310" s="7"/>
      <c r="AZ310" s="7"/>
    </row>
    <row r="311" spans="1:52" x14ac:dyDescent="0.45">
      <c r="A311" s="41">
        <v>212</v>
      </c>
      <c r="C311" s="40">
        <f t="shared" si="13"/>
        <v>380</v>
      </c>
      <c r="D311" s="18">
        <f t="shared" si="14"/>
        <v>27</v>
      </c>
      <c r="E311" s="7" t="s">
        <v>0</v>
      </c>
      <c r="F311" s="97">
        <v>170</v>
      </c>
      <c r="G311" s="97">
        <v>173</v>
      </c>
      <c r="H311" s="97">
        <v>185</v>
      </c>
      <c r="I311" s="97">
        <v>190</v>
      </c>
      <c r="J311" s="97">
        <v>200</v>
      </c>
      <c r="K311" s="97">
        <v>200</v>
      </c>
      <c r="L311" s="97">
        <v>195</v>
      </c>
      <c r="M311" s="97">
        <v>210</v>
      </c>
      <c r="N311" s="97">
        <v>220</v>
      </c>
      <c r="O311" s="97">
        <v>260</v>
      </c>
      <c r="P311" s="97">
        <v>280</v>
      </c>
      <c r="Q311" s="97">
        <v>300</v>
      </c>
      <c r="R311" s="97">
        <v>320</v>
      </c>
      <c r="S311" s="97">
        <v>300</v>
      </c>
      <c r="T311" s="97">
        <v>310</v>
      </c>
      <c r="U311" s="97">
        <v>320</v>
      </c>
      <c r="V311" s="98">
        <v>330</v>
      </c>
      <c r="W311" s="7">
        <v>330</v>
      </c>
      <c r="X311" s="98">
        <v>350</v>
      </c>
      <c r="Y311" s="98">
        <v>370</v>
      </c>
      <c r="Z311" s="100">
        <v>360</v>
      </c>
      <c r="AA311" s="7">
        <v>370</v>
      </c>
      <c r="AB311" s="101">
        <v>367</v>
      </c>
      <c r="AC311" s="7">
        <v>380</v>
      </c>
      <c r="AD311" s="7"/>
      <c r="AE311" s="7"/>
      <c r="AF311" s="7"/>
      <c r="AG311" s="7"/>
      <c r="AH311" s="7"/>
      <c r="AI311" s="7"/>
      <c r="AJ311" s="7"/>
      <c r="AK311" s="7"/>
      <c r="AL311" s="7"/>
      <c r="AM311" s="7"/>
      <c r="AN311" s="7"/>
      <c r="AO311" s="7"/>
      <c r="AP311" s="7"/>
      <c r="AQ311" s="7"/>
      <c r="AR311" s="7"/>
      <c r="AS311" s="7"/>
      <c r="AT311" s="7"/>
      <c r="AU311" s="7"/>
      <c r="AV311" s="7"/>
      <c r="AW311" s="7"/>
      <c r="AX311" s="7"/>
      <c r="AY311" s="7"/>
      <c r="AZ311" s="7"/>
    </row>
    <row r="312" spans="1:52" x14ac:dyDescent="0.45">
      <c r="A312" s="41">
        <v>213</v>
      </c>
      <c r="C312" s="40">
        <f t="shared" si="13"/>
        <v>535</v>
      </c>
      <c r="D312" s="18">
        <f t="shared" si="14"/>
        <v>10</v>
      </c>
      <c r="E312" s="7" t="s">
        <v>27</v>
      </c>
      <c r="F312" s="97">
        <v>200</v>
      </c>
      <c r="G312" s="97">
        <v>210</v>
      </c>
      <c r="H312" s="97">
        <v>220</v>
      </c>
      <c r="I312" s="97">
        <v>225</v>
      </c>
      <c r="J312" s="97">
        <v>230</v>
      </c>
      <c r="K312" s="97">
        <v>230</v>
      </c>
      <c r="L312" s="97">
        <v>278</v>
      </c>
      <c r="M312" s="97">
        <v>270</v>
      </c>
      <c r="N312" s="97">
        <v>310</v>
      </c>
      <c r="O312" s="97">
        <v>310</v>
      </c>
      <c r="P312" s="97">
        <v>360</v>
      </c>
      <c r="Q312" s="97">
        <v>360</v>
      </c>
      <c r="R312" s="97">
        <v>370</v>
      </c>
      <c r="S312" s="97">
        <v>390</v>
      </c>
      <c r="T312" s="97">
        <v>400</v>
      </c>
      <c r="U312" s="97">
        <v>415</v>
      </c>
      <c r="V312" s="98">
        <v>420</v>
      </c>
      <c r="W312" s="7">
        <v>440</v>
      </c>
      <c r="X312" s="98">
        <v>480</v>
      </c>
      <c r="Y312" s="98">
        <v>488</v>
      </c>
      <c r="Z312" s="100">
        <v>510</v>
      </c>
      <c r="AA312" s="7">
        <v>480</v>
      </c>
      <c r="AB312" s="101">
        <v>500</v>
      </c>
      <c r="AC312" s="7">
        <v>535</v>
      </c>
      <c r="AD312" s="7"/>
      <c r="AE312" s="7"/>
      <c r="AF312" s="7"/>
      <c r="AG312" s="7"/>
      <c r="AH312" s="7"/>
      <c r="AI312" s="7"/>
      <c r="AJ312" s="7"/>
      <c r="AK312" s="7"/>
      <c r="AL312" s="7"/>
      <c r="AM312" s="7"/>
      <c r="AN312" s="7"/>
      <c r="AO312" s="7"/>
      <c r="AP312" s="7"/>
      <c r="AQ312" s="7"/>
      <c r="AR312" s="7"/>
      <c r="AS312" s="7"/>
      <c r="AT312" s="7"/>
      <c r="AU312" s="7"/>
      <c r="AV312" s="7"/>
      <c r="AW312" s="7"/>
      <c r="AX312" s="7"/>
      <c r="AY312" s="7"/>
      <c r="AZ312" s="7"/>
    </row>
    <row r="313" spans="1:52" x14ac:dyDescent="0.45">
      <c r="A313" s="41">
        <v>214</v>
      </c>
      <c r="C313" s="40">
        <f t="shared" si="13"/>
        <v>460</v>
      </c>
      <c r="D313" s="18">
        <f t="shared" si="14"/>
        <v>22</v>
      </c>
      <c r="E313" s="7" t="s">
        <v>15</v>
      </c>
      <c r="F313" s="97">
        <v>190</v>
      </c>
      <c r="G313" s="97">
        <v>200</v>
      </c>
      <c r="H313" s="97">
        <v>200</v>
      </c>
      <c r="I313" s="97">
        <v>210</v>
      </c>
      <c r="J313" s="97">
        <v>220</v>
      </c>
      <c r="K313" s="97">
        <v>230</v>
      </c>
      <c r="L313" s="97">
        <v>230</v>
      </c>
      <c r="M313" s="97">
        <v>250</v>
      </c>
      <c r="N313" s="97">
        <v>260</v>
      </c>
      <c r="O313" s="97">
        <v>300</v>
      </c>
      <c r="P313" s="97">
        <v>310</v>
      </c>
      <c r="Q313" s="97">
        <v>345</v>
      </c>
      <c r="R313" s="97">
        <v>350</v>
      </c>
      <c r="S313" s="97">
        <v>350</v>
      </c>
      <c r="T313" s="97">
        <v>370</v>
      </c>
      <c r="U313" s="97">
        <v>360</v>
      </c>
      <c r="V313" s="98">
        <v>383</v>
      </c>
      <c r="W313" s="7">
        <v>390</v>
      </c>
      <c r="X313" s="98">
        <v>400</v>
      </c>
      <c r="Y313" s="98">
        <v>420</v>
      </c>
      <c r="Z313" s="100">
        <v>430</v>
      </c>
      <c r="AA313" s="7">
        <v>438</v>
      </c>
      <c r="AB313" s="101">
        <v>440</v>
      </c>
      <c r="AC313" s="7">
        <v>460</v>
      </c>
      <c r="AD313" s="7"/>
      <c r="AE313" s="7"/>
      <c r="AF313" s="7"/>
      <c r="AG313" s="7"/>
      <c r="AH313" s="7"/>
      <c r="AI313" s="7"/>
      <c r="AJ313" s="7"/>
      <c r="AK313" s="7"/>
      <c r="AL313" s="7"/>
      <c r="AM313" s="7"/>
      <c r="AN313" s="7"/>
      <c r="AO313" s="7"/>
      <c r="AP313" s="7"/>
      <c r="AQ313" s="7"/>
      <c r="AR313" s="7"/>
      <c r="AS313" s="7"/>
      <c r="AT313" s="7"/>
      <c r="AU313" s="7"/>
      <c r="AV313" s="7"/>
      <c r="AW313" s="7"/>
      <c r="AX313" s="7"/>
      <c r="AY313" s="7"/>
      <c r="AZ313" s="7"/>
    </row>
    <row r="314" spans="1:52" x14ac:dyDescent="0.45">
      <c r="A314" s="41">
        <v>215</v>
      </c>
      <c r="C314" s="40">
        <f t="shared" si="13"/>
        <v>550</v>
      </c>
      <c r="D314" s="18">
        <f t="shared" si="14"/>
        <v>9</v>
      </c>
      <c r="E314" s="7" t="s">
        <v>16</v>
      </c>
      <c r="F314" s="97">
        <v>235</v>
      </c>
      <c r="G314" s="97">
        <v>238</v>
      </c>
      <c r="H314" s="97">
        <v>233</v>
      </c>
      <c r="I314" s="97">
        <v>250</v>
      </c>
      <c r="J314" s="97">
        <v>260</v>
      </c>
      <c r="K314" s="97">
        <v>273</v>
      </c>
      <c r="L314" s="97">
        <v>260</v>
      </c>
      <c r="M314" s="97">
        <v>300</v>
      </c>
      <c r="N314" s="97">
        <v>305</v>
      </c>
      <c r="O314" s="97">
        <v>350</v>
      </c>
      <c r="P314" s="97">
        <v>380</v>
      </c>
      <c r="Q314" s="97">
        <v>383</v>
      </c>
      <c r="R314" s="97">
        <v>430</v>
      </c>
      <c r="S314" s="97">
        <v>415</v>
      </c>
      <c r="T314" s="97">
        <v>420</v>
      </c>
      <c r="U314" s="97">
        <v>450</v>
      </c>
      <c r="V314" s="98">
        <v>490</v>
      </c>
      <c r="W314" s="7">
        <v>463</v>
      </c>
      <c r="X314" s="98">
        <v>500</v>
      </c>
      <c r="Y314" s="98">
        <v>530</v>
      </c>
      <c r="Z314" s="100">
        <v>535</v>
      </c>
      <c r="AA314" s="7">
        <v>480</v>
      </c>
      <c r="AB314" s="101">
        <v>520</v>
      </c>
      <c r="AC314" s="7">
        <v>550</v>
      </c>
      <c r="AD314" s="7"/>
      <c r="AE314" s="7"/>
      <c r="AF314" s="7"/>
      <c r="AG314" s="7"/>
      <c r="AH314" s="7"/>
      <c r="AI314" s="7"/>
      <c r="AJ314" s="7"/>
      <c r="AK314" s="7"/>
      <c r="AL314" s="7"/>
      <c r="AM314" s="7"/>
      <c r="AN314" s="7"/>
      <c r="AO314" s="7"/>
      <c r="AP314" s="7"/>
      <c r="AQ314" s="7"/>
      <c r="AR314" s="7"/>
      <c r="AS314" s="7"/>
      <c r="AT314" s="7"/>
      <c r="AU314" s="7"/>
      <c r="AV314" s="7"/>
      <c r="AW314" s="7"/>
      <c r="AX314" s="7"/>
      <c r="AY314" s="7"/>
      <c r="AZ314" s="7"/>
    </row>
    <row r="315" spans="1:52" x14ac:dyDescent="0.45">
      <c r="A315" s="41">
        <v>216</v>
      </c>
      <c r="C315" s="40">
        <f t="shared" si="13"/>
        <v>510</v>
      </c>
      <c r="D315" s="18">
        <f t="shared" si="14"/>
        <v>15</v>
      </c>
      <c r="E315" s="7" t="s">
        <v>5</v>
      </c>
      <c r="F315" s="97">
        <v>170</v>
      </c>
      <c r="G315" s="97">
        <v>195</v>
      </c>
      <c r="H315" s="97">
        <v>190</v>
      </c>
      <c r="I315" s="97">
        <v>240</v>
      </c>
      <c r="J315" s="97">
        <v>273</v>
      </c>
      <c r="K315" s="97">
        <v>260</v>
      </c>
      <c r="L315" s="97">
        <v>248</v>
      </c>
      <c r="M315" s="97">
        <v>278</v>
      </c>
      <c r="N315" s="97">
        <v>310</v>
      </c>
      <c r="O315" s="97">
        <v>330</v>
      </c>
      <c r="P315" s="97">
        <v>360</v>
      </c>
      <c r="Q315" s="97">
        <v>380</v>
      </c>
      <c r="R315" s="97">
        <v>400</v>
      </c>
      <c r="S315" s="97">
        <v>385</v>
      </c>
      <c r="T315" s="97">
        <v>410</v>
      </c>
      <c r="U315" s="97">
        <v>410</v>
      </c>
      <c r="V315" s="98">
        <v>430</v>
      </c>
      <c r="W315" s="7">
        <v>425</v>
      </c>
      <c r="X315" s="98">
        <v>440</v>
      </c>
      <c r="Y315" s="98">
        <v>480</v>
      </c>
      <c r="Z315" s="100">
        <v>490</v>
      </c>
      <c r="AA315" s="7">
        <v>483</v>
      </c>
      <c r="AB315" s="101">
        <v>480</v>
      </c>
      <c r="AC315" s="7">
        <v>510</v>
      </c>
      <c r="AD315" s="7"/>
      <c r="AE315" s="7"/>
      <c r="AF315" s="7"/>
      <c r="AG315" s="7"/>
      <c r="AH315" s="7"/>
      <c r="AI315" s="7"/>
      <c r="AJ315" s="7"/>
      <c r="AK315" s="7"/>
      <c r="AL315" s="7"/>
      <c r="AM315" s="7"/>
      <c r="AN315" s="7"/>
      <c r="AO315" s="7"/>
      <c r="AP315" s="7"/>
      <c r="AQ315" s="7"/>
      <c r="AR315" s="7"/>
      <c r="AS315" s="7"/>
      <c r="AT315" s="7"/>
      <c r="AU315" s="7"/>
      <c r="AV315" s="7"/>
      <c r="AW315" s="7"/>
      <c r="AX315" s="7"/>
      <c r="AY315" s="7"/>
      <c r="AZ315" s="7"/>
    </row>
    <row r="316" spans="1:52" x14ac:dyDescent="0.45">
      <c r="A316" s="41">
        <v>217</v>
      </c>
      <c r="C316" s="40">
        <f t="shared" si="13"/>
        <v>485</v>
      </c>
      <c r="D316" s="18">
        <f t="shared" si="14"/>
        <v>19</v>
      </c>
      <c r="E316" s="7" t="s">
        <v>17</v>
      </c>
      <c r="F316" s="97">
        <v>180</v>
      </c>
      <c r="G316" s="97">
        <v>200</v>
      </c>
      <c r="H316" s="97">
        <v>207</v>
      </c>
      <c r="I316" s="97">
        <v>210</v>
      </c>
      <c r="J316" s="97">
        <v>210</v>
      </c>
      <c r="K316" s="97">
        <v>220</v>
      </c>
      <c r="L316" s="97">
        <v>230</v>
      </c>
      <c r="M316" s="97">
        <v>248</v>
      </c>
      <c r="N316" s="97">
        <v>260</v>
      </c>
      <c r="O316" s="97">
        <v>315</v>
      </c>
      <c r="P316" s="97">
        <v>310</v>
      </c>
      <c r="Q316" s="97">
        <v>340</v>
      </c>
      <c r="R316" s="97">
        <v>360</v>
      </c>
      <c r="S316" s="97">
        <v>360</v>
      </c>
      <c r="T316" s="97">
        <v>360</v>
      </c>
      <c r="U316" s="97">
        <v>380</v>
      </c>
      <c r="V316" s="98">
        <v>390</v>
      </c>
      <c r="W316" s="7">
        <v>400</v>
      </c>
      <c r="X316" s="98">
        <v>420</v>
      </c>
      <c r="Y316" s="98">
        <v>420</v>
      </c>
      <c r="Z316" s="100">
        <v>440</v>
      </c>
      <c r="AA316" s="7">
        <v>430</v>
      </c>
      <c r="AB316" s="101">
        <v>465</v>
      </c>
      <c r="AC316" s="7">
        <v>485</v>
      </c>
      <c r="AD316" s="7"/>
      <c r="AE316" s="7"/>
      <c r="AF316" s="7"/>
      <c r="AG316" s="7"/>
      <c r="AH316" s="7"/>
      <c r="AI316" s="7"/>
      <c r="AJ316" s="7"/>
      <c r="AK316" s="7"/>
      <c r="AL316" s="7"/>
      <c r="AM316" s="7"/>
      <c r="AN316" s="7"/>
      <c r="AO316" s="7"/>
      <c r="AP316" s="7"/>
      <c r="AQ316" s="7"/>
      <c r="AR316" s="7"/>
      <c r="AS316" s="7"/>
      <c r="AT316" s="7"/>
      <c r="AU316" s="7"/>
      <c r="AV316" s="7"/>
      <c r="AW316" s="7"/>
      <c r="AX316" s="7"/>
      <c r="AY316" s="7"/>
      <c r="AZ316" s="7"/>
    </row>
    <row r="317" spans="1:52" x14ac:dyDescent="0.45">
      <c r="A317" s="41">
        <v>218</v>
      </c>
      <c r="C317" s="40">
        <f t="shared" si="13"/>
        <v>760</v>
      </c>
      <c r="D317" s="18">
        <f t="shared" si="14"/>
        <v>2</v>
      </c>
      <c r="E317" s="7" t="s">
        <v>6</v>
      </c>
      <c r="F317" s="97">
        <v>400</v>
      </c>
      <c r="G317" s="97">
        <v>390</v>
      </c>
      <c r="H317" s="97">
        <v>425</v>
      </c>
      <c r="I317" s="97">
        <v>450</v>
      </c>
      <c r="J317" s="97">
        <v>480</v>
      </c>
      <c r="K317" s="97">
        <v>480</v>
      </c>
      <c r="L317" s="97">
        <v>465</v>
      </c>
      <c r="M317" s="97">
        <v>518</v>
      </c>
      <c r="N317" s="97">
        <v>580</v>
      </c>
      <c r="O317" s="97">
        <v>630</v>
      </c>
      <c r="P317" s="97">
        <v>678</v>
      </c>
      <c r="Q317" s="97">
        <v>675</v>
      </c>
      <c r="R317" s="97">
        <v>700</v>
      </c>
      <c r="S317" s="97">
        <v>700</v>
      </c>
      <c r="T317" s="97">
        <v>710</v>
      </c>
      <c r="U317" s="97">
        <v>725</v>
      </c>
      <c r="V317" s="98">
        <v>740</v>
      </c>
      <c r="W317" s="7">
        <v>800</v>
      </c>
      <c r="X317" s="98">
        <v>795</v>
      </c>
      <c r="Y317" s="98">
        <v>798</v>
      </c>
      <c r="Z317" s="100">
        <v>850</v>
      </c>
      <c r="AA317" s="7">
        <v>750</v>
      </c>
      <c r="AB317" s="101">
        <v>620</v>
      </c>
      <c r="AC317" s="7">
        <v>760</v>
      </c>
      <c r="AD317" s="7"/>
      <c r="AE317" s="7"/>
      <c r="AF317" s="7"/>
      <c r="AG317" s="7"/>
      <c r="AH317" s="7"/>
      <c r="AI317" s="7"/>
      <c r="AJ317" s="7"/>
      <c r="AK317" s="7"/>
      <c r="AL317" s="7"/>
      <c r="AM317" s="7"/>
      <c r="AN317" s="7"/>
      <c r="AO317" s="7"/>
      <c r="AP317" s="7"/>
      <c r="AQ317" s="7"/>
      <c r="AR317" s="7"/>
      <c r="AS317" s="7"/>
      <c r="AT317" s="7"/>
      <c r="AU317" s="7"/>
      <c r="AV317" s="7"/>
      <c r="AW317" s="7"/>
      <c r="AX317" s="7"/>
      <c r="AY317" s="7"/>
      <c r="AZ317" s="7"/>
    </row>
    <row r="318" spans="1:52" x14ac:dyDescent="0.45">
      <c r="A318" s="41">
        <v>219</v>
      </c>
      <c r="C318" s="40">
        <f t="shared" si="13"/>
        <v>360</v>
      </c>
      <c r="D318" s="18">
        <f t="shared" si="14"/>
        <v>30</v>
      </c>
      <c r="E318" s="7" t="s">
        <v>7</v>
      </c>
      <c r="F318" s="97">
        <v>150</v>
      </c>
      <c r="G318" s="97">
        <v>155</v>
      </c>
      <c r="H318" s="97">
        <v>160</v>
      </c>
      <c r="I318" s="97">
        <v>175</v>
      </c>
      <c r="J318" s="97">
        <v>190</v>
      </c>
      <c r="K318" s="97">
        <v>200</v>
      </c>
      <c r="L318" s="97">
        <v>200</v>
      </c>
      <c r="M318" s="97">
        <v>208</v>
      </c>
      <c r="N318" s="97">
        <v>220</v>
      </c>
      <c r="O318" s="97">
        <v>230</v>
      </c>
      <c r="P318" s="97">
        <v>250</v>
      </c>
      <c r="Q318" s="97">
        <v>265</v>
      </c>
      <c r="R318" s="97">
        <v>270</v>
      </c>
      <c r="S318" s="97">
        <v>275</v>
      </c>
      <c r="T318" s="97">
        <v>275</v>
      </c>
      <c r="U318" s="97">
        <v>288</v>
      </c>
      <c r="V318" s="98">
        <v>320</v>
      </c>
      <c r="W318" s="7">
        <v>310</v>
      </c>
      <c r="X318" s="98">
        <v>320</v>
      </c>
      <c r="Y318" s="98">
        <v>330</v>
      </c>
      <c r="Z318" s="100">
        <v>340</v>
      </c>
      <c r="AA318" s="7">
        <v>340</v>
      </c>
      <c r="AB318" s="101">
        <v>350</v>
      </c>
      <c r="AC318" s="7">
        <v>360</v>
      </c>
      <c r="AD318" s="7"/>
      <c r="AE318" s="7"/>
      <c r="AF318" s="7"/>
      <c r="AG318" s="7"/>
      <c r="AH318" s="7"/>
      <c r="AI318" s="7"/>
      <c r="AJ318" s="7"/>
      <c r="AK318" s="7"/>
      <c r="AL318" s="7"/>
      <c r="AM318" s="7"/>
      <c r="AN318" s="7"/>
      <c r="AO318" s="7"/>
      <c r="AP318" s="7"/>
      <c r="AQ318" s="7"/>
      <c r="AR318" s="7"/>
      <c r="AS318" s="7"/>
      <c r="AT318" s="7"/>
      <c r="AU318" s="7"/>
      <c r="AV318" s="7"/>
      <c r="AW318" s="7"/>
      <c r="AX318" s="7"/>
      <c r="AY318" s="7"/>
      <c r="AZ318" s="7"/>
    </row>
    <row r="319" spans="1:52" x14ac:dyDescent="0.45">
      <c r="A319" s="41">
        <v>220</v>
      </c>
      <c r="C319" s="40">
        <f t="shared" si="13"/>
        <v>500</v>
      </c>
      <c r="D319" s="18">
        <f t="shared" si="14"/>
        <v>16</v>
      </c>
      <c r="E319" s="7" t="s">
        <v>18</v>
      </c>
      <c r="F319" s="97">
        <v>215</v>
      </c>
      <c r="G319" s="97">
        <v>230</v>
      </c>
      <c r="H319" s="97">
        <v>240</v>
      </c>
      <c r="I319" s="97">
        <v>250</v>
      </c>
      <c r="J319" s="97">
        <v>260</v>
      </c>
      <c r="K319" s="97">
        <v>260</v>
      </c>
      <c r="L319" s="97">
        <v>270</v>
      </c>
      <c r="M319" s="97">
        <v>280</v>
      </c>
      <c r="N319" s="97">
        <v>330</v>
      </c>
      <c r="O319" s="97">
        <v>355</v>
      </c>
      <c r="P319" s="97">
        <v>380</v>
      </c>
      <c r="Q319" s="97">
        <v>390</v>
      </c>
      <c r="R319" s="97">
        <v>400</v>
      </c>
      <c r="S319" s="97">
        <v>420</v>
      </c>
      <c r="T319" s="97">
        <v>420</v>
      </c>
      <c r="U319" s="97">
        <v>430</v>
      </c>
      <c r="V319" s="98">
        <v>449</v>
      </c>
      <c r="W319" s="7">
        <v>460</v>
      </c>
      <c r="X319" s="98">
        <v>480</v>
      </c>
      <c r="Y319" s="98">
        <v>500</v>
      </c>
      <c r="Z319" s="100">
        <v>520</v>
      </c>
      <c r="AA319" s="7">
        <v>499</v>
      </c>
      <c r="AB319" s="101">
        <v>455</v>
      </c>
      <c r="AC319" s="7">
        <v>500</v>
      </c>
      <c r="AD319" s="7"/>
      <c r="AE319" s="7"/>
      <c r="AF319" s="7"/>
      <c r="AG319" s="7"/>
      <c r="AH319" s="7"/>
      <c r="AI319" s="7"/>
      <c r="AJ319" s="7"/>
      <c r="AK319" s="7"/>
      <c r="AL319" s="7"/>
      <c r="AM319" s="7"/>
      <c r="AN319" s="7"/>
      <c r="AO319" s="7"/>
      <c r="AP319" s="7"/>
      <c r="AQ319" s="7"/>
      <c r="AR319" s="7"/>
      <c r="AS319" s="7"/>
      <c r="AT319" s="7"/>
      <c r="AU319" s="7"/>
      <c r="AV319" s="7"/>
      <c r="AW319" s="7"/>
      <c r="AX319" s="7"/>
      <c r="AY319" s="7"/>
      <c r="AZ319" s="7"/>
    </row>
    <row r="320" spans="1:52" x14ac:dyDescent="0.45">
      <c r="A320" s="41">
        <v>221</v>
      </c>
      <c r="C320" s="40">
        <f t="shared" si="13"/>
        <v>520</v>
      </c>
      <c r="D320" s="18">
        <f t="shared" si="14"/>
        <v>12</v>
      </c>
      <c r="E320" s="7" t="s">
        <v>8</v>
      </c>
      <c r="F320" s="97">
        <v>220</v>
      </c>
      <c r="G320" s="97">
        <v>230</v>
      </c>
      <c r="H320" s="97">
        <v>253</v>
      </c>
      <c r="I320" s="97">
        <v>240</v>
      </c>
      <c r="J320" s="97">
        <v>260</v>
      </c>
      <c r="K320" s="97">
        <v>250</v>
      </c>
      <c r="L320" s="97">
        <v>270</v>
      </c>
      <c r="M320" s="97">
        <v>275</v>
      </c>
      <c r="N320" s="97">
        <v>310</v>
      </c>
      <c r="O320" s="97">
        <v>350</v>
      </c>
      <c r="P320" s="97">
        <v>360</v>
      </c>
      <c r="Q320" s="97">
        <v>361</v>
      </c>
      <c r="R320" s="97">
        <v>365</v>
      </c>
      <c r="S320" s="97">
        <v>420</v>
      </c>
      <c r="T320" s="97">
        <v>410</v>
      </c>
      <c r="U320" s="97">
        <v>438</v>
      </c>
      <c r="V320" s="98">
        <v>430</v>
      </c>
      <c r="W320" s="7">
        <v>450</v>
      </c>
      <c r="X320" s="98">
        <v>450</v>
      </c>
      <c r="Y320" s="98">
        <v>485</v>
      </c>
      <c r="Z320" s="100">
        <v>510</v>
      </c>
      <c r="AA320" s="7">
        <v>483</v>
      </c>
      <c r="AB320" s="101">
        <v>500</v>
      </c>
      <c r="AC320" s="7">
        <v>520</v>
      </c>
      <c r="AD320" s="7"/>
      <c r="AE320" s="7"/>
      <c r="AF320" s="7"/>
      <c r="AG320" s="7"/>
      <c r="AH320" s="7"/>
      <c r="AI320" s="7"/>
      <c r="AJ320" s="7"/>
      <c r="AK320" s="7"/>
      <c r="AL320" s="7"/>
      <c r="AM320" s="7"/>
      <c r="AN320" s="7"/>
      <c r="AO320" s="7"/>
      <c r="AP320" s="7"/>
      <c r="AQ320" s="7"/>
      <c r="AR320" s="7"/>
      <c r="AS320" s="7"/>
      <c r="AT320" s="7"/>
      <c r="AU320" s="7"/>
      <c r="AV320" s="7"/>
      <c r="AW320" s="7"/>
      <c r="AX320" s="7"/>
      <c r="AY320" s="7"/>
      <c r="AZ320" s="7"/>
    </row>
    <row r="321" spans="1:52" x14ac:dyDescent="0.45">
      <c r="A321" s="41">
        <v>222</v>
      </c>
      <c r="C321" s="40">
        <f t="shared" si="13"/>
        <v>490</v>
      </c>
      <c r="D321" s="18">
        <f t="shared" si="14"/>
        <v>17</v>
      </c>
      <c r="E321" s="7" t="s">
        <v>9</v>
      </c>
      <c r="F321" s="97">
        <v>195</v>
      </c>
      <c r="G321" s="97">
        <v>221</v>
      </c>
      <c r="H321" s="97">
        <v>240</v>
      </c>
      <c r="I321" s="97">
        <v>260</v>
      </c>
      <c r="J321" s="97">
        <v>240</v>
      </c>
      <c r="K321" s="97">
        <v>250</v>
      </c>
      <c r="L321" s="97">
        <v>250</v>
      </c>
      <c r="M321" s="97">
        <v>270</v>
      </c>
      <c r="N321" s="97">
        <v>300</v>
      </c>
      <c r="O321" s="97">
        <v>338</v>
      </c>
      <c r="P321" s="97">
        <v>380</v>
      </c>
      <c r="Q321" s="97">
        <v>370</v>
      </c>
      <c r="R321" s="97">
        <v>380</v>
      </c>
      <c r="S321" s="97">
        <v>395</v>
      </c>
      <c r="T321" s="97">
        <v>395</v>
      </c>
      <c r="U321" s="97">
        <v>420</v>
      </c>
      <c r="V321" s="98">
        <v>400</v>
      </c>
      <c r="W321" s="7">
        <v>420</v>
      </c>
      <c r="X321" s="98">
        <v>450</v>
      </c>
      <c r="Y321" s="98">
        <v>450</v>
      </c>
      <c r="Z321" s="100">
        <v>485</v>
      </c>
      <c r="AA321" s="7">
        <v>480</v>
      </c>
      <c r="AB321" s="101">
        <v>460</v>
      </c>
      <c r="AC321" s="7">
        <v>490</v>
      </c>
      <c r="AD321" s="7"/>
      <c r="AE321" s="7"/>
      <c r="AF321" s="7"/>
      <c r="AG321" s="7"/>
      <c r="AH321" s="7"/>
      <c r="AI321" s="7"/>
      <c r="AJ321" s="7"/>
      <c r="AK321" s="7"/>
      <c r="AL321" s="7"/>
      <c r="AM321" s="7"/>
      <c r="AN321" s="7"/>
      <c r="AO321" s="7"/>
      <c r="AP321" s="7"/>
      <c r="AQ321" s="7"/>
      <c r="AR321" s="7"/>
      <c r="AS321" s="7"/>
      <c r="AT321" s="7"/>
      <c r="AU321" s="7"/>
      <c r="AV321" s="7"/>
      <c r="AW321" s="7"/>
      <c r="AX321" s="7"/>
      <c r="AY321" s="7"/>
      <c r="AZ321" s="7"/>
    </row>
    <row r="322" spans="1:52" x14ac:dyDescent="0.45">
      <c r="A322" s="41">
        <v>223</v>
      </c>
      <c r="C322" s="40">
        <f t="shared" si="13"/>
        <v>531</v>
      </c>
      <c r="D322" s="18">
        <f t="shared" si="14"/>
        <v>11</v>
      </c>
      <c r="E322" s="7" t="s">
        <v>55</v>
      </c>
      <c r="F322" s="97">
        <v>140</v>
      </c>
      <c r="G322" s="97">
        <v>150</v>
      </c>
      <c r="H322" s="97">
        <v>165</v>
      </c>
      <c r="I322" s="97">
        <v>185</v>
      </c>
      <c r="J322" s="97">
        <v>190</v>
      </c>
      <c r="K322" s="97">
        <v>200</v>
      </c>
      <c r="L322" s="97">
        <v>210</v>
      </c>
      <c r="M322" s="97">
        <v>215</v>
      </c>
      <c r="N322" s="97">
        <v>238</v>
      </c>
      <c r="O322" s="97">
        <v>290</v>
      </c>
      <c r="P322" s="97">
        <v>300</v>
      </c>
      <c r="Q322" s="97">
        <v>335</v>
      </c>
      <c r="R322" s="97">
        <v>350</v>
      </c>
      <c r="S322" s="97">
        <v>360</v>
      </c>
      <c r="T322" s="97">
        <v>350</v>
      </c>
      <c r="U322" s="97">
        <v>350</v>
      </c>
      <c r="V322" s="98">
        <v>363</v>
      </c>
      <c r="W322" s="7">
        <v>375</v>
      </c>
      <c r="X322" s="98">
        <v>390</v>
      </c>
      <c r="Y322" s="98">
        <v>405</v>
      </c>
      <c r="Z322" s="100">
        <v>400</v>
      </c>
      <c r="AA322" s="7">
        <v>420</v>
      </c>
      <c r="AB322" s="101">
        <v>480</v>
      </c>
      <c r="AC322" s="7">
        <v>531</v>
      </c>
      <c r="AD322" s="7"/>
      <c r="AE322" s="7"/>
      <c r="AF322" s="7"/>
      <c r="AG322" s="7"/>
      <c r="AH322" s="7"/>
      <c r="AI322" s="7"/>
      <c r="AJ322" s="7"/>
      <c r="AK322" s="7"/>
      <c r="AL322" s="7"/>
      <c r="AM322" s="7"/>
      <c r="AN322" s="7"/>
      <c r="AO322" s="7"/>
      <c r="AP322" s="7"/>
      <c r="AQ322" s="7"/>
      <c r="AR322" s="7"/>
      <c r="AS322" s="7"/>
      <c r="AT322" s="7"/>
      <c r="AU322" s="7"/>
      <c r="AV322" s="7"/>
      <c r="AW322" s="7"/>
      <c r="AX322" s="7"/>
      <c r="AY322" s="7"/>
      <c r="AZ322" s="7"/>
    </row>
    <row r="323" spans="1:52" x14ac:dyDescent="0.45">
      <c r="A323" s="41">
        <v>224</v>
      </c>
      <c r="C323" s="40">
        <f t="shared" si="13"/>
        <v>560</v>
      </c>
      <c r="D323" s="18">
        <f t="shared" si="14"/>
        <v>8</v>
      </c>
      <c r="E323" s="7" t="s">
        <v>10</v>
      </c>
      <c r="F323" s="97">
        <v>200</v>
      </c>
      <c r="G323" s="97">
        <v>225</v>
      </c>
      <c r="H323" s="97">
        <v>220</v>
      </c>
      <c r="I323" s="97">
        <v>240</v>
      </c>
      <c r="J323" s="97">
        <v>240</v>
      </c>
      <c r="K323" s="97">
        <v>245</v>
      </c>
      <c r="L323" s="97">
        <v>280</v>
      </c>
      <c r="M323" s="97">
        <v>250</v>
      </c>
      <c r="N323" s="97">
        <v>310</v>
      </c>
      <c r="O323" s="97">
        <v>340</v>
      </c>
      <c r="P323" s="97">
        <v>355</v>
      </c>
      <c r="Q323" s="97">
        <v>360</v>
      </c>
      <c r="R323" s="97">
        <v>390</v>
      </c>
      <c r="S323" s="97">
        <v>390</v>
      </c>
      <c r="T323" s="97">
        <v>375</v>
      </c>
      <c r="U323" s="97">
        <v>355</v>
      </c>
      <c r="V323" s="98">
        <v>400</v>
      </c>
      <c r="W323" s="7">
        <v>430</v>
      </c>
      <c r="X323" s="98">
        <v>450</v>
      </c>
      <c r="Y323" s="98">
        <v>463</v>
      </c>
      <c r="Z323" s="100">
        <v>450</v>
      </c>
      <c r="AA323" s="7">
        <v>430</v>
      </c>
      <c r="AB323" s="101">
        <v>440</v>
      </c>
      <c r="AC323" s="7">
        <v>560</v>
      </c>
      <c r="AD323" s="7"/>
      <c r="AE323" s="7"/>
      <c r="AF323" s="7"/>
      <c r="AG323" s="7"/>
      <c r="AH323" s="7"/>
      <c r="AI323" s="7"/>
      <c r="AJ323" s="7"/>
      <c r="AK323" s="7"/>
      <c r="AL323" s="7"/>
      <c r="AM323" s="7"/>
      <c r="AN323" s="7"/>
      <c r="AO323" s="7"/>
      <c r="AP323" s="7"/>
      <c r="AQ323" s="7"/>
      <c r="AR323" s="7"/>
      <c r="AS323" s="7"/>
      <c r="AT323" s="7"/>
      <c r="AU323" s="7"/>
      <c r="AV323" s="7"/>
      <c r="AW323" s="7"/>
      <c r="AX323" s="7"/>
      <c r="AY323" s="7"/>
      <c r="AZ323" s="7"/>
    </row>
    <row r="324" spans="1:52" x14ac:dyDescent="0.45">
      <c r="A324" s="41">
        <v>225</v>
      </c>
      <c r="C324" s="40">
        <f t="shared" si="13"/>
        <v>750</v>
      </c>
      <c r="D324" s="18">
        <f t="shared" si="14"/>
        <v>3</v>
      </c>
      <c r="E324" s="7" t="s">
        <v>29</v>
      </c>
      <c r="F324" s="97">
        <v>380</v>
      </c>
      <c r="G324" s="97">
        <v>368</v>
      </c>
      <c r="H324" s="97">
        <v>420</v>
      </c>
      <c r="I324" s="97">
        <v>470</v>
      </c>
      <c r="J324" s="97">
        <v>420</v>
      </c>
      <c r="K324" s="97">
        <v>430</v>
      </c>
      <c r="L324" s="97">
        <v>435</v>
      </c>
      <c r="M324" s="97">
        <v>450</v>
      </c>
      <c r="N324" s="97">
        <v>533</v>
      </c>
      <c r="O324" s="97">
        <v>580</v>
      </c>
      <c r="P324" s="97">
        <v>570</v>
      </c>
      <c r="Q324" s="97">
        <v>615</v>
      </c>
      <c r="R324" s="97">
        <v>643</v>
      </c>
      <c r="S324" s="97">
        <v>690</v>
      </c>
      <c r="T324" s="97">
        <v>630</v>
      </c>
      <c r="U324" s="97">
        <v>660</v>
      </c>
      <c r="V324" s="98">
        <v>630</v>
      </c>
      <c r="W324" s="7">
        <v>700</v>
      </c>
      <c r="X324" s="98">
        <v>720</v>
      </c>
      <c r="Y324" s="98">
        <v>710</v>
      </c>
      <c r="Z324" s="100">
        <v>785</v>
      </c>
      <c r="AA324" s="7">
        <v>680</v>
      </c>
      <c r="AB324" s="101">
        <v>680</v>
      </c>
      <c r="AC324" s="7">
        <v>750</v>
      </c>
      <c r="AD324" s="7"/>
      <c r="AE324" s="7"/>
      <c r="AF324" s="7"/>
      <c r="AG324" s="7"/>
      <c r="AH324" s="7"/>
      <c r="AI324" s="7"/>
      <c r="AJ324" s="7"/>
      <c r="AK324" s="7"/>
      <c r="AL324" s="7"/>
      <c r="AM324" s="7"/>
      <c r="AN324" s="7"/>
      <c r="AO324" s="7"/>
      <c r="AP324" s="7"/>
      <c r="AQ324" s="7"/>
      <c r="AR324" s="7"/>
      <c r="AS324" s="7"/>
      <c r="AT324" s="7"/>
      <c r="AU324" s="7"/>
      <c r="AV324" s="7"/>
      <c r="AW324" s="7"/>
      <c r="AX324" s="7"/>
      <c r="AY324" s="7"/>
      <c r="AZ324" s="7"/>
    </row>
    <row r="325" spans="1:52" x14ac:dyDescent="0.45">
      <c r="A325" s="41">
        <v>226</v>
      </c>
      <c r="C325" s="40">
        <f t="shared" si="13"/>
        <v>720</v>
      </c>
      <c r="D325" s="18">
        <f t="shared" si="14"/>
        <v>4</v>
      </c>
      <c r="E325" s="7" t="s">
        <v>30</v>
      </c>
      <c r="F325" s="97">
        <v>290</v>
      </c>
      <c r="G325" s="97">
        <v>365</v>
      </c>
      <c r="H325" s="97">
        <v>328</v>
      </c>
      <c r="I325" s="97">
        <v>335</v>
      </c>
      <c r="J325" s="97">
        <v>360</v>
      </c>
      <c r="K325" s="97">
        <v>350</v>
      </c>
      <c r="L325" s="97">
        <v>375</v>
      </c>
      <c r="M325" s="97">
        <v>398</v>
      </c>
      <c r="N325" s="97">
        <v>440</v>
      </c>
      <c r="O325" s="97">
        <v>473</v>
      </c>
      <c r="P325" s="97">
        <v>550</v>
      </c>
      <c r="Q325" s="97">
        <v>550</v>
      </c>
      <c r="R325" s="97">
        <v>555</v>
      </c>
      <c r="S325" s="97">
        <v>628</v>
      </c>
      <c r="T325" s="97">
        <v>620</v>
      </c>
      <c r="U325" s="97">
        <v>560</v>
      </c>
      <c r="V325" s="98">
        <v>585</v>
      </c>
      <c r="W325" s="7">
        <v>680</v>
      </c>
      <c r="X325" s="98">
        <v>720</v>
      </c>
      <c r="Y325" s="98">
        <v>710</v>
      </c>
      <c r="Z325" s="100">
        <v>680</v>
      </c>
      <c r="AA325" s="7">
        <v>680</v>
      </c>
      <c r="AB325" s="101">
        <v>700</v>
      </c>
      <c r="AC325" s="7">
        <v>720</v>
      </c>
      <c r="AD325" s="7"/>
      <c r="AE325" s="7"/>
      <c r="AF325" s="7"/>
      <c r="AG325" s="7"/>
      <c r="AH325" s="7"/>
      <c r="AI325" s="7"/>
      <c r="AJ325" s="7"/>
      <c r="AK325" s="7"/>
      <c r="AL325" s="7"/>
      <c r="AM325" s="7"/>
      <c r="AN325" s="7"/>
      <c r="AO325" s="7"/>
      <c r="AP325" s="7"/>
      <c r="AQ325" s="7"/>
      <c r="AR325" s="7"/>
      <c r="AS325" s="7"/>
      <c r="AT325" s="7"/>
      <c r="AU325" s="7"/>
      <c r="AV325" s="7"/>
      <c r="AW325" s="7"/>
      <c r="AX325" s="7"/>
      <c r="AY325" s="7"/>
      <c r="AZ325" s="7"/>
    </row>
    <row r="326" spans="1:52" x14ac:dyDescent="0.45">
      <c r="A326" s="41">
        <v>227</v>
      </c>
      <c r="C326" s="40">
        <f t="shared" si="13"/>
        <v>520</v>
      </c>
      <c r="D326" s="18">
        <f t="shared" si="14"/>
        <v>12</v>
      </c>
      <c r="E326" s="7" t="s">
        <v>19</v>
      </c>
      <c r="F326" s="97">
        <v>200</v>
      </c>
      <c r="G326" s="97">
        <v>235</v>
      </c>
      <c r="H326" s="97">
        <v>250</v>
      </c>
      <c r="I326" s="97">
        <v>250</v>
      </c>
      <c r="J326" s="97">
        <v>260</v>
      </c>
      <c r="K326" s="97">
        <v>265</v>
      </c>
      <c r="L326" s="97">
        <v>275</v>
      </c>
      <c r="M326" s="97">
        <v>293</v>
      </c>
      <c r="N326" s="97">
        <v>325</v>
      </c>
      <c r="O326" s="97">
        <v>355</v>
      </c>
      <c r="P326" s="97">
        <v>380</v>
      </c>
      <c r="Q326" s="97">
        <v>393</v>
      </c>
      <c r="R326" s="97">
        <v>400</v>
      </c>
      <c r="S326" s="97">
        <v>420</v>
      </c>
      <c r="T326" s="97">
        <v>430</v>
      </c>
      <c r="U326" s="97">
        <v>420</v>
      </c>
      <c r="V326" s="98">
        <v>450</v>
      </c>
      <c r="W326" s="7">
        <v>450</v>
      </c>
      <c r="X326" s="98">
        <v>480</v>
      </c>
      <c r="Y326" s="98">
        <v>520</v>
      </c>
      <c r="Z326" s="100">
        <v>500</v>
      </c>
      <c r="AA326" s="7">
        <v>505</v>
      </c>
      <c r="AB326" s="101">
        <v>488</v>
      </c>
      <c r="AC326" s="7">
        <v>520</v>
      </c>
      <c r="AD326" s="7"/>
      <c r="AE326" s="7"/>
      <c r="AF326" s="7"/>
      <c r="AG326" s="7"/>
      <c r="AH326" s="7"/>
      <c r="AI326" s="7"/>
      <c r="AJ326" s="7"/>
      <c r="AK326" s="7"/>
      <c r="AL326" s="7"/>
      <c r="AM326" s="7"/>
      <c r="AN326" s="7"/>
      <c r="AO326" s="7"/>
      <c r="AP326" s="7"/>
      <c r="AQ326" s="7"/>
      <c r="AR326" s="7"/>
      <c r="AS326" s="7"/>
      <c r="AT326" s="7"/>
      <c r="AU326" s="7"/>
      <c r="AV326" s="7"/>
      <c r="AW326" s="7"/>
      <c r="AX326" s="7"/>
      <c r="AY326" s="7"/>
      <c r="AZ326" s="7"/>
    </row>
    <row r="327" spans="1:52" x14ac:dyDescent="0.45">
      <c r="A327" s="41">
        <v>228</v>
      </c>
      <c r="C327" s="40">
        <f t="shared" si="13"/>
        <v>393</v>
      </c>
      <c r="D327" s="18">
        <f t="shared" si="14"/>
        <v>26</v>
      </c>
      <c r="E327" s="7" t="s">
        <v>11</v>
      </c>
      <c r="F327" s="97">
        <v>180</v>
      </c>
      <c r="G327" s="97">
        <v>185</v>
      </c>
      <c r="H327" s="97">
        <v>195</v>
      </c>
      <c r="I327" s="97">
        <v>200</v>
      </c>
      <c r="J327" s="97">
        <v>200</v>
      </c>
      <c r="K327" s="97">
        <v>200</v>
      </c>
      <c r="L327" s="97">
        <v>208</v>
      </c>
      <c r="M327" s="97">
        <v>220</v>
      </c>
      <c r="N327" s="97">
        <v>245</v>
      </c>
      <c r="O327" s="97">
        <v>270</v>
      </c>
      <c r="P327" s="97">
        <v>300</v>
      </c>
      <c r="Q327" s="97">
        <v>300</v>
      </c>
      <c r="R327" s="97">
        <v>305</v>
      </c>
      <c r="S327" s="97">
        <v>310</v>
      </c>
      <c r="T327" s="97">
        <v>310</v>
      </c>
      <c r="U327" s="97">
        <v>320</v>
      </c>
      <c r="V327" s="98">
        <v>320</v>
      </c>
      <c r="W327" s="7">
        <v>330</v>
      </c>
      <c r="X327" s="98">
        <v>340</v>
      </c>
      <c r="Y327" s="98">
        <v>355</v>
      </c>
      <c r="Z327" s="100">
        <v>360</v>
      </c>
      <c r="AA327" s="7">
        <v>360</v>
      </c>
      <c r="AB327" s="101">
        <v>370</v>
      </c>
      <c r="AC327" s="7">
        <v>393</v>
      </c>
      <c r="AD327" s="7"/>
      <c r="AE327" s="7"/>
      <c r="AF327" s="7"/>
      <c r="AG327" s="7"/>
      <c r="AH327" s="7"/>
      <c r="AI327" s="7"/>
      <c r="AJ327" s="7"/>
      <c r="AK327" s="7"/>
      <c r="AL327" s="7"/>
      <c r="AM327" s="7"/>
      <c r="AN327" s="7"/>
      <c r="AO327" s="7"/>
      <c r="AP327" s="7"/>
      <c r="AQ327" s="7"/>
      <c r="AR327" s="7"/>
      <c r="AS327" s="7"/>
      <c r="AT327" s="7"/>
      <c r="AU327" s="7"/>
      <c r="AV327" s="7"/>
      <c r="AW327" s="7"/>
      <c r="AX327" s="7"/>
      <c r="AY327" s="7"/>
      <c r="AZ327" s="7"/>
    </row>
    <row r="328" spans="1:52" x14ac:dyDescent="0.45">
      <c r="A328" s="41">
        <v>229</v>
      </c>
      <c r="C328" s="40">
        <f t="shared" si="13"/>
        <v>350</v>
      </c>
      <c r="D328" s="18">
        <f t="shared" si="14"/>
        <v>31</v>
      </c>
      <c r="E328" s="7" t="s">
        <v>12</v>
      </c>
      <c r="F328" s="97">
        <v>155</v>
      </c>
      <c r="G328" s="97">
        <v>165</v>
      </c>
      <c r="H328" s="97">
        <v>170</v>
      </c>
      <c r="I328" s="97">
        <v>173</v>
      </c>
      <c r="J328" s="97">
        <v>190</v>
      </c>
      <c r="K328" s="97">
        <v>185</v>
      </c>
      <c r="L328" s="97">
        <v>190</v>
      </c>
      <c r="M328" s="97">
        <v>200</v>
      </c>
      <c r="N328" s="97">
        <v>210</v>
      </c>
      <c r="O328" s="97">
        <v>230</v>
      </c>
      <c r="P328" s="97">
        <v>255</v>
      </c>
      <c r="Q328" s="97">
        <v>263</v>
      </c>
      <c r="R328" s="97">
        <v>270</v>
      </c>
      <c r="S328" s="97">
        <v>280</v>
      </c>
      <c r="T328" s="97">
        <v>280</v>
      </c>
      <c r="U328" s="97">
        <v>290</v>
      </c>
      <c r="V328" s="98">
        <v>300</v>
      </c>
      <c r="W328" s="7">
        <v>320</v>
      </c>
      <c r="X328" s="98">
        <v>330</v>
      </c>
      <c r="Y328" s="98">
        <v>340</v>
      </c>
      <c r="Z328" s="100">
        <v>340</v>
      </c>
      <c r="AA328" s="7">
        <v>340</v>
      </c>
      <c r="AB328" s="101">
        <v>340</v>
      </c>
      <c r="AC328" s="7">
        <v>350</v>
      </c>
      <c r="AD328" s="7"/>
      <c r="AE328" s="7"/>
      <c r="AF328" s="7"/>
      <c r="AG328" s="7"/>
      <c r="AH328" s="7"/>
      <c r="AI328" s="7"/>
      <c r="AJ328" s="7"/>
      <c r="AK328" s="7"/>
      <c r="AL328" s="7"/>
      <c r="AM328" s="7"/>
      <c r="AN328" s="7"/>
      <c r="AO328" s="7"/>
      <c r="AP328" s="7"/>
      <c r="AQ328" s="7"/>
      <c r="AR328" s="7"/>
      <c r="AS328" s="7"/>
      <c r="AT328" s="7"/>
      <c r="AU328" s="7"/>
      <c r="AV328" s="7"/>
      <c r="AW328" s="7"/>
      <c r="AX328" s="7"/>
      <c r="AY328" s="7"/>
      <c r="AZ328" s="7"/>
    </row>
    <row r="329" spans="1:52" x14ac:dyDescent="0.45">
      <c r="A329" s="41">
        <v>230</v>
      </c>
      <c r="C329" s="40">
        <f t="shared" si="13"/>
        <v>780</v>
      </c>
      <c r="D329" s="18">
        <f t="shared" si="14"/>
        <v>1</v>
      </c>
      <c r="E329" s="7" t="s">
        <v>13</v>
      </c>
      <c r="F329" s="97">
        <v>345</v>
      </c>
      <c r="G329" s="97">
        <v>365</v>
      </c>
      <c r="H329" s="97">
        <v>370</v>
      </c>
      <c r="I329" s="97">
        <v>360</v>
      </c>
      <c r="J329" s="97">
        <v>368</v>
      </c>
      <c r="K329" s="97">
        <v>430</v>
      </c>
      <c r="L329" s="97">
        <v>408</v>
      </c>
      <c r="M329" s="97">
        <v>485</v>
      </c>
      <c r="N329" s="97">
        <v>480</v>
      </c>
      <c r="O329" s="97">
        <v>555</v>
      </c>
      <c r="P329" s="97">
        <v>600</v>
      </c>
      <c r="Q329" s="97">
        <v>595</v>
      </c>
      <c r="R329" s="97">
        <v>648</v>
      </c>
      <c r="S329" s="97">
        <v>660</v>
      </c>
      <c r="T329" s="97">
        <v>698</v>
      </c>
      <c r="U329" s="97">
        <v>700</v>
      </c>
      <c r="V329" s="98">
        <v>750</v>
      </c>
      <c r="W329" s="7">
        <v>790</v>
      </c>
      <c r="X329" s="98">
        <v>725</v>
      </c>
      <c r="Y329" s="98">
        <v>795</v>
      </c>
      <c r="Z329" s="100">
        <v>790</v>
      </c>
      <c r="AA329" s="7">
        <v>800</v>
      </c>
      <c r="AB329" s="101">
        <v>780</v>
      </c>
      <c r="AC329" s="7">
        <v>780</v>
      </c>
      <c r="AD329" s="7"/>
      <c r="AE329" s="7"/>
      <c r="AF329" s="7"/>
      <c r="AG329" s="7"/>
      <c r="AH329" s="7"/>
      <c r="AI329" s="7"/>
      <c r="AJ329" s="7"/>
      <c r="AK329" s="7"/>
      <c r="AL329" s="7"/>
      <c r="AM329" s="7"/>
      <c r="AN329" s="7"/>
      <c r="AO329" s="7"/>
      <c r="AP329" s="7"/>
      <c r="AQ329" s="7"/>
      <c r="AR329" s="7"/>
      <c r="AS329" s="7"/>
      <c r="AT329" s="7"/>
      <c r="AU329" s="7"/>
      <c r="AV329" s="7"/>
      <c r="AW329" s="7"/>
      <c r="AX329" s="7"/>
      <c r="AY329" s="7"/>
      <c r="AZ329" s="7"/>
    </row>
    <row r="330" spans="1:52" x14ac:dyDescent="0.45">
      <c r="A330" s="41">
        <v>231</v>
      </c>
      <c r="C330" s="40">
        <f t="shared" si="13"/>
        <v>475</v>
      </c>
      <c r="D330" s="18">
        <f t="shared" si="14"/>
        <v>21</v>
      </c>
      <c r="E330" s="7" t="s">
        <v>20</v>
      </c>
      <c r="F330" s="97">
        <v>163</v>
      </c>
      <c r="G330" s="97">
        <v>185</v>
      </c>
      <c r="H330" s="97">
        <v>185</v>
      </c>
      <c r="I330" s="97">
        <v>190</v>
      </c>
      <c r="J330" s="97">
        <v>220</v>
      </c>
      <c r="K330" s="97">
        <v>218</v>
      </c>
      <c r="L330" s="97">
        <v>220</v>
      </c>
      <c r="M330" s="97">
        <v>240</v>
      </c>
      <c r="N330" s="97">
        <v>255</v>
      </c>
      <c r="O330" s="97">
        <v>290</v>
      </c>
      <c r="P330" s="97">
        <v>301</v>
      </c>
      <c r="Q330" s="97">
        <v>350</v>
      </c>
      <c r="R330" s="97">
        <v>350</v>
      </c>
      <c r="S330" s="97">
        <v>345</v>
      </c>
      <c r="T330" s="97">
        <v>365</v>
      </c>
      <c r="U330" s="97">
        <v>350</v>
      </c>
      <c r="V330" s="98">
        <v>395</v>
      </c>
      <c r="W330" s="7">
        <v>399</v>
      </c>
      <c r="X330" s="98">
        <v>390</v>
      </c>
      <c r="Y330" s="98">
        <v>400</v>
      </c>
      <c r="Z330" s="100">
        <v>425</v>
      </c>
      <c r="AA330" s="7">
        <v>400</v>
      </c>
      <c r="AB330" s="101">
        <v>460</v>
      </c>
      <c r="AC330" s="7">
        <v>475</v>
      </c>
      <c r="AD330" s="7"/>
      <c r="AE330" s="7"/>
      <c r="AF330" s="7"/>
      <c r="AG330" s="7"/>
      <c r="AH330" s="7"/>
      <c r="AI330" s="7"/>
      <c r="AJ330" s="7"/>
      <c r="AK330" s="7"/>
      <c r="AL330" s="7"/>
      <c r="AM330" s="7"/>
      <c r="AN330" s="7"/>
      <c r="AO330" s="7"/>
      <c r="AP330" s="7"/>
      <c r="AQ330" s="7"/>
      <c r="AR330" s="7"/>
      <c r="AS330" s="7"/>
      <c r="AT330" s="7"/>
      <c r="AU330" s="7"/>
      <c r="AV330" s="7"/>
      <c r="AW330" s="7"/>
      <c r="AX330" s="7"/>
      <c r="AY330" s="7"/>
      <c r="AZ330" s="7"/>
    </row>
    <row r="331" spans="1:52" x14ac:dyDescent="0.45">
      <c r="A331" s="41">
        <v>232</v>
      </c>
      <c r="C331" s="40">
        <f t="shared" si="13"/>
        <v>500</v>
      </c>
      <c r="D331" s="18">
        <f t="shared" si="14"/>
        <v>16</v>
      </c>
      <c r="E331" s="96" t="s">
        <v>60</v>
      </c>
      <c r="F331" s="102">
        <v>210</v>
      </c>
      <c r="G331" s="102">
        <v>220</v>
      </c>
      <c r="H331" s="102">
        <v>225</v>
      </c>
      <c r="I331" s="102">
        <v>240</v>
      </c>
      <c r="J331" s="102">
        <v>240</v>
      </c>
      <c r="K331" s="102">
        <v>235</v>
      </c>
      <c r="L331" s="102">
        <v>245</v>
      </c>
      <c r="M331" s="102">
        <v>260</v>
      </c>
      <c r="N331" s="102">
        <v>290</v>
      </c>
      <c r="O331" s="102">
        <v>330</v>
      </c>
      <c r="P331" s="102">
        <v>340</v>
      </c>
      <c r="Q331" s="102">
        <v>360</v>
      </c>
      <c r="R331" s="102">
        <v>370</v>
      </c>
      <c r="S331" s="102">
        <v>380</v>
      </c>
      <c r="T331" s="102">
        <v>380</v>
      </c>
      <c r="U331" s="102">
        <v>410</v>
      </c>
      <c r="V331" s="103">
        <v>420</v>
      </c>
      <c r="W331" s="7">
        <v>420</v>
      </c>
      <c r="X331" s="103">
        <v>440</v>
      </c>
      <c r="Y331" s="103">
        <v>450</v>
      </c>
      <c r="Z331" s="7">
        <v>480</v>
      </c>
      <c r="AA331" s="7">
        <v>465</v>
      </c>
      <c r="AB331" s="107">
        <v>480</v>
      </c>
      <c r="AC331" s="7">
        <v>500</v>
      </c>
      <c r="AD331" s="7"/>
      <c r="AE331" s="7"/>
      <c r="AF331" s="7"/>
      <c r="AG331" s="7"/>
      <c r="AH331" s="7"/>
      <c r="AI331" s="7"/>
      <c r="AJ331" s="7"/>
      <c r="AK331" s="7"/>
      <c r="AL331" s="7"/>
      <c r="AM331" s="7"/>
      <c r="AN331" s="7"/>
      <c r="AO331" s="7"/>
      <c r="AP331" s="7"/>
      <c r="AQ331" s="7"/>
      <c r="AR331" s="7"/>
      <c r="AS331" s="7"/>
      <c r="AT331" s="7"/>
      <c r="AU331" s="7"/>
      <c r="AV331" s="7"/>
      <c r="AW331" s="7"/>
      <c r="AX331" s="7"/>
      <c r="AY331" s="7"/>
      <c r="AZ331" s="7"/>
    </row>
    <row r="332" spans="1:52" x14ac:dyDescent="0.45">
      <c r="A332" s="41">
        <v>233</v>
      </c>
      <c r="C332" s="40">
        <f t="shared" si="13"/>
        <v>395</v>
      </c>
      <c r="D332" s="18" t="e">
        <f t="shared" si="14"/>
        <v>#N/A</v>
      </c>
      <c r="E332" s="96" t="s">
        <v>61</v>
      </c>
      <c r="F332" s="102">
        <v>150</v>
      </c>
      <c r="G332" s="102">
        <v>150</v>
      </c>
      <c r="H332" s="102">
        <v>160</v>
      </c>
      <c r="I332" s="102">
        <v>170</v>
      </c>
      <c r="J332" s="102">
        <v>175</v>
      </c>
      <c r="K332" s="102">
        <v>190</v>
      </c>
      <c r="L332" s="102">
        <v>200</v>
      </c>
      <c r="M332" s="102">
        <v>220</v>
      </c>
      <c r="N332" s="102">
        <v>225</v>
      </c>
      <c r="O332" s="102">
        <v>235</v>
      </c>
      <c r="P332" s="102">
        <v>240</v>
      </c>
      <c r="Q332" s="102">
        <v>260</v>
      </c>
      <c r="R332" s="102">
        <v>275</v>
      </c>
      <c r="S332" s="102">
        <v>285</v>
      </c>
      <c r="T332" s="102">
        <v>290</v>
      </c>
      <c r="U332" s="102">
        <v>295</v>
      </c>
      <c r="V332" s="103">
        <v>300</v>
      </c>
      <c r="W332" s="7">
        <v>300</v>
      </c>
      <c r="X332" s="98">
        <v>310</v>
      </c>
      <c r="Y332" s="103">
        <v>320</v>
      </c>
      <c r="Z332" s="7">
        <v>330</v>
      </c>
      <c r="AA332" s="7">
        <v>340</v>
      </c>
      <c r="AB332" s="107">
        <v>375</v>
      </c>
      <c r="AC332" s="7">
        <v>395</v>
      </c>
      <c r="AD332" s="7"/>
      <c r="AE332" s="7"/>
      <c r="AF332" s="7"/>
      <c r="AG332" s="7"/>
      <c r="AH332" s="7"/>
      <c r="AI332" s="7"/>
      <c r="AJ332" s="7"/>
      <c r="AK332" s="7"/>
      <c r="AL332" s="7"/>
      <c r="AM332" s="7"/>
      <c r="AN332" s="7"/>
      <c r="AO332" s="7"/>
      <c r="AP332" s="7"/>
      <c r="AQ332" s="7"/>
      <c r="AR332" s="7"/>
      <c r="AS332" s="7"/>
      <c r="AT332" s="7"/>
      <c r="AU332" s="7"/>
      <c r="AV332" s="7"/>
      <c r="AW332" s="7"/>
      <c r="AX332" s="7"/>
      <c r="AY332" s="7"/>
      <c r="AZ332" s="7"/>
    </row>
    <row r="333" spans="1:52" x14ac:dyDescent="0.45">
      <c r="A333" s="41">
        <v>234</v>
      </c>
      <c r="D333" s="18"/>
      <c r="E333" s="96" t="s">
        <v>62</v>
      </c>
      <c r="F333" s="102">
        <v>200</v>
      </c>
      <c r="G333" s="102">
        <v>210</v>
      </c>
      <c r="H333" s="102">
        <v>220</v>
      </c>
      <c r="I333" s="102">
        <v>230</v>
      </c>
      <c r="J333" s="102">
        <v>235</v>
      </c>
      <c r="K333" s="102">
        <v>230</v>
      </c>
      <c r="L333" s="102">
        <v>240</v>
      </c>
      <c r="M333" s="102">
        <v>250</v>
      </c>
      <c r="N333" s="102">
        <v>280</v>
      </c>
      <c r="O333" s="102">
        <v>310</v>
      </c>
      <c r="P333" s="102">
        <v>320</v>
      </c>
      <c r="Q333" s="102">
        <v>350</v>
      </c>
      <c r="R333" s="102">
        <v>355</v>
      </c>
      <c r="S333" s="102">
        <v>360</v>
      </c>
      <c r="T333" s="102">
        <v>360</v>
      </c>
      <c r="U333" s="102">
        <v>390</v>
      </c>
      <c r="V333" s="103">
        <v>400</v>
      </c>
      <c r="W333" s="7">
        <f>W332+(W331-W332)*100/120</f>
        <v>400</v>
      </c>
      <c r="X333" s="98">
        <v>420</v>
      </c>
      <c r="Y333" s="103">
        <v>430</v>
      </c>
      <c r="Z333" s="7">
        <f>Z332+(Z331-Z332)*100/120</f>
        <v>455</v>
      </c>
      <c r="AA333" s="7">
        <v>450</v>
      </c>
      <c r="AB333" s="101">
        <v>460</v>
      </c>
      <c r="AC333" s="7">
        <v>490</v>
      </c>
      <c r="AD333" s="7"/>
      <c r="AE333" s="7"/>
      <c r="AF333" s="7"/>
      <c r="AG333" s="7"/>
      <c r="AH333" s="7"/>
      <c r="AI333" s="7"/>
      <c r="AJ333" s="7"/>
      <c r="AK333" s="7"/>
      <c r="AL333" s="7"/>
      <c r="AM333" s="7"/>
      <c r="AN333" s="7"/>
      <c r="AO333" s="7"/>
      <c r="AP333" s="7"/>
      <c r="AQ333" s="7"/>
      <c r="AR333" s="7"/>
      <c r="AS333" s="7"/>
      <c r="AT333" s="7"/>
      <c r="AU333" s="7"/>
      <c r="AV333" s="7"/>
      <c r="AW333" s="7"/>
      <c r="AX333" s="7"/>
      <c r="AY333" s="7"/>
      <c r="AZ333" s="7"/>
    </row>
    <row r="334" spans="1:52" x14ac:dyDescent="0.45">
      <c r="A334" s="41">
        <v>235</v>
      </c>
      <c r="D334" s="18"/>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row>
    <row r="335" spans="1:52" x14ac:dyDescent="0.45">
      <c r="A335" s="41">
        <v>236</v>
      </c>
      <c r="D335" s="18"/>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row>
    <row r="336" spans="1:52" x14ac:dyDescent="0.45">
      <c r="A336" s="41">
        <v>237</v>
      </c>
      <c r="D336" s="18"/>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row>
    <row r="337" spans="1:52" x14ac:dyDescent="0.45">
      <c r="A337" s="41">
        <v>238</v>
      </c>
      <c r="D337" s="18"/>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row>
    <row r="338" spans="1:52" x14ac:dyDescent="0.45">
      <c r="A338" s="41">
        <v>239</v>
      </c>
      <c r="D338" s="18"/>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row>
    <row r="339" spans="1:52" x14ac:dyDescent="0.45">
      <c r="A339" s="41">
        <v>240</v>
      </c>
      <c r="D339" s="18"/>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row>
    <row r="340" spans="1:52" x14ac:dyDescent="0.45">
      <c r="A340" s="41">
        <v>241</v>
      </c>
      <c r="D340" s="18"/>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row>
    <row r="341" spans="1:52" x14ac:dyDescent="0.45">
      <c r="A341" s="41">
        <v>242</v>
      </c>
      <c r="D341" s="18"/>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row>
    <row r="342" spans="1:52" x14ac:dyDescent="0.45">
      <c r="A342" s="41">
        <v>243</v>
      </c>
      <c r="D342" s="18"/>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row>
    <row r="343" spans="1:52" x14ac:dyDescent="0.45">
      <c r="A343" s="41">
        <v>244</v>
      </c>
      <c r="D343" s="18"/>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row>
    <row r="344" spans="1:52" x14ac:dyDescent="0.45">
      <c r="A344" s="41">
        <v>245</v>
      </c>
      <c r="D344" s="18"/>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row>
    <row r="345" spans="1:52" x14ac:dyDescent="0.45">
      <c r="A345" s="41">
        <v>246</v>
      </c>
      <c r="D345" s="18"/>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row>
    <row r="346" spans="1:52" x14ac:dyDescent="0.45">
      <c r="A346" s="41">
        <v>247</v>
      </c>
      <c r="D346" s="18"/>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row>
    <row r="347" spans="1:52" x14ac:dyDescent="0.45">
      <c r="A347" s="41">
        <v>248</v>
      </c>
      <c r="D347" s="18"/>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row>
    <row r="348" spans="1:52" x14ac:dyDescent="0.45">
      <c r="A348" s="41">
        <v>249</v>
      </c>
      <c r="D348" s="18"/>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row>
    <row r="349" spans="1:52" x14ac:dyDescent="0.45">
      <c r="A349" s="41">
        <v>250</v>
      </c>
      <c r="D349" s="18"/>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row>
    <row r="350" spans="1:52" x14ac:dyDescent="0.45">
      <c r="A350" s="41">
        <v>251</v>
      </c>
      <c r="D350" s="18"/>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row>
    <row r="351" spans="1:52" x14ac:dyDescent="0.45">
      <c r="A351" s="41">
        <v>252</v>
      </c>
      <c r="D351" s="18"/>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row>
    <row r="352" spans="1:52" x14ac:dyDescent="0.45">
      <c r="A352" s="41">
        <v>253</v>
      </c>
      <c r="D352" s="18"/>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row>
    <row r="353" spans="1:52" x14ac:dyDescent="0.45">
      <c r="A353" s="41">
        <v>254</v>
      </c>
      <c r="D353" s="18"/>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row>
    <row r="354" spans="1:52" x14ac:dyDescent="0.45">
      <c r="A354" s="41">
        <v>255</v>
      </c>
      <c r="D354" s="18"/>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row>
    <row r="355" spans="1:52" x14ac:dyDescent="0.45">
      <c r="A355" s="41">
        <v>256</v>
      </c>
      <c r="D355" s="18"/>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row>
    <row r="356" spans="1:52" x14ac:dyDescent="0.45">
      <c r="A356" s="41">
        <v>257</v>
      </c>
      <c r="D356" s="18"/>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row>
    <row r="357" spans="1:52" x14ac:dyDescent="0.45">
      <c r="A357" s="41">
        <v>258</v>
      </c>
      <c r="D357" s="18"/>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row>
    <row r="358" spans="1:52" x14ac:dyDescent="0.45">
      <c r="A358" s="41">
        <v>259</v>
      </c>
      <c r="D358" s="18"/>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row>
    <row r="359" spans="1:52" x14ac:dyDescent="0.45">
      <c r="A359" s="41">
        <v>260</v>
      </c>
      <c r="D359" s="18"/>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row>
    <row r="360" spans="1:52" x14ac:dyDescent="0.45">
      <c r="A360" s="41">
        <v>261</v>
      </c>
      <c r="D360" s="18"/>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row>
    <row r="361" spans="1:52" x14ac:dyDescent="0.45">
      <c r="A361" s="41">
        <v>262</v>
      </c>
      <c r="D361" s="18"/>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row>
    <row r="362" spans="1:52" x14ac:dyDescent="0.45">
      <c r="A362" s="41">
        <v>263</v>
      </c>
      <c r="D362" s="18"/>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row>
    <row r="363" spans="1:52" x14ac:dyDescent="0.45">
      <c r="A363" s="41">
        <v>264</v>
      </c>
      <c r="D363" s="18"/>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row>
    <row r="364" spans="1:52" x14ac:dyDescent="0.45">
      <c r="A364" s="41">
        <v>265</v>
      </c>
      <c r="D364" s="18"/>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row>
    <row r="365" spans="1:52" x14ac:dyDescent="0.45">
      <c r="A365" s="41">
        <v>266</v>
      </c>
      <c r="D365" s="18"/>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row>
    <row r="366" spans="1:52" x14ac:dyDescent="0.45">
      <c r="A366" s="41">
        <v>267</v>
      </c>
      <c r="D366" s="18"/>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row>
    <row r="367" spans="1:52" x14ac:dyDescent="0.45">
      <c r="A367" s="41">
        <v>268</v>
      </c>
      <c r="D367" s="18"/>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row>
    <row r="368" spans="1:52" x14ac:dyDescent="0.45">
      <c r="A368" s="41">
        <v>269</v>
      </c>
      <c r="D368" s="18"/>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row>
    <row r="369" spans="1:52" x14ac:dyDescent="0.45">
      <c r="A369" s="41">
        <v>270</v>
      </c>
      <c r="D369" s="18"/>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row>
    <row r="370" spans="1:52" x14ac:dyDescent="0.45">
      <c r="A370" s="41">
        <v>271</v>
      </c>
      <c r="D370" s="18"/>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row>
    <row r="371" spans="1:52" x14ac:dyDescent="0.45">
      <c r="A371" s="41">
        <v>272</v>
      </c>
      <c r="D371" s="18"/>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row>
    <row r="372" spans="1:52" x14ac:dyDescent="0.45">
      <c r="A372" s="41">
        <v>273</v>
      </c>
      <c r="D372" s="18"/>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row>
    <row r="373" spans="1:52" x14ac:dyDescent="0.45">
      <c r="A373" s="41">
        <v>274</v>
      </c>
      <c r="D373" s="18"/>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row>
    <row r="374" spans="1:52" x14ac:dyDescent="0.45">
      <c r="A374" s="41">
        <v>275</v>
      </c>
      <c r="D374" s="18"/>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row>
    <row r="375" spans="1:52" x14ac:dyDescent="0.45">
      <c r="A375" s="41">
        <v>276</v>
      </c>
      <c r="D375" s="18"/>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row>
    <row r="376" spans="1:52" x14ac:dyDescent="0.45">
      <c r="A376" s="41">
        <v>277</v>
      </c>
      <c r="D376" s="18"/>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row>
    <row r="377" spans="1:52" x14ac:dyDescent="0.45">
      <c r="A377" s="41">
        <v>278</v>
      </c>
      <c r="D377" s="18"/>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row>
    <row r="378" spans="1:52" x14ac:dyDescent="0.45">
      <c r="A378" s="41">
        <v>279</v>
      </c>
      <c r="D378" s="18"/>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row>
    <row r="379" spans="1:52" x14ac:dyDescent="0.45">
      <c r="A379" s="41">
        <v>280</v>
      </c>
      <c r="D379" s="18"/>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row>
    <row r="380" spans="1:52" x14ac:dyDescent="0.45">
      <c r="A380" s="41">
        <v>281</v>
      </c>
      <c r="D380" s="18"/>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row>
    <row r="381" spans="1:52" x14ac:dyDescent="0.45">
      <c r="A381" s="41">
        <v>282</v>
      </c>
      <c r="D381" s="18"/>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row>
    <row r="382" spans="1:52" x14ac:dyDescent="0.45">
      <c r="A382" s="41">
        <v>283</v>
      </c>
      <c r="D382" s="18"/>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row>
    <row r="383" spans="1:52" x14ac:dyDescent="0.45">
      <c r="A383" s="41">
        <v>284</v>
      </c>
      <c r="D383" s="18"/>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row>
    <row r="384" spans="1:52" x14ac:dyDescent="0.45">
      <c r="A384" s="41">
        <v>285</v>
      </c>
      <c r="D384" s="18"/>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row>
    <row r="385" spans="1:52" x14ac:dyDescent="0.45">
      <c r="A385" s="41">
        <v>286</v>
      </c>
      <c r="D385" s="18"/>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row>
    <row r="386" spans="1:52" x14ac:dyDescent="0.45">
      <c r="A386" s="41">
        <v>287</v>
      </c>
      <c r="D386" s="18"/>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row>
    <row r="387" spans="1:52" x14ac:dyDescent="0.45">
      <c r="A387" s="41">
        <v>288</v>
      </c>
      <c r="D387" s="18"/>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row>
    <row r="388" spans="1:52" x14ac:dyDescent="0.45">
      <c r="A388" s="41">
        <v>289</v>
      </c>
      <c r="D388" s="18"/>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row>
    <row r="389" spans="1:52" x14ac:dyDescent="0.45">
      <c r="A389" s="41">
        <v>290</v>
      </c>
      <c r="D389" s="18"/>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row>
    <row r="390" spans="1:52" x14ac:dyDescent="0.45">
      <c r="A390" s="41">
        <v>291</v>
      </c>
      <c r="D390" s="18"/>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row>
    <row r="391" spans="1:52" x14ac:dyDescent="0.45">
      <c r="A391" s="41">
        <v>292</v>
      </c>
      <c r="D391" s="18"/>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row>
    <row r="392" spans="1:52" x14ac:dyDescent="0.45">
      <c r="A392" s="41">
        <v>293</v>
      </c>
      <c r="D392" s="18"/>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row>
    <row r="393" spans="1:52" x14ac:dyDescent="0.45">
      <c r="A393" s="41">
        <v>294</v>
      </c>
      <c r="D393" s="18"/>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row>
    <row r="394" spans="1:52" x14ac:dyDescent="0.45">
      <c r="A394" s="41">
        <v>295</v>
      </c>
      <c r="D394" s="18"/>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row>
    <row r="395" spans="1:52" x14ac:dyDescent="0.45">
      <c r="A395" s="41">
        <v>296</v>
      </c>
      <c r="D395" s="18"/>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row>
    <row r="396" spans="1:52" x14ac:dyDescent="0.45">
      <c r="A396" s="41">
        <v>297</v>
      </c>
      <c r="D396" s="18"/>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row>
    <row r="397" spans="1:52" x14ac:dyDescent="0.45">
      <c r="A397" s="41">
        <v>298</v>
      </c>
      <c r="D397" s="18"/>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row>
    <row r="398" spans="1:52" x14ac:dyDescent="0.45">
      <c r="A398" s="41">
        <v>299</v>
      </c>
      <c r="D398" s="18"/>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row>
    <row r="399" spans="1:52" x14ac:dyDescent="0.45">
      <c r="A399" s="41">
        <v>300</v>
      </c>
      <c r="C399" s="40" t="s">
        <v>58</v>
      </c>
      <c r="D399" s="18" t="s">
        <v>59</v>
      </c>
      <c r="E399" s="93" t="s">
        <v>34</v>
      </c>
      <c r="F399" s="92" t="s">
        <v>47</v>
      </c>
      <c r="G399" s="92" t="s">
        <v>36</v>
      </c>
      <c r="H399" s="92" t="s">
        <v>37</v>
      </c>
      <c r="I399" s="92" t="s">
        <v>38</v>
      </c>
      <c r="J399" s="92" t="s">
        <v>39</v>
      </c>
      <c r="K399" s="92" t="s">
        <v>40</v>
      </c>
      <c r="L399" s="92" t="s">
        <v>41</v>
      </c>
      <c r="M399" s="92" t="s">
        <v>42</v>
      </c>
      <c r="N399" s="92" t="s">
        <v>43</v>
      </c>
      <c r="O399" s="92" t="s">
        <v>44</v>
      </c>
      <c r="P399" s="92" t="s">
        <v>45</v>
      </c>
      <c r="Q399" s="92" t="s">
        <v>35</v>
      </c>
      <c r="R399" s="92" t="s">
        <v>46</v>
      </c>
      <c r="S399" s="92" t="s">
        <v>52</v>
      </c>
      <c r="T399" s="92" t="s">
        <v>53</v>
      </c>
      <c r="U399" s="94">
        <v>41791</v>
      </c>
      <c r="V399" s="95">
        <v>42064</v>
      </c>
      <c r="W399" s="106">
        <v>42522</v>
      </c>
      <c r="X399" s="106">
        <v>42887</v>
      </c>
      <c r="Y399" s="106">
        <v>43252</v>
      </c>
      <c r="Z399" s="106">
        <v>43617</v>
      </c>
      <c r="AA399" s="106">
        <v>43983</v>
      </c>
      <c r="AB399" s="106">
        <v>44348</v>
      </c>
      <c r="AC399" s="106">
        <v>44713</v>
      </c>
      <c r="AD399" s="7"/>
      <c r="AE399" s="7"/>
      <c r="AF399" s="7"/>
      <c r="AG399" s="7"/>
      <c r="AH399" s="7"/>
      <c r="AI399" s="7"/>
      <c r="AJ399" s="7"/>
      <c r="AK399" s="7"/>
      <c r="AL399" s="7"/>
      <c r="AM399" s="7"/>
      <c r="AN399" s="7"/>
      <c r="AO399" s="7"/>
      <c r="AP399" s="7"/>
      <c r="AQ399" s="7"/>
      <c r="AR399" s="7"/>
      <c r="AS399" s="7"/>
      <c r="AT399" s="7"/>
      <c r="AU399" s="7"/>
      <c r="AV399" s="7"/>
      <c r="AW399" s="7"/>
      <c r="AX399" s="7"/>
      <c r="AY399" s="7"/>
      <c r="AZ399" s="7"/>
    </row>
    <row r="400" spans="1:52" x14ac:dyDescent="0.45">
      <c r="A400" s="41">
        <v>301</v>
      </c>
      <c r="C400" s="40">
        <f>VLOOKUP(A400,$A$400:$AS$433,3+$E$98)</f>
        <v>420</v>
      </c>
      <c r="D400" s="18">
        <f>RANK(C400,C$400:C$430)</f>
        <v>16</v>
      </c>
      <c r="E400" s="7" t="s">
        <v>1</v>
      </c>
      <c r="F400" s="97">
        <v>180</v>
      </c>
      <c r="G400" s="97">
        <v>180</v>
      </c>
      <c r="H400" s="97">
        <v>180</v>
      </c>
      <c r="I400" s="97">
        <v>195</v>
      </c>
      <c r="J400" s="97">
        <v>200</v>
      </c>
      <c r="K400" s="97">
        <v>210</v>
      </c>
      <c r="L400" s="97">
        <v>215</v>
      </c>
      <c r="M400" s="97">
        <v>230</v>
      </c>
      <c r="N400" s="97">
        <v>265</v>
      </c>
      <c r="O400" s="97">
        <v>265</v>
      </c>
      <c r="P400" s="97">
        <v>300</v>
      </c>
      <c r="Q400" s="97">
        <v>316</v>
      </c>
      <c r="R400" s="97">
        <v>320</v>
      </c>
      <c r="S400" s="97">
        <v>330</v>
      </c>
      <c r="T400" s="97">
        <v>330</v>
      </c>
      <c r="U400" s="97">
        <v>350</v>
      </c>
      <c r="V400" s="98">
        <v>335</v>
      </c>
      <c r="W400" s="99">
        <v>340</v>
      </c>
      <c r="X400" s="98">
        <v>358</v>
      </c>
      <c r="Y400" s="98">
        <v>370</v>
      </c>
      <c r="Z400" s="100">
        <v>380</v>
      </c>
      <c r="AA400" s="7">
        <v>390</v>
      </c>
      <c r="AB400" s="101">
        <v>380</v>
      </c>
      <c r="AC400" s="7">
        <v>420</v>
      </c>
      <c r="AD400" s="7"/>
      <c r="AE400" s="7"/>
      <c r="AF400" s="7"/>
      <c r="AG400" s="7"/>
      <c r="AH400" s="7"/>
      <c r="AI400" s="7"/>
      <c r="AJ400" s="7"/>
      <c r="AK400" s="7"/>
      <c r="AL400" s="7"/>
      <c r="AM400" s="7"/>
      <c r="AN400" s="7"/>
      <c r="AO400" s="7"/>
      <c r="AP400" s="7"/>
      <c r="AQ400" s="7"/>
      <c r="AR400" s="7"/>
      <c r="AS400" s="7"/>
      <c r="AT400" s="7"/>
      <c r="AU400" s="7"/>
      <c r="AV400" s="7"/>
      <c r="AW400" s="7"/>
      <c r="AX400" s="7"/>
      <c r="AY400" s="7"/>
      <c r="AZ400" s="7"/>
    </row>
    <row r="401" spans="1:52" x14ac:dyDescent="0.45">
      <c r="A401" s="41">
        <v>302</v>
      </c>
      <c r="C401" s="40">
        <f t="shared" ref="C401:C432" si="15">VLOOKUP(A401,$A$400:$AS$433,3+$E$98)</f>
        <v>535</v>
      </c>
      <c r="D401" s="18">
        <f t="shared" ref="D401:D432" si="16">RANK(C401,C$400:C$430)</f>
        <v>5</v>
      </c>
      <c r="E401" s="7" t="s">
        <v>21</v>
      </c>
      <c r="F401" s="97">
        <v>240</v>
      </c>
      <c r="G401" s="97">
        <v>250</v>
      </c>
      <c r="H401" s="97">
        <v>270</v>
      </c>
      <c r="I401" s="97">
        <v>265</v>
      </c>
      <c r="J401" s="97">
        <v>270</v>
      </c>
      <c r="K401" s="97">
        <v>278</v>
      </c>
      <c r="L401" s="97">
        <v>288</v>
      </c>
      <c r="M401" s="97">
        <v>293</v>
      </c>
      <c r="N401" s="97">
        <v>335</v>
      </c>
      <c r="O401" s="97">
        <v>395</v>
      </c>
      <c r="P401" s="97">
        <v>400</v>
      </c>
      <c r="Q401" s="97">
        <v>390</v>
      </c>
      <c r="R401" s="97">
        <v>450</v>
      </c>
      <c r="S401" s="97">
        <v>440</v>
      </c>
      <c r="T401" s="97">
        <v>450</v>
      </c>
      <c r="U401" s="97">
        <v>500</v>
      </c>
      <c r="V401" s="98">
        <v>473</v>
      </c>
      <c r="W401" s="99">
        <v>488</v>
      </c>
      <c r="X401" s="98">
        <v>505</v>
      </c>
      <c r="Y401" s="98">
        <v>493</v>
      </c>
      <c r="Z401" s="100">
        <v>510</v>
      </c>
      <c r="AA401" s="7">
        <v>530</v>
      </c>
      <c r="AB401" s="101">
        <v>500</v>
      </c>
      <c r="AC401" s="7">
        <v>535</v>
      </c>
      <c r="AD401" s="7"/>
      <c r="AE401" s="7"/>
      <c r="AF401" s="7"/>
      <c r="AG401" s="7"/>
      <c r="AH401" s="7"/>
      <c r="AI401" s="7"/>
      <c r="AJ401" s="7"/>
      <c r="AK401" s="7"/>
      <c r="AL401" s="7"/>
      <c r="AM401" s="7"/>
      <c r="AN401" s="7"/>
      <c r="AO401" s="7"/>
      <c r="AP401" s="7"/>
      <c r="AQ401" s="7"/>
      <c r="AR401" s="7"/>
      <c r="AS401" s="7"/>
      <c r="AT401" s="7"/>
      <c r="AU401" s="7"/>
      <c r="AV401" s="7"/>
      <c r="AW401" s="7"/>
      <c r="AX401" s="7"/>
      <c r="AY401" s="7"/>
      <c r="AZ401" s="7"/>
    </row>
    <row r="402" spans="1:52" x14ac:dyDescent="0.45">
      <c r="A402" s="41">
        <v>303</v>
      </c>
      <c r="C402" s="40">
        <f t="shared" si="15"/>
        <v>520</v>
      </c>
      <c r="D402" s="18">
        <f t="shared" si="16"/>
        <v>6</v>
      </c>
      <c r="E402" s="7" t="s">
        <v>14</v>
      </c>
      <c r="F402" s="97">
        <v>240</v>
      </c>
      <c r="G402" s="97">
        <v>250</v>
      </c>
      <c r="H402" s="97">
        <v>263</v>
      </c>
      <c r="I402" s="97">
        <v>250</v>
      </c>
      <c r="J402" s="97">
        <v>270</v>
      </c>
      <c r="K402" s="97">
        <v>275</v>
      </c>
      <c r="L402" s="97">
        <v>280</v>
      </c>
      <c r="M402" s="97">
        <v>298</v>
      </c>
      <c r="N402" s="97">
        <v>330</v>
      </c>
      <c r="O402" s="97">
        <v>400</v>
      </c>
      <c r="P402" s="97">
        <v>390</v>
      </c>
      <c r="Q402" s="97">
        <v>422</v>
      </c>
      <c r="R402" s="97">
        <v>450</v>
      </c>
      <c r="S402" s="97">
        <v>450</v>
      </c>
      <c r="T402" s="97">
        <v>460</v>
      </c>
      <c r="U402" s="97">
        <v>480</v>
      </c>
      <c r="V402" s="98">
        <v>475</v>
      </c>
      <c r="W402" s="99">
        <v>485</v>
      </c>
      <c r="X402" s="98">
        <v>500</v>
      </c>
      <c r="Y402" s="98">
        <v>525</v>
      </c>
      <c r="Z402" s="100">
        <v>470</v>
      </c>
      <c r="AA402" s="7">
        <v>548</v>
      </c>
      <c r="AB402" s="101">
        <v>500</v>
      </c>
      <c r="AC402" s="7">
        <v>520</v>
      </c>
      <c r="AD402" s="7"/>
      <c r="AE402" s="7"/>
      <c r="AF402" s="7"/>
      <c r="AG402" s="7"/>
      <c r="AH402" s="7"/>
      <c r="AI402" s="7"/>
      <c r="AJ402" s="7"/>
      <c r="AK402" s="7"/>
      <c r="AL402" s="7"/>
      <c r="AM402" s="7"/>
      <c r="AN402" s="7"/>
      <c r="AO402" s="7"/>
      <c r="AP402" s="7"/>
      <c r="AQ402" s="7"/>
      <c r="AR402" s="7"/>
      <c r="AS402" s="7"/>
      <c r="AT402" s="7"/>
      <c r="AU402" s="7"/>
      <c r="AV402" s="7"/>
      <c r="AW402" s="7"/>
      <c r="AX402" s="7"/>
      <c r="AY402" s="7"/>
      <c r="AZ402" s="7"/>
    </row>
    <row r="403" spans="1:52" x14ac:dyDescent="0.45">
      <c r="A403" s="41">
        <v>304</v>
      </c>
      <c r="C403" s="40">
        <f t="shared" si="15"/>
        <v>350</v>
      </c>
      <c r="D403" s="18">
        <f t="shared" si="16"/>
        <v>27</v>
      </c>
      <c r="E403" s="7" t="s">
        <v>2</v>
      </c>
      <c r="F403" s="97">
        <v>135</v>
      </c>
      <c r="G403" s="97">
        <v>150</v>
      </c>
      <c r="H403" s="97">
        <v>150</v>
      </c>
      <c r="I403" s="97">
        <v>160</v>
      </c>
      <c r="J403" s="97">
        <v>164</v>
      </c>
      <c r="K403" s="97">
        <v>160</v>
      </c>
      <c r="L403" s="97">
        <v>160</v>
      </c>
      <c r="M403" s="97">
        <v>180</v>
      </c>
      <c r="N403" s="97">
        <v>185</v>
      </c>
      <c r="O403" s="97">
        <v>225</v>
      </c>
      <c r="P403" s="97">
        <v>250</v>
      </c>
      <c r="Q403" s="97">
        <v>260</v>
      </c>
      <c r="R403" s="97">
        <v>260</v>
      </c>
      <c r="S403" s="97">
        <v>280</v>
      </c>
      <c r="T403" s="97">
        <v>270</v>
      </c>
      <c r="U403" s="97">
        <v>280</v>
      </c>
      <c r="V403" s="98">
        <v>280</v>
      </c>
      <c r="W403" s="99">
        <v>300</v>
      </c>
      <c r="X403" s="98">
        <v>320</v>
      </c>
      <c r="Y403" s="98">
        <v>330</v>
      </c>
      <c r="Z403" s="100">
        <v>330</v>
      </c>
      <c r="AA403" s="7">
        <v>350</v>
      </c>
      <c r="AB403" s="101">
        <v>350</v>
      </c>
      <c r="AC403" s="7">
        <v>350</v>
      </c>
      <c r="AD403" s="7"/>
      <c r="AE403" s="7"/>
      <c r="AF403" s="7"/>
      <c r="AG403" s="7"/>
      <c r="AH403" s="7"/>
      <c r="AI403" s="7"/>
      <c r="AJ403" s="7"/>
      <c r="AK403" s="7"/>
      <c r="AL403" s="7"/>
      <c r="AM403" s="7"/>
      <c r="AN403" s="7"/>
      <c r="AO403" s="7"/>
      <c r="AP403" s="7"/>
      <c r="AQ403" s="7"/>
      <c r="AR403" s="7"/>
      <c r="AS403" s="7"/>
      <c r="AT403" s="7"/>
      <c r="AU403" s="7"/>
      <c r="AV403" s="7"/>
      <c r="AW403" s="7"/>
      <c r="AX403" s="7"/>
      <c r="AY403" s="7"/>
      <c r="AZ403" s="7"/>
    </row>
    <row r="404" spans="1:52" x14ac:dyDescent="0.45">
      <c r="A404" s="41">
        <v>305</v>
      </c>
      <c r="C404" s="40">
        <f t="shared" si="15"/>
        <v>360</v>
      </c>
      <c r="D404" s="18">
        <f t="shared" si="16"/>
        <v>26</v>
      </c>
      <c r="E404" s="7" t="s">
        <v>22</v>
      </c>
      <c r="F404" s="97">
        <v>123</v>
      </c>
      <c r="G404" s="97">
        <v>145</v>
      </c>
      <c r="H404" s="97">
        <v>133</v>
      </c>
      <c r="I404" s="97">
        <v>150</v>
      </c>
      <c r="J404" s="97">
        <v>150</v>
      </c>
      <c r="K404" s="97">
        <v>160</v>
      </c>
      <c r="L404" s="97">
        <v>185</v>
      </c>
      <c r="M404" s="97">
        <v>180</v>
      </c>
      <c r="N404" s="97">
        <v>185</v>
      </c>
      <c r="O404" s="97">
        <v>233</v>
      </c>
      <c r="P404" s="97">
        <v>235</v>
      </c>
      <c r="Q404" s="97">
        <v>258</v>
      </c>
      <c r="R404" s="97">
        <v>260</v>
      </c>
      <c r="S404" s="97">
        <v>250</v>
      </c>
      <c r="T404" s="97">
        <v>293</v>
      </c>
      <c r="U404" s="97">
        <v>273</v>
      </c>
      <c r="V404" s="98">
        <v>300</v>
      </c>
      <c r="W404" s="99">
        <v>290</v>
      </c>
      <c r="X404" s="98">
        <v>295</v>
      </c>
      <c r="Y404" s="98">
        <v>305</v>
      </c>
      <c r="Z404" s="100">
        <v>310</v>
      </c>
      <c r="AA404" s="7">
        <v>320</v>
      </c>
      <c r="AB404" s="101">
        <v>340</v>
      </c>
      <c r="AC404" s="7">
        <v>360</v>
      </c>
      <c r="AD404" s="7"/>
      <c r="AE404" s="7"/>
      <c r="AF404" s="7"/>
      <c r="AG404" s="7"/>
      <c r="AH404" s="7"/>
      <c r="AI404" s="7"/>
      <c r="AJ404" s="7"/>
      <c r="AK404" s="7"/>
      <c r="AL404" s="7"/>
      <c r="AM404" s="7"/>
      <c r="AN404" s="7"/>
      <c r="AO404" s="7"/>
      <c r="AP404" s="7"/>
      <c r="AQ404" s="7"/>
      <c r="AR404" s="7"/>
      <c r="AS404" s="7"/>
      <c r="AT404" s="7"/>
      <c r="AU404" s="7"/>
      <c r="AV404" s="7"/>
      <c r="AW404" s="7"/>
      <c r="AX404" s="7"/>
      <c r="AY404" s="7"/>
      <c r="AZ404" s="7"/>
    </row>
    <row r="405" spans="1:52" x14ac:dyDescent="0.45">
      <c r="A405" s="41">
        <v>306</v>
      </c>
      <c r="C405" s="40">
        <f t="shared" si="15"/>
        <v>380</v>
      </c>
      <c r="D405" s="18">
        <f t="shared" si="16"/>
        <v>23</v>
      </c>
      <c r="E405" s="7" t="s">
        <v>23</v>
      </c>
      <c r="F405" s="97">
        <v>145</v>
      </c>
      <c r="G405" s="97">
        <v>148</v>
      </c>
      <c r="H405" s="97">
        <v>160</v>
      </c>
      <c r="I405" s="97">
        <v>165</v>
      </c>
      <c r="J405" s="97">
        <v>165</v>
      </c>
      <c r="K405" s="97">
        <v>164</v>
      </c>
      <c r="L405" s="97">
        <v>170</v>
      </c>
      <c r="M405" s="97">
        <v>180</v>
      </c>
      <c r="N405" s="97">
        <v>193</v>
      </c>
      <c r="O405" s="97">
        <v>220</v>
      </c>
      <c r="P405" s="97">
        <v>240</v>
      </c>
      <c r="Q405" s="97">
        <v>270</v>
      </c>
      <c r="R405" s="97">
        <v>290</v>
      </c>
      <c r="S405" s="97">
        <v>285</v>
      </c>
      <c r="T405" s="97">
        <v>285</v>
      </c>
      <c r="U405" s="97">
        <v>283</v>
      </c>
      <c r="V405" s="98">
        <v>300</v>
      </c>
      <c r="W405" s="99">
        <v>295</v>
      </c>
      <c r="X405" s="98">
        <v>320</v>
      </c>
      <c r="Y405" s="98">
        <v>330</v>
      </c>
      <c r="Z405" s="100">
        <v>330</v>
      </c>
      <c r="AA405" s="7">
        <v>330</v>
      </c>
      <c r="AB405" s="101">
        <v>345</v>
      </c>
      <c r="AC405" s="7">
        <v>380</v>
      </c>
      <c r="AD405" s="7"/>
      <c r="AE405" s="7"/>
      <c r="AF405" s="7"/>
      <c r="AG405" s="7"/>
      <c r="AH405" s="7"/>
      <c r="AI405" s="7"/>
      <c r="AJ405" s="7"/>
      <c r="AK405" s="7"/>
      <c r="AL405" s="7"/>
      <c r="AM405" s="7"/>
      <c r="AN405" s="7"/>
      <c r="AO405" s="7"/>
      <c r="AP405" s="7"/>
      <c r="AQ405" s="7"/>
      <c r="AR405" s="7"/>
      <c r="AS405" s="7"/>
      <c r="AT405" s="7"/>
      <c r="AU405" s="7"/>
      <c r="AV405" s="7"/>
      <c r="AW405" s="7"/>
      <c r="AX405" s="7"/>
      <c r="AY405" s="7"/>
      <c r="AZ405" s="7"/>
    </row>
    <row r="406" spans="1:52" x14ac:dyDescent="0.45">
      <c r="A406" s="41">
        <v>307</v>
      </c>
      <c r="C406" s="40">
        <f t="shared" si="15"/>
        <v>480</v>
      </c>
      <c r="D406" s="18">
        <f t="shared" si="16"/>
        <v>9</v>
      </c>
      <c r="E406" s="7" t="s">
        <v>3</v>
      </c>
      <c r="F406" s="97">
        <v>180</v>
      </c>
      <c r="G406" s="97">
        <v>200</v>
      </c>
      <c r="H406" s="97">
        <v>200</v>
      </c>
      <c r="I406" s="97">
        <v>220</v>
      </c>
      <c r="J406" s="97">
        <v>210</v>
      </c>
      <c r="K406" s="97">
        <v>210</v>
      </c>
      <c r="L406" s="97">
        <v>220</v>
      </c>
      <c r="M406" s="97">
        <v>250</v>
      </c>
      <c r="N406" s="97">
        <v>270</v>
      </c>
      <c r="O406" s="97">
        <v>315</v>
      </c>
      <c r="P406" s="97">
        <v>330</v>
      </c>
      <c r="Q406" s="97">
        <v>350</v>
      </c>
      <c r="R406" s="97">
        <v>340</v>
      </c>
      <c r="S406" s="97">
        <v>370</v>
      </c>
      <c r="T406" s="97">
        <v>360</v>
      </c>
      <c r="U406" s="97">
        <v>388</v>
      </c>
      <c r="V406" s="98">
        <v>400</v>
      </c>
      <c r="W406" s="99">
        <v>410</v>
      </c>
      <c r="X406" s="98">
        <v>445</v>
      </c>
      <c r="Y406" s="98">
        <v>450</v>
      </c>
      <c r="Z406" s="100">
        <v>460</v>
      </c>
      <c r="AA406" s="7">
        <v>450</v>
      </c>
      <c r="AB406" s="101">
        <v>485</v>
      </c>
      <c r="AC406" s="7">
        <v>480</v>
      </c>
      <c r="AD406" s="7"/>
      <c r="AE406" s="7"/>
      <c r="AF406" s="7"/>
      <c r="AG406" s="7"/>
      <c r="AH406" s="7"/>
      <c r="AI406" s="7"/>
      <c r="AJ406" s="7"/>
      <c r="AK406" s="7"/>
      <c r="AL406" s="7"/>
      <c r="AM406" s="7"/>
      <c r="AN406" s="7"/>
      <c r="AO406" s="7"/>
      <c r="AP406" s="7"/>
      <c r="AQ406" s="7"/>
      <c r="AR406" s="7"/>
      <c r="AS406" s="7"/>
      <c r="AT406" s="7"/>
      <c r="AU406" s="7"/>
      <c r="AV406" s="7"/>
      <c r="AW406" s="7"/>
      <c r="AX406" s="7"/>
      <c r="AY406" s="7"/>
      <c r="AZ406" s="7"/>
    </row>
    <row r="407" spans="1:52" x14ac:dyDescent="0.45">
      <c r="A407" s="41">
        <v>308</v>
      </c>
      <c r="C407" s="40">
        <f t="shared" si="15"/>
        <v>385</v>
      </c>
      <c r="D407" s="18">
        <f t="shared" si="16"/>
        <v>22</v>
      </c>
      <c r="E407" s="7" t="s">
        <v>24</v>
      </c>
      <c r="F407" s="97">
        <v>138</v>
      </c>
      <c r="G407" s="97">
        <v>140</v>
      </c>
      <c r="H407" s="97">
        <v>150</v>
      </c>
      <c r="I407" s="97">
        <v>160</v>
      </c>
      <c r="J407" s="97">
        <v>168</v>
      </c>
      <c r="K407" s="97">
        <v>180</v>
      </c>
      <c r="L407" s="97">
        <v>183</v>
      </c>
      <c r="M407" s="97">
        <v>188</v>
      </c>
      <c r="N407" s="97">
        <v>200</v>
      </c>
      <c r="O407" s="97">
        <v>233</v>
      </c>
      <c r="P407" s="97">
        <v>240</v>
      </c>
      <c r="Q407" s="97">
        <v>270</v>
      </c>
      <c r="R407" s="97">
        <v>283</v>
      </c>
      <c r="S407" s="97">
        <v>280</v>
      </c>
      <c r="T407" s="97">
        <v>280</v>
      </c>
      <c r="U407" s="97">
        <v>280</v>
      </c>
      <c r="V407" s="98">
        <v>295</v>
      </c>
      <c r="W407" s="99">
        <v>308</v>
      </c>
      <c r="X407" s="98">
        <v>328</v>
      </c>
      <c r="Y407" s="98">
        <v>335</v>
      </c>
      <c r="Z407" s="100">
        <v>340</v>
      </c>
      <c r="AA407" s="7">
        <v>350</v>
      </c>
      <c r="AB407" s="101">
        <v>365</v>
      </c>
      <c r="AC407" s="7">
        <v>385</v>
      </c>
      <c r="AD407" s="7"/>
      <c r="AE407" s="7"/>
      <c r="AF407" s="7"/>
      <c r="AG407" s="7"/>
      <c r="AH407" s="7"/>
      <c r="AI407" s="7"/>
      <c r="AJ407" s="7"/>
      <c r="AK407" s="7"/>
      <c r="AL407" s="7"/>
      <c r="AM407" s="7"/>
      <c r="AN407" s="7"/>
      <c r="AO407" s="7"/>
      <c r="AP407" s="7"/>
      <c r="AQ407" s="7"/>
      <c r="AR407" s="7"/>
      <c r="AS407" s="7"/>
      <c r="AT407" s="7"/>
      <c r="AU407" s="7"/>
      <c r="AV407" s="7"/>
      <c r="AW407" s="7"/>
      <c r="AX407" s="7"/>
      <c r="AY407" s="7"/>
      <c r="AZ407" s="7"/>
    </row>
    <row r="408" spans="1:52" x14ac:dyDescent="0.45">
      <c r="A408" s="41">
        <v>309</v>
      </c>
      <c r="C408" s="40">
        <f t="shared" si="15"/>
        <v>493</v>
      </c>
      <c r="D408" s="18">
        <f t="shared" si="16"/>
        <v>7</v>
      </c>
      <c r="E408" s="7" t="s">
        <v>25</v>
      </c>
      <c r="F408" s="97">
        <v>220</v>
      </c>
      <c r="G408" s="97">
        <v>240</v>
      </c>
      <c r="H408" s="97">
        <v>230</v>
      </c>
      <c r="I408" s="97">
        <v>240</v>
      </c>
      <c r="J408" s="97">
        <v>250</v>
      </c>
      <c r="K408" s="97">
        <v>260</v>
      </c>
      <c r="L408" s="97">
        <v>260</v>
      </c>
      <c r="M408" s="97">
        <v>283</v>
      </c>
      <c r="N408" s="97">
        <v>315</v>
      </c>
      <c r="O408" s="97">
        <v>345</v>
      </c>
      <c r="P408" s="97">
        <v>375</v>
      </c>
      <c r="Q408" s="97">
        <v>370</v>
      </c>
      <c r="R408" s="97">
        <v>400</v>
      </c>
      <c r="S408" s="97">
        <v>410</v>
      </c>
      <c r="T408" s="97">
        <v>430</v>
      </c>
      <c r="U408" s="97">
        <v>420</v>
      </c>
      <c r="V408" s="98">
        <v>430</v>
      </c>
      <c r="W408" s="99">
        <v>450</v>
      </c>
      <c r="X408" s="98">
        <v>473</v>
      </c>
      <c r="Y408" s="98">
        <v>485</v>
      </c>
      <c r="Z408" s="100">
        <v>490</v>
      </c>
      <c r="AA408" s="7">
        <v>483</v>
      </c>
      <c r="AB408" s="101">
        <v>493</v>
      </c>
      <c r="AC408" s="7">
        <v>493</v>
      </c>
      <c r="AD408" s="7"/>
      <c r="AE408" s="7"/>
      <c r="AF408" s="7"/>
      <c r="AG408" s="7"/>
      <c r="AH408" s="7"/>
      <c r="AI408" s="7"/>
      <c r="AJ408" s="7"/>
      <c r="AK408" s="7"/>
      <c r="AL408" s="7"/>
      <c r="AM408" s="7"/>
      <c r="AN408" s="7"/>
      <c r="AO408" s="7"/>
      <c r="AP408" s="7"/>
      <c r="AQ408" s="7"/>
      <c r="AR408" s="7"/>
      <c r="AS408" s="7"/>
      <c r="AT408" s="7"/>
      <c r="AU408" s="7"/>
      <c r="AV408" s="7"/>
      <c r="AW408" s="7"/>
      <c r="AX408" s="7"/>
      <c r="AY408" s="7"/>
      <c r="AZ408" s="7"/>
    </row>
    <row r="409" spans="1:52" x14ac:dyDescent="0.45">
      <c r="A409" s="41">
        <v>310</v>
      </c>
      <c r="C409" s="40">
        <f t="shared" si="15"/>
        <v>370</v>
      </c>
      <c r="D409" s="18">
        <f t="shared" si="16"/>
        <v>25</v>
      </c>
      <c r="E409" s="7" t="s">
        <v>26</v>
      </c>
      <c r="F409" s="97">
        <v>145</v>
      </c>
      <c r="G409" s="97">
        <v>145</v>
      </c>
      <c r="H409" s="97">
        <v>150</v>
      </c>
      <c r="I409" s="97">
        <v>150</v>
      </c>
      <c r="J409" s="97">
        <v>150</v>
      </c>
      <c r="K409" s="97">
        <v>163</v>
      </c>
      <c r="L409" s="97">
        <v>165</v>
      </c>
      <c r="M409" s="97">
        <v>175</v>
      </c>
      <c r="N409" s="97">
        <v>190</v>
      </c>
      <c r="O409" s="97">
        <v>231</v>
      </c>
      <c r="P409" s="97">
        <v>240</v>
      </c>
      <c r="Q409" s="97">
        <v>290</v>
      </c>
      <c r="R409" s="97">
        <v>280</v>
      </c>
      <c r="S409" s="97">
        <v>280</v>
      </c>
      <c r="T409" s="97">
        <v>285</v>
      </c>
      <c r="U409" s="97">
        <v>300</v>
      </c>
      <c r="V409" s="98">
        <v>315</v>
      </c>
      <c r="W409" s="99">
        <v>310</v>
      </c>
      <c r="X409" s="98">
        <v>320</v>
      </c>
      <c r="Y409" s="98">
        <v>315</v>
      </c>
      <c r="Z409" s="100">
        <v>320</v>
      </c>
      <c r="AA409" s="7">
        <v>343</v>
      </c>
      <c r="AB409" s="101">
        <v>350</v>
      </c>
      <c r="AC409" s="7">
        <v>370</v>
      </c>
      <c r="AD409" s="7"/>
      <c r="AE409" s="7"/>
      <c r="AF409" s="7"/>
      <c r="AG409" s="7"/>
      <c r="AH409" s="7"/>
      <c r="AI409" s="7"/>
      <c r="AJ409" s="7"/>
      <c r="AK409" s="7"/>
      <c r="AL409" s="7"/>
      <c r="AM409" s="7"/>
      <c r="AN409" s="7"/>
      <c r="AO409" s="7"/>
      <c r="AP409" s="7"/>
      <c r="AQ409" s="7"/>
      <c r="AR409" s="7"/>
      <c r="AS409" s="7"/>
      <c r="AT409" s="7"/>
      <c r="AU409" s="7"/>
      <c r="AV409" s="7"/>
      <c r="AW409" s="7"/>
      <c r="AX409" s="7"/>
      <c r="AY409" s="7"/>
      <c r="AZ409" s="7"/>
    </row>
    <row r="410" spans="1:52" x14ac:dyDescent="0.45">
      <c r="A410" s="41">
        <v>311</v>
      </c>
      <c r="C410" s="40">
        <f t="shared" si="15"/>
        <v>435</v>
      </c>
      <c r="D410" s="18">
        <f t="shared" si="16"/>
        <v>14</v>
      </c>
      <c r="E410" s="7" t="s">
        <v>4</v>
      </c>
      <c r="F410" s="97">
        <v>180</v>
      </c>
      <c r="G410" s="97">
        <v>180</v>
      </c>
      <c r="H410" s="97">
        <v>190</v>
      </c>
      <c r="I410" s="97">
        <v>200</v>
      </c>
      <c r="J410" s="97">
        <v>210</v>
      </c>
      <c r="K410" s="97">
        <v>205</v>
      </c>
      <c r="L410" s="97">
        <v>218</v>
      </c>
      <c r="M410" s="97">
        <v>220</v>
      </c>
      <c r="N410" s="97">
        <v>240</v>
      </c>
      <c r="O410" s="97">
        <v>300</v>
      </c>
      <c r="P410" s="97">
        <v>298</v>
      </c>
      <c r="Q410" s="97">
        <v>340</v>
      </c>
      <c r="R410" s="97">
        <v>353</v>
      </c>
      <c r="S410" s="97">
        <v>350</v>
      </c>
      <c r="T410" s="97">
        <v>395</v>
      </c>
      <c r="U410" s="97">
        <v>370</v>
      </c>
      <c r="V410" s="98">
        <v>378</v>
      </c>
      <c r="W410" s="99">
        <v>400</v>
      </c>
      <c r="X410" s="98">
        <v>425</v>
      </c>
      <c r="Y410" s="98">
        <v>430</v>
      </c>
      <c r="Z410" s="100">
        <v>415</v>
      </c>
      <c r="AA410" s="7">
        <v>450</v>
      </c>
      <c r="AB410" s="101">
        <v>423</v>
      </c>
      <c r="AC410" s="7">
        <v>435</v>
      </c>
      <c r="AD410" s="7"/>
      <c r="AE410" s="7"/>
      <c r="AF410" s="7"/>
      <c r="AG410" s="7"/>
      <c r="AH410" s="7"/>
      <c r="AI410" s="7"/>
      <c r="AJ410" s="7"/>
      <c r="AK410" s="7"/>
      <c r="AL410" s="7"/>
      <c r="AM410" s="7"/>
      <c r="AN410" s="7"/>
      <c r="AO410" s="7"/>
      <c r="AP410" s="7"/>
      <c r="AQ410" s="7"/>
      <c r="AR410" s="7"/>
      <c r="AS410" s="7"/>
      <c r="AT410" s="7"/>
      <c r="AU410" s="7"/>
      <c r="AV410" s="7"/>
      <c r="AW410" s="7"/>
      <c r="AX410" s="7"/>
      <c r="AY410" s="7"/>
      <c r="AZ410" s="7"/>
    </row>
    <row r="411" spans="1:52" x14ac:dyDescent="0.45">
      <c r="A411" s="41">
        <v>312</v>
      </c>
      <c r="C411" s="40">
        <f t="shared" si="15"/>
        <v>350</v>
      </c>
      <c r="D411" s="18">
        <f t="shared" si="16"/>
        <v>27</v>
      </c>
      <c r="E411" s="7" t="s">
        <v>0</v>
      </c>
      <c r="F411" s="97">
        <v>150</v>
      </c>
      <c r="G411" s="97">
        <v>148</v>
      </c>
      <c r="H411" s="97">
        <v>160</v>
      </c>
      <c r="I411" s="97">
        <v>160</v>
      </c>
      <c r="J411" s="97">
        <v>170</v>
      </c>
      <c r="K411" s="97">
        <v>200</v>
      </c>
      <c r="L411" s="97">
        <v>185</v>
      </c>
      <c r="M411" s="97">
        <v>185</v>
      </c>
      <c r="N411" s="97">
        <v>195</v>
      </c>
      <c r="O411" s="97">
        <v>225</v>
      </c>
      <c r="P411" s="97">
        <v>240</v>
      </c>
      <c r="Q411" s="97">
        <v>290</v>
      </c>
      <c r="R411" s="97">
        <v>298</v>
      </c>
      <c r="S411" s="97">
        <v>290</v>
      </c>
      <c r="T411" s="97">
        <v>290</v>
      </c>
      <c r="U411" s="97">
        <v>300</v>
      </c>
      <c r="V411" s="98">
        <v>300</v>
      </c>
      <c r="W411" s="99">
        <v>300</v>
      </c>
      <c r="X411" s="98">
        <v>320</v>
      </c>
      <c r="Y411" s="98">
        <v>330</v>
      </c>
      <c r="Z411" s="100">
        <v>340</v>
      </c>
      <c r="AA411" s="7">
        <v>348</v>
      </c>
      <c r="AB411" s="101">
        <v>341</v>
      </c>
      <c r="AC411" s="7">
        <v>350</v>
      </c>
      <c r="AD411" s="7"/>
      <c r="AE411" s="7"/>
      <c r="AF411" s="7"/>
      <c r="AG411" s="7"/>
      <c r="AH411" s="7"/>
      <c r="AI411" s="7"/>
      <c r="AJ411" s="7"/>
      <c r="AK411" s="7"/>
      <c r="AL411" s="7"/>
      <c r="AM411" s="7"/>
      <c r="AN411" s="7"/>
      <c r="AO411" s="7"/>
      <c r="AP411" s="7"/>
      <c r="AQ411" s="7"/>
      <c r="AR411" s="7"/>
      <c r="AS411" s="7"/>
      <c r="AT411" s="7"/>
      <c r="AU411" s="7"/>
      <c r="AV411" s="7"/>
      <c r="AW411" s="7"/>
      <c r="AX411" s="7"/>
      <c r="AY411" s="7"/>
      <c r="AZ411" s="7"/>
    </row>
    <row r="412" spans="1:52" x14ac:dyDescent="0.45">
      <c r="A412" s="41">
        <v>313</v>
      </c>
      <c r="C412" s="40">
        <f t="shared" si="15"/>
        <v>485</v>
      </c>
      <c r="D412" s="18">
        <f t="shared" si="16"/>
        <v>8</v>
      </c>
      <c r="E412" s="7" t="s">
        <v>27</v>
      </c>
      <c r="F412" s="97">
        <v>180</v>
      </c>
      <c r="G412" s="97">
        <v>188</v>
      </c>
      <c r="H412" s="97">
        <v>195</v>
      </c>
      <c r="I412" s="97">
        <v>200</v>
      </c>
      <c r="J412" s="97">
        <v>205</v>
      </c>
      <c r="K412" s="97">
        <v>213</v>
      </c>
      <c r="L412" s="97">
        <v>210</v>
      </c>
      <c r="M412" s="97">
        <v>220</v>
      </c>
      <c r="N412" s="97">
        <v>255</v>
      </c>
      <c r="O412" s="97">
        <v>280</v>
      </c>
      <c r="P412" s="97">
        <v>310</v>
      </c>
      <c r="Q412" s="97">
        <v>345</v>
      </c>
      <c r="R412" s="97">
        <v>335</v>
      </c>
      <c r="S412" s="97">
        <v>350</v>
      </c>
      <c r="T412" s="97">
        <v>380</v>
      </c>
      <c r="U412" s="97">
        <v>360</v>
      </c>
      <c r="V412" s="98">
        <v>375</v>
      </c>
      <c r="W412" s="99">
        <v>395</v>
      </c>
      <c r="X412" s="98">
        <v>410</v>
      </c>
      <c r="Y412" s="98">
        <v>420</v>
      </c>
      <c r="Z412" s="100">
        <v>440</v>
      </c>
      <c r="AA412" s="7">
        <v>425</v>
      </c>
      <c r="AB412" s="101">
        <v>449</v>
      </c>
      <c r="AC412" s="7">
        <v>485</v>
      </c>
      <c r="AD412" s="7"/>
      <c r="AE412" s="7"/>
      <c r="AF412" s="7"/>
      <c r="AG412" s="7"/>
      <c r="AH412" s="7"/>
      <c r="AI412" s="7"/>
      <c r="AJ412" s="7"/>
      <c r="AK412" s="7"/>
      <c r="AL412" s="7"/>
      <c r="AM412" s="7"/>
      <c r="AN412" s="7"/>
      <c r="AO412" s="7"/>
      <c r="AP412" s="7"/>
      <c r="AQ412" s="7"/>
      <c r="AR412" s="7"/>
      <c r="AS412" s="7"/>
      <c r="AT412" s="7"/>
      <c r="AU412" s="7"/>
      <c r="AV412" s="7"/>
      <c r="AW412" s="7"/>
      <c r="AX412" s="7"/>
      <c r="AY412" s="7"/>
      <c r="AZ412" s="7"/>
    </row>
    <row r="413" spans="1:52" x14ac:dyDescent="0.45">
      <c r="A413" s="41">
        <v>314</v>
      </c>
      <c r="C413" s="40">
        <f t="shared" si="15"/>
        <v>380</v>
      </c>
      <c r="D413" s="18">
        <f t="shared" si="16"/>
        <v>23</v>
      </c>
      <c r="E413" s="7" t="s">
        <v>15</v>
      </c>
      <c r="F413" s="97">
        <v>145</v>
      </c>
      <c r="G413" s="97">
        <v>163</v>
      </c>
      <c r="H413" s="97">
        <v>170</v>
      </c>
      <c r="I413" s="97">
        <v>175</v>
      </c>
      <c r="J413" s="97">
        <v>173</v>
      </c>
      <c r="K413" s="97">
        <v>180</v>
      </c>
      <c r="L413" s="97">
        <v>180</v>
      </c>
      <c r="M413" s="97">
        <v>200</v>
      </c>
      <c r="N413" s="97">
        <v>213</v>
      </c>
      <c r="O413" s="97">
        <v>260</v>
      </c>
      <c r="P413" s="97">
        <v>255</v>
      </c>
      <c r="Q413" s="97">
        <v>290</v>
      </c>
      <c r="R413" s="97">
        <v>300</v>
      </c>
      <c r="S413" s="97">
        <v>290</v>
      </c>
      <c r="T413" s="97">
        <v>310</v>
      </c>
      <c r="U413" s="97">
        <v>310</v>
      </c>
      <c r="V413" s="98">
        <v>350</v>
      </c>
      <c r="W413" s="99">
        <v>345</v>
      </c>
      <c r="X413" s="98">
        <v>360</v>
      </c>
      <c r="Y413" s="98">
        <v>355</v>
      </c>
      <c r="Z413" s="100">
        <v>350</v>
      </c>
      <c r="AA413" s="7">
        <v>380</v>
      </c>
      <c r="AB413" s="101">
        <v>398</v>
      </c>
      <c r="AC413" s="7">
        <v>380</v>
      </c>
      <c r="AD413" s="7"/>
      <c r="AE413" s="7"/>
      <c r="AF413" s="7"/>
      <c r="AG413" s="7"/>
      <c r="AH413" s="7"/>
      <c r="AI413" s="7"/>
      <c r="AJ413" s="7"/>
      <c r="AK413" s="7"/>
      <c r="AL413" s="7"/>
      <c r="AM413" s="7"/>
      <c r="AN413" s="7"/>
      <c r="AO413" s="7"/>
      <c r="AP413" s="7"/>
      <c r="AQ413" s="7"/>
      <c r="AR413" s="7"/>
      <c r="AS413" s="7"/>
      <c r="AT413" s="7"/>
      <c r="AU413" s="7"/>
      <c r="AV413" s="7"/>
      <c r="AW413" s="7"/>
      <c r="AX413" s="7"/>
      <c r="AY413" s="7"/>
      <c r="AZ413" s="7"/>
    </row>
    <row r="414" spans="1:52" x14ac:dyDescent="0.45">
      <c r="A414" s="41">
        <v>315</v>
      </c>
      <c r="C414" s="40">
        <f t="shared" si="15"/>
        <v>450</v>
      </c>
      <c r="D414" s="18">
        <f t="shared" si="16"/>
        <v>12</v>
      </c>
      <c r="E414" s="7" t="s">
        <v>16</v>
      </c>
      <c r="F414" s="97">
        <v>195</v>
      </c>
      <c r="G414" s="97">
        <v>188</v>
      </c>
      <c r="H414" s="97">
        <v>190</v>
      </c>
      <c r="I414" s="97">
        <v>215</v>
      </c>
      <c r="J414" s="97">
        <v>200</v>
      </c>
      <c r="K414" s="97">
        <v>204</v>
      </c>
      <c r="L414" s="97">
        <v>230</v>
      </c>
      <c r="M414" s="97">
        <v>270</v>
      </c>
      <c r="N414" s="97">
        <v>270</v>
      </c>
      <c r="O414" s="97">
        <v>270</v>
      </c>
      <c r="P414" s="97">
        <v>330</v>
      </c>
      <c r="Q414" s="97">
        <v>330</v>
      </c>
      <c r="R414" s="97">
        <v>328</v>
      </c>
      <c r="S414" s="97">
        <v>335</v>
      </c>
      <c r="T414" s="97">
        <v>360</v>
      </c>
      <c r="U414" s="97">
        <v>370</v>
      </c>
      <c r="V414" s="98">
        <v>365</v>
      </c>
      <c r="W414" s="99">
        <v>390</v>
      </c>
      <c r="X414" s="98">
        <v>370</v>
      </c>
      <c r="Y414" s="98">
        <v>345</v>
      </c>
      <c r="Z414" s="100">
        <v>410</v>
      </c>
      <c r="AA414" s="7">
        <v>380</v>
      </c>
      <c r="AB414" s="101">
        <v>400</v>
      </c>
      <c r="AC414" s="7">
        <v>450</v>
      </c>
      <c r="AD414" s="7"/>
      <c r="AE414" s="7"/>
      <c r="AF414" s="7"/>
      <c r="AG414" s="7"/>
      <c r="AH414" s="7"/>
      <c r="AI414" s="7"/>
      <c r="AJ414" s="7"/>
      <c r="AK414" s="7"/>
      <c r="AL414" s="7"/>
      <c r="AM414" s="7"/>
      <c r="AN414" s="7"/>
      <c r="AO414" s="7"/>
      <c r="AP414" s="7"/>
      <c r="AQ414" s="7"/>
      <c r="AR414" s="7"/>
      <c r="AS414" s="7"/>
      <c r="AT414" s="7"/>
      <c r="AU414" s="7"/>
      <c r="AV414" s="7"/>
      <c r="AW414" s="7"/>
      <c r="AX414" s="7"/>
      <c r="AY414" s="7"/>
      <c r="AZ414" s="7"/>
    </row>
    <row r="415" spans="1:52" x14ac:dyDescent="0.45">
      <c r="A415" s="41">
        <v>316</v>
      </c>
      <c r="C415" s="40">
        <f t="shared" si="15"/>
        <v>460</v>
      </c>
      <c r="D415" s="18">
        <f t="shared" si="16"/>
        <v>11</v>
      </c>
      <c r="E415" s="7" t="s">
        <v>5</v>
      </c>
      <c r="F415" s="97">
        <v>165</v>
      </c>
      <c r="G415" s="97">
        <v>170</v>
      </c>
      <c r="H415" s="97">
        <v>190</v>
      </c>
      <c r="I415" s="97">
        <v>193</v>
      </c>
      <c r="J415" s="97">
        <v>208</v>
      </c>
      <c r="K415" s="97">
        <v>200</v>
      </c>
      <c r="L415" s="97">
        <v>215</v>
      </c>
      <c r="M415" s="97">
        <v>240</v>
      </c>
      <c r="N415" s="97">
        <v>270</v>
      </c>
      <c r="O415" s="97">
        <v>315</v>
      </c>
      <c r="P415" s="97">
        <v>310</v>
      </c>
      <c r="Q415" s="97">
        <v>340</v>
      </c>
      <c r="R415" s="97">
        <v>335</v>
      </c>
      <c r="S415" s="97">
        <v>360</v>
      </c>
      <c r="T415" s="97">
        <v>375</v>
      </c>
      <c r="U415" s="97">
        <v>400</v>
      </c>
      <c r="V415" s="98">
        <v>390</v>
      </c>
      <c r="W415" s="99">
        <v>410</v>
      </c>
      <c r="X415" s="98">
        <v>440</v>
      </c>
      <c r="Y415" s="98">
        <v>420</v>
      </c>
      <c r="Z415" s="100">
        <v>460</v>
      </c>
      <c r="AA415" s="7">
        <v>460</v>
      </c>
      <c r="AB415" s="101">
        <v>450</v>
      </c>
      <c r="AC415" s="7">
        <v>460</v>
      </c>
      <c r="AD415" s="7"/>
      <c r="AE415" s="7"/>
      <c r="AF415" s="7"/>
      <c r="AG415" s="7"/>
      <c r="AH415" s="7"/>
      <c r="AI415" s="7"/>
      <c r="AJ415" s="7"/>
      <c r="AK415" s="7"/>
      <c r="AL415" s="7"/>
      <c r="AM415" s="7"/>
      <c r="AN415" s="7"/>
      <c r="AO415" s="7"/>
      <c r="AP415" s="7"/>
      <c r="AQ415" s="7"/>
      <c r="AR415" s="7"/>
      <c r="AS415" s="7"/>
      <c r="AT415" s="7"/>
      <c r="AU415" s="7"/>
      <c r="AV415" s="7"/>
      <c r="AW415" s="7"/>
      <c r="AX415" s="7"/>
      <c r="AY415" s="7"/>
      <c r="AZ415" s="7"/>
    </row>
    <row r="416" spans="1:52" x14ac:dyDescent="0.45">
      <c r="A416" s="41">
        <v>317</v>
      </c>
      <c r="C416" s="40">
        <f t="shared" si="15"/>
        <v>390</v>
      </c>
      <c r="D416" s="18">
        <f t="shared" si="16"/>
        <v>19</v>
      </c>
      <c r="E416" s="7" t="s">
        <v>17</v>
      </c>
      <c r="F416" s="97">
        <v>160</v>
      </c>
      <c r="G416" s="97">
        <v>165</v>
      </c>
      <c r="H416" s="97">
        <v>170</v>
      </c>
      <c r="I416" s="97">
        <v>175</v>
      </c>
      <c r="J416" s="97">
        <v>180</v>
      </c>
      <c r="K416" s="97">
        <v>200</v>
      </c>
      <c r="L416" s="97">
        <v>200</v>
      </c>
      <c r="M416" s="97">
        <v>210</v>
      </c>
      <c r="N416" s="97">
        <v>230</v>
      </c>
      <c r="O416" s="97">
        <v>270</v>
      </c>
      <c r="P416" s="97">
        <v>275</v>
      </c>
      <c r="Q416" s="97">
        <v>298</v>
      </c>
      <c r="R416" s="97">
        <v>300</v>
      </c>
      <c r="S416" s="97">
        <v>320</v>
      </c>
      <c r="T416" s="97">
        <v>320</v>
      </c>
      <c r="U416" s="97">
        <v>323</v>
      </c>
      <c r="V416" s="98">
        <v>330</v>
      </c>
      <c r="W416" s="99">
        <v>350</v>
      </c>
      <c r="X416" s="98">
        <v>370</v>
      </c>
      <c r="Y416" s="98">
        <v>375</v>
      </c>
      <c r="Z416" s="100">
        <v>370</v>
      </c>
      <c r="AA416" s="7">
        <v>380</v>
      </c>
      <c r="AB416" s="101">
        <v>383</v>
      </c>
      <c r="AC416" s="7">
        <v>390</v>
      </c>
      <c r="AD416" s="7"/>
      <c r="AE416" s="7"/>
      <c r="AF416" s="7"/>
      <c r="AG416" s="7"/>
      <c r="AH416" s="7"/>
      <c r="AI416" s="7"/>
      <c r="AJ416" s="7"/>
      <c r="AK416" s="7"/>
      <c r="AL416" s="7"/>
      <c r="AM416" s="7"/>
      <c r="AN416" s="7"/>
      <c r="AO416" s="7"/>
      <c r="AP416" s="7"/>
      <c r="AQ416" s="7"/>
      <c r="AR416" s="7"/>
      <c r="AS416" s="7"/>
      <c r="AT416" s="7"/>
      <c r="AU416" s="7"/>
      <c r="AV416" s="7"/>
      <c r="AW416" s="7"/>
      <c r="AX416" s="7"/>
      <c r="AY416" s="7"/>
      <c r="AZ416" s="7"/>
    </row>
    <row r="417" spans="1:52" x14ac:dyDescent="0.45">
      <c r="A417" s="41">
        <v>318</v>
      </c>
      <c r="C417" s="40">
        <f t="shared" si="15"/>
        <v>577</v>
      </c>
      <c r="D417" s="18">
        <f t="shared" si="16"/>
        <v>4</v>
      </c>
      <c r="E417" s="7" t="s">
        <v>6</v>
      </c>
      <c r="F417" s="97">
        <v>228</v>
      </c>
      <c r="G417" s="97">
        <v>268</v>
      </c>
      <c r="H417" s="97">
        <v>268</v>
      </c>
      <c r="I417" s="97">
        <v>263</v>
      </c>
      <c r="J417" s="97">
        <v>280</v>
      </c>
      <c r="K417" s="97">
        <v>270</v>
      </c>
      <c r="L417" s="97">
        <v>300</v>
      </c>
      <c r="M417" s="97">
        <v>310</v>
      </c>
      <c r="N417" s="97">
        <v>345</v>
      </c>
      <c r="O417" s="97">
        <v>420</v>
      </c>
      <c r="P417" s="97">
        <v>405</v>
      </c>
      <c r="Q417" s="97">
        <v>451</v>
      </c>
      <c r="R417" s="97">
        <v>460</v>
      </c>
      <c r="S417" s="97">
        <v>470</v>
      </c>
      <c r="T417" s="97">
        <v>473</v>
      </c>
      <c r="U417" s="97">
        <v>490</v>
      </c>
      <c r="V417" s="98">
        <v>505</v>
      </c>
      <c r="W417" s="99">
        <v>500</v>
      </c>
      <c r="X417" s="98">
        <v>545</v>
      </c>
      <c r="Y417" s="98">
        <v>550</v>
      </c>
      <c r="Z417" s="100">
        <v>570</v>
      </c>
      <c r="AA417" s="7">
        <v>550</v>
      </c>
      <c r="AB417" s="101">
        <v>540</v>
      </c>
      <c r="AC417" s="7">
        <v>577</v>
      </c>
      <c r="AD417" s="7"/>
      <c r="AE417" s="7"/>
      <c r="AF417" s="7"/>
      <c r="AG417" s="7"/>
      <c r="AH417" s="7"/>
      <c r="AI417" s="7"/>
      <c r="AJ417" s="7"/>
      <c r="AK417" s="7"/>
      <c r="AL417" s="7"/>
      <c r="AM417" s="7"/>
      <c r="AN417" s="7"/>
      <c r="AO417" s="7"/>
      <c r="AP417" s="7"/>
      <c r="AQ417" s="7"/>
      <c r="AR417" s="7"/>
      <c r="AS417" s="7"/>
      <c r="AT417" s="7"/>
      <c r="AU417" s="7"/>
      <c r="AV417" s="7"/>
      <c r="AW417" s="7"/>
      <c r="AX417" s="7"/>
      <c r="AY417" s="7"/>
      <c r="AZ417" s="7"/>
    </row>
    <row r="418" spans="1:52" x14ac:dyDescent="0.45">
      <c r="A418" s="41">
        <v>319</v>
      </c>
      <c r="C418" s="40">
        <f t="shared" si="15"/>
        <v>350</v>
      </c>
      <c r="D418" s="18">
        <f t="shared" si="16"/>
        <v>27</v>
      </c>
      <c r="E418" s="7" t="s">
        <v>7</v>
      </c>
      <c r="F418" s="97">
        <v>135</v>
      </c>
      <c r="G418" s="97">
        <v>140</v>
      </c>
      <c r="H418" s="97">
        <v>145</v>
      </c>
      <c r="I418" s="97">
        <v>150</v>
      </c>
      <c r="J418" s="97">
        <v>155</v>
      </c>
      <c r="K418" s="97">
        <v>163</v>
      </c>
      <c r="L418" s="97">
        <v>175</v>
      </c>
      <c r="M418" s="97">
        <v>200</v>
      </c>
      <c r="N418" s="97">
        <v>223</v>
      </c>
      <c r="O418" s="97">
        <v>230</v>
      </c>
      <c r="P418" s="97">
        <v>230</v>
      </c>
      <c r="Q418" s="97">
        <v>238</v>
      </c>
      <c r="R418" s="97">
        <v>260</v>
      </c>
      <c r="S418" s="97">
        <v>260</v>
      </c>
      <c r="T418" s="97">
        <v>265</v>
      </c>
      <c r="U418" s="97">
        <v>295</v>
      </c>
      <c r="V418" s="98">
        <v>285</v>
      </c>
      <c r="W418" s="99">
        <v>310</v>
      </c>
      <c r="X418" s="98">
        <v>340</v>
      </c>
      <c r="Y418" s="98">
        <v>350</v>
      </c>
      <c r="Z418" s="100">
        <v>340</v>
      </c>
      <c r="AA418" s="7">
        <v>300</v>
      </c>
      <c r="AB418" s="101">
        <v>345</v>
      </c>
      <c r="AC418" s="7">
        <v>350</v>
      </c>
      <c r="AD418" s="7"/>
      <c r="AE418" s="7"/>
      <c r="AF418" s="7"/>
      <c r="AG418" s="7"/>
      <c r="AH418" s="7"/>
      <c r="AI418" s="7"/>
      <c r="AJ418" s="7"/>
      <c r="AK418" s="7"/>
      <c r="AL418" s="7"/>
      <c r="AM418" s="7"/>
      <c r="AN418" s="7"/>
      <c r="AO418" s="7"/>
      <c r="AP418" s="7"/>
      <c r="AQ418" s="7"/>
      <c r="AR418" s="7"/>
      <c r="AS418" s="7"/>
      <c r="AT418" s="7"/>
      <c r="AU418" s="7"/>
      <c r="AV418" s="7"/>
      <c r="AW418" s="7"/>
      <c r="AX418" s="7"/>
      <c r="AY418" s="7"/>
      <c r="AZ418" s="7"/>
    </row>
    <row r="419" spans="1:52" x14ac:dyDescent="0.45">
      <c r="A419" s="41">
        <v>320</v>
      </c>
      <c r="C419" s="40">
        <f t="shared" si="15"/>
        <v>425</v>
      </c>
      <c r="D419" s="18">
        <f t="shared" si="16"/>
        <v>15</v>
      </c>
      <c r="E419" s="7" t="s">
        <v>18</v>
      </c>
      <c r="F419" s="97">
        <v>175</v>
      </c>
      <c r="G419" s="97">
        <v>185</v>
      </c>
      <c r="H419" s="97">
        <v>208</v>
      </c>
      <c r="I419" s="97">
        <v>200</v>
      </c>
      <c r="J419" s="97">
        <v>210</v>
      </c>
      <c r="K419" s="97">
        <v>220</v>
      </c>
      <c r="L419" s="97">
        <v>220</v>
      </c>
      <c r="M419" s="97">
        <v>235</v>
      </c>
      <c r="N419" s="97">
        <v>255</v>
      </c>
      <c r="O419" s="97">
        <v>300</v>
      </c>
      <c r="P419" s="97">
        <v>320</v>
      </c>
      <c r="Q419" s="97">
        <v>320</v>
      </c>
      <c r="R419" s="97">
        <v>340</v>
      </c>
      <c r="S419" s="97">
        <v>350</v>
      </c>
      <c r="T419" s="97">
        <v>350</v>
      </c>
      <c r="U419" s="97">
        <v>358</v>
      </c>
      <c r="V419" s="98">
        <v>383</v>
      </c>
      <c r="W419" s="99">
        <v>385</v>
      </c>
      <c r="X419" s="98">
        <v>400</v>
      </c>
      <c r="Y419" s="98">
        <v>400</v>
      </c>
      <c r="Z419" s="100">
        <v>415</v>
      </c>
      <c r="AA419" s="7">
        <v>381</v>
      </c>
      <c r="AB419" s="101">
        <v>400</v>
      </c>
      <c r="AC419" s="7">
        <v>425</v>
      </c>
      <c r="AD419" s="7"/>
      <c r="AE419" s="7"/>
      <c r="AF419" s="7"/>
      <c r="AG419" s="7"/>
      <c r="AH419" s="7"/>
      <c r="AI419" s="7"/>
      <c r="AJ419" s="7"/>
      <c r="AK419" s="7"/>
      <c r="AL419" s="7"/>
      <c r="AM419" s="7"/>
      <c r="AN419" s="7"/>
      <c r="AO419" s="7"/>
      <c r="AP419" s="7"/>
      <c r="AQ419" s="7"/>
      <c r="AR419" s="7"/>
      <c r="AS419" s="7"/>
      <c r="AT419" s="7"/>
      <c r="AU419" s="7"/>
      <c r="AV419" s="7"/>
      <c r="AW419" s="7"/>
      <c r="AX419" s="7"/>
      <c r="AY419" s="7"/>
      <c r="AZ419" s="7"/>
    </row>
    <row r="420" spans="1:52" x14ac:dyDescent="0.45">
      <c r="A420" s="41">
        <v>321</v>
      </c>
      <c r="C420" s="40">
        <f t="shared" si="15"/>
        <v>475</v>
      </c>
      <c r="D420" s="18">
        <f t="shared" si="16"/>
        <v>10</v>
      </c>
      <c r="E420" s="7" t="s">
        <v>8</v>
      </c>
      <c r="F420" s="97">
        <v>204</v>
      </c>
      <c r="G420" s="97">
        <v>200</v>
      </c>
      <c r="H420" s="97">
        <v>220</v>
      </c>
      <c r="I420" s="97">
        <v>225</v>
      </c>
      <c r="J420" s="97">
        <v>230</v>
      </c>
      <c r="K420" s="97">
        <v>253</v>
      </c>
      <c r="L420" s="97">
        <v>230</v>
      </c>
      <c r="M420" s="97">
        <v>250</v>
      </c>
      <c r="N420" s="97">
        <v>290</v>
      </c>
      <c r="O420" s="97">
        <v>328</v>
      </c>
      <c r="P420" s="97">
        <v>348</v>
      </c>
      <c r="Q420" s="97">
        <v>375</v>
      </c>
      <c r="R420" s="97">
        <v>400</v>
      </c>
      <c r="S420" s="97">
        <v>390</v>
      </c>
      <c r="T420" s="97">
        <v>390</v>
      </c>
      <c r="U420" s="97">
        <v>390</v>
      </c>
      <c r="V420" s="98">
        <v>420</v>
      </c>
      <c r="W420" s="99">
        <v>420</v>
      </c>
      <c r="X420" s="98">
        <v>430</v>
      </c>
      <c r="Y420" s="98">
        <v>470</v>
      </c>
      <c r="Z420" s="100">
        <v>450</v>
      </c>
      <c r="AA420" s="7">
        <v>470</v>
      </c>
      <c r="AB420" s="101">
        <v>460</v>
      </c>
      <c r="AC420" s="7">
        <v>475</v>
      </c>
      <c r="AD420" s="7"/>
      <c r="AE420" s="7"/>
      <c r="AF420" s="7"/>
      <c r="AG420" s="7"/>
      <c r="AH420" s="7"/>
      <c r="AI420" s="7"/>
      <c r="AJ420" s="7"/>
      <c r="AK420" s="7"/>
      <c r="AL420" s="7"/>
      <c r="AM420" s="7"/>
      <c r="AN420" s="7"/>
      <c r="AO420" s="7"/>
      <c r="AP420" s="7"/>
      <c r="AQ420" s="7"/>
      <c r="AR420" s="7"/>
      <c r="AS420" s="7"/>
      <c r="AT420" s="7"/>
      <c r="AU420" s="7"/>
      <c r="AV420" s="7"/>
      <c r="AW420" s="7"/>
      <c r="AX420" s="7"/>
      <c r="AY420" s="7"/>
      <c r="AZ420" s="7"/>
    </row>
    <row r="421" spans="1:52" x14ac:dyDescent="0.45">
      <c r="A421" s="41">
        <v>322</v>
      </c>
      <c r="C421" s="40">
        <f t="shared" si="15"/>
        <v>450</v>
      </c>
      <c r="D421" s="18">
        <f t="shared" si="16"/>
        <v>12</v>
      </c>
      <c r="E421" s="7" t="s">
        <v>9</v>
      </c>
      <c r="F421" s="97">
        <v>180</v>
      </c>
      <c r="G421" s="97">
        <v>185</v>
      </c>
      <c r="H421" s="97">
        <v>195</v>
      </c>
      <c r="I421" s="97">
        <v>220</v>
      </c>
      <c r="J421" s="97">
        <v>210</v>
      </c>
      <c r="K421" s="97">
        <v>220</v>
      </c>
      <c r="L421" s="97">
        <v>240</v>
      </c>
      <c r="M421" s="97">
        <v>235</v>
      </c>
      <c r="N421" s="97">
        <v>275</v>
      </c>
      <c r="O421" s="97">
        <v>310</v>
      </c>
      <c r="P421" s="97">
        <v>340</v>
      </c>
      <c r="Q421" s="97">
        <v>363</v>
      </c>
      <c r="R421" s="97">
        <v>360</v>
      </c>
      <c r="S421" s="97">
        <v>390</v>
      </c>
      <c r="T421" s="97">
        <v>370</v>
      </c>
      <c r="U421" s="97">
        <v>390</v>
      </c>
      <c r="V421" s="98">
        <v>420</v>
      </c>
      <c r="W421" s="99">
        <v>430</v>
      </c>
      <c r="X421" s="98">
        <v>430</v>
      </c>
      <c r="Y421" s="98">
        <v>475</v>
      </c>
      <c r="Z421" s="100">
        <v>465</v>
      </c>
      <c r="AA421" s="7">
        <v>470</v>
      </c>
      <c r="AB421" s="101">
        <v>430</v>
      </c>
      <c r="AC421" s="7">
        <v>450</v>
      </c>
      <c r="AD421" s="7"/>
      <c r="AE421" s="7"/>
      <c r="AF421" s="7"/>
      <c r="AG421" s="7"/>
      <c r="AH421" s="7"/>
      <c r="AI421" s="7"/>
      <c r="AJ421" s="7"/>
      <c r="AK421" s="7"/>
      <c r="AL421" s="7"/>
      <c r="AM421" s="7"/>
      <c r="AN421" s="7"/>
      <c r="AO421" s="7"/>
      <c r="AP421" s="7"/>
      <c r="AQ421" s="7"/>
      <c r="AR421" s="7"/>
      <c r="AS421" s="7"/>
      <c r="AT421" s="7"/>
      <c r="AU421" s="7"/>
      <c r="AV421" s="7"/>
      <c r="AW421" s="7"/>
      <c r="AX421" s="7"/>
      <c r="AY421" s="7"/>
      <c r="AZ421" s="7"/>
    </row>
    <row r="422" spans="1:52" x14ac:dyDescent="0.45">
      <c r="A422" s="41">
        <v>323</v>
      </c>
      <c r="C422" s="40">
        <f t="shared" si="15"/>
        <v>420</v>
      </c>
      <c r="D422" s="18">
        <f t="shared" si="16"/>
        <v>16</v>
      </c>
      <c r="E422" s="7" t="s">
        <v>55</v>
      </c>
      <c r="F422" s="97">
        <v>125</v>
      </c>
      <c r="G422" s="97">
        <v>135</v>
      </c>
      <c r="H422" s="97">
        <v>145</v>
      </c>
      <c r="I422" s="97">
        <v>160</v>
      </c>
      <c r="J422" s="97">
        <v>155</v>
      </c>
      <c r="K422" s="97">
        <v>163</v>
      </c>
      <c r="L422" s="97">
        <v>170</v>
      </c>
      <c r="M422" s="97">
        <v>170</v>
      </c>
      <c r="N422" s="97">
        <v>180</v>
      </c>
      <c r="O422" s="97">
        <v>205</v>
      </c>
      <c r="P422" s="97">
        <v>220</v>
      </c>
      <c r="Q422" s="97">
        <v>245</v>
      </c>
      <c r="R422" s="97">
        <v>260</v>
      </c>
      <c r="S422" s="97">
        <v>260</v>
      </c>
      <c r="T422" s="97">
        <v>268</v>
      </c>
      <c r="U422" s="97">
        <v>275</v>
      </c>
      <c r="V422" s="98">
        <v>290</v>
      </c>
      <c r="W422" s="99">
        <v>310</v>
      </c>
      <c r="X422" s="98">
        <v>313</v>
      </c>
      <c r="Y422" s="98">
        <v>320</v>
      </c>
      <c r="Z422" s="100">
        <v>335</v>
      </c>
      <c r="AA422" s="7">
        <v>350</v>
      </c>
      <c r="AB422" s="101">
        <v>400</v>
      </c>
      <c r="AC422" s="7">
        <v>420</v>
      </c>
      <c r="AD422" s="7"/>
      <c r="AE422" s="7"/>
      <c r="AF422" s="7"/>
      <c r="AG422" s="7"/>
      <c r="AH422" s="7"/>
      <c r="AI422" s="7"/>
      <c r="AJ422" s="7"/>
      <c r="AK422" s="7"/>
      <c r="AL422" s="7"/>
      <c r="AM422" s="7"/>
      <c r="AN422" s="7"/>
      <c r="AO422" s="7"/>
      <c r="AP422" s="7"/>
      <c r="AQ422" s="7"/>
      <c r="AR422" s="7"/>
      <c r="AS422" s="7"/>
      <c r="AT422" s="7"/>
      <c r="AU422" s="7"/>
      <c r="AV422" s="7"/>
      <c r="AW422" s="7"/>
      <c r="AX422" s="7"/>
      <c r="AY422" s="7"/>
      <c r="AZ422" s="7"/>
    </row>
    <row r="423" spans="1:52" x14ac:dyDescent="0.45">
      <c r="A423" s="41">
        <v>324</v>
      </c>
      <c r="C423" s="40">
        <f t="shared" si="15"/>
        <v>390</v>
      </c>
      <c r="D423" s="18">
        <f t="shared" si="16"/>
        <v>19</v>
      </c>
      <c r="E423" s="7" t="s">
        <v>10</v>
      </c>
      <c r="F423" s="97">
        <v>185</v>
      </c>
      <c r="G423" s="97">
        <v>190</v>
      </c>
      <c r="H423" s="97">
        <v>190</v>
      </c>
      <c r="I423" s="97">
        <v>210</v>
      </c>
      <c r="J423" s="97">
        <v>200</v>
      </c>
      <c r="K423" s="97">
        <v>170</v>
      </c>
      <c r="L423" s="97">
        <v>180</v>
      </c>
      <c r="M423" s="97">
        <v>200</v>
      </c>
      <c r="N423" s="97">
        <v>235</v>
      </c>
      <c r="O423" s="97">
        <v>270</v>
      </c>
      <c r="P423" s="97">
        <v>300</v>
      </c>
      <c r="Q423" s="97">
        <v>300</v>
      </c>
      <c r="R423" s="97">
        <v>340</v>
      </c>
      <c r="S423" s="97">
        <v>330</v>
      </c>
      <c r="T423" s="97">
        <v>350</v>
      </c>
      <c r="U423" s="97">
        <v>350</v>
      </c>
      <c r="V423" s="98">
        <v>320</v>
      </c>
      <c r="W423" s="99">
        <v>293</v>
      </c>
      <c r="X423" s="98">
        <v>323</v>
      </c>
      <c r="Y423" s="98">
        <v>320</v>
      </c>
      <c r="Z423" s="100">
        <v>350</v>
      </c>
      <c r="AA423" s="7">
        <v>345</v>
      </c>
      <c r="AB423" s="101">
        <v>378</v>
      </c>
      <c r="AC423" s="7">
        <v>390</v>
      </c>
      <c r="AD423" s="7"/>
      <c r="AE423" s="7"/>
      <c r="AF423" s="7"/>
      <c r="AG423" s="7"/>
      <c r="AH423" s="7"/>
      <c r="AI423" s="7"/>
      <c r="AJ423" s="7"/>
      <c r="AK423" s="7"/>
      <c r="AL423" s="7"/>
      <c r="AM423" s="7"/>
      <c r="AN423" s="7"/>
      <c r="AO423" s="7"/>
      <c r="AP423" s="7"/>
      <c r="AQ423" s="7"/>
      <c r="AR423" s="7"/>
      <c r="AS423" s="7"/>
      <c r="AT423" s="7"/>
      <c r="AU423" s="7"/>
      <c r="AV423" s="7"/>
      <c r="AW423" s="7"/>
      <c r="AX423" s="7"/>
      <c r="AY423" s="7"/>
      <c r="AZ423" s="7"/>
    </row>
    <row r="424" spans="1:52" x14ac:dyDescent="0.45">
      <c r="A424" s="41">
        <v>325</v>
      </c>
      <c r="C424" s="40">
        <f t="shared" si="15"/>
        <v>600</v>
      </c>
      <c r="D424" s="18">
        <f t="shared" si="16"/>
        <v>3</v>
      </c>
      <c r="E424" s="7" t="s">
        <v>29</v>
      </c>
      <c r="F424" s="97">
        <v>270</v>
      </c>
      <c r="G424" s="97">
        <v>285</v>
      </c>
      <c r="H424" s="97">
        <v>310</v>
      </c>
      <c r="I424" s="97">
        <v>320</v>
      </c>
      <c r="J424" s="97">
        <v>320</v>
      </c>
      <c r="K424" s="97">
        <v>325</v>
      </c>
      <c r="L424" s="97">
        <v>350</v>
      </c>
      <c r="M424" s="97">
        <v>350</v>
      </c>
      <c r="N424" s="97">
        <v>400</v>
      </c>
      <c r="O424" s="97">
        <v>430</v>
      </c>
      <c r="P424" s="97">
        <v>468</v>
      </c>
      <c r="Q424" s="97">
        <v>515</v>
      </c>
      <c r="R424" s="97">
        <v>530</v>
      </c>
      <c r="S424" s="97">
        <v>558</v>
      </c>
      <c r="T424" s="97">
        <v>550</v>
      </c>
      <c r="U424" s="97">
        <v>550</v>
      </c>
      <c r="V424" s="98">
        <v>595</v>
      </c>
      <c r="W424" s="99">
        <v>600</v>
      </c>
      <c r="X424" s="98">
        <v>605</v>
      </c>
      <c r="Y424" s="98">
        <v>625</v>
      </c>
      <c r="Z424" s="100">
        <v>630</v>
      </c>
      <c r="AA424" s="7">
        <v>605</v>
      </c>
      <c r="AB424" s="101">
        <v>583</v>
      </c>
      <c r="AC424" s="7">
        <v>600</v>
      </c>
      <c r="AD424" s="7"/>
      <c r="AE424" s="7"/>
      <c r="AF424" s="7"/>
      <c r="AG424" s="7"/>
      <c r="AH424" s="7"/>
      <c r="AI424" s="7"/>
      <c r="AJ424" s="7"/>
      <c r="AK424" s="7"/>
      <c r="AL424" s="7"/>
      <c r="AM424" s="7"/>
      <c r="AN424" s="7"/>
      <c r="AO424" s="7"/>
      <c r="AP424" s="7"/>
      <c r="AQ424" s="7"/>
      <c r="AR424" s="7"/>
      <c r="AS424" s="7"/>
      <c r="AT424" s="7"/>
      <c r="AU424" s="7"/>
      <c r="AV424" s="7"/>
      <c r="AW424" s="7"/>
      <c r="AX424" s="7"/>
      <c r="AY424" s="7"/>
      <c r="AZ424" s="7"/>
    </row>
    <row r="425" spans="1:52" x14ac:dyDescent="0.45">
      <c r="A425" s="41">
        <v>326</v>
      </c>
      <c r="C425" s="40">
        <f t="shared" si="15"/>
        <v>625</v>
      </c>
      <c r="D425" s="18">
        <f t="shared" si="16"/>
        <v>1</v>
      </c>
      <c r="E425" s="7" t="s">
        <v>30</v>
      </c>
      <c r="F425" s="97">
        <v>260</v>
      </c>
      <c r="G425" s="97">
        <v>290</v>
      </c>
      <c r="H425" s="97">
        <v>275</v>
      </c>
      <c r="I425" s="97">
        <v>300</v>
      </c>
      <c r="J425" s="97">
        <v>320</v>
      </c>
      <c r="K425" s="97">
        <v>310</v>
      </c>
      <c r="L425" s="97">
        <v>320</v>
      </c>
      <c r="M425" s="97">
        <v>325</v>
      </c>
      <c r="N425" s="97">
        <v>400</v>
      </c>
      <c r="O425" s="97">
        <v>420</v>
      </c>
      <c r="P425" s="97">
        <v>460</v>
      </c>
      <c r="Q425" s="97">
        <v>500</v>
      </c>
      <c r="R425" s="97">
        <v>520</v>
      </c>
      <c r="S425" s="97">
        <v>525</v>
      </c>
      <c r="T425" s="97">
        <v>523</v>
      </c>
      <c r="U425" s="97">
        <v>520</v>
      </c>
      <c r="V425" s="98">
        <v>580</v>
      </c>
      <c r="W425" s="99">
        <v>595</v>
      </c>
      <c r="X425" s="98">
        <v>650</v>
      </c>
      <c r="Y425" s="98">
        <v>620</v>
      </c>
      <c r="Z425" s="100">
        <v>610</v>
      </c>
      <c r="AA425" s="7">
        <v>600</v>
      </c>
      <c r="AB425" s="101">
        <v>610</v>
      </c>
      <c r="AC425" s="7">
        <v>625</v>
      </c>
      <c r="AD425" s="7"/>
      <c r="AE425" s="7"/>
      <c r="AF425" s="7"/>
      <c r="AG425" s="7"/>
      <c r="AH425" s="7"/>
      <c r="AI425" s="7"/>
      <c r="AJ425" s="7"/>
      <c r="AK425" s="7"/>
      <c r="AL425" s="7"/>
      <c r="AM425" s="7"/>
      <c r="AN425" s="7"/>
      <c r="AO425" s="7"/>
      <c r="AP425" s="7"/>
      <c r="AQ425" s="7"/>
      <c r="AR425" s="7"/>
      <c r="AS425" s="7"/>
      <c r="AT425" s="7"/>
      <c r="AU425" s="7"/>
      <c r="AV425" s="7"/>
      <c r="AW425" s="7"/>
      <c r="AX425" s="7"/>
      <c r="AY425" s="7"/>
      <c r="AZ425" s="7"/>
    </row>
    <row r="426" spans="1:52" x14ac:dyDescent="0.45">
      <c r="A426" s="41">
        <v>327</v>
      </c>
      <c r="C426" s="40">
        <f t="shared" si="15"/>
        <v>410</v>
      </c>
      <c r="D426" s="18">
        <f t="shared" si="16"/>
        <v>18</v>
      </c>
      <c r="E426" s="7" t="s">
        <v>19</v>
      </c>
      <c r="F426" s="97">
        <v>180</v>
      </c>
      <c r="G426" s="97">
        <v>195</v>
      </c>
      <c r="H426" s="97">
        <v>200</v>
      </c>
      <c r="I426" s="97">
        <v>210</v>
      </c>
      <c r="J426" s="97">
        <v>220</v>
      </c>
      <c r="K426" s="97">
        <v>230</v>
      </c>
      <c r="L426" s="97">
        <v>230</v>
      </c>
      <c r="M426" s="97">
        <v>250</v>
      </c>
      <c r="N426" s="97">
        <v>280</v>
      </c>
      <c r="O426" s="97">
        <v>300</v>
      </c>
      <c r="P426" s="97">
        <v>320</v>
      </c>
      <c r="Q426" s="97">
        <v>340</v>
      </c>
      <c r="R426" s="97">
        <v>350</v>
      </c>
      <c r="S426" s="97">
        <v>350</v>
      </c>
      <c r="T426" s="97">
        <v>370</v>
      </c>
      <c r="U426" s="97">
        <v>375</v>
      </c>
      <c r="V426" s="98">
        <v>370</v>
      </c>
      <c r="W426" s="99">
        <v>393</v>
      </c>
      <c r="X426" s="98">
        <v>395</v>
      </c>
      <c r="Y426" s="98">
        <v>395</v>
      </c>
      <c r="Z426" s="100">
        <v>405</v>
      </c>
      <c r="AA426" s="7">
        <v>400</v>
      </c>
      <c r="AB426" s="101">
        <v>408</v>
      </c>
      <c r="AC426" s="7">
        <v>410</v>
      </c>
      <c r="AD426" s="7"/>
      <c r="AE426" s="7"/>
      <c r="AF426" s="7"/>
      <c r="AG426" s="7"/>
      <c r="AH426" s="7"/>
      <c r="AI426" s="7"/>
      <c r="AJ426" s="7"/>
      <c r="AK426" s="7"/>
      <c r="AL426" s="7"/>
      <c r="AM426" s="7"/>
      <c r="AN426" s="7"/>
      <c r="AO426" s="7"/>
      <c r="AP426" s="7"/>
      <c r="AQ426" s="7"/>
      <c r="AR426" s="7"/>
      <c r="AS426" s="7"/>
      <c r="AT426" s="7"/>
      <c r="AU426" s="7"/>
      <c r="AV426" s="7"/>
      <c r="AW426" s="7"/>
      <c r="AX426" s="7"/>
      <c r="AY426" s="7"/>
      <c r="AZ426" s="7"/>
    </row>
    <row r="427" spans="1:52" x14ac:dyDescent="0.45">
      <c r="A427" s="41">
        <v>328</v>
      </c>
      <c r="C427" s="40">
        <f t="shared" si="15"/>
        <v>350</v>
      </c>
      <c r="D427" s="18">
        <f t="shared" si="16"/>
        <v>27</v>
      </c>
      <c r="E427" s="7" t="s">
        <v>11</v>
      </c>
      <c r="F427" s="97">
        <v>165</v>
      </c>
      <c r="G427" s="97">
        <v>150</v>
      </c>
      <c r="H427" s="97">
        <v>163</v>
      </c>
      <c r="I427" s="97">
        <v>185</v>
      </c>
      <c r="J427" s="97">
        <v>175</v>
      </c>
      <c r="K427" s="97">
        <v>193</v>
      </c>
      <c r="L427" s="97">
        <v>188</v>
      </c>
      <c r="M427" s="97">
        <v>195</v>
      </c>
      <c r="N427" s="97">
        <v>223</v>
      </c>
      <c r="O427" s="97">
        <v>240</v>
      </c>
      <c r="P427" s="97">
        <v>270</v>
      </c>
      <c r="Q427" s="97">
        <v>285</v>
      </c>
      <c r="R427" s="97">
        <v>320</v>
      </c>
      <c r="S427" s="97">
        <v>290</v>
      </c>
      <c r="T427" s="97">
        <v>290</v>
      </c>
      <c r="U427" s="97">
        <v>293</v>
      </c>
      <c r="V427" s="98">
        <v>300</v>
      </c>
      <c r="W427" s="99">
        <v>300</v>
      </c>
      <c r="X427" s="98">
        <v>320</v>
      </c>
      <c r="Y427" s="98">
        <v>330</v>
      </c>
      <c r="Z427" s="100">
        <v>333</v>
      </c>
      <c r="AA427" s="7">
        <v>350</v>
      </c>
      <c r="AB427" s="101">
        <v>350</v>
      </c>
      <c r="AC427" s="7">
        <v>350</v>
      </c>
      <c r="AD427" s="7"/>
      <c r="AE427" s="7"/>
      <c r="AF427" s="7"/>
      <c r="AG427" s="7"/>
      <c r="AH427" s="7"/>
      <c r="AI427" s="7"/>
      <c r="AJ427" s="7"/>
      <c r="AK427" s="7"/>
      <c r="AL427" s="7"/>
      <c r="AM427" s="7"/>
      <c r="AN427" s="7"/>
      <c r="AO427" s="7"/>
      <c r="AP427" s="7"/>
      <c r="AQ427" s="7"/>
      <c r="AR427" s="7"/>
      <c r="AS427" s="7"/>
      <c r="AT427" s="7"/>
      <c r="AU427" s="7"/>
      <c r="AV427" s="7"/>
      <c r="AW427" s="7"/>
      <c r="AX427" s="7"/>
      <c r="AY427" s="7"/>
      <c r="AZ427" s="7"/>
    </row>
    <row r="428" spans="1:52" x14ac:dyDescent="0.45">
      <c r="A428" s="41">
        <v>329</v>
      </c>
      <c r="C428" s="40">
        <f t="shared" si="15"/>
        <v>335</v>
      </c>
      <c r="D428" s="18">
        <f t="shared" si="16"/>
        <v>31</v>
      </c>
      <c r="E428" s="7" t="s">
        <v>12</v>
      </c>
      <c r="F428" s="97">
        <v>143</v>
      </c>
      <c r="G428" s="97">
        <v>135</v>
      </c>
      <c r="H428" s="97">
        <v>148</v>
      </c>
      <c r="I428" s="97">
        <v>158</v>
      </c>
      <c r="J428" s="97">
        <v>165</v>
      </c>
      <c r="K428" s="97">
        <v>165</v>
      </c>
      <c r="L428" s="97">
        <v>170</v>
      </c>
      <c r="M428" s="97">
        <v>185</v>
      </c>
      <c r="N428" s="97">
        <v>208</v>
      </c>
      <c r="O428" s="97">
        <v>218</v>
      </c>
      <c r="P428" s="97">
        <v>220</v>
      </c>
      <c r="Q428" s="97">
        <v>240</v>
      </c>
      <c r="R428" s="97">
        <v>255</v>
      </c>
      <c r="S428" s="97">
        <v>260</v>
      </c>
      <c r="T428" s="97">
        <v>270</v>
      </c>
      <c r="U428" s="97">
        <v>260</v>
      </c>
      <c r="V428" s="98">
        <v>285</v>
      </c>
      <c r="W428" s="99">
        <v>300</v>
      </c>
      <c r="X428" s="98">
        <v>300</v>
      </c>
      <c r="Y428" s="98">
        <v>315</v>
      </c>
      <c r="Z428" s="100">
        <v>318</v>
      </c>
      <c r="AA428" s="7">
        <v>330</v>
      </c>
      <c r="AB428" s="101">
        <v>335</v>
      </c>
      <c r="AC428" s="7">
        <v>335</v>
      </c>
      <c r="AD428" s="7"/>
      <c r="AE428" s="7"/>
      <c r="AF428" s="7"/>
      <c r="AG428" s="7"/>
      <c r="AH428" s="7"/>
      <c r="AI428" s="7"/>
      <c r="AJ428" s="7"/>
      <c r="AK428" s="7"/>
      <c r="AL428" s="7"/>
      <c r="AM428" s="7"/>
      <c r="AN428" s="7"/>
      <c r="AO428" s="7"/>
      <c r="AP428" s="7"/>
      <c r="AQ428" s="7"/>
      <c r="AR428" s="7"/>
      <c r="AS428" s="7"/>
      <c r="AT428" s="7"/>
      <c r="AU428" s="7"/>
      <c r="AV428" s="7"/>
      <c r="AW428" s="7"/>
      <c r="AX428" s="7"/>
      <c r="AY428" s="7"/>
      <c r="AZ428" s="7"/>
    </row>
    <row r="429" spans="1:52" x14ac:dyDescent="0.45">
      <c r="A429" s="41">
        <v>330</v>
      </c>
      <c r="C429" s="40">
        <f t="shared" si="15"/>
        <v>610</v>
      </c>
      <c r="D429" s="18">
        <f t="shared" si="16"/>
        <v>2</v>
      </c>
      <c r="E429" s="7" t="s">
        <v>13</v>
      </c>
      <c r="F429" s="97">
        <v>250</v>
      </c>
      <c r="G429" s="97">
        <v>260</v>
      </c>
      <c r="H429" s="97">
        <v>280</v>
      </c>
      <c r="I429" s="97">
        <v>288</v>
      </c>
      <c r="J429" s="97">
        <v>290</v>
      </c>
      <c r="K429" s="97">
        <v>300</v>
      </c>
      <c r="L429" s="97">
        <v>320</v>
      </c>
      <c r="M429" s="97">
        <v>320</v>
      </c>
      <c r="N429" s="97">
        <v>380</v>
      </c>
      <c r="O429" s="97">
        <v>410</v>
      </c>
      <c r="P429" s="97">
        <v>445</v>
      </c>
      <c r="Q429" s="97">
        <v>450</v>
      </c>
      <c r="R429" s="97">
        <v>490</v>
      </c>
      <c r="S429" s="97">
        <v>500</v>
      </c>
      <c r="T429" s="97">
        <v>515</v>
      </c>
      <c r="U429" s="97">
        <v>530</v>
      </c>
      <c r="V429" s="98">
        <v>550</v>
      </c>
      <c r="W429" s="99">
        <v>580</v>
      </c>
      <c r="X429" s="98">
        <v>575</v>
      </c>
      <c r="Y429" s="98">
        <v>600</v>
      </c>
      <c r="Z429" s="100">
        <v>608</v>
      </c>
      <c r="AA429" s="7">
        <v>600</v>
      </c>
      <c r="AB429" s="101">
        <v>600</v>
      </c>
      <c r="AC429" s="7">
        <v>610</v>
      </c>
      <c r="AD429" s="7"/>
      <c r="AE429" s="7"/>
      <c r="AF429" s="7"/>
      <c r="AG429" s="7"/>
      <c r="AH429" s="7"/>
      <c r="AI429" s="7"/>
      <c r="AJ429" s="7"/>
      <c r="AK429" s="7"/>
      <c r="AL429" s="7"/>
      <c r="AM429" s="7"/>
      <c r="AN429" s="7"/>
      <c r="AO429" s="7"/>
      <c r="AP429" s="7"/>
      <c r="AQ429" s="7"/>
      <c r="AR429" s="7"/>
      <c r="AS429" s="7"/>
      <c r="AT429" s="7"/>
      <c r="AU429" s="7"/>
      <c r="AV429" s="7"/>
      <c r="AW429" s="7"/>
      <c r="AX429" s="7"/>
      <c r="AY429" s="7"/>
      <c r="AZ429" s="7"/>
    </row>
    <row r="430" spans="1:52" x14ac:dyDescent="0.45">
      <c r="A430" s="41">
        <v>331</v>
      </c>
      <c r="C430" s="40">
        <f t="shared" si="15"/>
        <v>390</v>
      </c>
      <c r="D430" s="18">
        <f t="shared" si="16"/>
        <v>19</v>
      </c>
      <c r="E430" s="7" t="s">
        <v>20</v>
      </c>
      <c r="F430" s="97">
        <v>140</v>
      </c>
      <c r="G430" s="97">
        <v>155</v>
      </c>
      <c r="H430" s="97">
        <v>155</v>
      </c>
      <c r="I430" s="97">
        <v>170</v>
      </c>
      <c r="J430" s="97">
        <v>170</v>
      </c>
      <c r="K430" s="97">
        <v>175</v>
      </c>
      <c r="L430" s="97">
        <v>180</v>
      </c>
      <c r="M430" s="97">
        <v>198</v>
      </c>
      <c r="N430" s="97">
        <v>210</v>
      </c>
      <c r="O430" s="97">
        <v>238</v>
      </c>
      <c r="P430" s="97">
        <v>260</v>
      </c>
      <c r="Q430" s="97">
        <v>280</v>
      </c>
      <c r="R430" s="97">
        <v>280</v>
      </c>
      <c r="S430" s="97">
        <v>270</v>
      </c>
      <c r="T430" s="97">
        <v>300</v>
      </c>
      <c r="U430" s="97">
        <v>300</v>
      </c>
      <c r="V430" s="98">
        <v>310</v>
      </c>
      <c r="W430" s="99">
        <v>310</v>
      </c>
      <c r="X430" s="98">
        <v>340</v>
      </c>
      <c r="Y430" s="98">
        <v>350</v>
      </c>
      <c r="Z430" s="100">
        <v>350</v>
      </c>
      <c r="AA430" s="7">
        <v>370</v>
      </c>
      <c r="AB430" s="101">
        <v>390</v>
      </c>
      <c r="AC430" s="7">
        <v>390</v>
      </c>
      <c r="AD430" s="7"/>
      <c r="AE430" s="7"/>
      <c r="AF430" s="7"/>
      <c r="AG430" s="7"/>
      <c r="AH430" s="7"/>
      <c r="AI430" s="7"/>
      <c r="AJ430" s="7"/>
      <c r="AK430" s="7"/>
      <c r="AL430" s="7"/>
      <c r="AM430" s="7"/>
      <c r="AN430" s="7"/>
      <c r="AO430" s="7"/>
      <c r="AP430" s="7"/>
      <c r="AQ430" s="7"/>
      <c r="AR430" s="7"/>
      <c r="AS430" s="7"/>
      <c r="AT430" s="7"/>
      <c r="AU430" s="7"/>
      <c r="AV430" s="7"/>
      <c r="AW430" s="7"/>
      <c r="AX430" s="7"/>
      <c r="AY430" s="7"/>
      <c r="AZ430" s="7"/>
    </row>
    <row r="431" spans="1:52" x14ac:dyDescent="0.45">
      <c r="A431" s="41">
        <v>332</v>
      </c>
      <c r="C431" s="40">
        <f t="shared" si="15"/>
        <v>450</v>
      </c>
      <c r="D431" s="18">
        <f t="shared" si="16"/>
        <v>12</v>
      </c>
      <c r="E431" s="96" t="s">
        <v>60</v>
      </c>
      <c r="F431" s="102">
        <v>190</v>
      </c>
      <c r="G431" s="102">
        <v>200</v>
      </c>
      <c r="H431" s="102">
        <v>210</v>
      </c>
      <c r="I431" s="102">
        <v>220</v>
      </c>
      <c r="J431" s="102">
        <v>220</v>
      </c>
      <c r="K431" s="102">
        <v>230</v>
      </c>
      <c r="L431" s="102">
        <v>235</v>
      </c>
      <c r="M431" s="102">
        <v>240</v>
      </c>
      <c r="N431" s="102">
        <v>270</v>
      </c>
      <c r="O431" s="102">
        <v>310</v>
      </c>
      <c r="P431" s="102">
        <v>330</v>
      </c>
      <c r="Q431" s="102">
        <v>350</v>
      </c>
      <c r="R431" s="102">
        <v>350</v>
      </c>
      <c r="S431" s="102">
        <v>368</v>
      </c>
      <c r="T431" s="102">
        <v>375</v>
      </c>
      <c r="U431" s="102">
        <v>380</v>
      </c>
      <c r="V431" s="103">
        <v>400</v>
      </c>
      <c r="W431" s="7">
        <v>400</v>
      </c>
      <c r="X431" s="103">
        <v>420</v>
      </c>
      <c r="Y431" s="103">
        <v>430</v>
      </c>
      <c r="Z431" s="7">
        <v>430</v>
      </c>
      <c r="AA431" s="7">
        <v>425</v>
      </c>
      <c r="AB431" s="107">
        <v>440</v>
      </c>
      <c r="AC431" s="7">
        <v>450</v>
      </c>
      <c r="AD431" s="7"/>
      <c r="AE431" s="7"/>
      <c r="AF431" s="7"/>
      <c r="AG431" s="7"/>
      <c r="AH431" s="7"/>
      <c r="AI431" s="7"/>
      <c r="AJ431" s="7"/>
      <c r="AK431" s="7"/>
      <c r="AL431" s="7"/>
      <c r="AM431" s="7"/>
      <c r="AN431" s="7"/>
      <c r="AO431" s="7"/>
      <c r="AP431" s="7"/>
      <c r="AQ431" s="7"/>
      <c r="AR431" s="7"/>
      <c r="AS431" s="7"/>
      <c r="AT431" s="7"/>
      <c r="AU431" s="7"/>
      <c r="AV431" s="7"/>
      <c r="AW431" s="7"/>
      <c r="AX431" s="7"/>
      <c r="AY431" s="7"/>
      <c r="AZ431" s="7"/>
    </row>
    <row r="432" spans="1:52" x14ac:dyDescent="0.45">
      <c r="A432" s="41">
        <v>333</v>
      </c>
      <c r="C432" s="40">
        <f t="shared" si="15"/>
        <v>345</v>
      </c>
      <c r="D432" s="18" t="e">
        <f t="shared" si="16"/>
        <v>#N/A</v>
      </c>
      <c r="E432" s="96" t="s">
        <v>61</v>
      </c>
      <c r="F432" s="102">
        <v>120</v>
      </c>
      <c r="G432" s="102">
        <v>125</v>
      </c>
      <c r="H432" s="102">
        <v>130</v>
      </c>
      <c r="I432" s="102">
        <v>135</v>
      </c>
      <c r="J432" s="102">
        <v>145</v>
      </c>
      <c r="K432" s="102">
        <v>150</v>
      </c>
      <c r="L432" s="102">
        <v>160</v>
      </c>
      <c r="M432" s="102">
        <v>165</v>
      </c>
      <c r="N432" s="102">
        <v>175</v>
      </c>
      <c r="O432" s="102">
        <v>180</v>
      </c>
      <c r="P432" s="102">
        <v>190</v>
      </c>
      <c r="Q432" s="102">
        <v>200</v>
      </c>
      <c r="R432" s="102">
        <v>220</v>
      </c>
      <c r="S432" s="102">
        <v>230</v>
      </c>
      <c r="T432" s="102">
        <v>230</v>
      </c>
      <c r="U432" s="102">
        <v>240</v>
      </c>
      <c r="V432" s="103">
        <v>245</v>
      </c>
      <c r="W432" s="7">
        <v>250</v>
      </c>
      <c r="X432" s="104"/>
      <c r="Y432" s="103">
        <v>260</v>
      </c>
      <c r="Z432" s="7">
        <v>280</v>
      </c>
      <c r="AA432" s="7">
        <v>280</v>
      </c>
      <c r="AB432" s="107">
        <v>320</v>
      </c>
      <c r="AC432" s="7">
        <v>345</v>
      </c>
      <c r="AD432" s="7"/>
      <c r="AE432" s="7"/>
      <c r="AF432" s="7"/>
      <c r="AG432" s="7"/>
      <c r="AH432" s="7"/>
      <c r="AI432" s="7"/>
      <c r="AJ432" s="7"/>
      <c r="AK432" s="7"/>
      <c r="AL432" s="7"/>
      <c r="AM432" s="7"/>
      <c r="AN432" s="7"/>
      <c r="AO432" s="7"/>
      <c r="AP432" s="7"/>
      <c r="AQ432" s="7"/>
      <c r="AR432" s="7"/>
      <c r="AS432" s="7"/>
      <c r="AT432" s="7"/>
      <c r="AU432" s="7"/>
      <c r="AV432" s="7"/>
      <c r="AW432" s="7"/>
      <c r="AX432" s="7"/>
      <c r="AY432" s="7"/>
      <c r="AZ432" s="7"/>
    </row>
    <row r="433" spans="1:52" x14ac:dyDescent="0.45">
      <c r="A433" s="41">
        <v>334</v>
      </c>
      <c r="D433" s="18"/>
      <c r="E433" s="96" t="s">
        <v>62</v>
      </c>
      <c r="F433" s="102">
        <v>160</v>
      </c>
      <c r="G433" s="102">
        <v>170</v>
      </c>
      <c r="H433" s="102">
        <v>180</v>
      </c>
      <c r="I433" s="102">
        <v>190</v>
      </c>
      <c r="J433" s="102">
        <v>185</v>
      </c>
      <c r="K433" s="102">
        <v>195</v>
      </c>
      <c r="L433" s="102">
        <v>200</v>
      </c>
      <c r="M433" s="102">
        <v>200</v>
      </c>
      <c r="N433" s="102">
        <v>220</v>
      </c>
      <c r="O433" s="102">
        <v>250</v>
      </c>
      <c r="P433" s="102">
        <v>265</v>
      </c>
      <c r="Q433" s="102">
        <v>290</v>
      </c>
      <c r="R433" s="102">
        <v>300</v>
      </c>
      <c r="S433" s="102">
        <v>310</v>
      </c>
      <c r="T433" s="102">
        <v>310</v>
      </c>
      <c r="U433" s="102">
        <v>320</v>
      </c>
      <c r="V433" s="103">
        <v>330</v>
      </c>
      <c r="W433" s="7">
        <f>W432+(W431-W432)*85/155</f>
        <v>332.25806451612902</v>
      </c>
      <c r="X433" s="98">
        <v>345</v>
      </c>
      <c r="Y433" s="103">
        <v>360</v>
      </c>
      <c r="Z433" s="7">
        <f>Z432+(Z431-Z432)*85/155</f>
        <v>362.25806451612902</v>
      </c>
      <c r="AA433" s="7">
        <v>375</v>
      </c>
      <c r="AB433" s="101">
        <v>395</v>
      </c>
      <c r="AC433" s="7">
        <v>410</v>
      </c>
      <c r="AD433" s="7"/>
      <c r="AE433" s="7"/>
      <c r="AF433" s="7"/>
      <c r="AG433" s="7"/>
      <c r="AH433" s="7"/>
      <c r="AI433" s="7"/>
      <c r="AJ433" s="7"/>
      <c r="AK433" s="7"/>
      <c r="AL433" s="7"/>
      <c r="AM433" s="7"/>
      <c r="AN433" s="7"/>
      <c r="AO433" s="7"/>
      <c r="AP433" s="7"/>
      <c r="AQ433" s="7"/>
      <c r="AR433" s="7"/>
      <c r="AS433" s="7"/>
      <c r="AT433" s="7"/>
      <c r="AU433" s="7"/>
      <c r="AV433" s="7"/>
      <c r="AW433" s="7"/>
      <c r="AX433" s="7"/>
      <c r="AY433" s="7"/>
      <c r="AZ433" s="7"/>
    </row>
    <row r="434" spans="1:52" x14ac:dyDescent="0.45">
      <c r="A434" s="41">
        <v>335</v>
      </c>
      <c r="D434" s="18"/>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row>
    <row r="435" spans="1:52" x14ac:dyDescent="0.45">
      <c r="A435" s="41">
        <v>336</v>
      </c>
      <c r="D435" s="18"/>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row>
    <row r="436" spans="1:52" x14ac:dyDescent="0.45">
      <c r="A436" s="41">
        <v>337</v>
      </c>
      <c r="D436" s="18"/>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row>
    <row r="437" spans="1:52" x14ac:dyDescent="0.45">
      <c r="A437" s="41">
        <v>338</v>
      </c>
      <c r="D437" s="18"/>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row>
    <row r="438" spans="1:52" x14ac:dyDescent="0.45">
      <c r="A438" s="41">
        <v>339</v>
      </c>
      <c r="D438" s="18"/>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row>
    <row r="439" spans="1:52" x14ac:dyDescent="0.45">
      <c r="A439" s="41">
        <v>340</v>
      </c>
      <c r="D439" s="18"/>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row>
    <row r="440" spans="1:52" x14ac:dyDescent="0.45">
      <c r="A440" s="41">
        <v>341</v>
      </c>
      <c r="D440" s="18"/>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row>
    <row r="441" spans="1:52" x14ac:dyDescent="0.45">
      <c r="A441" s="41">
        <v>342</v>
      </c>
      <c r="D441" s="18"/>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row>
    <row r="442" spans="1:52" x14ac:dyDescent="0.45">
      <c r="A442" s="41">
        <v>343</v>
      </c>
      <c r="D442" s="18"/>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row>
    <row r="443" spans="1:52" x14ac:dyDescent="0.45">
      <c r="A443" s="41">
        <v>344</v>
      </c>
      <c r="D443" s="18"/>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row>
    <row r="444" spans="1:52" x14ac:dyDescent="0.45">
      <c r="A444" s="41">
        <v>345</v>
      </c>
      <c r="D444" s="18"/>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row>
    <row r="445" spans="1:52" x14ac:dyDescent="0.45">
      <c r="A445" s="41">
        <v>346</v>
      </c>
      <c r="D445" s="18"/>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row>
    <row r="446" spans="1:52" x14ac:dyDescent="0.45">
      <c r="A446" s="41">
        <v>347</v>
      </c>
      <c r="D446" s="18"/>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row>
    <row r="447" spans="1:52" x14ac:dyDescent="0.45">
      <c r="A447" s="41">
        <v>348</v>
      </c>
      <c r="D447" s="18"/>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row>
    <row r="448" spans="1:52" x14ac:dyDescent="0.45">
      <c r="A448" s="41">
        <v>349</v>
      </c>
      <c r="D448" s="18"/>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row>
    <row r="449" spans="1:52" x14ac:dyDescent="0.45">
      <c r="A449" s="41">
        <v>350</v>
      </c>
      <c r="D449" s="18"/>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row>
    <row r="450" spans="1:52" x14ac:dyDescent="0.45">
      <c r="A450" s="41">
        <v>351</v>
      </c>
      <c r="D450" s="18"/>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row>
    <row r="451" spans="1:52" x14ac:dyDescent="0.45">
      <c r="A451" s="41">
        <v>352</v>
      </c>
      <c r="D451" s="18"/>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row>
    <row r="452" spans="1:52" x14ac:dyDescent="0.45">
      <c r="A452" s="41">
        <v>353</v>
      </c>
      <c r="D452" s="18"/>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row>
    <row r="453" spans="1:52" x14ac:dyDescent="0.45">
      <c r="A453" s="41">
        <v>354</v>
      </c>
      <c r="D453" s="18"/>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row>
    <row r="454" spans="1:52" x14ac:dyDescent="0.45">
      <c r="A454" s="41">
        <v>355</v>
      </c>
      <c r="D454" s="18"/>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row>
    <row r="455" spans="1:52" x14ac:dyDescent="0.45">
      <c r="A455" s="41">
        <v>356</v>
      </c>
      <c r="D455" s="18"/>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row>
    <row r="456" spans="1:52" x14ac:dyDescent="0.45">
      <c r="A456" s="41">
        <v>357</v>
      </c>
      <c r="D456" s="18"/>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row>
    <row r="457" spans="1:52" x14ac:dyDescent="0.45">
      <c r="A457" s="41">
        <v>358</v>
      </c>
      <c r="D457" s="18"/>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row>
    <row r="458" spans="1:52" x14ac:dyDescent="0.45">
      <c r="A458" s="41">
        <v>359</v>
      </c>
      <c r="D458" s="18"/>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row>
    <row r="459" spans="1:52" x14ac:dyDescent="0.45">
      <c r="A459" s="41">
        <v>360</v>
      </c>
      <c r="D459" s="18"/>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row>
    <row r="460" spans="1:52" x14ac:dyDescent="0.45">
      <c r="A460" s="41">
        <v>361</v>
      </c>
      <c r="D460" s="18"/>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row>
    <row r="461" spans="1:52" x14ac:dyDescent="0.45">
      <c r="A461" s="41">
        <v>362</v>
      </c>
      <c r="D461" s="18"/>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row>
    <row r="462" spans="1:52" x14ac:dyDescent="0.45">
      <c r="A462" s="41">
        <v>363</v>
      </c>
      <c r="D462" s="18"/>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row>
    <row r="463" spans="1:52" x14ac:dyDescent="0.45">
      <c r="A463" s="41">
        <v>364</v>
      </c>
      <c r="D463" s="18"/>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row>
    <row r="464" spans="1:52" x14ac:dyDescent="0.45">
      <c r="A464" s="41">
        <v>365</v>
      </c>
      <c r="D464" s="18"/>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row>
    <row r="465" spans="1:52" x14ac:dyDescent="0.45">
      <c r="A465" s="41">
        <v>366</v>
      </c>
      <c r="D465" s="18"/>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row>
    <row r="466" spans="1:52" x14ac:dyDescent="0.45">
      <c r="A466" s="41">
        <v>367</v>
      </c>
      <c r="D466" s="18"/>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row>
    <row r="467" spans="1:52" x14ac:dyDescent="0.45">
      <c r="A467" s="41">
        <v>368</v>
      </c>
      <c r="D467" s="18"/>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row>
    <row r="468" spans="1:52" x14ac:dyDescent="0.45">
      <c r="A468" s="41">
        <v>369</v>
      </c>
      <c r="D468" s="18"/>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row>
    <row r="469" spans="1:52" x14ac:dyDescent="0.45">
      <c r="A469" s="41">
        <v>370</v>
      </c>
      <c r="D469" s="18"/>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row>
    <row r="470" spans="1:52" x14ac:dyDescent="0.45">
      <c r="A470" s="41">
        <v>371</v>
      </c>
      <c r="D470" s="18"/>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row>
    <row r="471" spans="1:52" x14ac:dyDescent="0.45">
      <c r="A471" s="41">
        <v>372</v>
      </c>
      <c r="D471" s="18"/>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row>
    <row r="472" spans="1:52" x14ac:dyDescent="0.45">
      <c r="A472" s="41">
        <v>373</v>
      </c>
      <c r="D472" s="18"/>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row>
    <row r="473" spans="1:52" x14ac:dyDescent="0.45">
      <c r="A473" s="41">
        <v>374</v>
      </c>
      <c r="D473" s="18"/>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row>
    <row r="474" spans="1:52" x14ac:dyDescent="0.45">
      <c r="A474" s="41">
        <v>375</v>
      </c>
      <c r="D474" s="18"/>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row>
    <row r="475" spans="1:52" x14ac:dyDescent="0.45">
      <c r="A475" s="41">
        <v>376</v>
      </c>
      <c r="D475" s="18"/>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row>
    <row r="476" spans="1:52" x14ac:dyDescent="0.45">
      <c r="A476" s="41">
        <v>377</v>
      </c>
      <c r="D476" s="18"/>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row>
    <row r="477" spans="1:52" x14ac:dyDescent="0.45">
      <c r="A477" s="41">
        <v>378</v>
      </c>
      <c r="D477" s="18"/>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row>
    <row r="478" spans="1:52" x14ac:dyDescent="0.45">
      <c r="A478" s="41">
        <v>379</v>
      </c>
      <c r="D478" s="18"/>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row>
    <row r="479" spans="1:52" x14ac:dyDescent="0.45">
      <c r="A479" s="41">
        <v>380</v>
      </c>
      <c r="D479" s="18"/>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row>
    <row r="480" spans="1:52" x14ac:dyDescent="0.45">
      <c r="A480" s="41">
        <v>381</v>
      </c>
      <c r="D480" s="18"/>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row>
    <row r="481" spans="1:52" x14ac:dyDescent="0.45">
      <c r="A481" s="41">
        <v>382</v>
      </c>
      <c r="D481" s="18"/>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row>
    <row r="482" spans="1:52" x14ac:dyDescent="0.45">
      <c r="A482" s="41">
        <v>383</v>
      </c>
      <c r="D482" s="18"/>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row>
    <row r="483" spans="1:52" x14ac:dyDescent="0.45">
      <c r="A483" s="41">
        <v>384</v>
      </c>
      <c r="D483" s="18"/>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row>
    <row r="484" spans="1:52" x14ac:dyDescent="0.45">
      <c r="A484" s="41">
        <v>385</v>
      </c>
      <c r="D484" s="18"/>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row>
    <row r="485" spans="1:52" x14ac:dyDescent="0.45">
      <c r="A485" s="41">
        <v>386</v>
      </c>
      <c r="D485" s="18"/>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row>
    <row r="486" spans="1:52" x14ac:dyDescent="0.45">
      <c r="A486" s="41">
        <v>387</v>
      </c>
      <c r="D486" s="18"/>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row>
    <row r="487" spans="1:52" x14ac:dyDescent="0.45">
      <c r="A487" s="41">
        <v>388</v>
      </c>
      <c r="D487" s="18"/>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row>
    <row r="488" spans="1:52" x14ac:dyDescent="0.45">
      <c r="A488" s="41">
        <v>389</v>
      </c>
      <c r="D488" s="18"/>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row>
    <row r="489" spans="1:52" x14ac:dyDescent="0.45">
      <c r="A489" s="41">
        <v>390</v>
      </c>
      <c r="D489" s="18"/>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row>
    <row r="490" spans="1:52" x14ac:dyDescent="0.45">
      <c r="A490" s="41">
        <v>391</v>
      </c>
      <c r="D490" s="18"/>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row>
    <row r="491" spans="1:52" x14ac:dyDescent="0.45">
      <c r="A491" s="41">
        <v>392</v>
      </c>
      <c r="D491" s="18"/>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row>
    <row r="492" spans="1:52" x14ac:dyDescent="0.45">
      <c r="A492" s="41">
        <v>393</v>
      </c>
      <c r="D492" s="18"/>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row>
    <row r="493" spans="1:52" x14ac:dyDescent="0.45">
      <c r="A493" s="41">
        <v>394</v>
      </c>
      <c r="D493" s="18"/>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row>
    <row r="494" spans="1:52" x14ac:dyDescent="0.45">
      <c r="A494" s="41">
        <v>395</v>
      </c>
      <c r="D494" s="18"/>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row>
    <row r="495" spans="1:52" x14ac:dyDescent="0.45">
      <c r="A495" s="41">
        <v>396</v>
      </c>
      <c r="D495" s="18"/>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row>
    <row r="496" spans="1:52" x14ac:dyDescent="0.45">
      <c r="A496" s="41">
        <v>397</v>
      </c>
      <c r="D496" s="18"/>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row>
    <row r="497" spans="1:52" x14ac:dyDescent="0.45">
      <c r="A497" s="41">
        <v>398</v>
      </c>
      <c r="D497" s="18"/>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row>
    <row r="498" spans="1:52" x14ac:dyDescent="0.45">
      <c r="A498" s="41">
        <v>399</v>
      </c>
      <c r="D498" s="18"/>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row>
    <row r="499" spans="1:52" x14ac:dyDescent="0.45">
      <c r="A499" s="41">
        <v>400</v>
      </c>
      <c r="C499" s="40" t="s">
        <v>58</v>
      </c>
      <c r="D499" s="18" t="s">
        <v>59</v>
      </c>
      <c r="E499" s="93" t="s">
        <v>48</v>
      </c>
      <c r="F499" s="92" t="s">
        <v>47</v>
      </c>
      <c r="G499" s="92" t="s">
        <v>36</v>
      </c>
      <c r="H499" s="92" t="s">
        <v>37</v>
      </c>
      <c r="I499" s="92" t="s">
        <v>38</v>
      </c>
      <c r="J499" s="92" t="s">
        <v>39</v>
      </c>
      <c r="K499" s="92" t="s">
        <v>40</v>
      </c>
      <c r="L499" s="92" t="s">
        <v>41</v>
      </c>
      <c r="M499" s="92" t="s">
        <v>42</v>
      </c>
      <c r="N499" s="92" t="s">
        <v>43</v>
      </c>
      <c r="O499" s="92" t="s">
        <v>44</v>
      </c>
      <c r="P499" s="92" t="s">
        <v>45</v>
      </c>
      <c r="Q499" s="92" t="s">
        <v>35</v>
      </c>
      <c r="R499" s="92" t="s">
        <v>46</v>
      </c>
      <c r="S499" s="92" t="s">
        <v>52</v>
      </c>
      <c r="T499" s="92" t="s">
        <v>53</v>
      </c>
      <c r="U499" s="94">
        <v>41791</v>
      </c>
      <c r="V499" s="95">
        <v>42064</v>
      </c>
      <c r="W499" s="106">
        <v>42522</v>
      </c>
      <c r="X499" s="106">
        <v>42887</v>
      </c>
      <c r="Y499" s="106">
        <v>43252</v>
      </c>
      <c r="Z499" s="106">
        <v>43617</v>
      </c>
      <c r="AA499" s="106">
        <v>43983</v>
      </c>
      <c r="AB499" s="106">
        <v>44348</v>
      </c>
      <c r="AC499" s="106">
        <v>44713</v>
      </c>
      <c r="AD499" s="7"/>
      <c r="AE499" s="7"/>
      <c r="AF499" s="7"/>
      <c r="AG499" s="7"/>
      <c r="AH499" s="7"/>
      <c r="AI499" s="7"/>
      <c r="AJ499" s="7"/>
      <c r="AK499" s="7"/>
      <c r="AL499" s="7"/>
      <c r="AM499" s="7"/>
      <c r="AN499" s="7"/>
      <c r="AO499" s="7"/>
      <c r="AP499" s="7"/>
      <c r="AQ499" s="7"/>
      <c r="AR499" s="7"/>
      <c r="AS499" s="7"/>
      <c r="AT499" s="7"/>
      <c r="AU499" s="7"/>
      <c r="AV499" s="7"/>
      <c r="AW499" s="7"/>
      <c r="AX499" s="7"/>
      <c r="AY499" s="7"/>
      <c r="AZ499" s="7"/>
    </row>
    <row r="500" spans="1:52" x14ac:dyDescent="0.45">
      <c r="A500" s="41">
        <v>401</v>
      </c>
      <c r="C500" s="40">
        <f>VLOOKUP(A500,$A$500:$AS$533,3+$E$98)</f>
        <v>450</v>
      </c>
      <c r="D500" s="18">
        <f>RANK(C500,C$500:C$530)</f>
        <v>20</v>
      </c>
      <c r="E500" s="7" t="s">
        <v>1</v>
      </c>
      <c r="F500" s="97">
        <v>185</v>
      </c>
      <c r="G500" s="97">
        <v>195</v>
      </c>
      <c r="H500" s="97">
        <v>210</v>
      </c>
      <c r="I500" s="97">
        <v>230</v>
      </c>
      <c r="J500" s="97">
        <v>230</v>
      </c>
      <c r="K500" s="97">
        <v>230</v>
      </c>
      <c r="L500" s="97">
        <v>240</v>
      </c>
      <c r="M500" s="97">
        <v>260</v>
      </c>
      <c r="N500" s="97">
        <v>280</v>
      </c>
      <c r="O500" s="97">
        <v>320</v>
      </c>
      <c r="P500" s="97">
        <v>330</v>
      </c>
      <c r="Q500" s="97">
        <v>350</v>
      </c>
      <c r="R500" s="97">
        <v>353</v>
      </c>
      <c r="S500" s="97">
        <v>353</v>
      </c>
      <c r="T500" s="97">
        <v>370</v>
      </c>
      <c r="U500" s="97">
        <v>380</v>
      </c>
      <c r="V500" s="98">
        <v>378</v>
      </c>
      <c r="W500" s="99">
        <v>400</v>
      </c>
      <c r="X500" s="98">
        <v>420</v>
      </c>
      <c r="Y500" s="98">
        <v>420</v>
      </c>
      <c r="Z500" s="100">
        <v>445</v>
      </c>
      <c r="AA500" s="7">
        <v>440</v>
      </c>
      <c r="AB500" s="7">
        <v>450</v>
      </c>
      <c r="AC500" s="7">
        <v>450</v>
      </c>
      <c r="AD500" s="7"/>
      <c r="AE500" s="7"/>
      <c r="AF500" s="7"/>
      <c r="AG500" s="7"/>
      <c r="AH500" s="7"/>
      <c r="AI500" s="7"/>
      <c r="AJ500" s="7"/>
      <c r="AK500" s="7"/>
      <c r="AL500" s="7"/>
      <c r="AM500" s="7"/>
      <c r="AN500" s="7"/>
      <c r="AO500" s="7"/>
      <c r="AP500" s="7"/>
      <c r="AQ500" s="7"/>
      <c r="AR500" s="7"/>
      <c r="AS500" s="7"/>
      <c r="AT500" s="7"/>
      <c r="AU500" s="7"/>
      <c r="AV500" s="7"/>
      <c r="AW500" s="7"/>
      <c r="AX500" s="7"/>
      <c r="AY500" s="7"/>
      <c r="AZ500" s="7"/>
    </row>
    <row r="501" spans="1:52" x14ac:dyDescent="0.45">
      <c r="A501" s="41">
        <v>402</v>
      </c>
      <c r="C501" s="40">
        <f t="shared" ref="C501:C532" si="17">VLOOKUP(A501,$A$500:$AS$533,3+$E$98)</f>
        <v>750</v>
      </c>
      <c r="D501" s="18">
        <f t="shared" ref="D501:D532" si="18">RANK(C501,C$500:C$530)</f>
        <v>4</v>
      </c>
      <c r="E501" s="7" t="s">
        <v>21</v>
      </c>
      <c r="F501" s="97">
        <v>280</v>
      </c>
      <c r="G501" s="97">
        <v>320</v>
      </c>
      <c r="H501" s="97">
        <v>360</v>
      </c>
      <c r="I501" s="97">
        <v>325</v>
      </c>
      <c r="J501" s="97">
        <v>335</v>
      </c>
      <c r="K501" s="97">
        <v>370</v>
      </c>
      <c r="L501" s="97">
        <v>385</v>
      </c>
      <c r="M501" s="97">
        <v>400</v>
      </c>
      <c r="N501" s="97">
        <v>450</v>
      </c>
      <c r="O501" s="97">
        <v>500</v>
      </c>
      <c r="P501" s="97">
        <v>520</v>
      </c>
      <c r="Q501" s="97">
        <v>560</v>
      </c>
      <c r="R501" s="97">
        <v>595</v>
      </c>
      <c r="S501" s="97">
        <v>685</v>
      </c>
      <c r="T501" s="97">
        <v>598</v>
      </c>
      <c r="U501" s="97">
        <v>650</v>
      </c>
      <c r="V501" s="98">
        <v>650</v>
      </c>
      <c r="W501" s="99">
        <v>650</v>
      </c>
      <c r="X501" s="98">
        <v>655</v>
      </c>
      <c r="Y501" s="98">
        <v>698</v>
      </c>
      <c r="Z501" s="100">
        <v>680</v>
      </c>
      <c r="AA501" s="7">
        <v>650</v>
      </c>
      <c r="AB501" s="7">
        <v>720</v>
      </c>
      <c r="AC501" s="7">
        <v>750</v>
      </c>
      <c r="AD501" s="7"/>
      <c r="AE501" s="7"/>
      <c r="AF501" s="7"/>
      <c r="AG501" s="7"/>
      <c r="AH501" s="7"/>
      <c r="AI501" s="7"/>
      <c r="AJ501" s="7"/>
      <c r="AK501" s="7"/>
      <c r="AL501" s="7"/>
      <c r="AM501" s="7"/>
      <c r="AN501" s="7"/>
      <c r="AO501" s="7"/>
      <c r="AP501" s="7"/>
      <c r="AQ501" s="7"/>
      <c r="AR501" s="7"/>
      <c r="AS501" s="7"/>
      <c r="AT501" s="7"/>
      <c r="AU501" s="7"/>
      <c r="AV501" s="7"/>
      <c r="AW501" s="7"/>
      <c r="AX501" s="7"/>
      <c r="AY501" s="7"/>
      <c r="AZ501" s="7"/>
    </row>
    <row r="502" spans="1:52" x14ac:dyDescent="0.45">
      <c r="A502" s="41">
        <v>403</v>
      </c>
      <c r="C502" s="40">
        <f t="shared" si="17"/>
        <v>650</v>
      </c>
      <c r="D502" s="18">
        <f t="shared" si="18"/>
        <v>6</v>
      </c>
      <c r="E502" s="7" t="s">
        <v>14</v>
      </c>
      <c r="F502" s="97">
        <v>280</v>
      </c>
      <c r="G502" s="97">
        <v>300</v>
      </c>
      <c r="H502" s="97">
        <v>320</v>
      </c>
      <c r="I502" s="97">
        <v>330</v>
      </c>
      <c r="J502" s="97">
        <v>330</v>
      </c>
      <c r="K502" s="97">
        <v>330</v>
      </c>
      <c r="L502" s="97">
        <v>350</v>
      </c>
      <c r="M502" s="97">
        <v>360</v>
      </c>
      <c r="N502" s="97">
        <v>420</v>
      </c>
      <c r="O502" s="97">
        <v>466</v>
      </c>
      <c r="P502" s="97">
        <v>485</v>
      </c>
      <c r="Q502" s="97">
        <v>520</v>
      </c>
      <c r="R502" s="97">
        <v>530</v>
      </c>
      <c r="S502" s="97">
        <v>543</v>
      </c>
      <c r="T502" s="97">
        <v>575</v>
      </c>
      <c r="U502" s="97">
        <v>570</v>
      </c>
      <c r="V502" s="98">
        <v>580</v>
      </c>
      <c r="W502" s="99">
        <v>605</v>
      </c>
      <c r="X502" s="98">
        <v>640</v>
      </c>
      <c r="Y502" s="98">
        <v>650</v>
      </c>
      <c r="Z502" s="100">
        <v>643</v>
      </c>
      <c r="AA502" s="7">
        <v>630</v>
      </c>
      <c r="AB502" s="7">
        <v>645</v>
      </c>
      <c r="AC502" s="7">
        <v>650</v>
      </c>
      <c r="AD502" s="7"/>
      <c r="AE502" s="7"/>
      <c r="AF502" s="7"/>
      <c r="AG502" s="7"/>
      <c r="AH502" s="7"/>
      <c r="AI502" s="7"/>
      <c r="AJ502" s="7"/>
      <c r="AK502" s="7"/>
      <c r="AL502" s="7"/>
      <c r="AM502" s="7"/>
      <c r="AN502" s="7"/>
      <c r="AO502" s="7"/>
      <c r="AP502" s="7"/>
      <c r="AQ502" s="7"/>
      <c r="AR502" s="7"/>
      <c r="AS502" s="7"/>
      <c r="AT502" s="7"/>
      <c r="AU502" s="7"/>
      <c r="AV502" s="7"/>
      <c r="AW502" s="7"/>
      <c r="AX502" s="7"/>
      <c r="AY502" s="7"/>
      <c r="AZ502" s="7"/>
    </row>
    <row r="503" spans="1:52" x14ac:dyDescent="0.45">
      <c r="A503" s="41">
        <v>404</v>
      </c>
      <c r="C503" s="40">
        <f t="shared" si="17"/>
        <v>380</v>
      </c>
      <c r="D503" s="18">
        <f t="shared" si="18"/>
        <v>29</v>
      </c>
      <c r="E503" s="7" t="s">
        <v>2</v>
      </c>
      <c r="F503" s="97">
        <v>160</v>
      </c>
      <c r="G503" s="97">
        <v>170</v>
      </c>
      <c r="H503" s="97">
        <v>175</v>
      </c>
      <c r="I503" s="97">
        <v>180</v>
      </c>
      <c r="J503" s="97">
        <v>185</v>
      </c>
      <c r="K503" s="97">
        <v>180</v>
      </c>
      <c r="L503" s="97">
        <v>190</v>
      </c>
      <c r="M503" s="97">
        <v>200</v>
      </c>
      <c r="N503" s="97">
        <v>220</v>
      </c>
      <c r="O503" s="97">
        <v>250</v>
      </c>
      <c r="P503" s="97">
        <v>280</v>
      </c>
      <c r="Q503" s="97">
        <v>300</v>
      </c>
      <c r="R503" s="97">
        <v>300</v>
      </c>
      <c r="S503" s="97">
        <v>300</v>
      </c>
      <c r="T503" s="97">
        <v>300</v>
      </c>
      <c r="U503" s="97">
        <v>320</v>
      </c>
      <c r="V503" s="98">
        <v>320</v>
      </c>
      <c r="W503" s="99">
        <v>330</v>
      </c>
      <c r="X503" s="98">
        <v>350</v>
      </c>
      <c r="Y503" s="98">
        <v>360</v>
      </c>
      <c r="Z503" s="100">
        <v>370</v>
      </c>
      <c r="AA503" s="7">
        <v>370</v>
      </c>
      <c r="AB503" s="7">
        <v>360</v>
      </c>
      <c r="AC503" s="7">
        <v>380</v>
      </c>
      <c r="AD503" s="7"/>
      <c r="AE503" s="7"/>
      <c r="AF503" s="7"/>
      <c r="AG503" s="7"/>
      <c r="AH503" s="7"/>
      <c r="AI503" s="7"/>
      <c r="AJ503" s="7"/>
      <c r="AK503" s="7"/>
      <c r="AL503" s="7"/>
      <c r="AM503" s="7"/>
      <c r="AN503" s="7"/>
      <c r="AO503" s="7"/>
      <c r="AP503" s="7"/>
      <c r="AQ503" s="7"/>
      <c r="AR503" s="7"/>
      <c r="AS503" s="7"/>
      <c r="AT503" s="7"/>
      <c r="AU503" s="7"/>
      <c r="AV503" s="7"/>
      <c r="AW503" s="7"/>
      <c r="AX503" s="7"/>
      <c r="AY503" s="7"/>
      <c r="AZ503" s="7"/>
    </row>
    <row r="504" spans="1:52" x14ac:dyDescent="0.45">
      <c r="A504" s="41">
        <v>405</v>
      </c>
      <c r="C504" s="40">
        <f t="shared" si="17"/>
        <v>400</v>
      </c>
      <c r="D504" s="18">
        <f t="shared" si="18"/>
        <v>25</v>
      </c>
      <c r="E504" s="7" t="s">
        <v>22</v>
      </c>
      <c r="F504" s="97">
        <v>155</v>
      </c>
      <c r="G504" s="97">
        <v>165</v>
      </c>
      <c r="H504" s="97">
        <v>165</v>
      </c>
      <c r="I504" s="97">
        <v>175</v>
      </c>
      <c r="J504" s="97">
        <v>185</v>
      </c>
      <c r="K504" s="97">
        <v>190</v>
      </c>
      <c r="L504" s="97">
        <v>200</v>
      </c>
      <c r="M504" s="97">
        <v>200</v>
      </c>
      <c r="N504" s="97">
        <v>220</v>
      </c>
      <c r="O504" s="97">
        <v>260</v>
      </c>
      <c r="P504" s="97">
        <v>265</v>
      </c>
      <c r="Q504" s="97">
        <v>295</v>
      </c>
      <c r="R504" s="97">
        <v>300</v>
      </c>
      <c r="S504" s="97">
        <v>300</v>
      </c>
      <c r="T504" s="97">
        <v>300</v>
      </c>
      <c r="U504" s="97">
        <v>310</v>
      </c>
      <c r="V504" s="98">
        <v>320</v>
      </c>
      <c r="W504" s="99">
        <v>330</v>
      </c>
      <c r="X504" s="98">
        <v>350</v>
      </c>
      <c r="Y504" s="98">
        <v>350</v>
      </c>
      <c r="Z504" s="100">
        <v>355</v>
      </c>
      <c r="AA504" s="7">
        <v>360</v>
      </c>
      <c r="AB504" s="7">
        <v>380</v>
      </c>
      <c r="AC504" s="7">
        <v>400</v>
      </c>
      <c r="AD504" s="7"/>
      <c r="AE504" s="7"/>
      <c r="AF504" s="7"/>
      <c r="AG504" s="7"/>
      <c r="AH504" s="7"/>
      <c r="AI504" s="7"/>
      <c r="AJ504" s="7"/>
      <c r="AK504" s="7"/>
      <c r="AL504" s="7"/>
      <c r="AM504" s="7"/>
      <c r="AN504" s="7"/>
      <c r="AO504" s="7"/>
      <c r="AP504" s="7"/>
      <c r="AQ504" s="7"/>
      <c r="AR504" s="7"/>
      <c r="AS504" s="7"/>
      <c r="AT504" s="7"/>
      <c r="AU504" s="7"/>
      <c r="AV504" s="7"/>
      <c r="AW504" s="7"/>
      <c r="AX504" s="7"/>
      <c r="AY504" s="7"/>
      <c r="AZ504" s="7"/>
    </row>
    <row r="505" spans="1:52" x14ac:dyDescent="0.45">
      <c r="A505" s="41">
        <v>406</v>
      </c>
      <c r="C505" s="40">
        <f t="shared" si="17"/>
        <v>410</v>
      </c>
      <c r="D505" s="18">
        <f t="shared" si="18"/>
        <v>24</v>
      </c>
      <c r="E505" s="7" t="s">
        <v>23</v>
      </c>
      <c r="F505" s="97">
        <v>165</v>
      </c>
      <c r="G505" s="97">
        <v>170</v>
      </c>
      <c r="H505" s="97">
        <v>175</v>
      </c>
      <c r="I505" s="97">
        <v>183</v>
      </c>
      <c r="J505" s="97">
        <v>185</v>
      </c>
      <c r="K505" s="97">
        <v>200</v>
      </c>
      <c r="L505" s="97">
        <v>200</v>
      </c>
      <c r="M505" s="97">
        <v>210</v>
      </c>
      <c r="N505" s="97">
        <v>230</v>
      </c>
      <c r="O505" s="97">
        <v>260</v>
      </c>
      <c r="P505" s="97">
        <v>280</v>
      </c>
      <c r="Q505" s="97">
        <v>300</v>
      </c>
      <c r="R505" s="97">
        <v>320</v>
      </c>
      <c r="S505" s="97">
        <v>320</v>
      </c>
      <c r="T505" s="97">
        <v>320</v>
      </c>
      <c r="U505" s="97">
        <v>330</v>
      </c>
      <c r="V505" s="98">
        <v>340</v>
      </c>
      <c r="W505" s="99">
        <v>350</v>
      </c>
      <c r="X505" s="98">
        <v>360</v>
      </c>
      <c r="Y505" s="98">
        <v>365</v>
      </c>
      <c r="Z505" s="100">
        <v>370</v>
      </c>
      <c r="AA505" s="7">
        <v>370</v>
      </c>
      <c r="AB505" s="7">
        <v>390</v>
      </c>
      <c r="AC505" s="7">
        <v>410</v>
      </c>
      <c r="AD505" s="7"/>
      <c r="AE505" s="7"/>
      <c r="AF505" s="7"/>
      <c r="AG505" s="7"/>
      <c r="AH505" s="7"/>
      <c r="AI505" s="7"/>
      <c r="AJ505" s="7"/>
      <c r="AK505" s="7"/>
      <c r="AL505" s="7"/>
      <c r="AM505" s="7"/>
      <c r="AN505" s="7"/>
      <c r="AO505" s="7"/>
      <c r="AP505" s="7"/>
      <c r="AQ505" s="7"/>
      <c r="AR505" s="7"/>
      <c r="AS505" s="7"/>
      <c r="AT505" s="7"/>
      <c r="AU505" s="7"/>
      <c r="AV505" s="7"/>
      <c r="AW505" s="7"/>
      <c r="AX505" s="7"/>
      <c r="AY505" s="7"/>
      <c r="AZ505" s="7"/>
    </row>
    <row r="506" spans="1:52" x14ac:dyDescent="0.45">
      <c r="A506" s="41">
        <v>407</v>
      </c>
      <c r="C506" s="40">
        <f t="shared" si="17"/>
        <v>500</v>
      </c>
      <c r="D506" s="18">
        <f t="shared" si="18"/>
        <v>11</v>
      </c>
      <c r="E506" s="7" t="s">
        <v>3</v>
      </c>
      <c r="F506" s="97">
        <v>180</v>
      </c>
      <c r="G506" s="97">
        <v>200</v>
      </c>
      <c r="H506" s="97">
        <v>210</v>
      </c>
      <c r="I506" s="97">
        <v>220</v>
      </c>
      <c r="J506" s="97">
        <v>220</v>
      </c>
      <c r="K506" s="97">
        <v>230</v>
      </c>
      <c r="L506" s="97">
        <v>233</v>
      </c>
      <c r="M506" s="97">
        <v>250</v>
      </c>
      <c r="N506" s="97">
        <v>270</v>
      </c>
      <c r="O506" s="97">
        <v>320</v>
      </c>
      <c r="P506" s="97">
        <v>350</v>
      </c>
      <c r="Q506" s="97">
        <v>360</v>
      </c>
      <c r="R506" s="97">
        <v>365</v>
      </c>
      <c r="S506" s="97">
        <v>370</v>
      </c>
      <c r="T506" s="97">
        <v>390</v>
      </c>
      <c r="U506" s="97">
        <v>395</v>
      </c>
      <c r="V506" s="98">
        <v>420</v>
      </c>
      <c r="W506" s="99">
        <v>450</v>
      </c>
      <c r="X506" s="98">
        <v>450</v>
      </c>
      <c r="Y506" s="98">
        <v>480</v>
      </c>
      <c r="Z506" s="100">
        <v>500</v>
      </c>
      <c r="AA506" s="7">
        <v>500</v>
      </c>
      <c r="AB506" s="7">
        <v>500</v>
      </c>
      <c r="AC506" s="7">
        <v>500</v>
      </c>
      <c r="AD506" s="7"/>
      <c r="AE506" s="7"/>
      <c r="AF506" s="7"/>
      <c r="AG506" s="7"/>
      <c r="AH506" s="7"/>
      <c r="AI506" s="7"/>
      <c r="AJ506" s="7"/>
      <c r="AK506" s="7"/>
      <c r="AL506" s="7"/>
      <c r="AM506" s="7"/>
      <c r="AN506" s="7"/>
      <c r="AO506" s="7"/>
      <c r="AP506" s="7"/>
      <c r="AQ506" s="7"/>
      <c r="AR506" s="7"/>
      <c r="AS506" s="7"/>
      <c r="AT506" s="7"/>
      <c r="AU506" s="7"/>
      <c r="AV506" s="7"/>
      <c r="AW506" s="7"/>
      <c r="AX506" s="7"/>
      <c r="AY506" s="7"/>
      <c r="AZ506" s="7"/>
    </row>
    <row r="507" spans="1:52" x14ac:dyDescent="0.45">
      <c r="A507" s="41">
        <v>408</v>
      </c>
      <c r="C507" s="40">
        <f t="shared" si="17"/>
        <v>450</v>
      </c>
      <c r="D507" s="18">
        <f t="shared" si="18"/>
        <v>20</v>
      </c>
      <c r="E507" s="7" t="s">
        <v>24</v>
      </c>
      <c r="F507" s="97">
        <v>160</v>
      </c>
      <c r="G507" s="97">
        <v>170</v>
      </c>
      <c r="H507" s="97">
        <v>175</v>
      </c>
      <c r="I507" s="97">
        <v>180</v>
      </c>
      <c r="J507" s="97">
        <v>190</v>
      </c>
      <c r="K507" s="97">
        <v>200</v>
      </c>
      <c r="L507" s="97">
        <v>205</v>
      </c>
      <c r="M507" s="97">
        <v>210</v>
      </c>
      <c r="N507" s="97">
        <v>230</v>
      </c>
      <c r="O507" s="97">
        <v>255</v>
      </c>
      <c r="P507" s="97">
        <v>271</v>
      </c>
      <c r="Q507" s="97">
        <v>300</v>
      </c>
      <c r="R507" s="97">
        <v>320</v>
      </c>
      <c r="S507" s="97">
        <v>315</v>
      </c>
      <c r="T507" s="97">
        <v>315</v>
      </c>
      <c r="U507" s="97">
        <v>320</v>
      </c>
      <c r="V507" s="98">
        <v>330</v>
      </c>
      <c r="W507" s="99">
        <v>350</v>
      </c>
      <c r="X507" s="98">
        <v>368</v>
      </c>
      <c r="Y507" s="98">
        <v>380</v>
      </c>
      <c r="Z507" s="100">
        <v>375</v>
      </c>
      <c r="AA507" s="7">
        <v>390</v>
      </c>
      <c r="AB507" s="7">
        <v>430</v>
      </c>
      <c r="AC507" s="7">
        <v>450</v>
      </c>
      <c r="AD507" s="7"/>
      <c r="AE507" s="7"/>
      <c r="AF507" s="7"/>
      <c r="AG507" s="7"/>
      <c r="AH507" s="7"/>
      <c r="AI507" s="7"/>
      <c r="AJ507" s="7"/>
      <c r="AK507" s="7"/>
      <c r="AL507" s="7"/>
      <c r="AM507" s="7"/>
      <c r="AN507" s="7"/>
      <c r="AO507" s="7"/>
      <c r="AP507" s="7"/>
      <c r="AQ507" s="7"/>
      <c r="AR507" s="7"/>
      <c r="AS507" s="7"/>
      <c r="AT507" s="7"/>
      <c r="AU507" s="7"/>
      <c r="AV507" s="7"/>
      <c r="AW507" s="7"/>
      <c r="AX507" s="7"/>
      <c r="AY507" s="7"/>
      <c r="AZ507" s="7"/>
    </row>
    <row r="508" spans="1:52" x14ac:dyDescent="0.45">
      <c r="A508" s="41">
        <v>409</v>
      </c>
      <c r="C508" s="40">
        <f t="shared" si="17"/>
        <v>650</v>
      </c>
      <c r="D508" s="18">
        <f t="shared" si="18"/>
        <v>6</v>
      </c>
      <c r="E508" s="7" t="s">
        <v>25</v>
      </c>
      <c r="F508" s="97">
        <v>250</v>
      </c>
      <c r="G508" s="97">
        <v>250</v>
      </c>
      <c r="H508" s="97">
        <v>278</v>
      </c>
      <c r="I508" s="97">
        <v>295</v>
      </c>
      <c r="J508" s="97">
        <v>280</v>
      </c>
      <c r="K508" s="97">
        <v>300</v>
      </c>
      <c r="L508" s="97">
        <v>320</v>
      </c>
      <c r="M508" s="97">
        <v>320</v>
      </c>
      <c r="N508" s="97">
        <v>370</v>
      </c>
      <c r="O508" s="97">
        <v>420</v>
      </c>
      <c r="P508" s="97">
        <v>440</v>
      </c>
      <c r="Q508" s="97">
        <v>460</v>
      </c>
      <c r="R508" s="97">
        <v>493</v>
      </c>
      <c r="S508" s="97">
        <v>500</v>
      </c>
      <c r="T508" s="97">
        <v>500</v>
      </c>
      <c r="U508" s="97">
        <v>523</v>
      </c>
      <c r="V508" s="98">
        <v>510</v>
      </c>
      <c r="W508" s="99">
        <v>560</v>
      </c>
      <c r="X508" s="98">
        <v>580</v>
      </c>
      <c r="Y508" s="98">
        <v>560</v>
      </c>
      <c r="Z508" s="100">
        <v>593</v>
      </c>
      <c r="AA508" s="7">
        <v>593</v>
      </c>
      <c r="AB508" s="7">
        <v>600</v>
      </c>
      <c r="AC508" s="7">
        <v>650</v>
      </c>
      <c r="AD508" s="7"/>
      <c r="AE508" s="7"/>
      <c r="AF508" s="7"/>
      <c r="AG508" s="7"/>
      <c r="AH508" s="7"/>
      <c r="AI508" s="7"/>
      <c r="AJ508" s="7"/>
      <c r="AK508" s="7"/>
      <c r="AL508" s="7"/>
      <c r="AM508" s="7"/>
      <c r="AN508" s="7"/>
      <c r="AO508" s="7"/>
      <c r="AP508" s="7"/>
      <c r="AQ508" s="7"/>
      <c r="AR508" s="7"/>
      <c r="AS508" s="7"/>
      <c r="AT508" s="7"/>
      <c r="AU508" s="7"/>
      <c r="AV508" s="7"/>
      <c r="AW508" s="7"/>
      <c r="AX508" s="7"/>
      <c r="AY508" s="7"/>
      <c r="AZ508" s="7"/>
    </row>
    <row r="509" spans="1:52" x14ac:dyDescent="0.45">
      <c r="A509" s="41">
        <v>410</v>
      </c>
      <c r="C509" s="40">
        <f t="shared" si="17"/>
        <v>400</v>
      </c>
      <c r="D509" s="18">
        <f t="shared" si="18"/>
        <v>25</v>
      </c>
      <c r="E509" s="7" t="s">
        <v>26</v>
      </c>
      <c r="F509" s="97">
        <v>160</v>
      </c>
      <c r="G509" s="97">
        <v>160</v>
      </c>
      <c r="H509" s="97">
        <v>167</v>
      </c>
      <c r="I509" s="97">
        <v>175</v>
      </c>
      <c r="J509" s="97">
        <v>180</v>
      </c>
      <c r="K509" s="97">
        <v>180</v>
      </c>
      <c r="L509" s="97">
        <v>190</v>
      </c>
      <c r="M509" s="97">
        <v>205</v>
      </c>
      <c r="N509" s="97">
        <v>240</v>
      </c>
      <c r="O509" s="97">
        <v>270</v>
      </c>
      <c r="P509" s="97">
        <v>290</v>
      </c>
      <c r="Q509" s="97">
        <v>310</v>
      </c>
      <c r="R509" s="97">
        <v>320</v>
      </c>
      <c r="S509" s="97">
        <v>320</v>
      </c>
      <c r="T509" s="97">
        <v>320</v>
      </c>
      <c r="U509" s="97">
        <v>330</v>
      </c>
      <c r="V509" s="98">
        <v>340</v>
      </c>
      <c r="W509" s="99">
        <v>360</v>
      </c>
      <c r="X509" s="98">
        <v>370</v>
      </c>
      <c r="Y509" s="98">
        <v>380</v>
      </c>
      <c r="Z509" s="100">
        <v>385</v>
      </c>
      <c r="AA509" s="7">
        <v>390</v>
      </c>
      <c r="AB509" s="7">
        <v>390</v>
      </c>
      <c r="AC509" s="7">
        <v>400</v>
      </c>
      <c r="AD509" s="7"/>
      <c r="AE509" s="7"/>
      <c r="AF509" s="7"/>
      <c r="AG509" s="7"/>
      <c r="AH509" s="7"/>
      <c r="AI509" s="7"/>
      <c r="AJ509" s="7"/>
      <c r="AK509" s="7"/>
      <c r="AL509" s="7"/>
      <c r="AM509" s="7"/>
      <c r="AN509" s="7"/>
      <c r="AO509" s="7"/>
      <c r="AP509" s="7"/>
      <c r="AQ509" s="7"/>
      <c r="AR509" s="7"/>
      <c r="AS509" s="7"/>
      <c r="AT509" s="7"/>
      <c r="AU509" s="7"/>
      <c r="AV509" s="7"/>
      <c r="AW509" s="7"/>
      <c r="AX509" s="7"/>
      <c r="AY509" s="7"/>
      <c r="AZ509" s="7"/>
    </row>
    <row r="510" spans="1:52" x14ac:dyDescent="0.45">
      <c r="A510" s="41">
        <v>411</v>
      </c>
      <c r="C510" s="40">
        <f t="shared" si="17"/>
        <v>470</v>
      </c>
      <c r="D510" s="18">
        <f t="shared" si="18"/>
        <v>18</v>
      </c>
      <c r="E510" s="7" t="s">
        <v>4</v>
      </c>
      <c r="F510" s="97">
        <v>180</v>
      </c>
      <c r="G510" s="97">
        <v>190</v>
      </c>
      <c r="H510" s="97">
        <v>190</v>
      </c>
      <c r="I510" s="97">
        <v>220</v>
      </c>
      <c r="J510" s="97">
        <v>219</v>
      </c>
      <c r="K510" s="97">
        <v>210</v>
      </c>
      <c r="L510" s="97">
        <v>213</v>
      </c>
      <c r="M510" s="97">
        <v>230</v>
      </c>
      <c r="N510" s="97">
        <v>250</v>
      </c>
      <c r="O510" s="97">
        <v>300</v>
      </c>
      <c r="P510" s="97">
        <v>320</v>
      </c>
      <c r="Q510" s="97">
        <v>330</v>
      </c>
      <c r="R510" s="97">
        <v>350</v>
      </c>
      <c r="S510" s="97">
        <v>350</v>
      </c>
      <c r="T510" s="97">
        <v>380</v>
      </c>
      <c r="U510" s="97">
        <v>380</v>
      </c>
      <c r="V510" s="98">
        <v>390</v>
      </c>
      <c r="W510" s="99">
        <v>420</v>
      </c>
      <c r="X510" s="98">
        <v>430</v>
      </c>
      <c r="Y510" s="98">
        <v>440</v>
      </c>
      <c r="Z510" s="100">
        <v>445</v>
      </c>
      <c r="AA510" s="7">
        <v>430</v>
      </c>
      <c r="AB510" s="7">
        <v>440</v>
      </c>
      <c r="AC510" s="7">
        <v>470</v>
      </c>
      <c r="AD510" s="7"/>
      <c r="AE510" s="7"/>
      <c r="AF510" s="7"/>
      <c r="AG510" s="7"/>
      <c r="AH510" s="7"/>
      <c r="AI510" s="7"/>
      <c r="AJ510" s="7"/>
      <c r="AK510" s="7"/>
      <c r="AL510" s="7"/>
      <c r="AM510" s="7"/>
      <c r="AN510" s="7"/>
      <c r="AO510" s="7"/>
      <c r="AP510" s="7"/>
      <c r="AQ510" s="7"/>
      <c r="AR510" s="7"/>
      <c r="AS510" s="7"/>
      <c r="AT510" s="7"/>
      <c r="AU510" s="7"/>
      <c r="AV510" s="7"/>
      <c r="AW510" s="7"/>
      <c r="AX510" s="7"/>
      <c r="AY510" s="7"/>
      <c r="AZ510" s="7"/>
    </row>
    <row r="511" spans="1:52" x14ac:dyDescent="0.45">
      <c r="A511" s="41">
        <v>412</v>
      </c>
      <c r="C511" s="40">
        <f t="shared" si="17"/>
        <v>400</v>
      </c>
      <c r="D511" s="18">
        <f t="shared" si="18"/>
        <v>25</v>
      </c>
      <c r="E511" s="7" t="s">
        <v>0</v>
      </c>
      <c r="F511" s="97">
        <v>170</v>
      </c>
      <c r="G511" s="97">
        <v>180</v>
      </c>
      <c r="H511" s="97">
        <v>180</v>
      </c>
      <c r="I511" s="97">
        <v>190</v>
      </c>
      <c r="J511" s="97">
        <v>195</v>
      </c>
      <c r="K511" s="97">
        <v>200</v>
      </c>
      <c r="L511" s="97">
        <v>205</v>
      </c>
      <c r="M511" s="97">
        <v>210</v>
      </c>
      <c r="N511" s="97">
        <v>230</v>
      </c>
      <c r="O511" s="97">
        <v>270</v>
      </c>
      <c r="P511" s="97">
        <v>290</v>
      </c>
      <c r="Q511" s="97">
        <v>310</v>
      </c>
      <c r="R511" s="97">
        <v>320</v>
      </c>
      <c r="S511" s="97">
        <v>320</v>
      </c>
      <c r="T511" s="97">
        <v>313</v>
      </c>
      <c r="U511" s="97">
        <v>330</v>
      </c>
      <c r="V511" s="98">
        <v>325</v>
      </c>
      <c r="W511" s="99">
        <v>330</v>
      </c>
      <c r="X511" s="98">
        <v>358</v>
      </c>
      <c r="Y511" s="98">
        <v>370</v>
      </c>
      <c r="Z511" s="100">
        <v>380</v>
      </c>
      <c r="AA511" s="7">
        <v>375</v>
      </c>
      <c r="AB511" s="7">
        <v>380</v>
      </c>
      <c r="AC511" s="7">
        <v>400</v>
      </c>
      <c r="AD511" s="7"/>
      <c r="AE511" s="7"/>
      <c r="AF511" s="7"/>
      <c r="AG511" s="7"/>
      <c r="AH511" s="7"/>
      <c r="AI511" s="7"/>
      <c r="AJ511" s="7"/>
      <c r="AK511" s="7"/>
      <c r="AL511" s="7"/>
      <c r="AM511" s="7"/>
      <c r="AN511" s="7"/>
      <c r="AO511" s="7"/>
      <c r="AP511" s="7"/>
      <c r="AQ511" s="7"/>
      <c r="AR511" s="7"/>
      <c r="AS511" s="7"/>
      <c r="AT511" s="7"/>
      <c r="AU511" s="7"/>
      <c r="AV511" s="7"/>
      <c r="AW511" s="7"/>
      <c r="AX511" s="7"/>
      <c r="AY511" s="7"/>
      <c r="AZ511" s="7"/>
    </row>
    <row r="512" spans="1:52" x14ac:dyDescent="0.45">
      <c r="A512" s="41">
        <v>413</v>
      </c>
      <c r="C512" s="40">
        <f t="shared" si="17"/>
        <v>530</v>
      </c>
      <c r="D512" s="18">
        <f t="shared" si="18"/>
        <v>8</v>
      </c>
      <c r="E512" s="7" t="s">
        <v>27</v>
      </c>
      <c r="F512" s="97">
        <v>195</v>
      </c>
      <c r="G512" s="97">
        <v>210</v>
      </c>
      <c r="H512" s="97">
        <v>225</v>
      </c>
      <c r="I512" s="97">
        <v>225</v>
      </c>
      <c r="J512" s="97">
        <v>238</v>
      </c>
      <c r="K512" s="97">
        <v>235</v>
      </c>
      <c r="L512" s="97">
        <v>255</v>
      </c>
      <c r="M512" s="97">
        <v>270</v>
      </c>
      <c r="N512" s="97">
        <v>310</v>
      </c>
      <c r="O512" s="97">
        <v>345</v>
      </c>
      <c r="P512" s="97">
        <v>360</v>
      </c>
      <c r="Q512" s="97">
        <v>380</v>
      </c>
      <c r="R512" s="97">
        <v>395</v>
      </c>
      <c r="S512" s="97">
        <v>410</v>
      </c>
      <c r="T512" s="97">
        <v>410</v>
      </c>
      <c r="U512" s="97">
        <v>425</v>
      </c>
      <c r="V512" s="98">
        <v>440</v>
      </c>
      <c r="W512" s="99">
        <v>450</v>
      </c>
      <c r="X512" s="98">
        <v>470</v>
      </c>
      <c r="Y512" s="98">
        <v>483</v>
      </c>
      <c r="Z512" s="100">
        <v>490</v>
      </c>
      <c r="AA512" s="7">
        <v>500</v>
      </c>
      <c r="AB512" s="7">
        <v>500</v>
      </c>
      <c r="AC512" s="7">
        <v>530</v>
      </c>
      <c r="AD512" s="7"/>
      <c r="AE512" s="7"/>
      <c r="AF512" s="7"/>
      <c r="AG512" s="7"/>
      <c r="AH512" s="7"/>
      <c r="AI512" s="7"/>
      <c r="AJ512" s="7"/>
      <c r="AK512" s="7"/>
      <c r="AL512" s="7"/>
      <c r="AM512" s="7"/>
      <c r="AN512" s="7"/>
      <c r="AO512" s="7"/>
      <c r="AP512" s="7"/>
      <c r="AQ512" s="7"/>
      <c r="AR512" s="7"/>
      <c r="AS512" s="7"/>
      <c r="AT512" s="7"/>
      <c r="AU512" s="7"/>
      <c r="AV512" s="7"/>
      <c r="AW512" s="7"/>
      <c r="AX512" s="7"/>
      <c r="AY512" s="7"/>
      <c r="AZ512" s="7"/>
    </row>
    <row r="513" spans="1:52" x14ac:dyDescent="0.45">
      <c r="A513" s="41">
        <v>414</v>
      </c>
      <c r="C513" s="40">
        <f t="shared" si="17"/>
        <v>450</v>
      </c>
      <c r="D513" s="18">
        <f t="shared" si="18"/>
        <v>20</v>
      </c>
      <c r="E513" s="7" t="s">
        <v>15</v>
      </c>
      <c r="F513" s="97">
        <v>180</v>
      </c>
      <c r="G513" s="97">
        <v>185</v>
      </c>
      <c r="H513" s="97">
        <v>195</v>
      </c>
      <c r="I513" s="97">
        <v>200</v>
      </c>
      <c r="J513" s="97">
        <v>215</v>
      </c>
      <c r="K513" s="97">
        <v>220</v>
      </c>
      <c r="L513" s="97">
        <v>225</v>
      </c>
      <c r="M513" s="97">
        <v>240</v>
      </c>
      <c r="N513" s="97">
        <v>265</v>
      </c>
      <c r="O513" s="97">
        <v>300</v>
      </c>
      <c r="P513" s="97">
        <v>310</v>
      </c>
      <c r="Q513" s="97">
        <v>340</v>
      </c>
      <c r="R513" s="97">
        <v>350</v>
      </c>
      <c r="S513" s="97">
        <v>350</v>
      </c>
      <c r="T513" s="97">
        <v>350</v>
      </c>
      <c r="U513" s="97">
        <v>360</v>
      </c>
      <c r="V513" s="98">
        <v>370</v>
      </c>
      <c r="W513" s="99">
        <v>380</v>
      </c>
      <c r="X513" s="98">
        <v>400</v>
      </c>
      <c r="Y513" s="98">
        <v>410</v>
      </c>
      <c r="Z513" s="100">
        <v>400</v>
      </c>
      <c r="AA513" s="7">
        <v>410</v>
      </c>
      <c r="AB513" s="7">
        <v>430</v>
      </c>
      <c r="AC513" s="7">
        <v>450</v>
      </c>
      <c r="AD513" s="7"/>
      <c r="AE513" s="7"/>
      <c r="AF513" s="7"/>
      <c r="AG513" s="7"/>
      <c r="AH513" s="7"/>
      <c r="AI513" s="7"/>
      <c r="AJ513" s="7"/>
      <c r="AK513" s="7"/>
      <c r="AL513" s="7"/>
      <c r="AM513" s="7"/>
      <c r="AN513" s="7"/>
      <c r="AO513" s="7"/>
      <c r="AP513" s="7"/>
      <c r="AQ513" s="7"/>
      <c r="AR513" s="7"/>
      <c r="AS513" s="7"/>
      <c r="AT513" s="7"/>
      <c r="AU513" s="7"/>
      <c r="AV513" s="7"/>
      <c r="AW513" s="7"/>
      <c r="AX513" s="7"/>
      <c r="AY513" s="7"/>
      <c r="AZ513" s="7"/>
    </row>
    <row r="514" spans="1:52" x14ac:dyDescent="0.45">
      <c r="A514" s="41">
        <v>415</v>
      </c>
      <c r="C514" s="40">
        <f t="shared" si="17"/>
        <v>495</v>
      </c>
      <c r="D514" s="18">
        <f t="shared" si="18"/>
        <v>14</v>
      </c>
      <c r="E514" s="7" t="s">
        <v>16</v>
      </c>
      <c r="F514" s="97">
        <v>210</v>
      </c>
      <c r="G514" s="97">
        <v>230</v>
      </c>
      <c r="H514" s="97">
        <v>238</v>
      </c>
      <c r="I514" s="97">
        <v>240</v>
      </c>
      <c r="J514" s="97">
        <v>250</v>
      </c>
      <c r="K514" s="97">
        <v>250</v>
      </c>
      <c r="L514" s="97">
        <v>260</v>
      </c>
      <c r="M514" s="97">
        <v>270</v>
      </c>
      <c r="N514" s="97">
        <v>300</v>
      </c>
      <c r="O514" s="97">
        <v>350</v>
      </c>
      <c r="P514" s="97">
        <v>350</v>
      </c>
      <c r="Q514" s="97">
        <v>375</v>
      </c>
      <c r="R514" s="97">
        <v>400</v>
      </c>
      <c r="S514" s="97">
        <v>395</v>
      </c>
      <c r="T514" s="97">
        <v>400</v>
      </c>
      <c r="U514" s="97">
        <v>420</v>
      </c>
      <c r="V514" s="98">
        <v>430</v>
      </c>
      <c r="W514" s="99">
        <v>450</v>
      </c>
      <c r="X514" s="98">
        <v>450</v>
      </c>
      <c r="Y514" s="98">
        <v>470</v>
      </c>
      <c r="Z514" s="100">
        <v>480</v>
      </c>
      <c r="AA514" s="7">
        <v>460</v>
      </c>
      <c r="AB514" s="7">
        <v>480</v>
      </c>
      <c r="AC514" s="7">
        <v>495</v>
      </c>
      <c r="AD514" s="7"/>
      <c r="AE514" s="7"/>
      <c r="AF514" s="7"/>
      <c r="AG514" s="7"/>
      <c r="AH514" s="7"/>
      <c r="AI514" s="7"/>
      <c r="AJ514" s="7"/>
      <c r="AK514" s="7"/>
      <c r="AL514" s="7"/>
      <c r="AM514" s="7"/>
      <c r="AN514" s="7"/>
      <c r="AO514" s="7"/>
      <c r="AP514" s="7"/>
      <c r="AQ514" s="7"/>
      <c r="AR514" s="7"/>
      <c r="AS514" s="7"/>
      <c r="AT514" s="7"/>
      <c r="AU514" s="7"/>
      <c r="AV514" s="7"/>
      <c r="AW514" s="7"/>
      <c r="AX514" s="7"/>
      <c r="AY514" s="7"/>
      <c r="AZ514" s="7"/>
    </row>
    <row r="515" spans="1:52" x14ac:dyDescent="0.45">
      <c r="A515" s="41">
        <v>416</v>
      </c>
      <c r="C515" s="40">
        <f t="shared" si="17"/>
        <v>500</v>
      </c>
      <c r="D515" s="18">
        <f t="shared" si="18"/>
        <v>11</v>
      </c>
      <c r="E515" s="7" t="s">
        <v>5</v>
      </c>
      <c r="F515" s="97">
        <v>170</v>
      </c>
      <c r="G515" s="97">
        <v>180</v>
      </c>
      <c r="H515" s="97">
        <v>190</v>
      </c>
      <c r="I515" s="97">
        <v>200</v>
      </c>
      <c r="J515" s="97">
        <v>220</v>
      </c>
      <c r="K515" s="97">
        <v>215</v>
      </c>
      <c r="L515" s="97">
        <v>230</v>
      </c>
      <c r="M515" s="97">
        <v>240</v>
      </c>
      <c r="N515" s="97">
        <v>280</v>
      </c>
      <c r="O515" s="97">
        <v>320</v>
      </c>
      <c r="P515" s="97">
        <v>350</v>
      </c>
      <c r="Q515" s="97">
        <v>360</v>
      </c>
      <c r="R515" s="97">
        <v>360</v>
      </c>
      <c r="S515" s="97">
        <v>380</v>
      </c>
      <c r="T515" s="97">
        <v>400</v>
      </c>
      <c r="U515" s="97">
        <v>400</v>
      </c>
      <c r="V515" s="98">
        <v>425</v>
      </c>
      <c r="W515" s="99">
        <v>450</v>
      </c>
      <c r="X515" s="98">
        <v>473</v>
      </c>
      <c r="Y515" s="98">
        <v>485</v>
      </c>
      <c r="Z515" s="100">
        <v>490</v>
      </c>
      <c r="AA515" s="7">
        <v>480</v>
      </c>
      <c r="AB515" s="7">
        <v>500</v>
      </c>
      <c r="AC515" s="7">
        <v>500</v>
      </c>
      <c r="AD515" s="7"/>
      <c r="AE515" s="7"/>
      <c r="AF515" s="7"/>
      <c r="AG515" s="7"/>
      <c r="AH515" s="7"/>
      <c r="AI515" s="7"/>
      <c r="AJ515" s="7"/>
      <c r="AK515" s="7"/>
      <c r="AL515" s="7"/>
      <c r="AM515" s="7"/>
      <c r="AN515" s="7"/>
      <c r="AO515" s="7"/>
      <c r="AP515" s="7"/>
      <c r="AQ515" s="7"/>
      <c r="AR515" s="7"/>
      <c r="AS515" s="7"/>
      <c r="AT515" s="7"/>
      <c r="AU515" s="7"/>
      <c r="AV515" s="7"/>
      <c r="AW515" s="7"/>
      <c r="AX515" s="7"/>
      <c r="AY515" s="7"/>
      <c r="AZ515" s="7"/>
    </row>
    <row r="516" spans="1:52" x14ac:dyDescent="0.45">
      <c r="A516" s="41">
        <v>417</v>
      </c>
      <c r="C516" s="40">
        <f t="shared" si="17"/>
        <v>475</v>
      </c>
      <c r="D516" s="18">
        <f t="shared" si="18"/>
        <v>17</v>
      </c>
      <c r="E516" s="7" t="s">
        <v>17</v>
      </c>
      <c r="F516" s="97">
        <v>175</v>
      </c>
      <c r="G516" s="97">
        <v>180</v>
      </c>
      <c r="H516" s="97">
        <v>190</v>
      </c>
      <c r="I516" s="97">
        <v>200</v>
      </c>
      <c r="J516" s="97">
        <v>210</v>
      </c>
      <c r="K516" s="97">
        <v>215</v>
      </c>
      <c r="L516" s="97">
        <v>230</v>
      </c>
      <c r="M516" s="97">
        <v>240</v>
      </c>
      <c r="N516" s="97">
        <v>260</v>
      </c>
      <c r="O516" s="97">
        <v>300</v>
      </c>
      <c r="P516" s="97">
        <v>320</v>
      </c>
      <c r="Q516" s="97">
        <v>340</v>
      </c>
      <c r="R516" s="97">
        <v>350</v>
      </c>
      <c r="S516" s="97">
        <v>350</v>
      </c>
      <c r="T516" s="97">
        <v>360</v>
      </c>
      <c r="U516" s="97">
        <v>370</v>
      </c>
      <c r="V516" s="98">
        <v>388</v>
      </c>
      <c r="W516" s="99">
        <v>400</v>
      </c>
      <c r="X516" s="98">
        <v>400</v>
      </c>
      <c r="Y516" s="98">
        <v>420</v>
      </c>
      <c r="Z516" s="100">
        <v>420</v>
      </c>
      <c r="AA516" s="7">
        <v>425</v>
      </c>
      <c r="AB516" s="7">
        <v>450</v>
      </c>
      <c r="AC516" s="7">
        <v>475</v>
      </c>
      <c r="AD516" s="7"/>
      <c r="AE516" s="7"/>
      <c r="AF516" s="7"/>
      <c r="AG516" s="7"/>
      <c r="AH516" s="7"/>
      <c r="AI516" s="7"/>
      <c r="AJ516" s="7"/>
      <c r="AK516" s="7"/>
      <c r="AL516" s="7"/>
      <c r="AM516" s="7"/>
      <c r="AN516" s="7"/>
      <c r="AO516" s="7"/>
      <c r="AP516" s="7"/>
      <c r="AQ516" s="7"/>
      <c r="AR516" s="7"/>
      <c r="AS516" s="7"/>
      <c r="AT516" s="7"/>
      <c r="AU516" s="7"/>
      <c r="AV516" s="7"/>
      <c r="AW516" s="7"/>
      <c r="AX516" s="7"/>
      <c r="AY516" s="7"/>
      <c r="AZ516" s="7"/>
    </row>
    <row r="517" spans="1:52" x14ac:dyDescent="0.45">
      <c r="A517" s="41">
        <v>418</v>
      </c>
      <c r="C517" s="40">
        <f t="shared" si="17"/>
        <v>720</v>
      </c>
      <c r="D517" s="18">
        <f t="shared" si="18"/>
        <v>5</v>
      </c>
      <c r="E517" s="7" t="s">
        <v>6</v>
      </c>
      <c r="F517" s="97">
        <v>283</v>
      </c>
      <c r="G517" s="97">
        <v>315</v>
      </c>
      <c r="H517" s="97">
        <v>330</v>
      </c>
      <c r="I517" s="97">
        <v>370</v>
      </c>
      <c r="J517" s="97">
        <v>330</v>
      </c>
      <c r="K517" s="97">
        <v>380</v>
      </c>
      <c r="L517" s="97">
        <v>350</v>
      </c>
      <c r="M517" s="97">
        <v>385</v>
      </c>
      <c r="N517" s="97">
        <v>420</v>
      </c>
      <c r="O517" s="97">
        <v>513</v>
      </c>
      <c r="P517" s="97">
        <v>520</v>
      </c>
      <c r="Q517" s="97">
        <v>540</v>
      </c>
      <c r="R517" s="97">
        <v>575</v>
      </c>
      <c r="S517" s="97">
        <v>598</v>
      </c>
      <c r="T517" s="97">
        <v>595</v>
      </c>
      <c r="U517" s="97">
        <v>620</v>
      </c>
      <c r="V517" s="98">
        <v>663</v>
      </c>
      <c r="W517" s="99">
        <v>650</v>
      </c>
      <c r="X517" s="98">
        <v>678</v>
      </c>
      <c r="Y517" s="98">
        <v>725</v>
      </c>
      <c r="Z517" s="100">
        <v>730</v>
      </c>
      <c r="AA517" s="7">
        <v>700</v>
      </c>
      <c r="AB517" s="7">
        <v>650</v>
      </c>
      <c r="AC517" s="7">
        <v>720</v>
      </c>
      <c r="AD517" s="7"/>
      <c r="AE517" s="7"/>
      <c r="AF517" s="7"/>
      <c r="AG517" s="7"/>
      <c r="AH517" s="7"/>
      <c r="AI517" s="7"/>
      <c r="AJ517" s="7"/>
      <c r="AK517" s="7"/>
      <c r="AL517" s="7"/>
      <c r="AM517" s="7"/>
      <c r="AN517" s="7"/>
      <c r="AO517" s="7"/>
      <c r="AP517" s="7"/>
      <c r="AQ517" s="7"/>
      <c r="AR517" s="7"/>
      <c r="AS517" s="7"/>
      <c r="AT517" s="7"/>
      <c r="AU517" s="7"/>
      <c r="AV517" s="7"/>
      <c r="AW517" s="7"/>
      <c r="AX517" s="7"/>
      <c r="AY517" s="7"/>
      <c r="AZ517" s="7"/>
    </row>
    <row r="518" spans="1:52" x14ac:dyDescent="0.45">
      <c r="A518" s="41">
        <v>419</v>
      </c>
      <c r="C518" s="40">
        <f t="shared" si="17"/>
        <v>370</v>
      </c>
      <c r="D518" s="18">
        <f t="shared" si="18"/>
        <v>30</v>
      </c>
      <c r="E518" s="7" t="s">
        <v>7</v>
      </c>
      <c r="F518" s="97">
        <v>150</v>
      </c>
      <c r="G518" s="97">
        <v>160</v>
      </c>
      <c r="H518" s="97">
        <v>165</v>
      </c>
      <c r="I518" s="97">
        <v>175</v>
      </c>
      <c r="J518" s="97">
        <v>190</v>
      </c>
      <c r="K518" s="97">
        <v>190</v>
      </c>
      <c r="L518" s="97">
        <v>200</v>
      </c>
      <c r="M518" s="97">
        <v>205</v>
      </c>
      <c r="N518" s="97">
        <v>225</v>
      </c>
      <c r="O518" s="97">
        <v>250</v>
      </c>
      <c r="P518" s="97">
        <v>265</v>
      </c>
      <c r="Q518" s="97">
        <v>280</v>
      </c>
      <c r="R518" s="97">
        <v>280</v>
      </c>
      <c r="S518" s="97">
        <v>280</v>
      </c>
      <c r="T518" s="97">
        <v>290</v>
      </c>
      <c r="U518" s="97">
        <v>300</v>
      </c>
      <c r="V518" s="98">
        <v>313</v>
      </c>
      <c r="W518" s="99">
        <v>330</v>
      </c>
      <c r="X518" s="98">
        <v>340</v>
      </c>
      <c r="Y518" s="98">
        <v>350</v>
      </c>
      <c r="Z518" s="100">
        <v>360</v>
      </c>
      <c r="AA518" s="7">
        <v>350</v>
      </c>
      <c r="AB518" s="7">
        <v>360</v>
      </c>
      <c r="AC518" s="7">
        <v>370</v>
      </c>
      <c r="AD518" s="7"/>
      <c r="AE518" s="7"/>
      <c r="AF518" s="7"/>
      <c r="AG518" s="7"/>
      <c r="AH518" s="7"/>
      <c r="AI518" s="7"/>
      <c r="AJ518" s="7"/>
      <c r="AK518" s="7"/>
      <c r="AL518" s="7"/>
      <c r="AM518" s="7"/>
      <c r="AN518" s="7"/>
      <c r="AO518" s="7"/>
      <c r="AP518" s="7"/>
      <c r="AQ518" s="7"/>
      <c r="AR518" s="7"/>
      <c r="AS518" s="7"/>
      <c r="AT518" s="7"/>
      <c r="AU518" s="7"/>
      <c r="AV518" s="7"/>
      <c r="AW518" s="7"/>
      <c r="AX518" s="7"/>
      <c r="AY518" s="7"/>
      <c r="AZ518" s="7"/>
    </row>
    <row r="519" spans="1:52" x14ac:dyDescent="0.45">
      <c r="A519" s="41">
        <v>420</v>
      </c>
      <c r="C519" s="40">
        <f t="shared" si="17"/>
        <v>495</v>
      </c>
      <c r="D519" s="18">
        <f t="shared" si="18"/>
        <v>14</v>
      </c>
      <c r="E519" s="7" t="s">
        <v>18</v>
      </c>
      <c r="F519" s="97">
        <v>190</v>
      </c>
      <c r="G519" s="97">
        <v>205</v>
      </c>
      <c r="H519" s="97">
        <v>220</v>
      </c>
      <c r="I519" s="97">
        <v>220</v>
      </c>
      <c r="J519" s="97">
        <v>230</v>
      </c>
      <c r="K519" s="97">
        <v>240</v>
      </c>
      <c r="L519" s="97">
        <v>250</v>
      </c>
      <c r="M519" s="97">
        <v>262</v>
      </c>
      <c r="N519" s="97">
        <v>300</v>
      </c>
      <c r="O519" s="97">
        <v>335</v>
      </c>
      <c r="P519" s="97">
        <v>350</v>
      </c>
      <c r="Q519" s="97">
        <v>370</v>
      </c>
      <c r="R519" s="97">
        <v>380</v>
      </c>
      <c r="S519" s="97">
        <v>385</v>
      </c>
      <c r="T519" s="97">
        <v>395</v>
      </c>
      <c r="U519" s="97">
        <v>400</v>
      </c>
      <c r="V519" s="98">
        <v>420</v>
      </c>
      <c r="W519" s="99">
        <v>420</v>
      </c>
      <c r="X519" s="98">
        <v>450</v>
      </c>
      <c r="Y519" s="98">
        <v>450</v>
      </c>
      <c r="Z519" s="100">
        <v>460</v>
      </c>
      <c r="AA519" s="7">
        <v>450</v>
      </c>
      <c r="AB519" s="7">
        <v>455</v>
      </c>
      <c r="AC519" s="7">
        <v>495</v>
      </c>
      <c r="AD519" s="7"/>
      <c r="AE519" s="7"/>
      <c r="AF519" s="7"/>
      <c r="AG519" s="7"/>
      <c r="AH519" s="7"/>
      <c r="AI519" s="7"/>
      <c r="AJ519" s="7"/>
      <c r="AK519" s="7"/>
      <c r="AL519" s="7"/>
      <c r="AM519" s="7"/>
      <c r="AN519" s="7"/>
      <c r="AO519" s="7"/>
      <c r="AP519" s="7"/>
      <c r="AQ519" s="7"/>
      <c r="AR519" s="7"/>
      <c r="AS519" s="7"/>
      <c r="AT519" s="7"/>
      <c r="AU519" s="7"/>
      <c r="AV519" s="7"/>
      <c r="AW519" s="7"/>
      <c r="AX519" s="7"/>
      <c r="AY519" s="7"/>
      <c r="AZ519" s="7"/>
    </row>
    <row r="520" spans="1:52" x14ac:dyDescent="0.45">
      <c r="A520" s="41">
        <v>421</v>
      </c>
      <c r="C520" s="40">
        <f t="shared" si="17"/>
        <v>520</v>
      </c>
      <c r="D520" s="18">
        <f t="shared" si="18"/>
        <v>10</v>
      </c>
      <c r="E520" s="7" t="s">
        <v>8</v>
      </c>
      <c r="F520" s="97">
        <v>220</v>
      </c>
      <c r="G520" s="97">
        <v>210</v>
      </c>
      <c r="H520" s="97">
        <v>230</v>
      </c>
      <c r="I520" s="97">
        <v>230</v>
      </c>
      <c r="J520" s="97">
        <v>230</v>
      </c>
      <c r="K520" s="97">
        <v>230</v>
      </c>
      <c r="L520" s="97">
        <v>240</v>
      </c>
      <c r="M520" s="97">
        <v>260</v>
      </c>
      <c r="N520" s="97">
        <v>280</v>
      </c>
      <c r="O520" s="97">
        <v>338</v>
      </c>
      <c r="P520" s="97">
        <v>350</v>
      </c>
      <c r="Q520" s="97">
        <v>370</v>
      </c>
      <c r="R520" s="97">
        <v>400</v>
      </c>
      <c r="S520" s="97">
        <v>400</v>
      </c>
      <c r="T520" s="97">
        <v>400</v>
      </c>
      <c r="U520" s="97">
        <v>420</v>
      </c>
      <c r="V520" s="98">
        <v>450</v>
      </c>
      <c r="W520" s="99">
        <v>475</v>
      </c>
      <c r="X520" s="98">
        <v>480</v>
      </c>
      <c r="Y520" s="98">
        <v>500</v>
      </c>
      <c r="Z520" s="100">
        <v>500</v>
      </c>
      <c r="AA520" s="7">
        <v>480</v>
      </c>
      <c r="AB520" s="7">
        <v>530</v>
      </c>
      <c r="AC520" s="7">
        <v>520</v>
      </c>
      <c r="AD520" s="7"/>
      <c r="AE520" s="7"/>
      <c r="AF520" s="7"/>
      <c r="AG520" s="7"/>
      <c r="AH520" s="7"/>
      <c r="AI520" s="7"/>
      <c r="AJ520" s="7"/>
      <c r="AK520" s="7"/>
      <c r="AL520" s="7"/>
      <c r="AM520" s="7"/>
      <c r="AN520" s="7"/>
      <c r="AO520" s="7"/>
      <c r="AP520" s="7"/>
      <c r="AQ520" s="7"/>
      <c r="AR520" s="7"/>
      <c r="AS520" s="7"/>
      <c r="AT520" s="7"/>
      <c r="AU520" s="7"/>
      <c r="AV520" s="7"/>
      <c r="AW520" s="7"/>
      <c r="AX520" s="7"/>
      <c r="AY520" s="7"/>
      <c r="AZ520" s="7"/>
    </row>
    <row r="521" spans="1:52" x14ac:dyDescent="0.45">
      <c r="A521" s="41">
        <v>422</v>
      </c>
      <c r="C521" s="40">
        <f t="shared" si="17"/>
        <v>500</v>
      </c>
      <c r="D521" s="18">
        <f t="shared" si="18"/>
        <v>11</v>
      </c>
      <c r="E521" s="7" t="s">
        <v>9</v>
      </c>
      <c r="F521" s="97">
        <v>190</v>
      </c>
      <c r="G521" s="97">
        <v>195</v>
      </c>
      <c r="H521" s="97">
        <v>210</v>
      </c>
      <c r="I521" s="97">
        <v>210</v>
      </c>
      <c r="J521" s="97">
        <v>220</v>
      </c>
      <c r="K521" s="97">
        <v>230</v>
      </c>
      <c r="L521" s="97">
        <v>230</v>
      </c>
      <c r="M521" s="97">
        <v>240</v>
      </c>
      <c r="N521" s="97">
        <v>288</v>
      </c>
      <c r="O521" s="97">
        <v>330</v>
      </c>
      <c r="P521" s="97">
        <v>350</v>
      </c>
      <c r="Q521" s="97">
        <v>355</v>
      </c>
      <c r="R521" s="97">
        <v>380</v>
      </c>
      <c r="S521" s="97">
        <v>378</v>
      </c>
      <c r="T521" s="97">
        <v>380</v>
      </c>
      <c r="U521" s="97">
        <v>400</v>
      </c>
      <c r="V521" s="98">
        <v>430</v>
      </c>
      <c r="W521" s="99">
        <v>440</v>
      </c>
      <c r="X521" s="98">
        <v>460</v>
      </c>
      <c r="Y521" s="98">
        <v>470</v>
      </c>
      <c r="Z521" s="100">
        <v>498</v>
      </c>
      <c r="AA521" s="7">
        <v>480</v>
      </c>
      <c r="AB521" s="7">
        <v>495</v>
      </c>
      <c r="AC521" s="7">
        <v>500</v>
      </c>
      <c r="AD521" s="7"/>
      <c r="AE521" s="7"/>
      <c r="AF521" s="7"/>
      <c r="AG521" s="7"/>
      <c r="AH521" s="7"/>
      <c r="AI521" s="7"/>
      <c r="AJ521" s="7"/>
      <c r="AK521" s="7"/>
      <c r="AL521" s="7"/>
      <c r="AM521" s="7"/>
      <c r="AN521" s="7"/>
      <c r="AO521" s="7"/>
      <c r="AP521" s="7"/>
      <c r="AQ521" s="7"/>
      <c r="AR521" s="7"/>
      <c r="AS521" s="7"/>
      <c r="AT521" s="7"/>
      <c r="AU521" s="7"/>
      <c r="AV521" s="7"/>
      <c r="AW521" s="7"/>
      <c r="AX521" s="7"/>
      <c r="AY521" s="7"/>
      <c r="AZ521" s="7"/>
    </row>
    <row r="522" spans="1:52" x14ac:dyDescent="0.45">
      <c r="A522" s="41">
        <v>423</v>
      </c>
      <c r="C522" s="40">
        <f t="shared" si="17"/>
        <v>522</v>
      </c>
      <c r="D522" s="18">
        <f t="shared" si="18"/>
        <v>9</v>
      </c>
      <c r="E522" s="7" t="s">
        <v>55</v>
      </c>
      <c r="F522" s="97">
        <v>150</v>
      </c>
      <c r="G522" s="97">
        <v>160</v>
      </c>
      <c r="H522" s="97">
        <v>170</v>
      </c>
      <c r="I522" s="97">
        <v>180</v>
      </c>
      <c r="J522" s="97">
        <v>185</v>
      </c>
      <c r="K522" s="97">
        <v>200</v>
      </c>
      <c r="L522" s="97">
        <v>200</v>
      </c>
      <c r="M522" s="97">
        <v>215</v>
      </c>
      <c r="N522" s="97">
        <v>225</v>
      </c>
      <c r="O522" s="97">
        <v>250</v>
      </c>
      <c r="P522" s="97">
        <v>270</v>
      </c>
      <c r="Q522" s="97">
        <v>290</v>
      </c>
      <c r="R522" s="97">
        <v>310</v>
      </c>
      <c r="S522" s="97">
        <v>320</v>
      </c>
      <c r="T522" s="97">
        <v>320</v>
      </c>
      <c r="U522" s="97">
        <v>330</v>
      </c>
      <c r="V522" s="98">
        <v>350</v>
      </c>
      <c r="W522" s="99">
        <v>360</v>
      </c>
      <c r="X522" s="98">
        <v>380</v>
      </c>
      <c r="Y522" s="98">
        <v>390</v>
      </c>
      <c r="Z522" s="100">
        <v>400</v>
      </c>
      <c r="AA522" s="7">
        <v>400</v>
      </c>
      <c r="AB522" s="7">
        <v>461</v>
      </c>
      <c r="AC522" s="7">
        <v>522</v>
      </c>
      <c r="AD522" s="7"/>
      <c r="AE522" s="7"/>
      <c r="AF522" s="7"/>
      <c r="AG522" s="7"/>
      <c r="AH522" s="7"/>
      <c r="AI522" s="7"/>
      <c r="AJ522" s="7"/>
      <c r="AK522" s="7"/>
      <c r="AL522" s="7"/>
      <c r="AM522" s="7"/>
      <c r="AN522" s="7"/>
      <c r="AO522" s="7"/>
      <c r="AP522" s="7"/>
      <c r="AQ522" s="7"/>
      <c r="AR522" s="7"/>
      <c r="AS522" s="7"/>
      <c r="AT522" s="7"/>
      <c r="AU522" s="7"/>
      <c r="AV522" s="7"/>
      <c r="AW522" s="7"/>
      <c r="AX522" s="7"/>
      <c r="AY522" s="7"/>
      <c r="AZ522" s="7"/>
    </row>
    <row r="523" spans="1:52" x14ac:dyDescent="0.45">
      <c r="A523" s="41">
        <v>424</v>
      </c>
      <c r="C523" s="40">
        <f t="shared" si="17"/>
        <v>440</v>
      </c>
      <c r="D523" s="18">
        <f t="shared" si="18"/>
        <v>23</v>
      </c>
      <c r="E523" s="7" t="s">
        <v>10</v>
      </c>
      <c r="F523" s="97">
        <v>200</v>
      </c>
      <c r="G523" s="97">
        <v>228</v>
      </c>
      <c r="H523" s="97">
        <v>240</v>
      </c>
      <c r="I523" s="97">
        <v>240</v>
      </c>
      <c r="J523" s="97">
        <v>260</v>
      </c>
      <c r="K523" s="97">
        <v>268</v>
      </c>
      <c r="L523" s="97">
        <v>263</v>
      </c>
      <c r="M523" s="97">
        <v>276</v>
      </c>
      <c r="N523" s="97">
        <v>315</v>
      </c>
      <c r="O523" s="97">
        <v>350</v>
      </c>
      <c r="P523" s="97">
        <v>381</v>
      </c>
      <c r="Q523" s="97">
        <v>360</v>
      </c>
      <c r="R523" s="97">
        <v>385</v>
      </c>
      <c r="S523" s="97">
        <v>360</v>
      </c>
      <c r="T523" s="97">
        <v>340</v>
      </c>
      <c r="U523" s="97">
        <v>350</v>
      </c>
      <c r="V523" s="98">
        <v>375</v>
      </c>
      <c r="W523" s="99">
        <v>360</v>
      </c>
      <c r="X523" s="98">
        <v>390</v>
      </c>
      <c r="Y523" s="98">
        <v>380</v>
      </c>
      <c r="Z523" s="100">
        <v>410</v>
      </c>
      <c r="AA523" s="7">
        <v>385</v>
      </c>
      <c r="AB523" s="7">
        <v>420</v>
      </c>
      <c r="AC523" s="7">
        <v>440</v>
      </c>
      <c r="AD523" s="7"/>
      <c r="AE523" s="7"/>
      <c r="AF523" s="7"/>
      <c r="AG523" s="7"/>
      <c r="AH523" s="7"/>
      <c r="AI523" s="7"/>
      <c r="AJ523" s="7"/>
      <c r="AK523" s="7"/>
      <c r="AL523" s="7"/>
      <c r="AM523" s="7"/>
      <c r="AN523" s="7"/>
      <c r="AO523" s="7"/>
      <c r="AP523" s="7"/>
      <c r="AQ523" s="7"/>
      <c r="AR523" s="7"/>
      <c r="AS523" s="7"/>
      <c r="AT523" s="7"/>
      <c r="AU523" s="7"/>
      <c r="AV523" s="7"/>
      <c r="AW523" s="7"/>
      <c r="AX523" s="7"/>
      <c r="AY523" s="7"/>
      <c r="AZ523" s="7"/>
    </row>
    <row r="524" spans="1:52" x14ac:dyDescent="0.45">
      <c r="A524" s="41">
        <v>425</v>
      </c>
      <c r="C524" s="40">
        <f t="shared" si="17"/>
        <v>850</v>
      </c>
      <c r="D524" s="18">
        <f t="shared" si="18"/>
        <v>1</v>
      </c>
      <c r="E524" s="7" t="s">
        <v>29</v>
      </c>
      <c r="F524" s="97">
        <v>365</v>
      </c>
      <c r="G524" s="97">
        <v>380</v>
      </c>
      <c r="H524" s="97">
        <v>393</v>
      </c>
      <c r="I524" s="97">
        <v>410</v>
      </c>
      <c r="J524" s="97">
        <v>400</v>
      </c>
      <c r="K524" s="97">
        <v>450</v>
      </c>
      <c r="L524" s="97">
        <v>445</v>
      </c>
      <c r="M524" s="97">
        <v>490</v>
      </c>
      <c r="N524" s="97">
        <v>520</v>
      </c>
      <c r="O524" s="97">
        <v>613</v>
      </c>
      <c r="P524" s="97">
        <v>620</v>
      </c>
      <c r="Q524" s="97">
        <v>675</v>
      </c>
      <c r="R524" s="97">
        <v>700</v>
      </c>
      <c r="S524" s="97">
        <v>750</v>
      </c>
      <c r="T524" s="97">
        <v>750</v>
      </c>
      <c r="U524" s="97">
        <v>760</v>
      </c>
      <c r="V524" s="98">
        <v>810</v>
      </c>
      <c r="W524" s="99">
        <v>825</v>
      </c>
      <c r="X524" s="98">
        <v>813</v>
      </c>
      <c r="Y524" s="98">
        <v>850</v>
      </c>
      <c r="Z524" s="100">
        <v>870</v>
      </c>
      <c r="AA524" s="7">
        <v>800</v>
      </c>
      <c r="AB524" s="7">
        <v>775</v>
      </c>
      <c r="AC524" s="7">
        <v>850</v>
      </c>
      <c r="AD524" s="7"/>
      <c r="AE524" s="7"/>
      <c r="AF524" s="7"/>
      <c r="AG524" s="7"/>
      <c r="AH524" s="7"/>
      <c r="AI524" s="7"/>
      <c r="AJ524" s="7"/>
      <c r="AK524" s="7"/>
      <c r="AL524" s="7"/>
      <c r="AM524" s="7"/>
      <c r="AN524" s="7"/>
      <c r="AO524" s="7"/>
      <c r="AP524" s="7"/>
      <c r="AQ524" s="7"/>
      <c r="AR524" s="7"/>
      <c r="AS524" s="7"/>
      <c r="AT524" s="7"/>
      <c r="AU524" s="7"/>
      <c r="AV524" s="7"/>
      <c r="AW524" s="7"/>
      <c r="AX524" s="7"/>
      <c r="AY524" s="7"/>
      <c r="AZ524" s="7"/>
    </row>
    <row r="525" spans="1:52" x14ac:dyDescent="0.45">
      <c r="A525" s="41">
        <v>426</v>
      </c>
      <c r="C525" s="40">
        <f t="shared" si="17"/>
        <v>795</v>
      </c>
      <c r="D525" s="18">
        <f t="shared" si="18"/>
        <v>3</v>
      </c>
      <c r="E525" s="7" t="s">
        <v>30</v>
      </c>
      <c r="F525" s="97">
        <v>313</v>
      </c>
      <c r="G525" s="97">
        <v>350</v>
      </c>
      <c r="H525" s="97">
        <v>360</v>
      </c>
      <c r="I525" s="97">
        <v>360</v>
      </c>
      <c r="J525" s="97">
        <v>400</v>
      </c>
      <c r="K525" s="97">
        <v>400</v>
      </c>
      <c r="L525" s="97">
        <v>450</v>
      </c>
      <c r="M525" s="97">
        <v>400</v>
      </c>
      <c r="N525" s="97">
        <v>490</v>
      </c>
      <c r="O525" s="97">
        <v>550</v>
      </c>
      <c r="P525" s="97">
        <v>550</v>
      </c>
      <c r="Q525" s="97">
        <v>640</v>
      </c>
      <c r="R525" s="97">
        <v>700</v>
      </c>
      <c r="S525" s="97">
        <v>700</v>
      </c>
      <c r="T525" s="97">
        <v>650</v>
      </c>
      <c r="U525" s="97">
        <v>725</v>
      </c>
      <c r="V525" s="98">
        <v>700</v>
      </c>
      <c r="W525" s="99">
        <v>780</v>
      </c>
      <c r="X525" s="98">
        <v>775</v>
      </c>
      <c r="Y525" s="98">
        <v>810</v>
      </c>
      <c r="Z525" s="100">
        <v>795</v>
      </c>
      <c r="AA525" s="7">
        <v>820</v>
      </c>
      <c r="AB525" s="7">
        <v>777</v>
      </c>
      <c r="AC525" s="7">
        <v>795</v>
      </c>
      <c r="AD525" s="7"/>
      <c r="AE525" s="7"/>
      <c r="AF525" s="7"/>
      <c r="AG525" s="7"/>
      <c r="AH525" s="7"/>
      <c r="AI525" s="7"/>
      <c r="AJ525" s="7"/>
      <c r="AK525" s="7"/>
      <c r="AL525" s="7"/>
      <c r="AM525" s="7"/>
      <c r="AN525" s="7"/>
      <c r="AO525" s="7"/>
      <c r="AP525" s="7"/>
      <c r="AQ525" s="7"/>
      <c r="AR525" s="7"/>
      <c r="AS525" s="7"/>
      <c r="AT525" s="7"/>
      <c r="AU525" s="7"/>
      <c r="AV525" s="7"/>
      <c r="AW525" s="7"/>
      <c r="AX525" s="7"/>
      <c r="AY525" s="7"/>
      <c r="AZ525" s="7"/>
    </row>
    <row r="526" spans="1:52" x14ac:dyDescent="0.45">
      <c r="A526" s="41">
        <v>427</v>
      </c>
      <c r="C526" s="40">
        <f t="shared" si="17"/>
        <v>480</v>
      </c>
      <c r="D526" s="18">
        <f t="shared" si="18"/>
        <v>16</v>
      </c>
      <c r="E526" s="7" t="s">
        <v>19</v>
      </c>
      <c r="F526" s="97">
        <v>200</v>
      </c>
      <c r="G526" s="97">
        <v>215</v>
      </c>
      <c r="H526" s="97">
        <v>225</v>
      </c>
      <c r="I526" s="97">
        <v>235</v>
      </c>
      <c r="J526" s="97">
        <v>232</v>
      </c>
      <c r="K526" s="97">
        <v>250</v>
      </c>
      <c r="L526" s="97">
        <v>260</v>
      </c>
      <c r="M526" s="97">
        <v>270</v>
      </c>
      <c r="N526" s="97">
        <v>300</v>
      </c>
      <c r="O526" s="97">
        <v>345</v>
      </c>
      <c r="P526" s="97">
        <v>350</v>
      </c>
      <c r="Q526" s="97">
        <v>375</v>
      </c>
      <c r="R526" s="97">
        <v>390</v>
      </c>
      <c r="S526" s="97">
        <v>390</v>
      </c>
      <c r="T526" s="97">
        <v>395</v>
      </c>
      <c r="U526" s="97">
        <v>400</v>
      </c>
      <c r="V526" s="98">
        <v>420</v>
      </c>
      <c r="W526" s="99">
        <v>420</v>
      </c>
      <c r="X526" s="98">
        <v>440</v>
      </c>
      <c r="Y526" s="98">
        <v>450</v>
      </c>
      <c r="Z526" s="100">
        <v>455</v>
      </c>
      <c r="AA526" s="7">
        <v>450</v>
      </c>
      <c r="AB526" s="7">
        <v>460</v>
      </c>
      <c r="AC526" s="7">
        <v>480</v>
      </c>
      <c r="AD526" s="7"/>
      <c r="AE526" s="7"/>
      <c r="AF526" s="7"/>
      <c r="AG526" s="7"/>
      <c r="AH526" s="7"/>
      <c r="AI526" s="7"/>
      <c r="AJ526" s="7"/>
      <c r="AK526" s="7"/>
      <c r="AL526" s="7"/>
      <c r="AM526" s="7"/>
      <c r="AN526" s="7"/>
      <c r="AO526" s="7"/>
      <c r="AP526" s="7"/>
      <c r="AQ526" s="7"/>
      <c r="AR526" s="7"/>
      <c r="AS526" s="7"/>
      <c r="AT526" s="7"/>
      <c r="AU526" s="7"/>
      <c r="AV526" s="7"/>
      <c r="AW526" s="7"/>
      <c r="AX526" s="7"/>
      <c r="AY526" s="7"/>
      <c r="AZ526" s="7"/>
    </row>
    <row r="527" spans="1:52" x14ac:dyDescent="0.45">
      <c r="A527" s="41">
        <v>428</v>
      </c>
      <c r="C527" s="40">
        <f t="shared" si="17"/>
        <v>400</v>
      </c>
      <c r="D527" s="18">
        <f t="shared" si="18"/>
        <v>25</v>
      </c>
      <c r="E527" s="7" t="s">
        <v>11</v>
      </c>
      <c r="F527" s="97">
        <v>170</v>
      </c>
      <c r="G527" s="97">
        <v>180</v>
      </c>
      <c r="H527" s="97">
        <v>185</v>
      </c>
      <c r="I527" s="97">
        <v>195</v>
      </c>
      <c r="J527" s="97">
        <v>200</v>
      </c>
      <c r="K527" s="97">
        <v>210</v>
      </c>
      <c r="L527" s="97">
        <v>220</v>
      </c>
      <c r="M527" s="97">
        <v>220</v>
      </c>
      <c r="N527" s="97">
        <v>240</v>
      </c>
      <c r="O527" s="97">
        <v>290</v>
      </c>
      <c r="P527" s="97">
        <v>300</v>
      </c>
      <c r="Q527" s="97">
        <v>320</v>
      </c>
      <c r="R527" s="97">
        <v>330</v>
      </c>
      <c r="S527" s="97">
        <v>320</v>
      </c>
      <c r="T527" s="97">
        <v>330</v>
      </c>
      <c r="U527" s="97">
        <v>330</v>
      </c>
      <c r="V527" s="98">
        <v>330</v>
      </c>
      <c r="W527" s="99">
        <v>340</v>
      </c>
      <c r="X527" s="98">
        <v>360</v>
      </c>
      <c r="Y527" s="98">
        <v>370</v>
      </c>
      <c r="Z527" s="100">
        <v>375</v>
      </c>
      <c r="AA527" s="7">
        <v>380</v>
      </c>
      <c r="AB527" s="7">
        <v>380</v>
      </c>
      <c r="AC527" s="7">
        <v>400</v>
      </c>
      <c r="AD527" s="7"/>
      <c r="AE527" s="7"/>
      <c r="AF527" s="7"/>
      <c r="AG527" s="7"/>
      <c r="AH527" s="7"/>
      <c r="AI527" s="7"/>
      <c r="AJ527" s="7"/>
      <c r="AK527" s="7"/>
      <c r="AL527" s="7"/>
      <c r="AM527" s="7"/>
      <c r="AN527" s="7"/>
      <c r="AO527" s="7"/>
      <c r="AP527" s="7"/>
      <c r="AQ527" s="7"/>
      <c r="AR527" s="7"/>
      <c r="AS527" s="7"/>
      <c r="AT527" s="7"/>
      <c r="AU527" s="7"/>
      <c r="AV527" s="7"/>
      <c r="AW527" s="7"/>
      <c r="AX527" s="7"/>
      <c r="AY527" s="7"/>
      <c r="AZ527" s="7"/>
    </row>
    <row r="528" spans="1:52" x14ac:dyDescent="0.45">
      <c r="A528" s="41">
        <v>429</v>
      </c>
      <c r="C528" s="40">
        <f t="shared" si="17"/>
        <v>365</v>
      </c>
      <c r="D528" s="18">
        <f t="shared" si="18"/>
        <v>31</v>
      </c>
      <c r="E528" s="7" t="s">
        <v>12</v>
      </c>
      <c r="F528" s="97">
        <v>165</v>
      </c>
      <c r="G528" s="97">
        <v>170</v>
      </c>
      <c r="H528" s="97">
        <v>180</v>
      </c>
      <c r="I528" s="97">
        <v>183</v>
      </c>
      <c r="J528" s="97">
        <v>190</v>
      </c>
      <c r="K528" s="97">
        <v>190</v>
      </c>
      <c r="L528" s="97">
        <v>200</v>
      </c>
      <c r="M528" s="97">
        <v>200</v>
      </c>
      <c r="N528" s="97">
        <v>215</v>
      </c>
      <c r="O528" s="97">
        <v>250</v>
      </c>
      <c r="P528" s="97">
        <v>260</v>
      </c>
      <c r="Q528" s="97">
        <v>280</v>
      </c>
      <c r="R528" s="97">
        <v>280</v>
      </c>
      <c r="S528" s="97">
        <v>285</v>
      </c>
      <c r="T528" s="97">
        <v>290</v>
      </c>
      <c r="U528" s="97">
        <v>300</v>
      </c>
      <c r="V528" s="98">
        <v>300</v>
      </c>
      <c r="W528" s="99">
        <v>330</v>
      </c>
      <c r="X528" s="98">
        <v>350</v>
      </c>
      <c r="Y528" s="98">
        <v>355</v>
      </c>
      <c r="Z528" s="100">
        <v>360</v>
      </c>
      <c r="AA528" s="7">
        <v>350</v>
      </c>
      <c r="AB528" s="7">
        <v>350</v>
      </c>
      <c r="AC528" s="7">
        <v>365</v>
      </c>
      <c r="AD528" s="7"/>
      <c r="AE528" s="7"/>
      <c r="AF528" s="7"/>
      <c r="AG528" s="7"/>
      <c r="AH528" s="7"/>
      <c r="AI528" s="7"/>
      <c r="AJ528" s="7"/>
      <c r="AK528" s="7"/>
      <c r="AL528" s="7"/>
      <c r="AM528" s="7"/>
      <c r="AN528" s="7"/>
      <c r="AO528" s="7"/>
      <c r="AP528" s="7"/>
      <c r="AQ528" s="7"/>
      <c r="AR528" s="7"/>
      <c r="AS528" s="7"/>
      <c r="AT528" s="7"/>
      <c r="AU528" s="7"/>
      <c r="AV528" s="7"/>
      <c r="AW528" s="7"/>
      <c r="AX528" s="7"/>
      <c r="AY528" s="7"/>
      <c r="AZ528" s="7"/>
    </row>
    <row r="529" spans="1:52" x14ac:dyDescent="0.45">
      <c r="A529" s="41">
        <v>430</v>
      </c>
      <c r="C529" s="40">
        <f t="shared" si="17"/>
        <v>800</v>
      </c>
      <c r="D529" s="18">
        <f t="shared" si="18"/>
        <v>2</v>
      </c>
      <c r="E529" s="7" t="s">
        <v>13</v>
      </c>
      <c r="F529" s="97">
        <v>290</v>
      </c>
      <c r="G529" s="97">
        <v>300</v>
      </c>
      <c r="H529" s="97">
        <v>343</v>
      </c>
      <c r="I529" s="97">
        <v>330</v>
      </c>
      <c r="J529" s="97">
        <v>360</v>
      </c>
      <c r="K529" s="97">
        <v>355</v>
      </c>
      <c r="L529" s="97">
        <v>360</v>
      </c>
      <c r="M529" s="97">
        <v>380</v>
      </c>
      <c r="N529" s="97">
        <v>450</v>
      </c>
      <c r="O529" s="97">
        <v>500</v>
      </c>
      <c r="P529" s="97">
        <v>530</v>
      </c>
      <c r="Q529" s="97">
        <v>583</v>
      </c>
      <c r="R529" s="97">
        <v>655</v>
      </c>
      <c r="S529" s="97">
        <v>630</v>
      </c>
      <c r="T529" s="97">
        <v>650</v>
      </c>
      <c r="U529" s="97">
        <v>660</v>
      </c>
      <c r="V529" s="98">
        <v>700</v>
      </c>
      <c r="W529" s="99">
        <v>720</v>
      </c>
      <c r="X529" s="98">
        <v>720</v>
      </c>
      <c r="Y529" s="98">
        <v>798</v>
      </c>
      <c r="Z529" s="100">
        <v>790</v>
      </c>
      <c r="AA529" s="7">
        <v>755</v>
      </c>
      <c r="AB529" s="7">
        <v>763</v>
      </c>
      <c r="AC529" s="7">
        <v>800</v>
      </c>
      <c r="AD529" s="7"/>
      <c r="AE529" s="7"/>
      <c r="AF529" s="7"/>
      <c r="AG529" s="7"/>
      <c r="AH529" s="7"/>
      <c r="AI529" s="7"/>
      <c r="AJ529" s="7"/>
      <c r="AK529" s="7"/>
      <c r="AL529" s="7"/>
      <c r="AM529" s="7"/>
      <c r="AN529" s="7"/>
      <c r="AO529" s="7"/>
      <c r="AP529" s="7"/>
      <c r="AQ529" s="7"/>
      <c r="AR529" s="7"/>
      <c r="AS529" s="7"/>
      <c r="AT529" s="7"/>
      <c r="AU529" s="7"/>
      <c r="AV529" s="7"/>
      <c r="AW529" s="7"/>
      <c r="AX529" s="7"/>
      <c r="AY529" s="7"/>
      <c r="AZ529" s="7"/>
    </row>
    <row r="530" spans="1:52" x14ac:dyDescent="0.45">
      <c r="A530" s="41">
        <v>431</v>
      </c>
      <c r="C530" s="40">
        <f t="shared" si="17"/>
        <v>470</v>
      </c>
      <c r="D530" s="18">
        <f t="shared" si="18"/>
        <v>18</v>
      </c>
      <c r="E530" s="7" t="s">
        <v>20</v>
      </c>
      <c r="F530" s="97">
        <v>160</v>
      </c>
      <c r="G530" s="97">
        <v>175</v>
      </c>
      <c r="H530" s="97">
        <v>180</v>
      </c>
      <c r="I530" s="97">
        <v>195</v>
      </c>
      <c r="J530" s="97">
        <v>200</v>
      </c>
      <c r="K530" s="97">
        <v>210</v>
      </c>
      <c r="L530" s="97">
        <v>220</v>
      </c>
      <c r="M530" s="97">
        <v>220</v>
      </c>
      <c r="N530" s="97">
        <v>250</v>
      </c>
      <c r="O530" s="97">
        <v>275</v>
      </c>
      <c r="P530" s="97">
        <v>300</v>
      </c>
      <c r="Q530" s="97">
        <v>320</v>
      </c>
      <c r="R530" s="97">
        <v>340</v>
      </c>
      <c r="S530" s="97">
        <v>350</v>
      </c>
      <c r="T530" s="97">
        <v>345</v>
      </c>
      <c r="U530" s="97">
        <v>350</v>
      </c>
      <c r="V530" s="98">
        <v>360</v>
      </c>
      <c r="W530" s="99">
        <v>380</v>
      </c>
      <c r="X530" s="98">
        <v>395</v>
      </c>
      <c r="Y530" s="98">
        <v>400</v>
      </c>
      <c r="Z530" s="100">
        <v>415</v>
      </c>
      <c r="AA530" s="7">
        <v>420</v>
      </c>
      <c r="AB530" s="7">
        <v>440</v>
      </c>
      <c r="AC530" s="7">
        <v>470</v>
      </c>
      <c r="AD530" s="7"/>
      <c r="AE530" s="7"/>
      <c r="AF530" s="7"/>
      <c r="AG530" s="7"/>
      <c r="AH530" s="7"/>
      <c r="AI530" s="7"/>
      <c r="AJ530" s="7"/>
      <c r="AK530" s="7"/>
      <c r="AL530" s="7"/>
      <c r="AM530" s="7"/>
      <c r="AN530" s="7"/>
      <c r="AO530" s="7"/>
      <c r="AP530" s="7"/>
      <c r="AQ530" s="7"/>
      <c r="AR530" s="7"/>
      <c r="AS530" s="7"/>
      <c r="AT530" s="7"/>
      <c r="AU530" s="7"/>
      <c r="AV530" s="7"/>
      <c r="AW530" s="7"/>
      <c r="AX530" s="7"/>
      <c r="AY530" s="7"/>
      <c r="AZ530" s="7"/>
    </row>
    <row r="531" spans="1:52" x14ac:dyDescent="0.45">
      <c r="A531" s="41">
        <v>432</v>
      </c>
      <c r="C531" s="40">
        <f t="shared" si="17"/>
        <v>430</v>
      </c>
      <c r="D531" s="18" t="e">
        <f t="shared" si="18"/>
        <v>#N/A</v>
      </c>
      <c r="E531" s="96" t="s">
        <v>60</v>
      </c>
      <c r="F531" s="102">
        <v>180</v>
      </c>
      <c r="G531" s="102">
        <v>185</v>
      </c>
      <c r="H531" s="102">
        <v>195</v>
      </c>
      <c r="I531" s="102">
        <v>200</v>
      </c>
      <c r="J531" s="102">
        <v>210</v>
      </c>
      <c r="K531" s="102">
        <v>215</v>
      </c>
      <c r="L531" s="102">
        <v>220</v>
      </c>
      <c r="M531" s="102">
        <v>230</v>
      </c>
      <c r="N531" s="102">
        <v>250</v>
      </c>
      <c r="O531" s="102">
        <v>290</v>
      </c>
      <c r="P531" s="102">
        <v>300</v>
      </c>
      <c r="Q531" s="102">
        <v>325</v>
      </c>
      <c r="R531" s="102">
        <v>340</v>
      </c>
      <c r="S531" s="102">
        <v>335</v>
      </c>
      <c r="T531" s="102">
        <v>340</v>
      </c>
      <c r="U531" s="102">
        <v>355</v>
      </c>
      <c r="V531" s="103">
        <v>360</v>
      </c>
      <c r="W531" s="7">
        <v>370</v>
      </c>
      <c r="X531" s="103">
        <v>380</v>
      </c>
      <c r="Y531" s="103">
        <v>395</v>
      </c>
      <c r="Z531" s="7">
        <v>400</v>
      </c>
      <c r="AA531" s="7">
        <v>400</v>
      </c>
      <c r="AB531" s="7">
        <v>410</v>
      </c>
      <c r="AC531" s="7">
        <v>430</v>
      </c>
      <c r="AD531" s="7"/>
      <c r="AE531" s="7"/>
      <c r="AF531" s="7"/>
      <c r="AG531" s="7"/>
      <c r="AH531" s="7"/>
      <c r="AI531" s="7"/>
      <c r="AJ531" s="7"/>
      <c r="AK531" s="7"/>
      <c r="AL531" s="7"/>
      <c r="AM531" s="7"/>
      <c r="AN531" s="7"/>
      <c r="AO531" s="7"/>
      <c r="AP531" s="7"/>
      <c r="AQ531" s="7"/>
      <c r="AR531" s="7"/>
      <c r="AS531" s="7"/>
      <c r="AT531" s="7"/>
      <c r="AU531" s="7"/>
      <c r="AV531" s="7"/>
      <c r="AW531" s="7"/>
      <c r="AX531" s="7"/>
      <c r="AY531" s="7"/>
      <c r="AZ531" s="7"/>
    </row>
    <row r="532" spans="1:52" x14ac:dyDescent="0.45">
      <c r="A532" s="41">
        <v>433</v>
      </c>
      <c r="C532" s="40">
        <f t="shared" si="17"/>
        <v>400</v>
      </c>
      <c r="D532" s="18">
        <f t="shared" si="18"/>
        <v>25</v>
      </c>
      <c r="E532" s="96" t="s">
        <v>61</v>
      </c>
      <c r="F532" s="102">
        <v>140</v>
      </c>
      <c r="G532" s="102">
        <v>145</v>
      </c>
      <c r="H532" s="102">
        <v>150</v>
      </c>
      <c r="I532" s="102">
        <v>160</v>
      </c>
      <c r="J532" s="102">
        <v>170</v>
      </c>
      <c r="K532" s="102">
        <v>180</v>
      </c>
      <c r="L532" s="102">
        <v>185</v>
      </c>
      <c r="M532" s="102">
        <v>190</v>
      </c>
      <c r="N532" s="102">
        <v>200</v>
      </c>
      <c r="O532" s="102">
        <v>220</v>
      </c>
      <c r="P532" s="102">
        <v>230</v>
      </c>
      <c r="Q532" s="102">
        <v>245</v>
      </c>
      <c r="R532" s="102">
        <v>260</v>
      </c>
      <c r="S532" s="102">
        <v>270</v>
      </c>
      <c r="T532" s="102">
        <v>270</v>
      </c>
      <c r="U532" s="102">
        <v>280</v>
      </c>
      <c r="V532" s="103">
        <v>285</v>
      </c>
      <c r="W532" s="7">
        <v>290</v>
      </c>
      <c r="X532" s="98">
        <v>300</v>
      </c>
      <c r="Y532" s="103">
        <v>310</v>
      </c>
      <c r="Z532" s="7">
        <v>330</v>
      </c>
      <c r="AA532" s="7">
        <v>330</v>
      </c>
      <c r="AB532" s="7">
        <v>365</v>
      </c>
      <c r="AC532" s="7">
        <v>400</v>
      </c>
      <c r="AD532" s="7"/>
      <c r="AE532" s="7"/>
      <c r="AF532" s="7"/>
      <c r="AG532" s="7"/>
      <c r="AH532" s="7"/>
      <c r="AI532" s="7"/>
      <c r="AJ532" s="7"/>
      <c r="AK532" s="7"/>
      <c r="AL532" s="7"/>
      <c r="AM532" s="7"/>
      <c r="AN532" s="7"/>
      <c r="AO532" s="7"/>
      <c r="AP532" s="7"/>
      <c r="AQ532" s="7"/>
      <c r="AR532" s="7"/>
      <c r="AS532" s="7"/>
      <c r="AT532" s="7"/>
      <c r="AU532" s="7"/>
      <c r="AV532" s="7"/>
      <c r="AW532" s="7"/>
      <c r="AX532" s="7"/>
      <c r="AY532" s="7"/>
      <c r="AZ532" s="7"/>
    </row>
    <row r="533" spans="1:52" x14ac:dyDescent="0.45">
      <c r="A533" s="41">
        <v>434</v>
      </c>
      <c r="D533" s="18"/>
      <c r="E533" s="96" t="s">
        <v>62</v>
      </c>
      <c r="F533" s="102">
        <v>165</v>
      </c>
      <c r="G533" s="102">
        <v>170</v>
      </c>
      <c r="H533" s="102">
        <v>180</v>
      </c>
      <c r="I533" s="102">
        <v>190</v>
      </c>
      <c r="J533" s="102">
        <v>195</v>
      </c>
      <c r="K533" s="102">
        <v>200</v>
      </c>
      <c r="L533" s="102">
        <v>210</v>
      </c>
      <c r="M533" s="102">
        <v>220</v>
      </c>
      <c r="N533" s="102">
        <v>235</v>
      </c>
      <c r="O533" s="102">
        <v>260</v>
      </c>
      <c r="P533" s="102">
        <v>280</v>
      </c>
      <c r="Q533" s="102">
        <v>300</v>
      </c>
      <c r="R533" s="102">
        <v>320</v>
      </c>
      <c r="S533" s="102">
        <v>320</v>
      </c>
      <c r="T533" s="102">
        <v>320</v>
      </c>
      <c r="U533" s="102">
        <v>330</v>
      </c>
      <c r="V533" s="103">
        <v>340</v>
      </c>
      <c r="W533" s="7">
        <f>W532+(W531-W532)*5/7</f>
        <v>347.14285714285717</v>
      </c>
      <c r="X533" s="98">
        <v>360</v>
      </c>
      <c r="Y533" s="103">
        <v>370</v>
      </c>
      <c r="Z533" s="7">
        <f>Z532+(Z531-Z532)*5/7</f>
        <v>380</v>
      </c>
      <c r="AA533" s="7">
        <v>380</v>
      </c>
      <c r="AB533" s="7">
        <v>395</v>
      </c>
      <c r="AC533" s="7">
        <v>420</v>
      </c>
      <c r="AD533" s="7"/>
      <c r="AE533" s="7"/>
      <c r="AF533" s="7"/>
      <c r="AG533" s="7"/>
      <c r="AH533" s="7"/>
      <c r="AI533" s="7"/>
      <c r="AJ533" s="7"/>
      <c r="AK533" s="7"/>
      <c r="AL533" s="7"/>
      <c r="AM533" s="7"/>
      <c r="AN533" s="7"/>
      <c r="AO533" s="7"/>
      <c r="AP533" s="7"/>
      <c r="AQ533" s="7"/>
      <c r="AR533" s="7"/>
      <c r="AS533" s="7"/>
      <c r="AT533" s="7"/>
      <c r="AU533" s="7"/>
      <c r="AV533" s="7"/>
      <c r="AW533" s="7"/>
      <c r="AX533" s="7"/>
      <c r="AY533" s="7"/>
      <c r="AZ533" s="7"/>
    </row>
    <row r="534" spans="1:52" x14ac:dyDescent="0.45">
      <c r="A534" s="41">
        <v>435</v>
      </c>
      <c r="D534" s="18"/>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row>
    <row r="535" spans="1:52" x14ac:dyDescent="0.45">
      <c r="A535" s="41">
        <v>436</v>
      </c>
      <c r="D535" s="18"/>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row>
    <row r="536" spans="1:52" x14ac:dyDescent="0.45">
      <c r="A536" s="41">
        <v>437</v>
      </c>
      <c r="D536" s="18"/>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row>
    <row r="537" spans="1:52" x14ac:dyDescent="0.45">
      <c r="A537" s="41">
        <v>438</v>
      </c>
      <c r="D537" s="18"/>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row>
    <row r="538" spans="1:52" x14ac:dyDescent="0.45">
      <c r="A538" s="41">
        <v>439</v>
      </c>
      <c r="D538" s="18"/>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row>
    <row r="539" spans="1:52" x14ac:dyDescent="0.45">
      <c r="A539" s="41">
        <v>440</v>
      </c>
      <c r="D539" s="18"/>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row>
    <row r="540" spans="1:52" x14ac:dyDescent="0.45">
      <c r="A540" s="41">
        <v>441</v>
      </c>
      <c r="D540" s="18"/>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row>
    <row r="541" spans="1:52" x14ac:dyDescent="0.45">
      <c r="A541" s="41">
        <v>442</v>
      </c>
      <c r="D541" s="18"/>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row>
    <row r="542" spans="1:52" x14ac:dyDescent="0.45">
      <c r="A542" s="41">
        <v>443</v>
      </c>
      <c r="D542" s="18"/>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row>
    <row r="543" spans="1:52" x14ac:dyDescent="0.45">
      <c r="A543" s="41">
        <v>444</v>
      </c>
      <c r="D543" s="18"/>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row>
    <row r="544" spans="1:52" x14ac:dyDescent="0.45">
      <c r="A544" s="41">
        <v>445</v>
      </c>
      <c r="D544" s="18"/>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row>
    <row r="545" spans="1:52" x14ac:dyDescent="0.45">
      <c r="A545" s="41">
        <v>446</v>
      </c>
      <c r="D545" s="18"/>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row>
    <row r="546" spans="1:52" x14ac:dyDescent="0.45">
      <c r="A546" s="41">
        <v>447</v>
      </c>
      <c r="D546" s="18"/>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row>
    <row r="547" spans="1:52" x14ac:dyDescent="0.45">
      <c r="A547" s="41">
        <v>448</v>
      </c>
      <c r="D547" s="18"/>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row>
    <row r="548" spans="1:52" x14ac:dyDescent="0.45">
      <c r="A548" s="41">
        <v>449</v>
      </c>
      <c r="D548" s="18"/>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row>
    <row r="549" spans="1:52" x14ac:dyDescent="0.45">
      <c r="A549" s="41">
        <v>450</v>
      </c>
      <c r="D549" s="18"/>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row>
    <row r="550" spans="1:52" x14ac:dyDescent="0.45">
      <c r="A550" s="41">
        <v>451</v>
      </c>
      <c r="D550" s="18"/>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row>
    <row r="551" spans="1:52" x14ac:dyDescent="0.45">
      <c r="A551" s="41">
        <v>452</v>
      </c>
      <c r="D551" s="18"/>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row>
    <row r="552" spans="1:52" x14ac:dyDescent="0.45">
      <c r="A552" s="41">
        <v>453</v>
      </c>
      <c r="D552" s="18"/>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row>
    <row r="553" spans="1:52" x14ac:dyDescent="0.45">
      <c r="A553" s="41">
        <v>454</v>
      </c>
      <c r="D553" s="18"/>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row>
    <row r="554" spans="1:52" x14ac:dyDescent="0.45">
      <c r="A554" s="41">
        <v>455</v>
      </c>
      <c r="D554" s="18"/>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row>
    <row r="555" spans="1:52" x14ac:dyDescent="0.45">
      <c r="A555" s="41">
        <v>456</v>
      </c>
      <c r="D555" s="18"/>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row>
    <row r="556" spans="1:52" x14ac:dyDescent="0.45">
      <c r="A556" s="41">
        <v>457</v>
      </c>
      <c r="D556" s="18"/>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row>
    <row r="557" spans="1:52" x14ac:dyDescent="0.45">
      <c r="A557" s="41">
        <v>458</v>
      </c>
      <c r="D557" s="18"/>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row>
    <row r="558" spans="1:52" x14ac:dyDescent="0.45">
      <c r="A558" s="41">
        <v>459</v>
      </c>
      <c r="D558" s="18"/>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row>
    <row r="559" spans="1:52" x14ac:dyDescent="0.45">
      <c r="A559" s="41">
        <v>460</v>
      </c>
      <c r="D559" s="18"/>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row>
    <row r="560" spans="1:52" x14ac:dyDescent="0.45">
      <c r="A560" s="41">
        <v>461</v>
      </c>
      <c r="D560" s="18"/>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row>
    <row r="561" spans="1:52" x14ac:dyDescent="0.45">
      <c r="A561" s="41">
        <v>462</v>
      </c>
      <c r="D561" s="18"/>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row>
    <row r="562" spans="1:52" x14ac:dyDescent="0.45">
      <c r="A562" s="41">
        <v>463</v>
      </c>
      <c r="D562" s="18"/>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row>
    <row r="563" spans="1:52" x14ac:dyDescent="0.45">
      <c r="A563" s="41">
        <v>464</v>
      </c>
      <c r="D563" s="18"/>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row>
    <row r="564" spans="1:52" x14ac:dyDescent="0.45">
      <c r="A564" s="41">
        <v>465</v>
      </c>
      <c r="D564" s="18"/>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row>
    <row r="565" spans="1:52" x14ac:dyDescent="0.45">
      <c r="A565" s="41">
        <v>466</v>
      </c>
      <c r="D565" s="18"/>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row>
    <row r="566" spans="1:52" x14ac:dyDescent="0.45">
      <c r="A566" s="41">
        <v>467</v>
      </c>
      <c r="D566" s="18"/>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row>
    <row r="567" spans="1:52" x14ac:dyDescent="0.45">
      <c r="A567" s="41">
        <v>468</v>
      </c>
      <c r="D567" s="18"/>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row>
    <row r="568" spans="1:52" x14ac:dyDescent="0.45">
      <c r="A568" s="41">
        <v>469</v>
      </c>
      <c r="D568" s="18"/>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row>
    <row r="569" spans="1:52" x14ac:dyDescent="0.45">
      <c r="A569" s="41">
        <v>470</v>
      </c>
      <c r="D569" s="18"/>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row>
    <row r="570" spans="1:52" x14ac:dyDescent="0.45">
      <c r="A570" s="41">
        <v>471</v>
      </c>
      <c r="D570" s="18"/>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row>
    <row r="571" spans="1:52" x14ac:dyDescent="0.45">
      <c r="A571" s="41">
        <v>472</v>
      </c>
      <c r="D571" s="18"/>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row>
    <row r="572" spans="1:52" x14ac:dyDescent="0.45">
      <c r="A572" s="41">
        <v>473</v>
      </c>
      <c r="D572" s="18"/>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row>
    <row r="573" spans="1:52" x14ac:dyDescent="0.45">
      <c r="A573" s="41">
        <v>474</v>
      </c>
      <c r="D573" s="18"/>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row>
    <row r="574" spans="1:52" x14ac:dyDescent="0.45">
      <c r="A574" s="41">
        <v>475</v>
      </c>
      <c r="D574" s="18"/>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row>
    <row r="575" spans="1:52" x14ac:dyDescent="0.45">
      <c r="A575" s="41">
        <v>476</v>
      </c>
      <c r="D575" s="18"/>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row>
    <row r="576" spans="1:52" x14ac:dyDescent="0.45">
      <c r="A576" s="41">
        <v>477</v>
      </c>
      <c r="D576" s="18"/>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row>
    <row r="577" spans="1:52" x14ac:dyDescent="0.45">
      <c r="A577" s="41">
        <v>478</v>
      </c>
      <c r="D577" s="18"/>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row>
    <row r="578" spans="1:52" x14ac:dyDescent="0.45">
      <c r="A578" s="41">
        <v>479</v>
      </c>
      <c r="D578" s="18"/>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row>
    <row r="579" spans="1:52" x14ac:dyDescent="0.45">
      <c r="A579" s="41">
        <v>480</v>
      </c>
      <c r="D579" s="18"/>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row>
    <row r="580" spans="1:52" x14ac:dyDescent="0.45">
      <c r="A580" s="41">
        <v>481</v>
      </c>
      <c r="D580" s="18"/>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row>
    <row r="581" spans="1:52" x14ac:dyDescent="0.45">
      <c r="A581" s="41">
        <v>482</v>
      </c>
      <c r="D581" s="18"/>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row>
    <row r="582" spans="1:52" x14ac:dyDescent="0.45">
      <c r="A582" s="41">
        <v>483</v>
      </c>
      <c r="D582" s="18"/>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row>
    <row r="583" spans="1:52" x14ac:dyDescent="0.45">
      <c r="A583" s="41">
        <v>484</v>
      </c>
      <c r="D583" s="18"/>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row>
    <row r="584" spans="1:52" x14ac:dyDescent="0.45">
      <c r="A584" s="41">
        <v>485</v>
      </c>
      <c r="D584" s="18"/>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row>
    <row r="585" spans="1:52" x14ac:dyDescent="0.45">
      <c r="A585" s="41">
        <v>486</v>
      </c>
      <c r="D585" s="18"/>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row>
    <row r="586" spans="1:52" x14ac:dyDescent="0.45">
      <c r="A586" s="41">
        <v>487</v>
      </c>
      <c r="D586" s="18"/>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row>
    <row r="587" spans="1:52" x14ac:dyDescent="0.45">
      <c r="A587" s="41">
        <v>488</v>
      </c>
    </row>
    <row r="588" spans="1:52" x14ac:dyDescent="0.45">
      <c r="A588" s="41">
        <v>489</v>
      </c>
    </row>
    <row r="589" spans="1:52" x14ac:dyDescent="0.45">
      <c r="A589" s="41">
        <v>490</v>
      </c>
    </row>
    <row r="590" spans="1:52" x14ac:dyDescent="0.45">
      <c r="A590" s="41">
        <v>491</v>
      </c>
    </row>
    <row r="591" spans="1:52" x14ac:dyDescent="0.45">
      <c r="A591" s="41">
        <v>492</v>
      </c>
    </row>
    <row r="592" spans="1:52" x14ac:dyDescent="0.45">
      <c r="A592" s="41">
        <v>493</v>
      </c>
    </row>
    <row r="593" spans="1:29" x14ac:dyDescent="0.45">
      <c r="A593" s="41">
        <v>494</v>
      </c>
    </row>
    <row r="594" spans="1:29" x14ac:dyDescent="0.45">
      <c r="A594" s="41">
        <v>495</v>
      </c>
    </row>
    <row r="595" spans="1:29" x14ac:dyDescent="0.45">
      <c r="A595" s="41">
        <v>496</v>
      </c>
    </row>
    <row r="596" spans="1:29" x14ac:dyDescent="0.45">
      <c r="A596" s="41">
        <v>497</v>
      </c>
    </row>
    <row r="597" spans="1:29" x14ac:dyDescent="0.45">
      <c r="A597" s="41">
        <v>498</v>
      </c>
    </row>
    <row r="598" spans="1:29" x14ac:dyDescent="0.45">
      <c r="A598" s="41">
        <v>499</v>
      </c>
    </row>
    <row r="599" spans="1:29" x14ac:dyDescent="0.45">
      <c r="A599" s="41">
        <v>500</v>
      </c>
      <c r="C599" s="40" t="s">
        <v>58</v>
      </c>
      <c r="D599" s="37" t="s">
        <v>59</v>
      </c>
      <c r="E599" s="58" t="s">
        <v>49</v>
      </c>
      <c r="F599" s="57" t="s">
        <v>47</v>
      </c>
      <c r="G599" s="57" t="s">
        <v>36</v>
      </c>
      <c r="H599" s="57" t="s">
        <v>37</v>
      </c>
      <c r="I599" s="57" t="s">
        <v>38</v>
      </c>
      <c r="J599" s="57" t="s">
        <v>39</v>
      </c>
      <c r="K599" s="57" t="s">
        <v>40</v>
      </c>
      <c r="L599" s="57" t="s">
        <v>41</v>
      </c>
      <c r="M599" s="57" t="s">
        <v>42</v>
      </c>
      <c r="N599" s="57" t="s">
        <v>43</v>
      </c>
      <c r="O599" s="57" t="s">
        <v>44</v>
      </c>
      <c r="P599" s="57" t="s">
        <v>45</v>
      </c>
      <c r="Q599" s="57" t="s">
        <v>35</v>
      </c>
      <c r="R599" s="57" t="s">
        <v>46</v>
      </c>
      <c r="S599" s="57" t="s">
        <v>52</v>
      </c>
      <c r="T599" s="57" t="s">
        <v>53</v>
      </c>
      <c r="U599" s="59">
        <v>41791</v>
      </c>
      <c r="V599" s="60">
        <v>42064</v>
      </c>
      <c r="W599" s="68">
        <v>42522</v>
      </c>
      <c r="X599" s="68">
        <v>42887</v>
      </c>
      <c r="Y599" s="68">
        <v>43252</v>
      </c>
      <c r="Z599" s="68">
        <v>43617</v>
      </c>
      <c r="AA599" s="68">
        <v>43983</v>
      </c>
      <c r="AB599" s="68">
        <v>44348</v>
      </c>
      <c r="AC599" s="68">
        <v>44713</v>
      </c>
    </row>
    <row r="600" spans="1:29" x14ac:dyDescent="0.45">
      <c r="A600" s="41">
        <v>501</v>
      </c>
      <c r="C600" s="40">
        <f>VLOOKUP(A600,$A$600:$AS$633,3+$E$98)</f>
        <v>550</v>
      </c>
      <c r="D600" s="37">
        <f>RANK(C600,C$600:C$630)</f>
        <v>20</v>
      </c>
      <c r="E600" s="41" t="s">
        <v>1</v>
      </c>
      <c r="F600" s="62">
        <v>250</v>
      </c>
      <c r="G600" s="62">
        <v>260</v>
      </c>
      <c r="H600" s="62">
        <v>250</v>
      </c>
      <c r="I600" s="62">
        <v>285</v>
      </c>
      <c r="J600" s="62">
        <v>275</v>
      </c>
      <c r="K600" s="62">
        <v>280</v>
      </c>
      <c r="L600" s="62">
        <v>295</v>
      </c>
      <c r="M600" s="62">
        <v>318</v>
      </c>
      <c r="N600" s="62">
        <v>380</v>
      </c>
      <c r="O600" s="62">
        <v>420</v>
      </c>
      <c r="P600" s="62">
        <v>430</v>
      </c>
      <c r="Q600" s="62">
        <v>450</v>
      </c>
      <c r="R600" s="62">
        <v>440</v>
      </c>
      <c r="S600" s="62">
        <v>450</v>
      </c>
      <c r="T600" s="62">
        <v>460</v>
      </c>
      <c r="U600" s="62">
        <v>460</v>
      </c>
      <c r="V600" s="63">
        <v>460</v>
      </c>
      <c r="W600" s="64">
        <v>500</v>
      </c>
      <c r="X600" s="63">
        <v>480</v>
      </c>
      <c r="Y600" s="63">
        <v>530</v>
      </c>
      <c r="Z600" s="65">
        <v>553</v>
      </c>
      <c r="AA600" s="41">
        <v>535</v>
      </c>
      <c r="AB600" s="69">
        <v>540</v>
      </c>
      <c r="AC600" s="41">
        <v>550</v>
      </c>
    </row>
    <row r="601" spans="1:29" x14ac:dyDescent="0.45">
      <c r="A601" s="41">
        <v>502</v>
      </c>
      <c r="C601" s="40">
        <f t="shared" ref="C601:C633" si="19">VLOOKUP(A601,$A$600:$AS$633,3+$E$98)</f>
        <v>1100</v>
      </c>
      <c r="D601" s="37">
        <f t="shared" ref="D601:D633" si="20">RANK(C601,C$600:C$630)</f>
        <v>2</v>
      </c>
      <c r="E601" s="41" t="s">
        <v>21</v>
      </c>
      <c r="F601" s="62">
        <v>475</v>
      </c>
      <c r="G601" s="62">
        <v>550</v>
      </c>
      <c r="H601" s="62">
        <v>550</v>
      </c>
      <c r="I601" s="62">
        <v>613</v>
      </c>
      <c r="J601" s="62">
        <v>550</v>
      </c>
      <c r="K601" s="62">
        <v>675</v>
      </c>
      <c r="L601" s="62">
        <v>600</v>
      </c>
      <c r="M601" s="62">
        <v>725</v>
      </c>
      <c r="N601" s="62">
        <v>805</v>
      </c>
      <c r="O601" s="62">
        <v>823</v>
      </c>
      <c r="P601" s="62">
        <v>738</v>
      </c>
      <c r="Q601" s="62">
        <v>883</v>
      </c>
      <c r="R601" s="62">
        <v>813</v>
      </c>
      <c r="S601" s="62">
        <v>900</v>
      </c>
      <c r="T601" s="62">
        <v>950</v>
      </c>
      <c r="U601" s="62">
        <v>1050</v>
      </c>
      <c r="V601" s="63">
        <v>995</v>
      </c>
      <c r="W601" s="64">
        <v>960</v>
      </c>
      <c r="X601" s="63">
        <v>995</v>
      </c>
      <c r="Y601" s="63">
        <v>965</v>
      </c>
      <c r="Z601" s="65">
        <v>978</v>
      </c>
      <c r="AA601" s="41">
        <v>950</v>
      </c>
      <c r="AB601" s="69">
        <v>1100</v>
      </c>
      <c r="AC601" s="41">
        <v>1100</v>
      </c>
    </row>
    <row r="602" spans="1:29" x14ac:dyDescent="0.45">
      <c r="A602" s="41">
        <v>503</v>
      </c>
      <c r="C602" s="40">
        <f t="shared" si="19"/>
        <v>950</v>
      </c>
      <c r="D602" s="37">
        <f t="shared" si="20"/>
        <v>5</v>
      </c>
      <c r="E602" s="41" t="s">
        <v>14</v>
      </c>
      <c r="F602" s="62">
        <v>420</v>
      </c>
      <c r="G602" s="62">
        <v>425</v>
      </c>
      <c r="H602" s="62">
        <v>490</v>
      </c>
      <c r="I602" s="62">
        <v>475</v>
      </c>
      <c r="J602" s="62">
        <v>500</v>
      </c>
      <c r="K602" s="62">
        <v>500</v>
      </c>
      <c r="L602" s="62">
        <v>510</v>
      </c>
      <c r="M602" s="62">
        <v>550</v>
      </c>
      <c r="N602" s="62">
        <v>575</v>
      </c>
      <c r="O602" s="62">
        <v>650</v>
      </c>
      <c r="P602" s="62">
        <v>690</v>
      </c>
      <c r="Q602" s="62">
        <v>770</v>
      </c>
      <c r="R602" s="62">
        <v>825</v>
      </c>
      <c r="S602" s="62">
        <v>750</v>
      </c>
      <c r="T602" s="62">
        <v>830</v>
      </c>
      <c r="U602" s="62">
        <v>850</v>
      </c>
      <c r="V602" s="63">
        <v>850</v>
      </c>
      <c r="W602" s="64">
        <v>900</v>
      </c>
      <c r="X602" s="63">
        <v>873</v>
      </c>
      <c r="Y602" s="63">
        <v>850</v>
      </c>
      <c r="Z602" s="65">
        <v>900</v>
      </c>
      <c r="AA602" s="41">
        <v>850</v>
      </c>
      <c r="AB602" s="69">
        <v>938</v>
      </c>
      <c r="AC602" s="41">
        <v>950</v>
      </c>
    </row>
    <row r="603" spans="1:29" x14ac:dyDescent="0.45">
      <c r="A603" s="41">
        <v>504</v>
      </c>
      <c r="C603" s="40">
        <f t="shared" si="19"/>
        <v>450</v>
      </c>
      <c r="D603" s="37">
        <f t="shared" si="20"/>
        <v>27</v>
      </c>
      <c r="E603" s="41" t="s">
        <v>2</v>
      </c>
      <c r="F603" s="62">
        <v>205</v>
      </c>
      <c r="G603" s="62">
        <v>220</v>
      </c>
      <c r="H603" s="62">
        <v>205</v>
      </c>
      <c r="I603" s="62">
        <v>200</v>
      </c>
      <c r="J603" s="62">
        <v>235</v>
      </c>
      <c r="K603" s="62">
        <v>220</v>
      </c>
      <c r="L603" s="62">
        <v>245</v>
      </c>
      <c r="M603" s="62">
        <v>250</v>
      </c>
      <c r="N603" s="62">
        <v>280</v>
      </c>
      <c r="O603" s="62">
        <v>320</v>
      </c>
      <c r="P603" s="62">
        <v>320</v>
      </c>
      <c r="Q603" s="62">
        <v>330</v>
      </c>
      <c r="R603" s="62">
        <v>343</v>
      </c>
      <c r="S603" s="62">
        <v>355</v>
      </c>
      <c r="T603" s="62">
        <v>360</v>
      </c>
      <c r="U603" s="62">
        <v>360</v>
      </c>
      <c r="V603" s="63">
        <v>380</v>
      </c>
      <c r="W603" s="64">
        <v>400</v>
      </c>
      <c r="X603" s="63">
        <v>400</v>
      </c>
      <c r="Y603" s="63">
        <v>420</v>
      </c>
      <c r="Z603" s="65">
        <v>430</v>
      </c>
      <c r="AA603" s="41">
        <v>436</v>
      </c>
      <c r="AB603" s="69">
        <v>420</v>
      </c>
      <c r="AC603" s="41">
        <v>450</v>
      </c>
    </row>
    <row r="604" spans="1:29" x14ac:dyDescent="0.45">
      <c r="A604" s="41">
        <v>505</v>
      </c>
      <c r="C604" s="40">
        <f t="shared" si="19"/>
        <v>470</v>
      </c>
      <c r="D604" s="37">
        <f t="shared" si="20"/>
        <v>25</v>
      </c>
      <c r="E604" s="41" t="s">
        <v>22</v>
      </c>
      <c r="F604" s="62">
        <v>195</v>
      </c>
      <c r="G604" s="62">
        <v>250</v>
      </c>
      <c r="H604" s="62">
        <v>210</v>
      </c>
      <c r="I604" s="62">
        <v>250</v>
      </c>
      <c r="J604" s="62">
        <v>230</v>
      </c>
      <c r="K604" s="62">
        <v>230</v>
      </c>
      <c r="L604" s="62">
        <v>240</v>
      </c>
      <c r="M604" s="62">
        <v>250</v>
      </c>
      <c r="N604" s="62">
        <v>265</v>
      </c>
      <c r="O604" s="62">
        <v>300</v>
      </c>
      <c r="P604" s="62">
        <v>300</v>
      </c>
      <c r="Q604" s="62">
        <v>330</v>
      </c>
      <c r="R604" s="62">
        <v>340</v>
      </c>
      <c r="S604" s="62">
        <v>340</v>
      </c>
      <c r="T604" s="62">
        <v>340</v>
      </c>
      <c r="U604" s="62">
        <v>350</v>
      </c>
      <c r="V604" s="63">
        <v>360</v>
      </c>
      <c r="W604" s="64">
        <v>380</v>
      </c>
      <c r="X604" s="63">
        <v>385</v>
      </c>
      <c r="Y604" s="63">
        <v>395</v>
      </c>
      <c r="Z604" s="65">
        <v>400</v>
      </c>
      <c r="AA604" s="41">
        <v>400</v>
      </c>
      <c r="AB604" s="69">
        <v>420</v>
      </c>
      <c r="AC604" s="41">
        <v>470</v>
      </c>
    </row>
    <row r="605" spans="1:29" x14ac:dyDescent="0.45">
      <c r="A605" s="41">
        <v>506</v>
      </c>
      <c r="C605" s="40">
        <f t="shared" si="19"/>
        <v>480</v>
      </c>
      <c r="D605" s="37">
        <f t="shared" si="20"/>
        <v>24</v>
      </c>
      <c r="E605" s="41" t="s">
        <v>23</v>
      </c>
      <c r="F605" s="62">
        <v>200</v>
      </c>
      <c r="G605" s="62">
        <v>210</v>
      </c>
      <c r="H605" s="62">
        <v>220</v>
      </c>
      <c r="I605" s="62">
        <v>240</v>
      </c>
      <c r="J605" s="62">
        <v>235</v>
      </c>
      <c r="K605" s="62">
        <v>250</v>
      </c>
      <c r="L605" s="62">
        <v>250</v>
      </c>
      <c r="M605" s="62">
        <v>265</v>
      </c>
      <c r="N605" s="62">
        <v>290</v>
      </c>
      <c r="O605" s="62">
        <v>330</v>
      </c>
      <c r="P605" s="62">
        <v>340</v>
      </c>
      <c r="Q605" s="62">
        <v>360</v>
      </c>
      <c r="R605" s="62">
        <v>378</v>
      </c>
      <c r="S605" s="62">
        <v>380</v>
      </c>
      <c r="T605" s="62">
        <v>380</v>
      </c>
      <c r="U605" s="62">
        <v>390</v>
      </c>
      <c r="V605" s="63">
        <v>395</v>
      </c>
      <c r="W605" s="64">
        <v>405</v>
      </c>
      <c r="X605" s="63">
        <v>410</v>
      </c>
      <c r="Y605" s="63">
        <v>420</v>
      </c>
      <c r="Z605" s="65">
        <v>410</v>
      </c>
      <c r="AA605" s="41">
        <v>420</v>
      </c>
      <c r="AB605" s="69">
        <v>450</v>
      </c>
      <c r="AC605" s="41">
        <v>480</v>
      </c>
    </row>
    <row r="606" spans="1:29" x14ac:dyDescent="0.45">
      <c r="A606" s="41">
        <v>507</v>
      </c>
      <c r="C606" s="40">
        <f t="shared" si="19"/>
        <v>653</v>
      </c>
      <c r="D606" s="37">
        <f t="shared" si="20"/>
        <v>11</v>
      </c>
      <c r="E606" s="41" t="s">
        <v>3</v>
      </c>
      <c r="F606" s="62">
        <v>200</v>
      </c>
      <c r="G606" s="62">
        <v>250</v>
      </c>
      <c r="H606" s="62">
        <v>241</v>
      </c>
      <c r="I606" s="62">
        <v>243</v>
      </c>
      <c r="J606" s="62">
        <v>300</v>
      </c>
      <c r="K606" s="62">
        <v>273</v>
      </c>
      <c r="L606" s="62">
        <v>310</v>
      </c>
      <c r="M606" s="62">
        <v>380</v>
      </c>
      <c r="N606" s="62">
        <v>300</v>
      </c>
      <c r="O606" s="62">
        <v>380</v>
      </c>
      <c r="P606" s="62">
        <v>390</v>
      </c>
      <c r="Q606" s="62">
        <v>445</v>
      </c>
      <c r="R606" s="62">
        <v>410</v>
      </c>
      <c r="S606" s="62">
        <v>420</v>
      </c>
      <c r="T606" s="62">
        <v>470</v>
      </c>
      <c r="U606" s="62">
        <v>490</v>
      </c>
      <c r="V606" s="63">
        <v>497</v>
      </c>
      <c r="W606" s="64">
        <v>500</v>
      </c>
      <c r="X606" s="63">
        <v>500</v>
      </c>
      <c r="Y606" s="63">
        <v>540</v>
      </c>
      <c r="Z606" s="65">
        <v>580</v>
      </c>
      <c r="AA606" s="41">
        <v>695</v>
      </c>
      <c r="AB606" s="69">
        <v>600</v>
      </c>
      <c r="AC606" s="41">
        <v>653</v>
      </c>
    </row>
    <row r="607" spans="1:29" x14ac:dyDescent="0.45">
      <c r="A607" s="41">
        <v>508</v>
      </c>
      <c r="C607" s="40">
        <f t="shared" si="19"/>
        <v>550</v>
      </c>
      <c r="D607" s="37">
        <f t="shared" si="20"/>
        <v>20</v>
      </c>
      <c r="E607" s="41" t="s">
        <v>24</v>
      </c>
      <c r="F607" s="62">
        <v>185</v>
      </c>
      <c r="G607" s="62">
        <v>195</v>
      </c>
      <c r="H607" s="62">
        <v>200</v>
      </c>
      <c r="I607" s="62">
        <v>220</v>
      </c>
      <c r="J607" s="62">
        <v>240</v>
      </c>
      <c r="K607" s="62">
        <v>243</v>
      </c>
      <c r="L607" s="62">
        <v>250</v>
      </c>
      <c r="M607" s="62">
        <v>275</v>
      </c>
      <c r="N607" s="62">
        <v>280</v>
      </c>
      <c r="O607" s="62">
        <v>320</v>
      </c>
      <c r="P607" s="62">
        <v>330</v>
      </c>
      <c r="Q607" s="62">
        <v>368</v>
      </c>
      <c r="R607" s="62">
        <v>380</v>
      </c>
      <c r="S607" s="62">
        <v>400</v>
      </c>
      <c r="T607" s="62">
        <v>390</v>
      </c>
      <c r="U607" s="62">
        <v>420</v>
      </c>
      <c r="V607" s="63">
        <v>410</v>
      </c>
      <c r="W607" s="64">
        <v>450</v>
      </c>
      <c r="X607" s="63">
        <v>450</v>
      </c>
      <c r="Y607" s="63">
        <v>450</v>
      </c>
      <c r="Z607" s="65">
        <v>460</v>
      </c>
      <c r="AA607" s="41">
        <v>450</v>
      </c>
      <c r="AB607" s="69">
        <v>500</v>
      </c>
      <c r="AC607" s="41">
        <v>550</v>
      </c>
    </row>
    <row r="608" spans="1:29" x14ac:dyDescent="0.45">
      <c r="A608" s="41">
        <v>509</v>
      </c>
      <c r="C608" s="40">
        <f t="shared" si="19"/>
        <v>860</v>
      </c>
      <c r="D608" s="37">
        <f t="shared" si="20"/>
        <v>7</v>
      </c>
      <c r="E608" s="41" t="s">
        <v>25</v>
      </c>
      <c r="F608" s="62">
        <v>350</v>
      </c>
      <c r="G608" s="62">
        <v>350</v>
      </c>
      <c r="H608" s="62">
        <v>423</v>
      </c>
      <c r="I608" s="62">
        <v>380</v>
      </c>
      <c r="J608" s="62">
        <v>350</v>
      </c>
      <c r="K608" s="62">
        <v>350</v>
      </c>
      <c r="L608" s="62">
        <v>385</v>
      </c>
      <c r="M608" s="62">
        <v>398</v>
      </c>
      <c r="N608" s="62">
        <v>450</v>
      </c>
      <c r="O608" s="62">
        <v>530</v>
      </c>
      <c r="P608" s="62">
        <v>598</v>
      </c>
      <c r="Q608" s="62">
        <v>600</v>
      </c>
      <c r="R608" s="62">
        <v>643</v>
      </c>
      <c r="S608" s="62">
        <v>695</v>
      </c>
      <c r="T608" s="62">
        <v>595</v>
      </c>
      <c r="U608" s="62">
        <v>680</v>
      </c>
      <c r="V608" s="63">
        <v>700</v>
      </c>
      <c r="W608" s="64">
        <v>748</v>
      </c>
      <c r="X608" s="63">
        <v>795</v>
      </c>
      <c r="Y608" s="63">
        <v>790</v>
      </c>
      <c r="Z608" s="65">
        <v>820</v>
      </c>
      <c r="AA608" s="41">
        <v>775</v>
      </c>
      <c r="AB608" s="69">
        <v>800</v>
      </c>
      <c r="AC608" s="41">
        <v>860</v>
      </c>
    </row>
    <row r="609" spans="1:29" x14ac:dyDescent="0.45">
      <c r="A609" s="41">
        <v>510</v>
      </c>
      <c r="C609" s="40">
        <f t="shared" si="19"/>
        <v>510</v>
      </c>
      <c r="D609" s="37">
        <f t="shared" si="20"/>
        <v>23</v>
      </c>
      <c r="E609" s="41" t="s">
        <v>26</v>
      </c>
      <c r="F609" s="62">
        <v>170</v>
      </c>
      <c r="G609" s="62">
        <v>180</v>
      </c>
      <c r="H609" s="62">
        <v>190</v>
      </c>
      <c r="I609" s="62">
        <v>195</v>
      </c>
      <c r="J609" s="62">
        <v>195</v>
      </c>
      <c r="K609" s="62">
        <v>210</v>
      </c>
      <c r="L609" s="62">
        <v>220</v>
      </c>
      <c r="M609" s="62">
        <v>230</v>
      </c>
      <c r="N609" s="62">
        <v>250</v>
      </c>
      <c r="O609" s="62">
        <v>310</v>
      </c>
      <c r="P609" s="62">
        <v>350</v>
      </c>
      <c r="Q609" s="62">
        <v>350</v>
      </c>
      <c r="R609" s="62">
        <v>360</v>
      </c>
      <c r="S609" s="62">
        <v>373</v>
      </c>
      <c r="T609" s="62">
        <v>370</v>
      </c>
      <c r="U609" s="62">
        <v>390</v>
      </c>
      <c r="V609" s="63">
        <v>400</v>
      </c>
      <c r="W609" s="64">
        <v>435</v>
      </c>
      <c r="X609" s="63">
        <v>440</v>
      </c>
      <c r="Y609" s="63">
        <v>460</v>
      </c>
      <c r="Z609" s="65">
        <v>470</v>
      </c>
      <c r="AA609" s="41">
        <v>460</v>
      </c>
      <c r="AB609" s="69">
        <v>460</v>
      </c>
      <c r="AC609" s="41">
        <v>510</v>
      </c>
    </row>
    <row r="610" spans="1:29" x14ac:dyDescent="0.45">
      <c r="A610" s="41">
        <v>511</v>
      </c>
      <c r="C610" s="40">
        <f t="shared" si="19"/>
        <v>625</v>
      </c>
      <c r="D610" s="37">
        <f t="shared" si="20"/>
        <v>13</v>
      </c>
      <c r="E610" s="41" t="s">
        <v>4</v>
      </c>
      <c r="F610" s="62">
        <v>235</v>
      </c>
      <c r="G610" s="62">
        <v>230</v>
      </c>
      <c r="H610" s="62">
        <v>260</v>
      </c>
      <c r="I610" s="62">
        <v>270</v>
      </c>
      <c r="J610" s="62">
        <v>250</v>
      </c>
      <c r="K610" s="62">
        <v>270</v>
      </c>
      <c r="L610" s="62">
        <v>270</v>
      </c>
      <c r="M610" s="62">
        <v>340</v>
      </c>
      <c r="N610" s="62">
        <v>295</v>
      </c>
      <c r="O610" s="62">
        <v>330</v>
      </c>
      <c r="P610" s="62">
        <v>370</v>
      </c>
      <c r="Q610" s="62">
        <v>420</v>
      </c>
      <c r="R610" s="62">
        <v>420</v>
      </c>
      <c r="S610" s="62">
        <v>390</v>
      </c>
      <c r="T610" s="62">
        <v>500</v>
      </c>
      <c r="U610" s="62">
        <v>550</v>
      </c>
      <c r="V610" s="63">
        <v>550</v>
      </c>
      <c r="W610" s="64">
        <v>500</v>
      </c>
      <c r="X610" s="63">
        <v>550</v>
      </c>
      <c r="Y610" s="63">
        <v>600</v>
      </c>
      <c r="Z610" s="65">
        <v>595</v>
      </c>
      <c r="AA610" s="41">
        <v>520</v>
      </c>
      <c r="AB610" s="69">
        <v>603</v>
      </c>
      <c r="AC610" s="41">
        <v>625</v>
      </c>
    </row>
    <row r="611" spans="1:29" x14ac:dyDescent="0.45">
      <c r="A611" s="41">
        <v>512</v>
      </c>
      <c r="C611" s="40">
        <f t="shared" si="19"/>
        <v>450</v>
      </c>
      <c r="D611" s="37">
        <f t="shared" si="20"/>
        <v>27</v>
      </c>
      <c r="E611" s="41" t="s">
        <v>0</v>
      </c>
      <c r="F611" s="62">
        <v>190</v>
      </c>
      <c r="G611" s="62">
        <v>200</v>
      </c>
      <c r="H611" s="62">
        <v>215</v>
      </c>
      <c r="I611" s="62">
        <v>230</v>
      </c>
      <c r="J611" s="62">
        <v>230</v>
      </c>
      <c r="K611" s="62">
        <v>240</v>
      </c>
      <c r="L611" s="62">
        <v>240</v>
      </c>
      <c r="M611" s="62">
        <v>270</v>
      </c>
      <c r="N611" s="62">
        <v>290</v>
      </c>
      <c r="O611" s="62">
        <v>340</v>
      </c>
      <c r="P611" s="62">
        <v>343</v>
      </c>
      <c r="Q611" s="62">
        <v>360</v>
      </c>
      <c r="R611" s="62">
        <v>360</v>
      </c>
      <c r="S611" s="62">
        <v>358</v>
      </c>
      <c r="T611" s="62">
        <v>363</v>
      </c>
      <c r="U611" s="62">
        <v>360</v>
      </c>
      <c r="V611" s="63">
        <v>380</v>
      </c>
      <c r="W611" s="64">
        <v>390</v>
      </c>
      <c r="X611" s="63">
        <v>410</v>
      </c>
      <c r="Y611" s="63">
        <v>425</v>
      </c>
      <c r="Z611" s="65">
        <v>430</v>
      </c>
      <c r="AA611" s="41">
        <v>420</v>
      </c>
      <c r="AB611" s="69">
        <v>430</v>
      </c>
      <c r="AC611" s="41">
        <v>450</v>
      </c>
    </row>
    <row r="612" spans="1:29" x14ac:dyDescent="0.45">
      <c r="A612" s="41">
        <v>513</v>
      </c>
      <c r="C612" s="40">
        <f t="shared" si="19"/>
        <v>700</v>
      </c>
      <c r="D612" s="37">
        <f t="shared" si="20"/>
        <v>10</v>
      </c>
      <c r="E612" s="41" t="s">
        <v>27</v>
      </c>
      <c r="F612" s="62">
        <v>245</v>
      </c>
      <c r="G612" s="62">
        <v>260</v>
      </c>
      <c r="H612" s="62">
        <v>275</v>
      </c>
      <c r="I612" s="62">
        <v>280</v>
      </c>
      <c r="J612" s="62">
        <v>300</v>
      </c>
      <c r="K612" s="62">
        <v>330</v>
      </c>
      <c r="L612" s="62">
        <v>340</v>
      </c>
      <c r="M612" s="62">
        <v>375</v>
      </c>
      <c r="N612" s="62">
        <v>390</v>
      </c>
      <c r="O612" s="62">
        <v>413</v>
      </c>
      <c r="P612" s="62">
        <v>420</v>
      </c>
      <c r="Q612" s="62">
        <v>470</v>
      </c>
      <c r="R612" s="62">
        <v>493</v>
      </c>
      <c r="S612" s="62">
        <v>493</v>
      </c>
      <c r="T612" s="62">
        <v>525</v>
      </c>
      <c r="U612" s="62">
        <v>545</v>
      </c>
      <c r="V612" s="63">
        <v>500</v>
      </c>
      <c r="W612" s="64">
        <v>580</v>
      </c>
      <c r="X612" s="63">
        <v>600</v>
      </c>
      <c r="Y612" s="63">
        <v>600</v>
      </c>
      <c r="Z612" s="65">
        <v>600</v>
      </c>
      <c r="AA612" s="41">
        <v>630</v>
      </c>
      <c r="AB612" s="69">
        <v>660</v>
      </c>
      <c r="AC612" s="41">
        <v>700</v>
      </c>
    </row>
    <row r="613" spans="1:29" x14ac:dyDescent="0.45">
      <c r="A613" s="41">
        <v>514</v>
      </c>
      <c r="C613" s="40">
        <f t="shared" si="19"/>
        <v>545</v>
      </c>
      <c r="D613" s="37">
        <f t="shared" si="20"/>
        <v>22</v>
      </c>
      <c r="E613" s="41" t="s">
        <v>15</v>
      </c>
      <c r="F613" s="62">
        <v>220</v>
      </c>
      <c r="G613" s="62">
        <v>240</v>
      </c>
      <c r="H613" s="62">
        <v>240</v>
      </c>
      <c r="I613" s="62">
        <v>250</v>
      </c>
      <c r="J613" s="62">
        <v>258</v>
      </c>
      <c r="K613" s="62">
        <v>280</v>
      </c>
      <c r="L613" s="62">
        <v>280</v>
      </c>
      <c r="M613" s="62">
        <v>285</v>
      </c>
      <c r="N613" s="62">
        <v>308</v>
      </c>
      <c r="O613" s="62">
        <v>370</v>
      </c>
      <c r="P613" s="62">
        <v>370</v>
      </c>
      <c r="Q613" s="62">
        <v>400</v>
      </c>
      <c r="R613" s="62">
        <v>410</v>
      </c>
      <c r="S613" s="62">
        <v>430</v>
      </c>
      <c r="T613" s="62">
        <v>420</v>
      </c>
      <c r="U613" s="62">
        <v>448</v>
      </c>
      <c r="V613" s="63">
        <v>440</v>
      </c>
      <c r="W613" s="64">
        <v>460</v>
      </c>
      <c r="X613" s="63">
        <v>470</v>
      </c>
      <c r="Y613" s="63">
        <v>500</v>
      </c>
      <c r="Z613" s="65">
        <v>480</v>
      </c>
      <c r="AA613" s="41">
        <v>490</v>
      </c>
      <c r="AB613" s="69">
        <v>500</v>
      </c>
      <c r="AC613" s="41">
        <v>545</v>
      </c>
    </row>
    <row r="614" spans="1:29" x14ac:dyDescent="0.45">
      <c r="A614" s="41">
        <v>515</v>
      </c>
      <c r="C614" s="40">
        <f t="shared" si="19"/>
        <v>650</v>
      </c>
      <c r="D614" s="37">
        <f t="shared" si="20"/>
        <v>12</v>
      </c>
      <c r="E614" s="41" t="s">
        <v>16</v>
      </c>
      <c r="F614" s="62">
        <v>290</v>
      </c>
      <c r="G614" s="62">
        <v>290</v>
      </c>
      <c r="H614" s="62">
        <v>300</v>
      </c>
      <c r="I614" s="62">
        <v>330</v>
      </c>
      <c r="J614" s="62">
        <v>320</v>
      </c>
      <c r="K614" s="62">
        <v>300</v>
      </c>
      <c r="L614" s="62">
        <v>345</v>
      </c>
      <c r="M614" s="62">
        <v>356</v>
      </c>
      <c r="N614" s="62">
        <v>370</v>
      </c>
      <c r="O614" s="62">
        <v>400</v>
      </c>
      <c r="P614" s="62">
        <v>450</v>
      </c>
      <c r="Q614" s="62">
        <v>480</v>
      </c>
      <c r="R614" s="62">
        <v>490</v>
      </c>
      <c r="S614" s="62">
        <v>475</v>
      </c>
      <c r="T614" s="62">
        <v>495</v>
      </c>
      <c r="U614" s="62">
        <v>530</v>
      </c>
      <c r="V614" s="63">
        <v>530</v>
      </c>
      <c r="W614" s="64">
        <v>535</v>
      </c>
      <c r="X614" s="63">
        <v>563</v>
      </c>
      <c r="Y614" s="63">
        <v>600</v>
      </c>
      <c r="Z614" s="65">
        <v>590</v>
      </c>
      <c r="AA614" s="41">
        <v>600</v>
      </c>
      <c r="AB614" s="69">
        <v>600</v>
      </c>
      <c r="AC614" s="41">
        <v>650</v>
      </c>
    </row>
    <row r="615" spans="1:29" x14ac:dyDescent="0.45">
      <c r="A615" s="41">
        <v>516</v>
      </c>
      <c r="C615" s="40">
        <f t="shared" si="19"/>
        <v>608</v>
      </c>
      <c r="D615" s="37">
        <f t="shared" si="20"/>
        <v>14</v>
      </c>
      <c r="E615" s="41" t="s">
        <v>5</v>
      </c>
      <c r="F615" s="62">
        <v>200</v>
      </c>
      <c r="G615" s="62">
        <v>205</v>
      </c>
      <c r="H615" s="62">
        <v>230</v>
      </c>
      <c r="I615" s="62">
        <v>253</v>
      </c>
      <c r="J615" s="62">
        <v>223</v>
      </c>
      <c r="K615" s="62">
        <v>240</v>
      </c>
      <c r="L615" s="62">
        <v>245</v>
      </c>
      <c r="M615" s="62">
        <v>295</v>
      </c>
      <c r="N615" s="62">
        <v>280</v>
      </c>
      <c r="O615" s="62">
        <v>390</v>
      </c>
      <c r="P615" s="62">
        <v>420</v>
      </c>
      <c r="Q615" s="62">
        <v>420</v>
      </c>
      <c r="R615" s="62">
        <v>475</v>
      </c>
      <c r="S615" s="62">
        <v>400</v>
      </c>
      <c r="T615" s="62">
        <v>480</v>
      </c>
      <c r="U615" s="62">
        <v>473</v>
      </c>
      <c r="V615" s="63">
        <v>550</v>
      </c>
      <c r="W615" s="64">
        <v>480</v>
      </c>
      <c r="X615" s="63">
        <v>580</v>
      </c>
      <c r="Y615" s="63">
        <v>555</v>
      </c>
      <c r="Z615" s="65">
        <v>615</v>
      </c>
      <c r="AA615" s="41">
        <v>625</v>
      </c>
      <c r="AB615" s="69">
        <v>555</v>
      </c>
      <c r="AC615" s="41">
        <v>608</v>
      </c>
    </row>
    <row r="616" spans="1:29" x14ac:dyDescent="0.45">
      <c r="A616" s="41">
        <v>517</v>
      </c>
      <c r="C616" s="40">
        <f t="shared" si="19"/>
        <v>585</v>
      </c>
      <c r="D616" s="37">
        <f t="shared" si="20"/>
        <v>19</v>
      </c>
      <c r="E616" s="41" t="s">
        <v>17</v>
      </c>
      <c r="F616" s="62">
        <v>230</v>
      </c>
      <c r="G616" s="62">
        <v>255</v>
      </c>
      <c r="H616" s="62">
        <v>260</v>
      </c>
      <c r="I616" s="62">
        <v>270</v>
      </c>
      <c r="J616" s="62">
        <v>268</v>
      </c>
      <c r="K616" s="62">
        <v>273</v>
      </c>
      <c r="L616" s="62">
        <v>278</v>
      </c>
      <c r="M616" s="62">
        <v>310</v>
      </c>
      <c r="N616" s="62">
        <v>335</v>
      </c>
      <c r="O616" s="62">
        <v>350</v>
      </c>
      <c r="P616" s="62">
        <v>380</v>
      </c>
      <c r="Q616" s="62">
        <v>400</v>
      </c>
      <c r="R616" s="62">
        <v>420</v>
      </c>
      <c r="S616" s="62">
        <v>450</v>
      </c>
      <c r="T616" s="62">
        <v>450</v>
      </c>
      <c r="U616" s="62">
        <v>450</v>
      </c>
      <c r="V616" s="63">
        <v>485</v>
      </c>
      <c r="W616" s="64">
        <v>463</v>
      </c>
      <c r="X616" s="63">
        <v>500</v>
      </c>
      <c r="Y616" s="63">
        <v>500</v>
      </c>
      <c r="Z616" s="65">
        <v>525</v>
      </c>
      <c r="AA616" s="41">
        <v>500</v>
      </c>
      <c r="AB616" s="69">
        <v>520</v>
      </c>
      <c r="AC616" s="41">
        <v>585</v>
      </c>
    </row>
    <row r="617" spans="1:29" x14ac:dyDescent="0.45">
      <c r="A617" s="41">
        <v>518</v>
      </c>
      <c r="C617" s="40">
        <f t="shared" si="19"/>
        <v>930</v>
      </c>
      <c r="D617" s="37">
        <f t="shared" si="20"/>
        <v>6</v>
      </c>
      <c r="E617" s="41" t="s">
        <v>6</v>
      </c>
      <c r="F617" s="62">
        <v>425</v>
      </c>
      <c r="G617" s="62">
        <v>355</v>
      </c>
      <c r="H617" s="62">
        <v>410</v>
      </c>
      <c r="I617" s="62">
        <v>385</v>
      </c>
      <c r="J617" s="62">
        <v>440</v>
      </c>
      <c r="K617" s="62">
        <v>550</v>
      </c>
      <c r="L617" s="62">
        <v>475</v>
      </c>
      <c r="M617" s="62">
        <v>508</v>
      </c>
      <c r="N617" s="62">
        <v>518</v>
      </c>
      <c r="O617" s="62">
        <v>650</v>
      </c>
      <c r="P617" s="62">
        <v>615</v>
      </c>
      <c r="Q617" s="62">
        <v>700</v>
      </c>
      <c r="R617" s="62">
        <v>690</v>
      </c>
      <c r="S617" s="62">
        <v>783</v>
      </c>
      <c r="T617" s="62">
        <v>800</v>
      </c>
      <c r="U617" s="62">
        <v>825</v>
      </c>
      <c r="V617" s="63">
        <v>810</v>
      </c>
      <c r="W617" s="64">
        <v>888</v>
      </c>
      <c r="X617" s="63">
        <v>875</v>
      </c>
      <c r="Y617" s="63">
        <v>915</v>
      </c>
      <c r="Z617" s="65">
        <v>1000</v>
      </c>
      <c r="AA617" s="41">
        <v>890</v>
      </c>
      <c r="AB617" s="69">
        <v>920</v>
      </c>
      <c r="AC617" s="41">
        <v>930</v>
      </c>
    </row>
    <row r="618" spans="1:29" x14ac:dyDescent="0.45">
      <c r="A618" s="41">
        <v>519</v>
      </c>
      <c r="C618" s="40">
        <f t="shared" si="19"/>
        <v>420</v>
      </c>
      <c r="D618" s="37">
        <f t="shared" si="20"/>
        <v>30</v>
      </c>
      <c r="E618" s="41" t="s">
        <v>7</v>
      </c>
      <c r="F618" s="62">
        <v>170</v>
      </c>
      <c r="G618" s="62">
        <v>183</v>
      </c>
      <c r="H618" s="62">
        <v>180</v>
      </c>
      <c r="I618" s="62">
        <v>220</v>
      </c>
      <c r="J618" s="62">
        <v>230</v>
      </c>
      <c r="K618" s="62">
        <v>240</v>
      </c>
      <c r="L618" s="62">
        <v>250</v>
      </c>
      <c r="M618" s="62">
        <v>255</v>
      </c>
      <c r="N618" s="62">
        <v>280</v>
      </c>
      <c r="O618" s="62">
        <v>318</v>
      </c>
      <c r="P618" s="62">
        <v>300</v>
      </c>
      <c r="Q618" s="62">
        <v>310</v>
      </c>
      <c r="R618" s="62">
        <v>320</v>
      </c>
      <c r="S618" s="62">
        <v>315</v>
      </c>
      <c r="T618" s="62">
        <v>329</v>
      </c>
      <c r="U618" s="62">
        <v>350</v>
      </c>
      <c r="V618" s="63">
        <v>350</v>
      </c>
      <c r="W618" s="64">
        <v>370</v>
      </c>
      <c r="X618" s="63">
        <v>380</v>
      </c>
      <c r="Y618" s="63">
        <v>390</v>
      </c>
      <c r="Z618" s="65">
        <v>400</v>
      </c>
      <c r="AA618" s="41">
        <v>390</v>
      </c>
      <c r="AB618" s="69">
        <v>400</v>
      </c>
      <c r="AC618" s="41">
        <v>420</v>
      </c>
    </row>
    <row r="619" spans="1:29" x14ac:dyDescent="0.45">
      <c r="A619" s="41">
        <v>520</v>
      </c>
      <c r="C619" s="40">
        <f t="shared" si="19"/>
        <v>600</v>
      </c>
      <c r="D619" s="37">
        <f t="shared" si="20"/>
        <v>15</v>
      </c>
      <c r="E619" s="41" t="s">
        <v>18</v>
      </c>
      <c r="F619" s="62">
        <v>240</v>
      </c>
      <c r="G619" s="62">
        <v>250</v>
      </c>
      <c r="H619" s="62">
        <v>260</v>
      </c>
      <c r="I619" s="62">
        <v>275</v>
      </c>
      <c r="J619" s="62">
        <v>270</v>
      </c>
      <c r="K619" s="62">
        <v>298</v>
      </c>
      <c r="L619" s="62">
        <v>300</v>
      </c>
      <c r="M619" s="62">
        <v>310</v>
      </c>
      <c r="N619" s="62">
        <v>367</v>
      </c>
      <c r="O619" s="62">
        <v>400</v>
      </c>
      <c r="P619" s="62">
        <v>415</v>
      </c>
      <c r="Q619" s="62">
        <v>425</v>
      </c>
      <c r="R619" s="62">
        <v>458</v>
      </c>
      <c r="S619" s="62">
        <v>440</v>
      </c>
      <c r="T619" s="62">
        <v>450</v>
      </c>
      <c r="U619" s="62">
        <v>480</v>
      </c>
      <c r="V619" s="63">
        <v>510</v>
      </c>
      <c r="W619" s="64">
        <v>525</v>
      </c>
      <c r="X619" s="63">
        <v>530</v>
      </c>
      <c r="Y619" s="63">
        <v>550</v>
      </c>
      <c r="Z619" s="65">
        <v>560</v>
      </c>
      <c r="AA619" s="41">
        <v>550</v>
      </c>
      <c r="AB619" s="69">
        <v>530</v>
      </c>
      <c r="AC619" s="41">
        <v>600</v>
      </c>
    </row>
    <row r="620" spans="1:29" x14ac:dyDescent="0.45">
      <c r="A620" s="41">
        <v>521</v>
      </c>
      <c r="C620" s="40">
        <f t="shared" si="19"/>
        <v>740</v>
      </c>
      <c r="D620" s="37">
        <f t="shared" si="20"/>
        <v>8</v>
      </c>
      <c r="E620" s="41" t="s">
        <v>8</v>
      </c>
      <c r="F620" s="62">
        <v>250</v>
      </c>
      <c r="G620" s="62">
        <v>260</v>
      </c>
      <c r="H620" s="62">
        <v>255</v>
      </c>
      <c r="I620" s="62">
        <v>300</v>
      </c>
      <c r="J620" s="62">
        <v>260</v>
      </c>
      <c r="K620" s="62">
        <v>250</v>
      </c>
      <c r="L620" s="62">
        <v>285</v>
      </c>
      <c r="M620" s="62">
        <v>325</v>
      </c>
      <c r="N620" s="62">
        <v>400</v>
      </c>
      <c r="O620" s="62">
        <v>410</v>
      </c>
      <c r="P620" s="62">
        <v>400</v>
      </c>
      <c r="Q620" s="62">
        <v>460</v>
      </c>
      <c r="R620" s="62">
        <v>493</v>
      </c>
      <c r="S620" s="62">
        <v>500</v>
      </c>
      <c r="T620" s="62">
        <v>545</v>
      </c>
      <c r="U620" s="62">
        <v>575</v>
      </c>
      <c r="V620" s="63">
        <v>600</v>
      </c>
      <c r="W620" s="64">
        <v>600</v>
      </c>
      <c r="X620" s="63">
        <v>600</v>
      </c>
      <c r="Y620" s="63">
        <v>645</v>
      </c>
      <c r="Z620" s="65">
        <v>675</v>
      </c>
      <c r="AA620" s="41">
        <v>733</v>
      </c>
      <c r="AB620" s="69">
        <v>730</v>
      </c>
      <c r="AC620" s="41">
        <v>740</v>
      </c>
    </row>
    <row r="621" spans="1:29" x14ac:dyDescent="0.45">
      <c r="A621" s="41">
        <v>522</v>
      </c>
      <c r="C621" s="40">
        <f t="shared" si="19"/>
        <v>600</v>
      </c>
      <c r="D621" s="37">
        <f t="shared" si="20"/>
        <v>15</v>
      </c>
      <c r="E621" s="41" t="s">
        <v>9</v>
      </c>
      <c r="F621" s="62">
        <v>245</v>
      </c>
      <c r="G621" s="62">
        <v>280</v>
      </c>
      <c r="H621" s="62">
        <v>250</v>
      </c>
      <c r="I621" s="62">
        <v>250</v>
      </c>
      <c r="J621" s="62">
        <v>280</v>
      </c>
      <c r="K621" s="62">
        <v>300</v>
      </c>
      <c r="L621" s="62">
        <v>300</v>
      </c>
      <c r="M621" s="62">
        <v>310</v>
      </c>
      <c r="N621" s="62">
        <v>355</v>
      </c>
      <c r="O621" s="62">
        <v>450</v>
      </c>
      <c r="P621" s="62">
        <v>430</v>
      </c>
      <c r="Q621" s="62">
        <v>400</v>
      </c>
      <c r="R621" s="62">
        <v>445</v>
      </c>
      <c r="S621" s="62">
        <v>529</v>
      </c>
      <c r="T621" s="62">
        <v>480</v>
      </c>
      <c r="U621" s="62">
        <v>540</v>
      </c>
      <c r="V621" s="63">
        <v>500</v>
      </c>
      <c r="W621" s="64">
        <v>570</v>
      </c>
      <c r="X621" s="63">
        <v>590</v>
      </c>
      <c r="Y621" s="63">
        <v>650</v>
      </c>
      <c r="Z621" s="65">
        <v>580</v>
      </c>
      <c r="AA621" s="41">
        <v>598</v>
      </c>
      <c r="AB621" s="69">
        <v>631</v>
      </c>
      <c r="AC621" s="41">
        <v>600</v>
      </c>
    </row>
    <row r="622" spans="1:29" x14ac:dyDescent="0.45">
      <c r="A622" s="41">
        <v>523</v>
      </c>
      <c r="C622" s="40">
        <f t="shared" si="19"/>
        <v>720</v>
      </c>
      <c r="D622" s="37">
        <f t="shared" si="20"/>
        <v>9</v>
      </c>
      <c r="E622" s="41" t="s">
        <v>55</v>
      </c>
      <c r="F622" s="62">
        <v>210</v>
      </c>
      <c r="G622" s="62">
        <v>240</v>
      </c>
      <c r="H622" s="62">
        <v>238</v>
      </c>
      <c r="I622" s="62">
        <v>245</v>
      </c>
      <c r="J622" s="62">
        <v>240</v>
      </c>
      <c r="K622" s="62">
        <v>250</v>
      </c>
      <c r="L622" s="62">
        <v>280</v>
      </c>
      <c r="M622" s="62">
        <v>275</v>
      </c>
      <c r="N622" s="62">
        <v>300</v>
      </c>
      <c r="O622" s="62">
        <v>345</v>
      </c>
      <c r="P622" s="62">
        <v>350</v>
      </c>
      <c r="Q622" s="62">
        <v>380</v>
      </c>
      <c r="R622" s="62">
        <v>395</v>
      </c>
      <c r="S622" s="62">
        <v>430</v>
      </c>
      <c r="T622" s="62">
        <v>440</v>
      </c>
      <c r="U622" s="62">
        <v>450</v>
      </c>
      <c r="V622" s="63">
        <v>460</v>
      </c>
      <c r="W622" s="64">
        <v>480</v>
      </c>
      <c r="X622" s="63">
        <v>490</v>
      </c>
      <c r="Y622" s="63">
        <v>525</v>
      </c>
      <c r="Z622" s="65">
        <v>550</v>
      </c>
      <c r="AA622" s="41">
        <v>550</v>
      </c>
      <c r="AB622" s="69">
        <v>673</v>
      </c>
      <c r="AC622" s="41">
        <v>720</v>
      </c>
    </row>
    <row r="623" spans="1:29" x14ac:dyDescent="0.45">
      <c r="A623" s="41">
        <v>524</v>
      </c>
      <c r="C623" s="40">
        <f t="shared" si="19"/>
        <v>450</v>
      </c>
      <c r="D623" s="37">
        <f t="shared" si="20"/>
        <v>27</v>
      </c>
      <c r="E623" s="41" t="s">
        <v>10</v>
      </c>
      <c r="F623" s="62">
        <v>263</v>
      </c>
      <c r="G623" s="62">
        <v>285</v>
      </c>
      <c r="H623" s="62">
        <v>300</v>
      </c>
      <c r="I623" s="62">
        <v>303</v>
      </c>
      <c r="J623" s="62">
        <v>353</v>
      </c>
      <c r="K623" s="62">
        <v>330</v>
      </c>
      <c r="L623" s="62">
        <v>350</v>
      </c>
      <c r="M623" s="62">
        <v>360</v>
      </c>
      <c r="N623" s="62">
        <v>405</v>
      </c>
      <c r="O623" s="62">
        <v>480</v>
      </c>
      <c r="P623" s="62">
        <v>430</v>
      </c>
      <c r="Q623" s="62">
        <v>390</v>
      </c>
      <c r="R623" s="62">
        <v>385</v>
      </c>
      <c r="S623" s="62">
        <v>365</v>
      </c>
      <c r="T623" s="62">
        <v>350</v>
      </c>
      <c r="U623" s="62">
        <v>378</v>
      </c>
      <c r="V623" s="63">
        <v>380</v>
      </c>
      <c r="W623" s="64">
        <v>380</v>
      </c>
      <c r="X623" s="63">
        <v>400</v>
      </c>
      <c r="Y623" s="63">
        <v>425</v>
      </c>
      <c r="Z623" s="65">
        <v>415</v>
      </c>
      <c r="AA623" s="41">
        <v>430</v>
      </c>
      <c r="AB623" s="69">
        <v>440</v>
      </c>
      <c r="AC623" s="41">
        <v>450</v>
      </c>
    </row>
    <row r="624" spans="1:29" x14ac:dyDescent="0.45">
      <c r="A624" s="41">
        <v>525</v>
      </c>
      <c r="C624" s="40">
        <f t="shared" si="19"/>
        <v>1100</v>
      </c>
      <c r="D624" s="37">
        <f t="shared" si="20"/>
        <v>2</v>
      </c>
      <c r="E624" s="41" t="s">
        <v>29</v>
      </c>
      <c r="F624" s="62">
        <v>560</v>
      </c>
      <c r="G624" s="62">
        <v>525</v>
      </c>
      <c r="H624" s="62">
        <v>510</v>
      </c>
      <c r="I624" s="62">
        <v>495</v>
      </c>
      <c r="J624" s="62">
        <v>500</v>
      </c>
      <c r="K624" s="62">
        <v>555</v>
      </c>
      <c r="L624" s="62">
        <v>670</v>
      </c>
      <c r="M624" s="62">
        <v>780</v>
      </c>
      <c r="N624" s="62">
        <v>700</v>
      </c>
      <c r="O624" s="62">
        <v>850</v>
      </c>
      <c r="P624" s="62">
        <v>900</v>
      </c>
      <c r="Q624" s="62">
        <v>950</v>
      </c>
      <c r="R624" s="62">
        <v>850</v>
      </c>
      <c r="S624" s="62">
        <v>950</v>
      </c>
      <c r="T624" s="62">
        <v>1050</v>
      </c>
      <c r="U624" s="62">
        <v>1000</v>
      </c>
      <c r="V624" s="63">
        <v>1100</v>
      </c>
      <c r="W624" s="64">
        <v>1120</v>
      </c>
      <c r="X624" s="63">
        <v>1075</v>
      </c>
      <c r="Y624" s="63">
        <v>998</v>
      </c>
      <c r="Z624" s="65">
        <v>1000</v>
      </c>
      <c r="AA624" s="41">
        <v>1050</v>
      </c>
      <c r="AB624" s="69">
        <v>1038</v>
      </c>
      <c r="AC624" s="41">
        <v>1100</v>
      </c>
    </row>
    <row r="625" spans="1:29" x14ac:dyDescent="0.45">
      <c r="A625" s="41">
        <v>526</v>
      </c>
      <c r="C625" s="40">
        <f t="shared" si="19"/>
        <v>1150</v>
      </c>
      <c r="D625" s="37">
        <f t="shared" si="20"/>
        <v>1</v>
      </c>
      <c r="E625" s="41" t="s">
        <v>30</v>
      </c>
      <c r="F625" s="62">
        <v>445</v>
      </c>
      <c r="G625" s="62">
        <v>690</v>
      </c>
      <c r="H625" s="62">
        <v>508</v>
      </c>
      <c r="I625" s="62">
        <v>465</v>
      </c>
      <c r="J625" s="62">
        <v>575</v>
      </c>
      <c r="K625" s="62">
        <v>580</v>
      </c>
      <c r="L625" s="62">
        <v>703</v>
      </c>
      <c r="M625" s="62">
        <v>575</v>
      </c>
      <c r="N625" s="62">
        <v>655</v>
      </c>
      <c r="O625" s="62">
        <v>793</v>
      </c>
      <c r="P625" s="62">
        <v>790</v>
      </c>
      <c r="Q625" s="62">
        <v>840</v>
      </c>
      <c r="R625" s="62">
        <v>840</v>
      </c>
      <c r="S625" s="62">
        <v>755</v>
      </c>
      <c r="T625" s="62">
        <v>925</v>
      </c>
      <c r="U625" s="62">
        <v>1000</v>
      </c>
      <c r="V625" s="63">
        <v>900</v>
      </c>
      <c r="W625" s="64">
        <v>1150</v>
      </c>
      <c r="X625" s="63">
        <v>1025</v>
      </c>
      <c r="Y625" s="63">
        <v>1025</v>
      </c>
      <c r="Z625" s="65">
        <v>1000</v>
      </c>
      <c r="AA625" s="41">
        <v>950</v>
      </c>
      <c r="AB625" s="69">
        <v>930</v>
      </c>
      <c r="AC625" s="41">
        <v>1150</v>
      </c>
    </row>
    <row r="626" spans="1:29" x14ac:dyDescent="0.45">
      <c r="A626" s="41">
        <v>527</v>
      </c>
      <c r="C626" s="40">
        <f t="shared" si="19"/>
        <v>600</v>
      </c>
      <c r="D626" s="37">
        <f t="shared" si="20"/>
        <v>15</v>
      </c>
      <c r="E626" s="41" t="s">
        <v>19</v>
      </c>
      <c r="F626" s="62">
        <v>235</v>
      </c>
      <c r="G626" s="62">
        <v>260</v>
      </c>
      <c r="H626" s="62">
        <v>280</v>
      </c>
      <c r="I626" s="62">
        <v>280</v>
      </c>
      <c r="J626" s="62">
        <v>300</v>
      </c>
      <c r="K626" s="62">
        <v>295</v>
      </c>
      <c r="L626" s="62">
        <v>300</v>
      </c>
      <c r="M626" s="62">
        <v>323</v>
      </c>
      <c r="N626" s="62">
        <v>400</v>
      </c>
      <c r="O626" s="62">
        <v>400</v>
      </c>
      <c r="P626" s="62">
        <v>430</v>
      </c>
      <c r="Q626" s="62">
        <v>450</v>
      </c>
      <c r="R626" s="62">
        <v>480</v>
      </c>
      <c r="S626" s="62">
        <v>478</v>
      </c>
      <c r="T626" s="62">
        <v>480</v>
      </c>
      <c r="U626" s="62">
        <v>490</v>
      </c>
      <c r="V626" s="63">
        <v>500</v>
      </c>
      <c r="W626" s="64">
        <v>550</v>
      </c>
      <c r="X626" s="63">
        <v>520</v>
      </c>
      <c r="Y626" s="63">
        <v>535</v>
      </c>
      <c r="Z626" s="65">
        <v>570</v>
      </c>
      <c r="AA626" s="41">
        <v>560</v>
      </c>
      <c r="AB626" s="69">
        <v>560</v>
      </c>
      <c r="AC626" s="41">
        <v>600</v>
      </c>
    </row>
    <row r="627" spans="1:29" x14ac:dyDescent="0.45">
      <c r="A627" s="41">
        <v>528</v>
      </c>
      <c r="C627" s="40">
        <f t="shared" si="19"/>
        <v>460</v>
      </c>
      <c r="D627" s="37">
        <f t="shared" si="20"/>
        <v>26</v>
      </c>
      <c r="E627" s="41" t="s">
        <v>11</v>
      </c>
      <c r="F627" s="62">
        <v>200</v>
      </c>
      <c r="G627" s="62">
        <v>208</v>
      </c>
      <c r="H627" s="62">
        <v>223</v>
      </c>
      <c r="I627" s="62">
        <v>230</v>
      </c>
      <c r="J627" s="62">
        <v>220</v>
      </c>
      <c r="K627" s="62">
        <v>263</v>
      </c>
      <c r="L627" s="62">
        <v>250</v>
      </c>
      <c r="M627" s="62">
        <v>300</v>
      </c>
      <c r="N627" s="62">
        <v>305</v>
      </c>
      <c r="O627" s="62">
        <v>350</v>
      </c>
      <c r="P627" s="62">
        <v>360</v>
      </c>
      <c r="Q627" s="62">
        <v>370</v>
      </c>
      <c r="R627" s="62">
        <v>380</v>
      </c>
      <c r="S627" s="62">
        <v>360</v>
      </c>
      <c r="T627" s="62">
        <v>360</v>
      </c>
      <c r="U627" s="62">
        <v>370</v>
      </c>
      <c r="V627" s="63">
        <v>380</v>
      </c>
      <c r="W627" s="64">
        <v>380</v>
      </c>
      <c r="X627" s="63">
        <v>400</v>
      </c>
      <c r="Y627" s="63">
        <v>420</v>
      </c>
      <c r="Z627" s="65">
        <v>420</v>
      </c>
      <c r="AA627" s="41">
        <v>410</v>
      </c>
      <c r="AB627" s="69">
        <v>430</v>
      </c>
      <c r="AC627" s="41">
        <v>460</v>
      </c>
    </row>
    <row r="628" spans="1:29" x14ac:dyDescent="0.45">
      <c r="A628" s="41">
        <v>529</v>
      </c>
      <c r="C628" s="40">
        <f t="shared" si="19"/>
        <v>420</v>
      </c>
      <c r="D628" s="37">
        <f t="shared" si="20"/>
        <v>30</v>
      </c>
      <c r="E628" s="41" t="s">
        <v>12</v>
      </c>
      <c r="F628" s="62">
        <v>195</v>
      </c>
      <c r="G628" s="62">
        <v>210</v>
      </c>
      <c r="H628" s="62">
        <v>210</v>
      </c>
      <c r="I628" s="62">
        <v>225</v>
      </c>
      <c r="J628" s="62">
        <v>225</v>
      </c>
      <c r="K628" s="62">
        <v>240</v>
      </c>
      <c r="L628" s="62">
        <v>260</v>
      </c>
      <c r="M628" s="62">
        <v>250</v>
      </c>
      <c r="N628" s="62">
        <v>270</v>
      </c>
      <c r="O628" s="62">
        <v>330</v>
      </c>
      <c r="P628" s="62">
        <v>300</v>
      </c>
      <c r="Q628" s="62">
        <v>320</v>
      </c>
      <c r="R628" s="62">
        <v>325</v>
      </c>
      <c r="S628" s="62">
        <v>330</v>
      </c>
      <c r="T628" s="62">
        <v>340</v>
      </c>
      <c r="U628" s="62">
        <v>350</v>
      </c>
      <c r="V628" s="63">
        <v>360</v>
      </c>
      <c r="W628" s="64">
        <v>380</v>
      </c>
      <c r="X628" s="63">
        <v>395</v>
      </c>
      <c r="Y628" s="63">
        <v>400</v>
      </c>
      <c r="Z628" s="65">
        <v>400</v>
      </c>
      <c r="AA628" s="41">
        <v>390</v>
      </c>
      <c r="AB628" s="69">
        <v>390</v>
      </c>
      <c r="AC628" s="41">
        <v>420</v>
      </c>
    </row>
    <row r="629" spans="1:29" x14ac:dyDescent="0.45">
      <c r="A629" s="41">
        <v>530</v>
      </c>
      <c r="C629" s="40">
        <f t="shared" si="19"/>
        <v>1100</v>
      </c>
      <c r="D629" s="37">
        <f t="shared" si="20"/>
        <v>2</v>
      </c>
      <c r="E629" s="41" t="s">
        <v>13</v>
      </c>
      <c r="F629" s="62">
        <v>310</v>
      </c>
      <c r="G629" s="62">
        <v>350</v>
      </c>
      <c r="H629" s="62">
        <v>420</v>
      </c>
      <c r="I629" s="62">
        <v>440</v>
      </c>
      <c r="J629" s="62">
        <v>395</v>
      </c>
      <c r="K629" s="62">
        <v>488</v>
      </c>
      <c r="L629" s="62">
        <v>450</v>
      </c>
      <c r="M629" s="62">
        <v>441</v>
      </c>
      <c r="N629" s="62">
        <v>535</v>
      </c>
      <c r="O629" s="62">
        <v>580</v>
      </c>
      <c r="P629" s="62">
        <v>650</v>
      </c>
      <c r="Q629" s="62">
        <v>635</v>
      </c>
      <c r="R629" s="62">
        <v>688</v>
      </c>
      <c r="S629" s="62">
        <v>698</v>
      </c>
      <c r="T629" s="62">
        <v>750</v>
      </c>
      <c r="U629" s="62">
        <v>813</v>
      </c>
      <c r="V629" s="63">
        <v>870</v>
      </c>
      <c r="W629" s="64">
        <v>860</v>
      </c>
      <c r="X629" s="63">
        <v>963</v>
      </c>
      <c r="Y629" s="63">
        <v>970</v>
      </c>
      <c r="Z629" s="65">
        <v>925</v>
      </c>
      <c r="AA629" s="41">
        <v>850</v>
      </c>
      <c r="AB629" s="69">
        <v>1000</v>
      </c>
      <c r="AC629" s="41">
        <v>1100</v>
      </c>
    </row>
    <row r="630" spans="1:29" x14ac:dyDescent="0.45">
      <c r="A630" s="41">
        <v>531</v>
      </c>
      <c r="C630" s="40">
        <f t="shared" si="19"/>
        <v>595</v>
      </c>
      <c r="D630" s="37">
        <f t="shared" si="20"/>
        <v>18</v>
      </c>
      <c r="E630" s="41" t="s">
        <v>20</v>
      </c>
      <c r="F630" s="62">
        <v>195</v>
      </c>
      <c r="G630" s="62">
        <v>200</v>
      </c>
      <c r="H630" s="62">
        <v>230</v>
      </c>
      <c r="I630" s="62">
        <v>240</v>
      </c>
      <c r="J630" s="62">
        <v>240</v>
      </c>
      <c r="K630" s="62">
        <v>250</v>
      </c>
      <c r="L630" s="62">
        <v>268</v>
      </c>
      <c r="M630" s="62">
        <v>270</v>
      </c>
      <c r="N630" s="62">
        <v>290</v>
      </c>
      <c r="O630" s="62">
        <v>350</v>
      </c>
      <c r="P630" s="62">
        <v>370</v>
      </c>
      <c r="Q630" s="62">
        <v>400</v>
      </c>
      <c r="R630" s="62">
        <v>400</v>
      </c>
      <c r="S630" s="62">
        <v>400</v>
      </c>
      <c r="T630" s="62">
        <v>415</v>
      </c>
      <c r="U630" s="62">
        <v>430</v>
      </c>
      <c r="V630" s="63">
        <v>435</v>
      </c>
      <c r="W630" s="64">
        <v>440</v>
      </c>
      <c r="X630" s="63">
        <v>458</v>
      </c>
      <c r="Y630" s="63">
        <v>480</v>
      </c>
      <c r="Z630" s="65">
        <v>500</v>
      </c>
      <c r="AA630" s="41">
        <v>505</v>
      </c>
      <c r="AB630" s="69">
        <v>555</v>
      </c>
      <c r="AC630" s="41">
        <v>595</v>
      </c>
    </row>
    <row r="631" spans="1:29" x14ac:dyDescent="0.45">
      <c r="A631" s="41">
        <v>532</v>
      </c>
      <c r="C631" s="40">
        <f t="shared" si="19"/>
        <v>480</v>
      </c>
      <c r="D631" s="37">
        <f t="shared" si="20"/>
        <v>24</v>
      </c>
      <c r="E631" s="61" t="s">
        <v>50</v>
      </c>
      <c r="F631" s="66">
        <v>235</v>
      </c>
      <c r="G631" s="66">
        <v>250</v>
      </c>
      <c r="H631" s="66">
        <v>255</v>
      </c>
      <c r="I631" s="66">
        <v>260</v>
      </c>
      <c r="J631" s="66">
        <v>260</v>
      </c>
      <c r="K631" s="66">
        <v>265</v>
      </c>
      <c r="L631" s="66">
        <v>275</v>
      </c>
      <c r="M631" s="66">
        <v>290</v>
      </c>
      <c r="N631" s="66">
        <v>310</v>
      </c>
      <c r="O631" s="66">
        <v>350</v>
      </c>
      <c r="P631" s="66">
        <v>360</v>
      </c>
      <c r="Q631" s="66">
        <v>375</v>
      </c>
      <c r="R631" s="66">
        <v>380</v>
      </c>
      <c r="S631" s="66">
        <v>380</v>
      </c>
      <c r="T631" s="66">
        <v>390</v>
      </c>
      <c r="U631" s="66">
        <v>410</v>
      </c>
      <c r="V631" s="67">
        <v>420</v>
      </c>
      <c r="W631" s="41">
        <v>425</v>
      </c>
      <c r="X631" s="67">
        <v>430</v>
      </c>
      <c r="Y631" s="67">
        <v>440</v>
      </c>
      <c r="Z631" s="41">
        <v>440</v>
      </c>
      <c r="AA631" s="41">
        <v>430</v>
      </c>
      <c r="AB631" s="70">
        <v>450</v>
      </c>
      <c r="AC631" s="41">
        <v>480</v>
      </c>
    </row>
    <row r="632" spans="1:29" x14ac:dyDescent="0.45">
      <c r="A632" s="41">
        <v>533</v>
      </c>
      <c r="C632" s="40">
        <f t="shared" si="19"/>
        <v>470</v>
      </c>
      <c r="D632" s="37">
        <f t="shared" si="20"/>
        <v>25</v>
      </c>
      <c r="E632" s="61" t="s">
        <v>54</v>
      </c>
      <c r="F632" s="66">
        <v>160</v>
      </c>
      <c r="G632" s="66">
        <v>165</v>
      </c>
      <c r="H632" s="66">
        <v>180</v>
      </c>
      <c r="I632" s="66">
        <v>200</v>
      </c>
      <c r="J632" s="66">
        <v>210</v>
      </c>
      <c r="K632" s="66">
        <v>225</v>
      </c>
      <c r="L632" s="66">
        <v>230</v>
      </c>
      <c r="M632" s="66">
        <v>240</v>
      </c>
      <c r="N632" s="66">
        <v>260</v>
      </c>
      <c r="O632" s="66">
        <v>275</v>
      </c>
      <c r="P632" s="66">
        <v>290</v>
      </c>
      <c r="Q632" s="66">
        <v>320</v>
      </c>
      <c r="R632" s="66">
        <v>335</v>
      </c>
      <c r="S632" s="66">
        <v>340</v>
      </c>
      <c r="T632" s="66">
        <v>340</v>
      </c>
      <c r="U632" s="66">
        <v>350</v>
      </c>
      <c r="V632" s="67">
        <v>350</v>
      </c>
      <c r="W632" s="41">
        <v>360</v>
      </c>
      <c r="X632"/>
      <c r="Y632" s="67">
        <v>390</v>
      </c>
      <c r="Z632" s="41">
        <v>400</v>
      </c>
      <c r="AA632" s="41">
        <v>400</v>
      </c>
      <c r="AB632" s="70">
        <v>440</v>
      </c>
      <c r="AC632" s="41">
        <v>470</v>
      </c>
    </row>
    <row r="633" spans="1:29" x14ac:dyDescent="0.45">
      <c r="A633" s="41">
        <v>534</v>
      </c>
      <c r="C633" s="40">
        <f t="shared" si="19"/>
        <v>475</v>
      </c>
      <c r="D633" s="37" t="e">
        <f t="shared" si="20"/>
        <v>#N/A</v>
      </c>
      <c r="E633" s="61" t="s">
        <v>51</v>
      </c>
      <c r="F633" s="66">
        <v>210</v>
      </c>
      <c r="G633" s="66">
        <v>225</v>
      </c>
      <c r="H633" s="66">
        <v>235</v>
      </c>
      <c r="I633" s="66">
        <v>250</v>
      </c>
      <c r="J633" s="66">
        <v>250</v>
      </c>
      <c r="K633" s="66">
        <v>250</v>
      </c>
      <c r="L633" s="66">
        <v>260</v>
      </c>
      <c r="M633" s="66">
        <v>270</v>
      </c>
      <c r="N633" s="66">
        <v>295</v>
      </c>
      <c r="O633" s="66">
        <v>330</v>
      </c>
      <c r="P633" s="66">
        <v>340</v>
      </c>
      <c r="Q633" s="66">
        <v>360</v>
      </c>
      <c r="R633" s="66">
        <v>370</v>
      </c>
      <c r="S633" s="66">
        <v>370</v>
      </c>
      <c r="T633" s="66">
        <v>370</v>
      </c>
      <c r="U633" s="66">
        <v>390</v>
      </c>
      <c r="V633" s="67">
        <v>400</v>
      </c>
      <c r="W633" s="41">
        <f>W632+(W631-W632)*5/7</f>
        <v>406.42857142857144</v>
      </c>
      <c r="X633" s="63">
        <v>415</v>
      </c>
      <c r="Y633" s="67">
        <v>430</v>
      </c>
      <c r="Z633" s="41">
        <f>Z632+(Z631-Z632)*5/7</f>
        <v>428.57142857142856</v>
      </c>
      <c r="AA633" s="41">
        <v>420</v>
      </c>
      <c r="AB633" s="69">
        <v>450</v>
      </c>
      <c r="AC633" s="41">
        <v>475</v>
      </c>
    </row>
    <row r="634" spans="1:29" s="7" customFormat="1" x14ac:dyDescent="0.45">
      <c r="C634" s="17"/>
      <c r="D634" s="18"/>
    </row>
    <row r="635" spans="1:29" s="7" customFormat="1" x14ac:dyDescent="0.45">
      <c r="C635" s="17"/>
      <c r="D635" s="18"/>
    </row>
    <row r="636" spans="1:29" s="7" customFormat="1" x14ac:dyDescent="0.45">
      <c r="C636" s="17"/>
      <c r="D636" s="18"/>
    </row>
    <row r="637" spans="1:29" s="7" customFormat="1" x14ac:dyDescent="0.45">
      <c r="C637" s="17"/>
      <c r="D637" s="18"/>
    </row>
    <row r="638" spans="1:29" s="7" customFormat="1" x14ac:dyDescent="0.45">
      <c r="C638" s="17"/>
      <c r="D638" s="18"/>
    </row>
    <row r="639" spans="1:29" s="7" customFormat="1" x14ac:dyDescent="0.45">
      <c r="C639" s="17"/>
      <c r="D639" s="18"/>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19050</xdr:colOff>
                    <xdr:row>7</xdr:row>
                    <xdr:rowOff>9525</xdr:rowOff>
                  </from>
                  <to>
                    <xdr:col>4</xdr:col>
                    <xdr:colOff>742950</xdr:colOff>
                    <xdr:row>8</xdr:row>
                    <xdr:rowOff>4763</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19050</xdr:colOff>
                    <xdr:row>4</xdr:row>
                    <xdr:rowOff>28575</xdr:rowOff>
                  </from>
                  <to>
                    <xdr:col>4</xdr:col>
                    <xdr:colOff>742950</xdr:colOff>
                    <xdr:row>6</xdr:row>
                    <xdr:rowOff>9525</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9525</xdr:colOff>
                    <xdr:row>7</xdr:row>
                    <xdr:rowOff>9525</xdr:rowOff>
                  </from>
                  <to>
                    <xdr:col>5</xdr:col>
                    <xdr:colOff>1343025</xdr:colOff>
                    <xdr:row>7</xdr:row>
                    <xdr:rowOff>233363</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9525</xdr:colOff>
                    <xdr:row>4</xdr:row>
                    <xdr:rowOff>28575</xdr:rowOff>
                  </from>
                  <to>
                    <xdr:col>5</xdr:col>
                    <xdr:colOff>1343025</xdr:colOff>
                    <xdr:row>6</xdr:row>
                    <xdr:rowOff>9525</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9525</xdr:colOff>
                    <xdr:row>3</xdr:row>
                    <xdr:rowOff>9525</xdr:rowOff>
                  </from>
                  <to>
                    <xdr:col>24</xdr:col>
                    <xdr:colOff>190500</xdr:colOff>
                    <xdr:row>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4"/>
  <sheetViews>
    <sheetView showGridLines="0" showRowColHeaders="0" zoomScale="90" zoomScaleNormal="90" workbookViewId="0">
      <pane xSplit="19" ySplit="8" topLeftCell="T9" activePane="bottomRight" state="frozen"/>
      <selection pane="topRight" activeCell="T1" sqref="T1"/>
      <selection pane="bottomLeft" activeCell="A9" sqref="A9"/>
      <selection pane="bottomRight" activeCell="J7" sqref="J7"/>
    </sheetView>
  </sheetViews>
  <sheetFormatPr defaultColWidth="9.1328125" defaultRowHeight="11.65" x14ac:dyDescent="0.45"/>
  <cols>
    <col min="1" max="1" width="3.86328125" style="22" customWidth="1"/>
    <col min="2" max="2" width="26.73046875" style="26" customWidth="1"/>
    <col min="3" max="9" width="6.59765625" style="27" customWidth="1"/>
    <col min="10" max="10" width="10.3984375" style="23" customWidth="1"/>
    <col min="11" max="11" width="6" style="23" customWidth="1"/>
    <col min="12" max="12" width="2.73046875" style="23" customWidth="1"/>
    <col min="13" max="13" width="6" style="28" customWidth="1"/>
    <col min="14" max="14" width="7.3984375" style="23" customWidth="1"/>
    <col min="15" max="15" width="6" style="29" customWidth="1"/>
    <col min="16" max="16" width="6" style="23" customWidth="1"/>
    <col min="17" max="17" width="3.19921875" style="23" customWidth="1"/>
    <col min="18" max="18" width="23.3984375" style="23" customWidth="1"/>
    <col min="19" max="19" width="9.265625" style="23" customWidth="1"/>
    <col min="20" max="16384" width="9.1328125" style="23"/>
  </cols>
  <sheetData>
    <row r="1" spans="1:26" x14ac:dyDescent="0.45">
      <c r="B1" s="120" t="str">
        <f>CONCATENATE("Median Rental Prices by Suburb and Housing Type: ",B6)</f>
        <v>Median Rental Prices by Suburb and Housing Type: June, 2022</v>
      </c>
      <c r="C1" s="120"/>
      <c r="D1" s="120"/>
      <c r="E1" s="120"/>
      <c r="F1" s="120"/>
      <c r="G1" s="120"/>
      <c r="H1" s="120"/>
      <c r="I1" s="120"/>
      <c r="J1" s="120"/>
      <c r="K1" s="120"/>
      <c r="L1" s="120"/>
      <c r="M1" s="120"/>
      <c r="N1" s="120"/>
      <c r="O1" s="120"/>
      <c r="P1" s="120"/>
      <c r="Q1" s="120"/>
      <c r="R1" s="120"/>
      <c r="S1" s="120"/>
      <c r="T1" s="25"/>
      <c r="U1" s="24" t="s">
        <v>67</v>
      </c>
      <c r="V1" s="25"/>
      <c r="W1" s="24" t="s">
        <v>74</v>
      </c>
      <c r="X1" s="25"/>
      <c r="Y1" s="25"/>
      <c r="Z1" s="25"/>
    </row>
    <row r="2" spans="1:26" x14ac:dyDescent="0.45">
      <c r="B2" s="120"/>
      <c r="C2" s="120"/>
      <c r="D2" s="120"/>
      <c r="E2" s="120"/>
      <c r="F2" s="120"/>
      <c r="G2" s="120"/>
      <c r="H2" s="120"/>
      <c r="I2" s="120"/>
      <c r="J2" s="120"/>
      <c r="K2" s="120"/>
      <c r="L2" s="120"/>
      <c r="M2" s="120"/>
      <c r="N2" s="120"/>
      <c r="O2" s="120"/>
      <c r="P2" s="120"/>
      <c r="Q2" s="120"/>
      <c r="R2" s="120"/>
      <c r="S2" s="120"/>
      <c r="T2" s="25"/>
      <c r="U2" s="24" t="s">
        <v>68</v>
      </c>
      <c r="V2" s="25"/>
      <c r="W2" s="24" t="s">
        <v>75</v>
      </c>
      <c r="X2" s="25"/>
      <c r="Y2" s="25"/>
      <c r="Z2" s="25"/>
    </row>
    <row r="3" spans="1:26" ht="9" customHeight="1" x14ac:dyDescent="0.45">
      <c r="B3" s="120"/>
      <c r="C3" s="120"/>
      <c r="D3" s="120"/>
      <c r="E3" s="120"/>
      <c r="F3" s="120"/>
      <c r="G3" s="120"/>
      <c r="H3" s="120"/>
      <c r="I3" s="120"/>
      <c r="J3" s="120"/>
      <c r="K3" s="120"/>
      <c r="L3" s="120"/>
      <c r="M3" s="120"/>
      <c r="N3" s="120"/>
      <c r="O3" s="120"/>
      <c r="P3" s="120"/>
      <c r="Q3" s="120"/>
      <c r="R3" s="120"/>
      <c r="S3" s="120"/>
      <c r="T3" s="25"/>
      <c r="U3" s="24" t="s">
        <v>69</v>
      </c>
      <c r="V3" s="25"/>
      <c r="W3" s="25"/>
      <c r="X3" s="25"/>
      <c r="Y3" s="25"/>
      <c r="Z3" s="25"/>
    </row>
    <row r="4" spans="1:26" ht="4.5" customHeight="1" x14ac:dyDescent="0.45">
      <c r="T4" s="25"/>
      <c r="U4" s="24" t="s">
        <v>70</v>
      </c>
      <c r="V4" s="25"/>
      <c r="W4" s="25"/>
      <c r="X4" s="25"/>
      <c r="Y4" s="25"/>
      <c r="Z4" s="25"/>
    </row>
    <row r="5" spans="1:26" ht="13.15" x14ac:dyDescent="0.45">
      <c r="B5" s="30" t="s">
        <v>235</v>
      </c>
      <c r="T5" s="25"/>
      <c r="U5" s="24" t="s">
        <v>71</v>
      </c>
      <c r="V5" s="25"/>
      <c r="W5" s="25"/>
      <c r="X5" s="25"/>
      <c r="Y5" s="25"/>
      <c r="Z5" s="25"/>
    </row>
    <row r="6" spans="1:26" ht="13.15" x14ac:dyDescent="0.45">
      <c r="B6" s="55" t="s">
        <v>238</v>
      </c>
      <c r="D6" s="31">
        <v>5</v>
      </c>
      <c r="F6" s="32">
        <v>1</v>
      </c>
      <c r="T6" s="25"/>
      <c r="U6" s="24"/>
      <c r="V6" s="25"/>
      <c r="W6" s="25"/>
      <c r="X6" s="25"/>
      <c r="Y6" s="25"/>
      <c r="Z6" s="25"/>
    </row>
    <row r="7" spans="1:26" x14ac:dyDescent="0.45">
      <c r="A7" s="51"/>
      <c r="B7" s="74"/>
      <c r="C7" s="84"/>
      <c r="D7" s="84"/>
      <c r="E7" s="84"/>
      <c r="F7" s="84"/>
      <c r="G7" s="84"/>
      <c r="H7" s="84"/>
      <c r="I7" s="84"/>
      <c r="J7" s="25"/>
      <c r="K7" s="25"/>
      <c r="L7" s="25"/>
      <c r="M7" s="85"/>
      <c r="N7" s="25"/>
      <c r="O7" s="82"/>
      <c r="P7" s="25"/>
    </row>
    <row r="8" spans="1:26" ht="32.25" customHeight="1" x14ac:dyDescent="0.45">
      <c r="A8" s="51"/>
      <c r="B8" s="74" t="s">
        <v>223</v>
      </c>
      <c r="C8" s="75" t="s">
        <v>224</v>
      </c>
      <c r="D8" s="75" t="s">
        <v>225</v>
      </c>
      <c r="E8" s="75" t="s">
        <v>226</v>
      </c>
      <c r="F8" s="75" t="s">
        <v>227</v>
      </c>
      <c r="G8" s="75" t="s">
        <v>228</v>
      </c>
      <c r="H8" s="75" t="s">
        <v>233</v>
      </c>
      <c r="I8" s="75" t="s">
        <v>234</v>
      </c>
      <c r="J8" s="76" t="s">
        <v>76</v>
      </c>
      <c r="K8" s="25"/>
      <c r="L8" s="25"/>
      <c r="M8" s="77" t="s">
        <v>77</v>
      </c>
      <c r="N8" s="78" t="s">
        <v>59</v>
      </c>
      <c r="O8" s="76" t="s">
        <v>78</v>
      </c>
      <c r="P8" s="25"/>
      <c r="R8" s="121" t="str">
        <f>CONCATENATE("Suburb Weekly Median Rents,
in ",IF(F6=1,"Alphabetic order","Descending Order of Price"))</f>
        <v>Suburb Weekly Median Rents,
in Alphabetic order</v>
      </c>
      <c r="S8" s="121"/>
    </row>
    <row r="9" spans="1:26" x14ac:dyDescent="0.35">
      <c r="A9" s="50">
        <v>1</v>
      </c>
      <c r="B9" s="79" t="s">
        <v>79</v>
      </c>
      <c r="C9" s="80">
        <v>325</v>
      </c>
      <c r="D9" s="80">
        <v>450</v>
      </c>
      <c r="E9" s="80">
        <v>700</v>
      </c>
      <c r="F9" s="80">
        <v>650</v>
      </c>
      <c r="G9" s="80">
        <v>938</v>
      </c>
      <c r="H9" s="81">
        <v>1100</v>
      </c>
      <c r="I9" s="81">
        <v>513</v>
      </c>
      <c r="J9" s="82" t="str">
        <f>B9</f>
        <v>Albert Park-Middle Park-West St Kilda</v>
      </c>
      <c r="K9" s="50">
        <f>VLOOKUP(A9,$A$9:$G$154,2+$D$6)</f>
        <v>938</v>
      </c>
      <c r="L9" s="82"/>
      <c r="M9" s="83">
        <f>K9+0.00001*A9</f>
        <v>938.00000999999997</v>
      </c>
      <c r="N9" s="50">
        <f>RANK(M9,M$9:M$154)</f>
        <v>4</v>
      </c>
      <c r="O9" s="82" t="str">
        <f>VLOOKUP(MATCH(A9,N$9:N$154,0),$A$9:$M$154,2)</f>
        <v>East Melbourne</v>
      </c>
      <c r="P9" s="83">
        <f>VLOOKUP(MATCH(A9,N$9:N$154,0),$A$9:$M$154,11)</f>
        <v>1075</v>
      </c>
      <c r="R9" s="33" t="str">
        <f>IF($F$6=1,J9,O9)</f>
        <v>Albert Park-Middle Park-West St Kilda</v>
      </c>
      <c r="S9" s="34">
        <f>IF(IF($F$6=1,K9,P9)&gt;100,IF($F$6=1,K9,P9),"inad. Data")</f>
        <v>938</v>
      </c>
    </row>
    <row r="10" spans="1:26" x14ac:dyDescent="0.35">
      <c r="A10" s="50">
        <v>2</v>
      </c>
      <c r="B10" s="79" t="s">
        <v>80</v>
      </c>
      <c r="C10" s="80">
        <v>283</v>
      </c>
      <c r="D10" s="80">
        <v>350</v>
      </c>
      <c r="E10" s="80">
        <v>410</v>
      </c>
      <c r="F10" s="80">
        <v>365</v>
      </c>
      <c r="G10" s="80">
        <v>390</v>
      </c>
      <c r="H10" s="81">
        <v>430</v>
      </c>
      <c r="I10" s="81">
        <v>400</v>
      </c>
      <c r="J10" s="82" t="str">
        <f t="shared" ref="J10:J73" si="0">B10</f>
        <v>Altona</v>
      </c>
      <c r="K10" s="50">
        <f t="shared" ref="K10:K73" si="1">VLOOKUP(A10,$A$9:$G$154,2+$D$6)</f>
        <v>390</v>
      </c>
      <c r="L10" s="82"/>
      <c r="M10" s="83">
        <f t="shared" ref="M10:M73" si="2">K10+0.00001*A10</f>
        <v>390.00002000000001</v>
      </c>
      <c r="N10" s="50">
        <f t="shared" ref="N10:N73" si="3">RANK(M10,M$9:M$154)</f>
        <v>117</v>
      </c>
      <c r="O10" s="82" t="str">
        <f t="shared" ref="O10:O73" si="4">VLOOKUP(MATCH(A10,N$9:N$154,0),$A$9:$M$154,2)</f>
        <v>Toorak</v>
      </c>
      <c r="P10" s="83">
        <f t="shared" ref="P10:P73" si="5">VLOOKUP(MATCH(A10,N$9:N$154,0),$A$9:$M$154,11)</f>
        <v>1025</v>
      </c>
      <c r="R10" s="35" t="str">
        <f t="shared" ref="R10:R73" si="6">IF($F$6=1,J10,O10)</f>
        <v>Altona</v>
      </c>
      <c r="S10" s="34">
        <f t="shared" ref="S10:S73" si="7">IF(IF($F$6=1,K10,P10)&gt;100,IF($F$6=1,K10,P10),"inad. Data")</f>
        <v>390</v>
      </c>
    </row>
    <row r="11" spans="1:26" x14ac:dyDescent="0.35">
      <c r="A11" s="50">
        <v>3</v>
      </c>
      <c r="B11" s="79" t="s">
        <v>81</v>
      </c>
      <c r="C11" s="80">
        <v>320</v>
      </c>
      <c r="D11" s="80">
        <v>450</v>
      </c>
      <c r="E11" s="80">
        <v>710</v>
      </c>
      <c r="F11" s="80">
        <v>675</v>
      </c>
      <c r="G11" s="80">
        <v>850</v>
      </c>
      <c r="H11" s="81">
        <v>1100</v>
      </c>
      <c r="I11" s="81">
        <v>450</v>
      </c>
      <c r="J11" s="82" t="str">
        <f t="shared" si="0"/>
        <v>Armadale</v>
      </c>
      <c r="K11" s="50">
        <f t="shared" si="1"/>
        <v>850</v>
      </c>
      <c r="L11" s="82"/>
      <c r="M11" s="83">
        <f t="shared" si="2"/>
        <v>850.00003000000004</v>
      </c>
      <c r="N11" s="50">
        <f t="shared" si="3"/>
        <v>8</v>
      </c>
      <c r="O11" s="82" t="str">
        <f t="shared" si="4"/>
        <v>Brighton</v>
      </c>
      <c r="P11" s="83">
        <f t="shared" si="5"/>
        <v>975</v>
      </c>
      <c r="R11" s="35" t="str">
        <f t="shared" si="6"/>
        <v>Armadale</v>
      </c>
      <c r="S11" s="34">
        <f t="shared" si="7"/>
        <v>850</v>
      </c>
    </row>
    <row r="12" spans="1:26" x14ac:dyDescent="0.35">
      <c r="A12" s="50">
        <v>4</v>
      </c>
      <c r="B12" s="79" t="s">
        <v>230</v>
      </c>
      <c r="C12" s="80">
        <v>300</v>
      </c>
      <c r="D12" s="80">
        <v>410</v>
      </c>
      <c r="E12" s="80">
        <v>510</v>
      </c>
      <c r="F12" s="80">
        <v>423</v>
      </c>
      <c r="G12" s="80">
        <v>530</v>
      </c>
      <c r="H12" s="81">
        <v>670</v>
      </c>
      <c r="I12" s="81">
        <v>480</v>
      </c>
      <c r="J12" s="82" t="str">
        <f t="shared" si="0"/>
        <v>Aspendale-Chelsea-Carrum</v>
      </c>
      <c r="K12" s="50">
        <f t="shared" si="1"/>
        <v>530</v>
      </c>
      <c r="L12" s="82"/>
      <c r="M12" s="83">
        <f t="shared" si="2"/>
        <v>530.00004000000001</v>
      </c>
      <c r="N12" s="50">
        <f t="shared" si="3"/>
        <v>52</v>
      </c>
      <c r="O12" s="82" t="str">
        <f t="shared" si="4"/>
        <v>Albert Park-Middle Park-West St Kilda</v>
      </c>
      <c r="P12" s="83">
        <f t="shared" si="5"/>
        <v>938</v>
      </c>
      <c r="R12" s="35" t="str">
        <f t="shared" si="6"/>
        <v>Aspendale-Chelsea-Carrum</v>
      </c>
      <c r="S12" s="34">
        <f t="shared" si="7"/>
        <v>530</v>
      </c>
    </row>
    <row r="13" spans="1:26" x14ac:dyDescent="0.35">
      <c r="A13" s="50">
        <v>5</v>
      </c>
      <c r="B13" s="79" t="s">
        <v>82</v>
      </c>
      <c r="C13" s="80">
        <v>240</v>
      </c>
      <c r="D13" s="80">
        <v>300</v>
      </c>
      <c r="E13" s="80">
        <v>370</v>
      </c>
      <c r="F13" s="80">
        <v>320</v>
      </c>
      <c r="G13" s="80">
        <v>380</v>
      </c>
      <c r="H13" s="81">
        <v>460</v>
      </c>
      <c r="I13" s="81">
        <v>370</v>
      </c>
      <c r="J13" s="82" t="str">
        <f t="shared" si="0"/>
        <v>Bairnsdale</v>
      </c>
      <c r="K13" s="50">
        <f t="shared" si="1"/>
        <v>380</v>
      </c>
      <c r="L13" s="82"/>
      <c r="M13" s="83">
        <f t="shared" si="2"/>
        <v>380.00004999999999</v>
      </c>
      <c r="N13" s="50">
        <f t="shared" si="3"/>
        <v>124</v>
      </c>
      <c r="O13" s="82" t="str">
        <f t="shared" si="4"/>
        <v>Elwood</v>
      </c>
      <c r="P13" s="83">
        <f t="shared" si="5"/>
        <v>910</v>
      </c>
      <c r="R13" s="35" t="str">
        <f t="shared" si="6"/>
        <v>Bairnsdale</v>
      </c>
      <c r="S13" s="34">
        <f t="shared" si="7"/>
        <v>380</v>
      </c>
    </row>
    <row r="14" spans="1:26" x14ac:dyDescent="0.35">
      <c r="A14" s="50">
        <v>6</v>
      </c>
      <c r="B14" s="79" t="s">
        <v>83</v>
      </c>
      <c r="C14" s="80">
        <v>220</v>
      </c>
      <c r="D14" s="80">
        <v>293</v>
      </c>
      <c r="E14" s="80">
        <v>360</v>
      </c>
      <c r="F14" s="80">
        <v>320</v>
      </c>
      <c r="G14" s="80">
        <v>365</v>
      </c>
      <c r="H14" s="81">
        <v>430</v>
      </c>
      <c r="I14" s="81">
        <v>350</v>
      </c>
      <c r="J14" s="82" t="str">
        <f t="shared" si="0"/>
        <v>Ballarat</v>
      </c>
      <c r="K14" s="50">
        <f t="shared" si="1"/>
        <v>365</v>
      </c>
      <c r="L14" s="82"/>
      <c r="M14" s="83">
        <f t="shared" si="2"/>
        <v>365.00006000000002</v>
      </c>
      <c r="N14" s="50">
        <f t="shared" si="3"/>
        <v>130</v>
      </c>
      <c r="O14" s="82" t="str">
        <f t="shared" si="4"/>
        <v>South Yarra</v>
      </c>
      <c r="P14" s="83">
        <f t="shared" si="5"/>
        <v>895</v>
      </c>
      <c r="R14" s="35" t="str">
        <f t="shared" si="6"/>
        <v>Ballarat</v>
      </c>
      <c r="S14" s="34">
        <f t="shared" si="7"/>
        <v>365</v>
      </c>
    </row>
    <row r="15" spans="1:26" x14ac:dyDescent="0.35">
      <c r="A15" s="50">
        <v>7</v>
      </c>
      <c r="B15" s="79" t="s">
        <v>84</v>
      </c>
      <c r="C15" s="80">
        <v>350</v>
      </c>
      <c r="D15" s="80">
        <v>405</v>
      </c>
      <c r="E15" s="80">
        <v>620</v>
      </c>
      <c r="F15" s="80">
        <v>450</v>
      </c>
      <c r="G15" s="80">
        <v>590</v>
      </c>
      <c r="H15" s="81">
        <v>838</v>
      </c>
      <c r="I15" s="81">
        <v>550</v>
      </c>
      <c r="J15" s="82" t="str">
        <f t="shared" si="0"/>
        <v>Balwyn</v>
      </c>
      <c r="K15" s="50">
        <f t="shared" si="1"/>
        <v>590</v>
      </c>
      <c r="L15" s="82"/>
      <c r="M15" s="83">
        <f t="shared" si="2"/>
        <v>590.00007000000005</v>
      </c>
      <c r="N15" s="50">
        <f t="shared" si="3"/>
        <v>45</v>
      </c>
      <c r="O15" s="82" t="str">
        <f t="shared" si="4"/>
        <v>Fitzroy</v>
      </c>
      <c r="P15" s="83">
        <f t="shared" si="5"/>
        <v>850</v>
      </c>
      <c r="R15" s="35" t="str">
        <f t="shared" si="6"/>
        <v>Balwyn</v>
      </c>
      <c r="S15" s="34">
        <f t="shared" si="7"/>
        <v>590</v>
      </c>
    </row>
    <row r="16" spans="1:26" x14ac:dyDescent="0.35">
      <c r="A16" s="50">
        <v>8</v>
      </c>
      <c r="B16" s="79" t="s">
        <v>85</v>
      </c>
      <c r="C16" s="80">
        <v>300</v>
      </c>
      <c r="D16" s="80">
        <v>375</v>
      </c>
      <c r="E16" s="80">
        <v>450</v>
      </c>
      <c r="F16" s="80">
        <v>390</v>
      </c>
      <c r="G16" s="80">
        <v>430</v>
      </c>
      <c r="H16" s="81">
        <v>490</v>
      </c>
      <c r="I16" s="81">
        <v>420</v>
      </c>
      <c r="J16" s="82" t="str">
        <f t="shared" si="0"/>
        <v>Bayswater</v>
      </c>
      <c r="K16" s="50">
        <f t="shared" si="1"/>
        <v>430</v>
      </c>
      <c r="L16" s="82"/>
      <c r="M16" s="83">
        <f t="shared" si="2"/>
        <v>430.00008000000003</v>
      </c>
      <c r="N16" s="50">
        <f t="shared" si="3"/>
        <v>91</v>
      </c>
      <c r="O16" s="82" t="str">
        <f t="shared" si="4"/>
        <v>Armadale</v>
      </c>
      <c r="P16" s="83">
        <f t="shared" si="5"/>
        <v>850</v>
      </c>
      <c r="R16" s="35" t="str">
        <f t="shared" si="6"/>
        <v>Bayswater</v>
      </c>
      <c r="S16" s="34">
        <f t="shared" si="7"/>
        <v>430</v>
      </c>
    </row>
    <row r="17" spans="1:103" x14ac:dyDescent="0.35">
      <c r="A17" s="50">
        <v>9</v>
      </c>
      <c r="B17" s="79" t="s">
        <v>86</v>
      </c>
      <c r="C17" s="80">
        <v>275</v>
      </c>
      <c r="D17" s="80">
        <v>370</v>
      </c>
      <c r="E17" s="80">
        <v>435</v>
      </c>
      <c r="F17" s="80">
        <v>380</v>
      </c>
      <c r="G17" s="80">
        <v>440</v>
      </c>
      <c r="H17" s="81">
        <v>500</v>
      </c>
      <c r="I17" s="81">
        <v>430</v>
      </c>
      <c r="J17" s="82" t="str">
        <f t="shared" si="0"/>
        <v>Belmont-Grovedale</v>
      </c>
      <c r="K17" s="50">
        <f t="shared" si="1"/>
        <v>440</v>
      </c>
      <c r="L17" s="82"/>
      <c r="M17" s="83">
        <f t="shared" si="2"/>
        <v>440.00009</v>
      </c>
      <c r="N17" s="50">
        <f t="shared" si="3"/>
        <v>85</v>
      </c>
      <c r="O17" s="82" t="str">
        <f t="shared" si="4"/>
        <v>South Melbourne</v>
      </c>
      <c r="P17" s="83">
        <f t="shared" si="5"/>
        <v>833</v>
      </c>
      <c r="R17" s="35" t="str">
        <f t="shared" si="6"/>
        <v>Belmont-Grovedale</v>
      </c>
      <c r="S17" s="34">
        <f>IF(IF($F$6=1,K17,P17)&gt;100,IF($F$6=1,K17,P17),"inad. Data")</f>
        <v>440</v>
      </c>
    </row>
    <row r="18" spans="1:103" x14ac:dyDescent="0.35">
      <c r="A18" s="50">
        <v>10</v>
      </c>
      <c r="B18" s="79" t="s">
        <v>87</v>
      </c>
      <c r="C18" s="80">
        <v>200</v>
      </c>
      <c r="D18" s="80">
        <v>320</v>
      </c>
      <c r="E18" s="80">
        <v>380</v>
      </c>
      <c r="F18" s="80">
        <v>350</v>
      </c>
      <c r="G18" s="80">
        <v>400</v>
      </c>
      <c r="H18" s="81">
        <v>460</v>
      </c>
      <c r="I18" s="81">
        <v>370</v>
      </c>
      <c r="J18" s="82" t="str">
        <f t="shared" si="0"/>
        <v>Benalla</v>
      </c>
      <c r="K18" s="50">
        <f t="shared" si="1"/>
        <v>400</v>
      </c>
      <c r="L18" s="82"/>
      <c r="M18" s="83">
        <f t="shared" si="2"/>
        <v>400.00009999999997</v>
      </c>
      <c r="N18" s="50">
        <f t="shared" si="3"/>
        <v>109</v>
      </c>
      <c r="O18" s="82" t="str">
        <f t="shared" si="4"/>
        <v>Malvern</v>
      </c>
      <c r="P18" s="83">
        <f t="shared" si="5"/>
        <v>828</v>
      </c>
      <c r="R18" s="35" t="str">
        <f t="shared" si="6"/>
        <v>Benalla</v>
      </c>
      <c r="S18" s="34">
        <f t="shared" si="7"/>
        <v>400</v>
      </c>
    </row>
    <row r="19" spans="1:103" x14ac:dyDescent="0.35">
      <c r="A19" s="50">
        <v>11</v>
      </c>
      <c r="B19" s="79" t="s">
        <v>88</v>
      </c>
      <c r="C19" s="80">
        <v>265</v>
      </c>
      <c r="D19" s="80">
        <v>330</v>
      </c>
      <c r="E19" s="80">
        <v>435</v>
      </c>
      <c r="F19" s="80">
        <v>350</v>
      </c>
      <c r="G19" s="80">
        <v>400</v>
      </c>
      <c r="H19" s="81">
        <v>440</v>
      </c>
      <c r="I19" s="81">
        <v>375</v>
      </c>
      <c r="J19" s="82" t="str">
        <f t="shared" si="0"/>
        <v>Bendigo</v>
      </c>
      <c r="K19" s="50">
        <f t="shared" si="1"/>
        <v>400</v>
      </c>
      <c r="L19" s="82"/>
      <c r="M19" s="83">
        <f t="shared" si="2"/>
        <v>400.00011000000001</v>
      </c>
      <c r="N19" s="50">
        <f t="shared" si="3"/>
        <v>108</v>
      </c>
      <c r="O19" s="82" t="str">
        <f t="shared" si="4"/>
        <v>Richmond-Burnley</v>
      </c>
      <c r="P19" s="83">
        <f t="shared" si="5"/>
        <v>800</v>
      </c>
      <c r="R19" s="35" t="str">
        <f t="shared" si="6"/>
        <v>Bendigo</v>
      </c>
      <c r="S19" s="34">
        <f t="shared" si="7"/>
        <v>400</v>
      </c>
    </row>
    <row r="20" spans="1:103" x14ac:dyDescent="0.35">
      <c r="A20" s="50">
        <v>12</v>
      </c>
      <c r="B20" s="79" t="s">
        <v>89</v>
      </c>
      <c r="C20" s="80">
        <v>310</v>
      </c>
      <c r="D20" s="80">
        <v>425</v>
      </c>
      <c r="E20" s="80">
        <v>600</v>
      </c>
      <c r="F20" s="80">
        <v>480</v>
      </c>
      <c r="G20" s="80">
        <v>595</v>
      </c>
      <c r="H20" s="81">
        <v>820</v>
      </c>
      <c r="I20" s="81">
        <v>500</v>
      </c>
      <c r="J20" s="82" t="str">
        <f t="shared" si="0"/>
        <v>Bentleigh</v>
      </c>
      <c r="K20" s="50">
        <f t="shared" si="1"/>
        <v>595</v>
      </c>
      <c r="L20" s="82"/>
      <c r="M20" s="83">
        <f t="shared" si="2"/>
        <v>595.00012000000004</v>
      </c>
      <c r="N20" s="50">
        <f t="shared" si="3"/>
        <v>44</v>
      </c>
      <c r="O20" s="82" t="str">
        <f t="shared" si="4"/>
        <v>Prahran-Windsor</v>
      </c>
      <c r="P20" s="83">
        <f t="shared" si="5"/>
        <v>800</v>
      </c>
      <c r="R20" s="35" t="str">
        <f t="shared" si="6"/>
        <v>Bentleigh</v>
      </c>
      <c r="S20" s="34">
        <f t="shared" si="7"/>
        <v>595</v>
      </c>
    </row>
    <row r="21" spans="1:103" x14ac:dyDescent="0.35">
      <c r="A21" s="50">
        <v>13</v>
      </c>
      <c r="B21" s="79" t="s">
        <v>90</v>
      </c>
      <c r="C21" s="80">
        <v>305</v>
      </c>
      <c r="D21" s="80">
        <v>360</v>
      </c>
      <c r="E21" s="80">
        <v>405</v>
      </c>
      <c r="F21" s="80">
        <v>360</v>
      </c>
      <c r="G21" s="80">
        <v>420</v>
      </c>
      <c r="H21" s="81">
        <v>470</v>
      </c>
      <c r="I21" s="81">
        <v>440</v>
      </c>
      <c r="J21" s="82" t="str">
        <f t="shared" si="0"/>
        <v>Berwick</v>
      </c>
      <c r="K21" s="50">
        <f t="shared" si="1"/>
        <v>420</v>
      </c>
      <c r="L21" s="82"/>
      <c r="M21" s="83">
        <f t="shared" si="2"/>
        <v>420.00013000000001</v>
      </c>
      <c r="N21" s="50">
        <f t="shared" si="3"/>
        <v>95</v>
      </c>
      <c r="O21" s="82" t="str">
        <f t="shared" si="4"/>
        <v>Port Melbourne</v>
      </c>
      <c r="P21" s="83">
        <f t="shared" si="5"/>
        <v>800</v>
      </c>
      <c r="R21" s="35" t="str">
        <f t="shared" si="6"/>
        <v>Berwick</v>
      </c>
      <c r="S21" s="34">
        <f t="shared" si="7"/>
        <v>420</v>
      </c>
    </row>
    <row r="22" spans="1:103" x14ac:dyDescent="0.35">
      <c r="A22" s="50">
        <v>14</v>
      </c>
      <c r="B22" s="79" t="s">
        <v>91</v>
      </c>
      <c r="C22" s="80">
        <v>340</v>
      </c>
      <c r="D22" s="80">
        <v>400</v>
      </c>
      <c r="E22" s="80">
        <v>500</v>
      </c>
      <c r="F22" s="80">
        <v>400</v>
      </c>
      <c r="G22" s="80">
        <v>460</v>
      </c>
      <c r="H22" s="81">
        <v>600</v>
      </c>
      <c r="I22" s="81">
        <v>440</v>
      </c>
      <c r="J22" s="82" t="str">
        <f t="shared" si="0"/>
        <v>Blackburn</v>
      </c>
      <c r="K22" s="50">
        <f t="shared" si="1"/>
        <v>460</v>
      </c>
      <c r="L22" s="82"/>
      <c r="M22" s="83">
        <f t="shared" si="2"/>
        <v>460.00013999999999</v>
      </c>
      <c r="N22" s="50">
        <f t="shared" si="3"/>
        <v>76</v>
      </c>
      <c r="O22" s="82" t="str">
        <f t="shared" si="4"/>
        <v>Hawthorn</v>
      </c>
      <c r="P22" s="83">
        <f t="shared" si="5"/>
        <v>800</v>
      </c>
      <c r="R22" s="35" t="str">
        <f t="shared" si="6"/>
        <v>Blackburn</v>
      </c>
      <c r="S22" s="34">
        <f t="shared" si="7"/>
        <v>460</v>
      </c>
    </row>
    <row r="23" spans="1:103" x14ac:dyDescent="0.35">
      <c r="A23" s="50">
        <v>15</v>
      </c>
      <c r="B23" s="79" t="s">
        <v>92</v>
      </c>
      <c r="C23" s="80">
        <v>330</v>
      </c>
      <c r="D23" s="80">
        <v>380</v>
      </c>
      <c r="E23" s="80">
        <v>440</v>
      </c>
      <c r="F23" s="80">
        <v>373</v>
      </c>
      <c r="G23" s="80">
        <v>430</v>
      </c>
      <c r="H23" s="81">
        <v>525</v>
      </c>
      <c r="I23" s="81">
        <v>418</v>
      </c>
      <c r="J23" s="82" t="str">
        <f t="shared" si="0"/>
        <v>Boronia</v>
      </c>
      <c r="K23" s="50">
        <f t="shared" si="1"/>
        <v>430</v>
      </c>
      <c r="L23" s="82"/>
      <c r="M23" s="83">
        <f t="shared" si="2"/>
        <v>430.00015000000002</v>
      </c>
      <c r="N23" s="50">
        <f t="shared" si="3"/>
        <v>90</v>
      </c>
      <c r="O23" s="82" t="str">
        <f t="shared" si="4"/>
        <v>Fitzroy North-Clifton Hill</v>
      </c>
      <c r="P23" s="83">
        <f t="shared" si="5"/>
        <v>800</v>
      </c>
      <c r="R23" s="35" t="str">
        <f t="shared" si="6"/>
        <v>Boronia</v>
      </c>
      <c r="S23" s="34">
        <f t="shared" si="7"/>
        <v>430</v>
      </c>
    </row>
    <row r="24" spans="1:103" x14ac:dyDescent="0.35">
      <c r="A24" s="50">
        <v>16</v>
      </c>
      <c r="B24" s="79" t="s">
        <v>93</v>
      </c>
      <c r="C24" s="80">
        <v>300</v>
      </c>
      <c r="D24" s="80">
        <v>415</v>
      </c>
      <c r="E24" s="80">
        <v>500</v>
      </c>
      <c r="F24" s="80">
        <v>400</v>
      </c>
      <c r="G24" s="80">
        <v>480</v>
      </c>
      <c r="H24" s="81">
        <v>650</v>
      </c>
      <c r="I24" s="81">
        <v>420</v>
      </c>
      <c r="J24" s="82" t="str">
        <f t="shared" si="0"/>
        <v>Box Hill</v>
      </c>
      <c r="K24" s="50">
        <f t="shared" si="1"/>
        <v>480</v>
      </c>
      <c r="L24" s="82"/>
      <c r="M24" s="83">
        <f t="shared" si="2"/>
        <v>480.00015999999999</v>
      </c>
      <c r="N24" s="50">
        <f t="shared" si="3"/>
        <v>67</v>
      </c>
      <c r="O24" s="82" t="str">
        <f t="shared" si="4"/>
        <v>Collingwood-Abbotsford</v>
      </c>
      <c r="P24" s="83">
        <f t="shared" si="5"/>
        <v>795</v>
      </c>
      <c r="R24" s="35" t="str">
        <f t="shared" si="6"/>
        <v>Box Hill</v>
      </c>
      <c r="S24" s="34">
        <f t="shared" si="7"/>
        <v>480</v>
      </c>
    </row>
    <row r="25" spans="1:103" x14ac:dyDescent="0.35">
      <c r="A25" s="50">
        <v>17</v>
      </c>
      <c r="B25" s="79" t="s">
        <v>94</v>
      </c>
      <c r="C25" s="80">
        <v>360</v>
      </c>
      <c r="D25" s="80">
        <v>550</v>
      </c>
      <c r="E25" s="80">
        <v>800</v>
      </c>
      <c r="F25" s="80">
        <v>635</v>
      </c>
      <c r="G25" s="80">
        <v>975</v>
      </c>
      <c r="H25" s="81">
        <v>1400</v>
      </c>
      <c r="I25" s="81">
        <v>670</v>
      </c>
      <c r="J25" s="82" t="str">
        <f t="shared" si="0"/>
        <v>Brighton</v>
      </c>
      <c r="K25" s="50">
        <f t="shared" si="1"/>
        <v>975</v>
      </c>
      <c r="L25" s="82"/>
      <c r="M25" s="83">
        <f t="shared" si="2"/>
        <v>975.00017000000003</v>
      </c>
      <c r="N25" s="50">
        <f t="shared" si="3"/>
        <v>3</v>
      </c>
      <c r="O25" s="82" t="str">
        <f t="shared" si="4"/>
        <v>Hampton-Beaumaris</v>
      </c>
      <c r="P25" s="83">
        <f t="shared" si="5"/>
        <v>773</v>
      </c>
      <c r="R25" s="35" t="str">
        <f t="shared" si="6"/>
        <v>Brighton</v>
      </c>
      <c r="S25" s="34">
        <f t="shared" si="7"/>
        <v>975</v>
      </c>
    </row>
    <row r="26" spans="1:103" x14ac:dyDescent="0.35">
      <c r="A26" s="50">
        <v>18</v>
      </c>
      <c r="B26" s="79" t="s">
        <v>95</v>
      </c>
      <c r="C26" s="80"/>
      <c r="D26" s="80">
        <v>475</v>
      </c>
      <c r="E26" s="80">
        <v>660</v>
      </c>
      <c r="F26" s="80">
        <v>535</v>
      </c>
      <c r="G26" s="80">
        <v>750</v>
      </c>
      <c r="H26" s="81">
        <v>1100</v>
      </c>
      <c r="I26" s="81">
        <v>750</v>
      </c>
      <c r="J26" s="82" t="str">
        <f t="shared" si="0"/>
        <v>Brighton East</v>
      </c>
      <c r="K26" s="50">
        <f t="shared" si="1"/>
        <v>750</v>
      </c>
      <c r="L26" s="82"/>
      <c r="M26" s="83">
        <f t="shared" si="2"/>
        <v>750.00018</v>
      </c>
      <c r="N26" s="50">
        <f t="shared" si="3"/>
        <v>23</v>
      </c>
      <c r="O26" s="82" t="str">
        <f t="shared" si="4"/>
        <v>Carlton-Parkville</v>
      </c>
      <c r="P26" s="83">
        <f t="shared" si="5"/>
        <v>773</v>
      </c>
      <c r="R26" s="35" t="str">
        <f t="shared" si="6"/>
        <v>Brighton East</v>
      </c>
      <c r="S26" s="34">
        <f t="shared" si="7"/>
        <v>750</v>
      </c>
    </row>
    <row r="27" spans="1:103" x14ac:dyDescent="0.35">
      <c r="A27" s="50">
        <v>19</v>
      </c>
      <c r="B27" s="79" t="s">
        <v>96</v>
      </c>
      <c r="C27" s="80">
        <v>280</v>
      </c>
      <c r="D27" s="80">
        <v>340</v>
      </c>
      <c r="E27" s="80">
        <v>370</v>
      </c>
      <c r="F27" s="80">
        <v>335</v>
      </c>
      <c r="G27" s="80">
        <v>370</v>
      </c>
      <c r="H27" s="81">
        <v>460</v>
      </c>
      <c r="I27" s="81">
        <v>371</v>
      </c>
      <c r="J27" s="82" t="str">
        <f t="shared" si="0"/>
        <v>Broadmeadows-Roxburgh Park</v>
      </c>
      <c r="K27" s="50">
        <f t="shared" si="1"/>
        <v>370</v>
      </c>
      <c r="L27" s="82"/>
      <c r="M27" s="83">
        <f t="shared" si="2"/>
        <v>370.00018999999998</v>
      </c>
      <c r="N27" s="50">
        <f t="shared" si="3"/>
        <v>127</v>
      </c>
      <c r="O27" s="82" t="str">
        <f t="shared" si="4"/>
        <v>Elsternwick</v>
      </c>
      <c r="P27" s="83">
        <f t="shared" si="5"/>
        <v>770</v>
      </c>
      <c r="R27" s="35" t="str">
        <f t="shared" si="6"/>
        <v>Broadmeadows-Roxburgh Park</v>
      </c>
      <c r="S27" s="34">
        <f t="shared" si="7"/>
        <v>370</v>
      </c>
    </row>
    <row r="28" spans="1:103" x14ac:dyDescent="0.35">
      <c r="A28" s="50">
        <v>20</v>
      </c>
      <c r="B28" s="79" t="s">
        <v>97</v>
      </c>
      <c r="C28" s="80">
        <v>330</v>
      </c>
      <c r="D28" s="80">
        <v>420</v>
      </c>
      <c r="E28" s="80">
        <v>650</v>
      </c>
      <c r="F28" s="80">
        <v>550</v>
      </c>
      <c r="G28" s="80">
        <v>675</v>
      </c>
      <c r="H28" s="81">
        <v>845</v>
      </c>
      <c r="I28" s="81">
        <v>430</v>
      </c>
      <c r="J28" s="82" t="str">
        <f t="shared" si="0"/>
        <v>Brunswick</v>
      </c>
      <c r="K28" s="50">
        <f t="shared" si="1"/>
        <v>675</v>
      </c>
      <c r="L28" s="82"/>
      <c r="M28" s="83">
        <f t="shared" si="2"/>
        <v>675.00019999999995</v>
      </c>
      <c r="N28" s="50">
        <f t="shared" si="3"/>
        <v>31</v>
      </c>
      <c r="O28" s="82" t="str">
        <f t="shared" si="4"/>
        <v>St Kilda</v>
      </c>
      <c r="P28" s="83">
        <f t="shared" si="5"/>
        <v>750</v>
      </c>
      <c r="R28" s="35" t="str">
        <f t="shared" si="6"/>
        <v>Brunswick</v>
      </c>
      <c r="S28" s="34">
        <f t="shared" si="7"/>
        <v>675</v>
      </c>
    </row>
    <row r="29" spans="1:103" x14ac:dyDescent="0.35">
      <c r="A29" s="50">
        <v>21</v>
      </c>
      <c r="B29" s="79" t="s">
        <v>98</v>
      </c>
      <c r="C29" s="80">
        <v>350</v>
      </c>
      <c r="D29" s="80">
        <v>425</v>
      </c>
      <c r="E29" s="80">
        <v>550</v>
      </c>
      <c r="F29" s="80">
        <v>428</v>
      </c>
      <c r="G29" s="80">
        <v>495</v>
      </c>
      <c r="H29" s="81">
        <v>650</v>
      </c>
      <c r="I29" s="81">
        <v>490</v>
      </c>
      <c r="J29" s="82" t="str">
        <f t="shared" si="0"/>
        <v>Bulleen-Templestowe-Doncaster</v>
      </c>
      <c r="K29" s="50">
        <f t="shared" si="1"/>
        <v>495</v>
      </c>
      <c r="L29" s="82"/>
      <c r="M29" s="83">
        <f t="shared" si="2"/>
        <v>495.00020999999998</v>
      </c>
      <c r="N29" s="50">
        <f t="shared" si="3"/>
        <v>63</v>
      </c>
      <c r="O29" s="82" t="str">
        <f t="shared" si="4"/>
        <v>East Hawthorn</v>
      </c>
      <c r="P29" s="83">
        <f t="shared" si="5"/>
        <v>750</v>
      </c>
      <c r="R29" s="35" t="str">
        <f t="shared" si="6"/>
        <v>Bulleen-Templestowe-Doncaster</v>
      </c>
      <c r="S29" s="34">
        <f t="shared" si="7"/>
        <v>495</v>
      </c>
    </row>
    <row r="30" spans="1:103" x14ac:dyDescent="0.35">
      <c r="A30" s="50">
        <v>22</v>
      </c>
      <c r="B30" s="79" t="s">
        <v>99</v>
      </c>
      <c r="C30" s="80">
        <v>300</v>
      </c>
      <c r="D30" s="80">
        <v>370</v>
      </c>
      <c r="E30" s="80">
        <v>470</v>
      </c>
      <c r="F30" s="80">
        <v>390</v>
      </c>
      <c r="G30" s="80">
        <v>430</v>
      </c>
      <c r="H30" s="81">
        <v>465</v>
      </c>
      <c r="I30" s="81">
        <v>420</v>
      </c>
      <c r="J30" s="82" t="str">
        <f t="shared" si="0"/>
        <v>Bundoora-Greensborough-Hurstbridge</v>
      </c>
      <c r="K30" s="50">
        <f t="shared" si="1"/>
        <v>430</v>
      </c>
      <c r="L30" s="82"/>
      <c r="M30" s="83">
        <f t="shared" si="2"/>
        <v>430.00022000000001</v>
      </c>
      <c r="N30" s="50">
        <f t="shared" si="3"/>
        <v>89</v>
      </c>
      <c r="O30" s="82" t="str">
        <f t="shared" si="4"/>
        <v>Carlton North</v>
      </c>
      <c r="P30" s="83">
        <f t="shared" si="5"/>
        <v>750</v>
      </c>
      <c r="R30" s="35" t="str">
        <f t="shared" si="6"/>
        <v>Bundoora-Greensborough-Hurstbridge</v>
      </c>
      <c r="S30" s="34">
        <f t="shared" si="7"/>
        <v>430</v>
      </c>
    </row>
    <row r="31" spans="1:103" s="36" customFormat="1" x14ac:dyDescent="0.35">
      <c r="A31" s="50">
        <v>23</v>
      </c>
      <c r="B31" s="79" t="s">
        <v>100</v>
      </c>
      <c r="C31" s="80">
        <v>225</v>
      </c>
      <c r="D31" s="80">
        <v>400</v>
      </c>
      <c r="E31" s="80">
        <v>530</v>
      </c>
      <c r="F31" s="80">
        <v>420</v>
      </c>
      <c r="G31" s="80">
        <v>500</v>
      </c>
      <c r="H31" s="81">
        <v>650</v>
      </c>
      <c r="I31" s="81">
        <v>450</v>
      </c>
      <c r="J31" s="82" t="str">
        <f t="shared" si="0"/>
        <v>Burwood-Ashburton</v>
      </c>
      <c r="K31" s="50">
        <f t="shared" si="1"/>
        <v>500</v>
      </c>
      <c r="L31" s="82"/>
      <c r="M31" s="83">
        <f t="shared" si="2"/>
        <v>500.00022999999999</v>
      </c>
      <c r="N31" s="50">
        <f t="shared" si="3"/>
        <v>61</v>
      </c>
      <c r="O31" s="82" t="str">
        <f t="shared" si="4"/>
        <v>Brighton East</v>
      </c>
      <c r="P31" s="83">
        <f t="shared" si="5"/>
        <v>750</v>
      </c>
      <c r="Q31" s="23"/>
      <c r="R31" s="35" t="str">
        <f t="shared" si="6"/>
        <v>Burwood-Ashburton</v>
      </c>
      <c r="S31" s="34">
        <f t="shared" si="7"/>
        <v>500</v>
      </c>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row>
    <row r="32" spans="1:103" x14ac:dyDescent="0.35">
      <c r="A32" s="50">
        <v>24</v>
      </c>
      <c r="B32" s="79" t="s">
        <v>101</v>
      </c>
      <c r="C32" s="80">
        <v>325</v>
      </c>
      <c r="D32" s="80">
        <v>420</v>
      </c>
      <c r="E32" s="80">
        <v>650</v>
      </c>
      <c r="F32" s="80">
        <v>500</v>
      </c>
      <c r="G32" s="80">
        <v>690</v>
      </c>
      <c r="H32" s="81">
        <v>930</v>
      </c>
      <c r="I32" s="81">
        <v>470</v>
      </c>
      <c r="J32" s="82" t="str">
        <f t="shared" si="0"/>
        <v>Camberwell-Glen Iris</v>
      </c>
      <c r="K32" s="50">
        <f t="shared" si="1"/>
        <v>690</v>
      </c>
      <c r="L32" s="82"/>
      <c r="M32" s="83">
        <f t="shared" si="2"/>
        <v>690.00023999999996</v>
      </c>
      <c r="N32" s="50">
        <f t="shared" si="3"/>
        <v>29</v>
      </c>
      <c r="O32" s="82" t="str">
        <f t="shared" si="4"/>
        <v>Northcote</v>
      </c>
      <c r="P32" s="83">
        <f t="shared" si="5"/>
        <v>725</v>
      </c>
      <c r="R32" s="35" t="str">
        <f t="shared" si="6"/>
        <v>Camberwell-Glen Iris</v>
      </c>
      <c r="S32" s="34">
        <f t="shared" si="7"/>
        <v>690</v>
      </c>
    </row>
    <row r="33" spans="1:19" x14ac:dyDescent="0.35">
      <c r="A33" s="50">
        <v>25</v>
      </c>
      <c r="B33" s="79" t="s">
        <v>102</v>
      </c>
      <c r="C33" s="80">
        <v>335</v>
      </c>
      <c r="D33" s="80">
        <v>430</v>
      </c>
      <c r="E33" s="80">
        <v>635</v>
      </c>
      <c r="F33" s="80">
        <v>465</v>
      </c>
      <c r="G33" s="80">
        <v>670</v>
      </c>
      <c r="H33" s="81">
        <v>920</v>
      </c>
      <c r="I33" s="81">
        <v>495</v>
      </c>
      <c r="J33" s="82" t="str">
        <f t="shared" si="0"/>
        <v>Canterbury-Surrey Hills-Mont Albert</v>
      </c>
      <c r="K33" s="50">
        <f t="shared" si="1"/>
        <v>670</v>
      </c>
      <c r="L33" s="82"/>
      <c r="M33" s="83">
        <f t="shared" si="2"/>
        <v>670.00025000000005</v>
      </c>
      <c r="N33" s="50">
        <f t="shared" si="3"/>
        <v>32</v>
      </c>
      <c r="O33" s="82" t="str">
        <f t="shared" si="4"/>
        <v>East St Kilda</v>
      </c>
      <c r="P33" s="83">
        <f t="shared" si="5"/>
        <v>723</v>
      </c>
      <c r="R33" s="35" t="str">
        <f t="shared" si="6"/>
        <v>Canterbury-Surrey Hills-Mont Albert</v>
      </c>
      <c r="S33" s="34">
        <f t="shared" si="7"/>
        <v>670</v>
      </c>
    </row>
    <row r="34" spans="1:19" x14ac:dyDescent="0.35">
      <c r="A34" s="50">
        <v>26</v>
      </c>
      <c r="B34" s="79" t="s">
        <v>103</v>
      </c>
      <c r="C34" s="80">
        <v>320</v>
      </c>
      <c r="D34" s="80">
        <v>450</v>
      </c>
      <c r="E34" s="80">
        <v>660</v>
      </c>
      <c r="F34" s="80">
        <v>600</v>
      </c>
      <c r="G34" s="80">
        <v>750</v>
      </c>
      <c r="H34" s="81">
        <v>1100</v>
      </c>
      <c r="I34" s="81">
        <v>595</v>
      </c>
      <c r="J34" s="82" t="str">
        <f t="shared" si="0"/>
        <v>Carlton North</v>
      </c>
      <c r="K34" s="50">
        <f t="shared" si="1"/>
        <v>750</v>
      </c>
      <c r="L34" s="82"/>
      <c r="M34" s="83">
        <f t="shared" si="2"/>
        <v>750.00026000000003</v>
      </c>
      <c r="N34" s="50">
        <f t="shared" si="3"/>
        <v>22</v>
      </c>
      <c r="O34" s="82" t="str">
        <f t="shared" si="4"/>
        <v>Kew</v>
      </c>
      <c r="P34" s="83">
        <f t="shared" si="5"/>
        <v>700</v>
      </c>
      <c r="R34" s="35" t="str">
        <f t="shared" si="6"/>
        <v>Carlton North</v>
      </c>
      <c r="S34" s="34">
        <f t="shared" si="7"/>
        <v>750</v>
      </c>
    </row>
    <row r="35" spans="1:19" x14ac:dyDescent="0.35">
      <c r="A35" s="50">
        <v>27</v>
      </c>
      <c r="B35" s="79" t="s">
        <v>104</v>
      </c>
      <c r="C35" s="80">
        <v>269</v>
      </c>
      <c r="D35" s="80">
        <v>400</v>
      </c>
      <c r="E35" s="80">
        <v>590</v>
      </c>
      <c r="F35" s="80">
        <v>550</v>
      </c>
      <c r="G35" s="80">
        <v>773</v>
      </c>
      <c r="H35" s="81">
        <v>930</v>
      </c>
      <c r="I35" s="81">
        <v>319</v>
      </c>
      <c r="J35" s="82" t="str">
        <f t="shared" si="0"/>
        <v>Carlton-Parkville</v>
      </c>
      <c r="K35" s="50">
        <f t="shared" si="1"/>
        <v>773</v>
      </c>
      <c r="L35" s="82"/>
      <c r="M35" s="83">
        <f t="shared" si="2"/>
        <v>773.00027</v>
      </c>
      <c r="N35" s="50">
        <f t="shared" si="3"/>
        <v>18</v>
      </c>
      <c r="O35" s="82" t="str">
        <f t="shared" si="4"/>
        <v>Caulfield</v>
      </c>
      <c r="P35" s="83">
        <f t="shared" si="5"/>
        <v>700</v>
      </c>
      <c r="R35" s="35" t="str">
        <f t="shared" si="6"/>
        <v>Carlton-Parkville</v>
      </c>
      <c r="S35" s="34">
        <f t="shared" si="7"/>
        <v>773</v>
      </c>
    </row>
    <row r="36" spans="1:19" x14ac:dyDescent="0.35">
      <c r="A36" s="50">
        <v>28</v>
      </c>
      <c r="B36" s="79" t="s">
        <v>105</v>
      </c>
      <c r="C36" s="80">
        <v>285</v>
      </c>
      <c r="D36" s="80">
        <v>405</v>
      </c>
      <c r="E36" s="80">
        <v>560</v>
      </c>
      <c r="F36" s="80">
        <v>475</v>
      </c>
      <c r="G36" s="80">
        <v>615</v>
      </c>
      <c r="H36" s="81">
        <v>840</v>
      </c>
      <c r="I36" s="81">
        <v>395</v>
      </c>
      <c r="J36" s="82" t="str">
        <f t="shared" si="0"/>
        <v>Carnegie</v>
      </c>
      <c r="K36" s="50">
        <f t="shared" si="1"/>
        <v>615</v>
      </c>
      <c r="L36" s="82"/>
      <c r="M36" s="83">
        <f t="shared" si="2"/>
        <v>615.00027999999998</v>
      </c>
      <c r="N36" s="50">
        <f t="shared" si="3"/>
        <v>39</v>
      </c>
      <c r="O36" s="82" t="str">
        <f t="shared" si="4"/>
        <v>Fairfield-Alphington</v>
      </c>
      <c r="P36" s="83">
        <f t="shared" si="5"/>
        <v>690</v>
      </c>
      <c r="R36" s="35" t="str">
        <f t="shared" si="6"/>
        <v>Carnegie</v>
      </c>
      <c r="S36" s="34">
        <f t="shared" si="7"/>
        <v>615</v>
      </c>
    </row>
    <row r="37" spans="1:19" x14ac:dyDescent="0.35">
      <c r="A37" s="50">
        <v>29</v>
      </c>
      <c r="B37" s="79" t="s">
        <v>106</v>
      </c>
      <c r="C37" s="80">
        <v>278</v>
      </c>
      <c r="D37" s="80">
        <v>345</v>
      </c>
      <c r="E37" s="80"/>
      <c r="F37" s="80">
        <v>375</v>
      </c>
      <c r="G37" s="80">
        <v>440</v>
      </c>
      <c r="H37" s="81">
        <v>458</v>
      </c>
      <c r="I37" s="81">
        <v>390</v>
      </c>
      <c r="J37" s="82" t="str">
        <f t="shared" si="0"/>
        <v>Castlemaine</v>
      </c>
      <c r="K37" s="50">
        <f t="shared" si="1"/>
        <v>440</v>
      </c>
      <c r="L37" s="82"/>
      <c r="M37" s="83">
        <f t="shared" si="2"/>
        <v>440.00029000000001</v>
      </c>
      <c r="N37" s="50">
        <f t="shared" si="3"/>
        <v>84</v>
      </c>
      <c r="O37" s="82" t="str">
        <f t="shared" si="4"/>
        <v>Camberwell-Glen Iris</v>
      </c>
      <c r="P37" s="83">
        <f t="shared" si="5"/>
        <v>690</v>
      </c>
      <c r="R37" s="35" t="str">
        <f t="shared" si="6"/>
        <v>Castlemaine</v>
      </c>
      <c r="S37" s="34">
        <f t="shared" si="7"/>
        <v>440</v>
      </c>
    </row>
    <row r="38" spans="1:19" x14ac:dyDescent="0.35">
      <c r="A38" s="50">
        <v>30</v>
      </c>
      <c r="B38" s="79" t="s">
        <v>107</v>
      </c>
      <c r="C38" s="80">
        <v>290</v>
      </c>
      <c r="D38" s="80">
        <v>410</v>
      </c>
      <c r="E38" s="80">
        <v>595</v>
      </c>
      <c r="F38" s="80">
        <v>490</v>
      </c>
      <c r="G38" s="80">
        <v>700</v>
      </c>
      <c r="H38" s="81">
        <v>970</v>
      </c>
      <c r="I38" s="81">
        <v>410</v>
      </c>
      <c r="J38" s="82" t="str">
        <f t="shared" si="0"/>
        <v>Caulfield</v>
      </c>
      <c r="K38" s="50">
        <f t="shared" si="1"/>
        <v>700</v>
      </c>
      <c r="L38" s="82"/>
      <c r="M38" s="83">
        <f t="shared" si="2"/>
        <v>700.00030000000004</v>
      </c>
      <c r="N38" s="50">
        <f t="shared" si="3"/>
        <v>27</v>
      </c>
      <c r="O38" s="82" t="str">
        <f t="shared" si="4"/>
        <v>North Melbourne-West Melbourne</v>
      </c>
      <c r="P38" s="83">
        <f t="shared" si="5"/>
        <v>680</v>
      </c>
      <c r="R38" s="35" t="str">
        <f t="shared" si="6"/>
        <v>Caulfield</v>
      </c>
      <c r="S38" s="34">
        <f t="shared" si="7"/>
        <v>700</v>
      </c>
    </row>
    <row r="39" spans="1:19" x14ac:dyDescent="0.35">
      <c r="A39" s="50">
        <v>31</v>
      </c>
      <c r="B39" s="79" t="s">
        <v>108</v>
      </c>
      <c r="C39" s="80">
        <v>340</v>
      </c>
      <c r="D39" s="80">
        <v>450</v>
      </c>
      <c r="E39" s="80">
        <v>680</v>
      </c>
      <c r="F39" s="80"/>
      <c r="G39" s="80"/>
      <c r="H39" s="81"/>
      <c r="I39" s="81">
        <v>390</v>
      </c>
      <c r="J39" s="82" t="str">
        <f t="shared" si="0"/>
        <v>CBD-St Kilda Rd</v>
      </c>
      <c r="K39" s="50">
        <f t="shared" si="1"/>
        <v>0</v>
      </c>
      <c r="L39" s="82"/>
      <c r="M39" s="83">
        <f t="shared" si="2"/>
        <v>3.1E-4</v>
      </c>
      <c r="N39" s="50">
        <f t="shared" si="3"/>
        <v>146</v>
      </c>
      <c r="O39" s="82" t="str">
        <f t="shared" si="4"/>
        <v>Brunswick</v>
      </c>
      <c r="P39" s="83">
        <f t="shared" si="5"/>
        <v>675</v>
      </c>
      <c r="R39" s="35" t="str">
        <f t="shared" si="6"/>
        <v>CBD-St Kilda Rd</v>
      </c>
      <c r="S39" s="34" t="str">
        <f t="shared" si="7"/>
        <v>inad. Data</v>
      </c>
    </row>
    <row r="40" spans="1:19" x14ac:dyDescent="0.35">
      <c r="A40" s="50">
        <v>32</v>
      </c>
      <c r="B40" s="79" t="s">
        <v>109</v>
      </c>
      <c r="C40" s="80">
        <v>350</v>
      </c>
      <c r="D40" s="80">
        <v>395</v>
      </c>
      <c r="E40" s="80">
        <v>503</v>
      </c>
      <c r="F40" s="80">
        <v>410</v>
      </c>
      <c r="G40" s="80">
        <v>450</v>
      </c>
      <c r="H40" s="81">
        <v>625</v>
      </c>
      <c r="I40" s="81">
        <v>440</v>
      </c>
      <c r="J40" s="82" t="str">
        <f t="shared" si="0"/>
        <v>Chadstone-Oakleigh</v>
      </c>
      <c r="K40" s="50">
        <f t="shared" si="1"/>
        <v>450</v>
      </c>
      <c r="L40" s="82"/>
      <c r="M40" s="83">
        <f t="shared" si="2"/>
        <v>450.00031999999999</v>
      </c>
      <c r="N40" s="50">
        <f t="shared" si="3"/>
        <v>82</v>
      </c>
      <c r="O40" s="82" t="str">
        <f t="shared" si="4"/>
        <v>Canterbury-Surrey Hills-Mont Albert</v>
      </c>
      <c r="P40" s="83">
        <f t="shared" si="5"/>
        <v>670</v>
      </c>
      <c r="R40" s="35" t="str">
        <f t="shared" si="6"/>
        <v>Chadstone-Oakleigh</v>
      </c>
      <c r="S40" s="34">
        <f t="shared" si="7"/>
        <v>450</v>
      </c>
    </row>
    <row r="41" spans="1:19" x14ac:dyDescent="0.35">
      <c r="A41" s="50">
        <v>33</v>
      </c>
      <c r="B41" s="79" t="s">
        <v>110</v>
      </c>
      <c r="C41" s="80">
        <v>340</v>
      </c>
      <c r="D41" s="80">
        <v>410</v>
      </c>
      <c r="E41" s="80">
        <v>570</v>
      </c>
      <c r="F41" s="80">
        <v>495</v>
      </c>
      <c r="G41" s="80">
        <v>560</v>
      </c>
      <c r="H41" s="81">
        <v>700</v>
      </c>
      <c r="I41" s="81">
        <v>485</v>
      </c>
      <c r="J41" s="82" t="str">
        <f t="shared" si="0"/>
        <v>Cheltenham</v>
      </c>
      <c r="K41" s="50">
        <f t="shared" si="1"/>
        <v>560</v>
      </c>
      <c r="L41" s="82"/>
      <c r="M41" s="83">
        <f t="shared" si="2"/>
        <v>560.00032999999996</v>
      </c>
      <c r="N41" s="50">
        <f t="shared" si="3"/>
        <v>48</v>
      </c>
      <c r="O41" s="82" t="str">
        <f t="shared" si="4"/>
        <v>Thornbury</v>
      </c>
      <c r="P41" s="83">
        <f t="shared" si="5"/>
        <v>655</v>
      </c>
      <c r="R41" s="35" t="str">
        <f t="shared" si="6"/>
        <v>Cheltenham</v>
      </c>
      <c r="S41" s="34">
        <f t="shared" si="7"/>
        <v>560</v>
      </c>
    </row>
    <row r="42" spans="1:19" x14ac:dyDescent="0.35">
      <c r="A42" s="50">
        <v>34</v>
      </c>
      <c r="B42" s="79" t="s">
        <v>111</v>
      </c>
      <c r="C42" s="80">
        <v>277</v>
      </c>
      <c r="D42" s="80">
        <v>380</v>
      </c>
      <c r="E42" s="80">
        <v>450</v>
      </c>
      <c r="F42" s="80">
        <v>400</v>
      </c>
      <c r="G42" s="80">
        <v>450</v>
      </c>
      <c r="H42" s="81">
        <v>550</v>
      </c>
      <c r="I42" s="81">
        <v>400</v>
      </c>
      <c r="J42" s="82" t="str">
        <f t="shared" si="0"/>
        <v>Clayton</v>
      </c>
      <c r="K42" s="50">
        <f t="shared" si="1"/>
        <v>450</v>
      </c>
      <c r="L42" s="82"/>
      <c r="M42" s="83">
        <f t="shared" si="2"/>
        <v>450.00033999999999</v>
      </c>
      <c r="N42" s="50">
        <f t="shared" si="3"/>
        <v>81</v>
      </c>
      <c r="O42" s="82" t="str">
        <f t="shared" si="4"/>
        <v>Williamstown</v>
      </c>
      <c r="P42" s="83">
        <f t="shared" si="5"/>
        <v>650</v>
      </c>
      <c r="R42" s="35" t="str">
        <f t="shared" si="6"/>
        <v>Clayton</v>
      </c>
      <c r="S42" s="34">
        <f t="shared" si="7"/>
        <v>450</v>
      </c>
    </row>
    <row r="43" spans="1:19" x14ac:dyDescent="0.35">
      <c r="A43" s="50">
        <v>35</v>
      </c>
      <c r="B43" s="79" t="s">
        <v>112</v>
      </c>
      <c r="C43" s="80">
        <v>310</v>
      </c>
      <c r="D43" s="80">
        <v>395</v>
      </c>
      <c r="E43" s="80">
        <v>550</v>
      </c>
      <c r="F43" s="80">
        <v>470</v>
      </c>
      <c r="G43" s="80">
        <v>550</v>
      </c>
      <c r="H43" s="81">
        <v>675</v>
      </c>
      <c r="I43" s="81">
        <v>440</v>
      </c>
      <c r="J43" s="82" t="str">
        <f t="shared" si="0"/>
        <v>Coburg-Pascoe Vale South</v>
      </c>
      <c r="K43" s="50">
        <f t="shared" si="1"/>
        <v>550</v>
      </c>
      <c r="L43" s="82"/>
      <c r="M43" s="83">
        <f t="shared" si="2"/>
        <v>550.00035000000003</v>
      </c>
      <c r="N43" s="50">
        <f t="shared" si="3"/>
        <v>51</v>
      </c>
      <c r="O43" s="82" t="str">
        <f t="shared" si="4"/>
        <v>East Brunswick</v>
      </c>
      <c r="P43" s="83">
        <f t="shared" si="5"/>
        <v>650</v>
      </c>
      <c r="R43" s="35" t="str">
        <f t="shared" si="6"/>
        <v>Coburg-Pascoe Vale South</v>
      </c>
      <c r="S43" s="34">
        <f t="shared" si="7"/>
        <v>550</v>
      </c>
    </row>
    <row r="44" spans="1:19" x14ac:dyDescent="0.35">
      <c r="A44" s="50">
        <v>36</v>
      </c>
      <c r="B44" s="79" t="s">
        <v>113</v>
      </c>
      <c r="C44" s="80">
        <v>370</v>
      </c>
      <c r="D44" s="80">
        <v>500</v>
      </c>
      <c r="E44" s="80">
        <v>788</v>
      </c>
      <c r="F44" s="80">
        <v>600</v>
      </c>
      <c r="G44" s="80">
        <v>795</v>
      </c>
      <c r="H44" s="81">
        <v>950</v>
      </c>
      <c r="I44" s="81">
        <v>450</v>
      </c>
      <c r="J44" s="82" t="str">
        <f t="shared" si="0"/>
        <v>Collingwood-Abbotsford</v>
      </c>
      <c r="K44" s="50">
        <f t="shared" si="1"/>
        <v>795</v>
      </c>
      <c r="L44" s="82"/>
      <c r="M44" s="83">
        <f t="shared" si="2"/>
        <v>795.00036</v>
      </c>
      <c r="N44" s="50">
        <f t="shared" si="3"/>
        <v>16</v>
      </c>
      <c r="O44" s="82" t="str">
        <f t="shared" si="4"/>
        <v>Flemington-Kensington</v>
      </c>
      <c r="P44" s="83">
        <f t="shared" si="5"/>
        <v>620</v>
      </c>
      <c r="R44" s="35" t="str">
        <f t="shared" si="6"/>
        <v>Collingwood-Abbotsford</v>
      </c>
      <c r="S44" s="34">
        <f t="shared" si="7"/>
        <v>795</v>
      </c>
    </row>
    <row r="45" spans="1:19" x14ac:dyDescent="0.35">
      <c r="A45" s="50">
        <v>37</v>
      </c>
      <c r="B45" s="79" t="s">
        <v>114</v>
      </c>
      <c r="C45" s="80">
        <v>243</v>
      </c>
      <c r="D45" s="80">
        <v>315</v>
      </c>
      <c r="E45" s="80">
        <v>380</v>
      </c>
      <c r="F45" s="80">
        <v>300</v>
      </c>
      <c r="G45" s="80">
        <v>350</v>
      </c>
      <c r="H45" s="81">
        <v>418</v>
      </c>
      <c r="I45" s="81">
        <v>330</v>
      </c>
      <c r="J45" s="82" t="str">
        <f t="shared" si="0"/>
        <v>Corio</v>
      </c>
      <c r="K45" s="50">
        <f t="shared" si="1"/>
        <v>350</v>
      </c>
      <c r="L45" s="82"/>
      <c r="M45" s="83">
        <f t="shared" si="2"/>
        <v>350.00036999999998</v>
      </c>
      <c r="N45" s="50">
        <f t="shared" si="3"/>
        <v>140</v>
      </c>
      <c r="O45" s="82" t="str">
        <f t="shared" si="4"/>
        <v>Moonee Ponds-Ascot Vale</v>
      </c>
      <c r="P45" s="83">
        <f t="shared" si="5"/>
        <v>615</v>
      </c>
      <c r="R45" s="35" t="str">
        <f t="shared" si="6"/>
        <v>Corio</v>
      </c>
      <c r="S45" s="34">
        <f t="shared" si="7"/>
        <v>350</v>
      </c>
    </row>
    <row r="46" spans="1:19" x14ac:dyDescent="0.35">
      <c r="A46" s="50">
        <v>38</v>
      </c>
      <c r="B46" s="79" t="s">
        <v>115</v>
      </c>
      <c r="C46" s="80">
        <v>318</v>
      </c>
      <c r="D46" s="80">
        <v>339</v>
      </c>
      <c r="E46" s="80">
        <v>370</v>
      </c>
      <c r="F46" s="80">
        <v>350</v>
      </c>
      <c r="G46" s="80">
        <v>390</v>
      </c>
      <c r="H46" s="81">
        <v>440</v>
      </c>
      <c r="I46" s="81">
        <v>400</v>
      </c>
      <c r="J46" s="82" t="str">
        <f t="shared" si="0"/>
        <v>Craigieburn</v>
      </c>
      <c r="K46" s="50">
        <f t="shared" si="1"/>
        <v>390</v>
      </c>
      <c r="L46" s="82"/>
      <c r="M46" s="83">
        <f t="shared" si="2"/>
        <v>390.00038000000001</v>
      </c>
      <c r="N46" s="50">
        <f t="shared" si="3"/>
        <v>116</v>
      </c>
      <c r="O46" s="82" t="str">
        <f t="shared" si="4"/>
        <v>Malvern East</v>
      </c>
      <c r="P46" s="83">
        <f t="shared" si="5"/>
        <v>615</v>
      </c>
      <c r="R46" s="35" t="str">
        <f t="shared" si="6"/>
        <v>Craigieburn</v>
      </c>
      <c r="S46" s="34">
        <f t="shared" si="7"/>
        <v>390</v>
      </c>
    </row>
    <row r="47" spans="1:19" x14ac:dyDescent="0.35">
      <c r="A47" s="50">
        <v>39</v>
      </c>
      <c r="B47" s="79" t="s">
        <v>116</v>
      </c>
      <c r="C47" s="80">
        <v>290</v>
      </c>
      <c r="D47" s="80">
        <v>340</v>
      </c>
      <c r="E47" s="80">
        <v>390</v>
      </c>
      <c r="F47" s="80">
        <v>360</v>
      </c>
      <c r="G47" s="80">
        <v>400</v>
      </c>
      <c r="H47" s="81">
        <v>455</v>
      </c>
      <c r="I47" s="81">
        <v>430</v>
      </c>
      <c r="J47" s="82" t="str">
        <f t="shared" si="0"/>
        <v>Cranbourne</v>
      </c>
      <c r="K47" s="50">
        <f t="shared" si="1"/>
        <v>400</v>
      </c>
      <c r="L47" s="82"/>
      <c r="M47" s="83">
        <f t="shared" si="2"/>
        <v>400.00038999999998</v>
      </c>
      <c r="N47" s="50">
        <f t="shared" si="3"/>
        <v>107</v>
      </c>
      <c r="O47" s="82" t="str">
        <f t="shared" si="4"/>
        <v>Carnegie</v>
      </c>
      <c r="P47" s="83">
        <f t="shared" si="5"/>
        <v>615</v>
      </c>
      <c r="R47" s="35" t="str">
        <f t="shared" si="6"/>
        <v>Cranbourne</v>
      </c>
      <c r="S47" s="34">
        <f>IF(IF($F$6=1,K47,P47)&gt;100,IF($F$6=1,K47,P47),"inad. Data")</f>
        <v>400</v>
      </c>
    </row>
    <row r="48" spans="1:19" x14ac:dyDescent="0.35">
      <c r="A48" s="50">
        <v>40</v>
      </c>
      <c r="B48" s="79" t="s">
        <v>117</v>
      </c>
      <c r="C48" s="80">
        <v>320</v>
      </c>
      <c r="D48" s="80">
        <v>385</v>
      </c>
      <c r="E48" s="80">
        <v>470</v>
      </c>
      <c r="F48" s="80">
        <v>390</v>
      </c>
      <c r="G48" s="80">
        <v>460</v>
      </c>
      <c r="H48" s="81">
        <v>580</v>
      </c>
      <c r="I48" s="81">
        <v>450</v>
      </c>
      <c r="J48" s="82" t="str">
        <f t="shared" si="0"/>
        <v>Croydon-Lilydale</v>
      </c>
      <c r="K48" s="50">
        <f t="shared" si="1"/>
        <v>460</v>
      </c>
      <c r="L48" s="82"/>
      <c r="M48" s="83">
        <f t="shared" si="2"/>
        <v>460.00040000000001</v>
      </c>
      <c r="N48" s="50">
        <f t="shared" si="3"/>
        <v>75</v>
      </c>
      <c r="O48" s="82" t="str">
        <f t="shared" si="4"/>
        <v>Mentone-Parkdale-Mordialloc</v>
      </c>
      <c r="P48" s="83">
        <f t="shared" si="5"/>
        <v>605</v>
      </c>
      <c r="R48" s="35" t="str">
        <f t="shared" si="6"/>
        <v>Croydon-Lilydale</v>
      </c>
      <c r="S48" s="34">
        <f t="shared" si="7"/>
        <v>460</v>
      </c>
    </row>
    <row r="49" spans="1:103" s="36" customFormat="1" x14ac:dyDescent="0.35">
      <c r="A49" s="50">
        <v>41</v>
      </c>
      <c r="B49" s="79" t="s">
        <v>118</v>
      </c>
      <c r="C49" s="80">
        <v>265</v>
      </c>
      <c r="D49" s="80">
        <v>320</v>
      </c>
      <c r="E49" s="80">
        <v>410</v>
      </c>
      <c r="F49" s="80">
        <v>360</v>
      </c>
      <c r="G49" s="80">
        <v>410</v>
      </c>
      <c r="H49" s="81">
        <v>545</v>
      </c>
      <c r="I49" s="81">
        <v>360</v>
      </c>
      <c r="J49" s="82" t="str">
        <f t="shared" si="0"/>
        <v>Dandenong</v>
      </c>
      <c r="K49" s="50">
        <f t="shared" si="1"/>
        <v>410</v>
      </c>
      <c r="L49" s="82"/>
      <c r="M49" s="83">
        <f t="shared" si="2"/>
        <v>410.00040999999999</v>
      </c>
      <c r="N49" s="50">
        <f t="shared" si="3"/>
        <v>100</v>
      </c>
      <c r="O49" s="82" t="str">
        <f t="shared" si="4"/>
        <v>West Brunswick</v>
      </c>
      <c r="P49" s="83">
        <f t="shared" si="5"/>
        <v>600</v>
      </c>
      <c r="Q49" s="23"/>
      <c r="R49" s="35" t="str">
        <f t="shared" si="6"/>
        <v>Dandenong</v>
      </c>
      <c r="S49" s="34">
        <f t="shared" si="7"/>
        <v>410</v>
      </c>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row>
    <row r="50" spans="1:103" x14ac:dyDescent="0.35">
      <c r="A50" s="50">
        <v>42</v>
      </c>
      <c r="B50" s="79" t="s">
        <v>119</v>
      </c>
      <c r="C50" s="80">
        <v>270</v>
      </c>
      <c r="D50" s="80">
        <v>344</v>
      </c>
      <c r="E50" s="80">
        <v>390</v>
      </c>
      <c r="F50" s="80">
        <v>335</v>
      </c>
      <c r="G50" s="80">
        <v>385</v>
      </c>
      <c r="H50" s="81">
        <v>450</v>
      </c>
      <c r="I50" s="81">
        <v>380</v>
      </c>
      <c r="J50" s="82" t="str">
        <f t="shared" si="0"/>
        <v>Dandenong North-Endeavour Hills</v>
      </c>
      <c r="K50" s="50">
        <f t="shared" si="1"/>
        <v>385</v>
      </c>
      <c r="L50" s="82"/>
      <c r="M50" s="83">
        <f t="shared" si="2"/>
        <v>385.00042000000002</v>
      </c>
      <c r="N50" s="50">
        <f t="shared" si="3"/>
        <v>119</v>
      </c>
      <c r="O50" s="82" t="str">
        <f t="shared" si="4"/>
        <v>Mt Eliza-Mornington-Mt Martha</v>
      </c>
      <c r="P50" s="83">
        <f t="shared" si="5"/>
        <v>600</v>
      </c>
      <c r="R50" s="35" t="str">
        <f t="shared" si="6"/>
        <v>Dandenong North-Endeavour Hills</v>
      </c>
      <c r="S50" s="34">
        <f t="shared" si="7"/>
        <v>385</v>
      </c>
    </row>
    <row r="51" spans="1:103" x14ac:dyDescent="0.35">
      <c r="A51" s="50">
        <v>43</v>
      </c>
      <c r="B51" s="79" t="s">
        <v>120</v>
      </c>
      <c r="C51" s="80">
        <v>380</v>
      </c>
      <c r="D51" s="80">
        <v>500</v>
      </c>
      <c r="E51" s="80">
        <v>850</v>
      </c>
      <c r="F51" s="80"/>
      <c r="G51" s="80"/>
      <c r="H51" s="81"/>
      <c r="I51" s="81">
        <v>450</v>
      </c>
      <c r="J51" s="82" t="str">
        <f t="shared" si="0"/>
        <v>Docklands</v>
      </c>
      <c r="K51" s="50">
        <f t="shared" si="1"/>
        <v>0</v>
      </c>
      <c r="L51" s="82"/>
      <c r="M51" s="83">
        <f t="shared" si="2"/>
        <v>4.3000000000000004E-4</v>
      </c>
      <c r="N51" s="50">
        <f t="shared" si="3"/>
        <v>145</v>
      </c>
      <c r="O51" s="82" t="str">
        <f t="shared" si="4"/>
        <v>Ivanhoe-Ivanhoe East</v>
      </c>
      <c r="P51" s="83">
        <f t="shared" si="5"/>
        <v>595</v>
      </c>
      <c r="R51" s="35" t="str">
        <f t="shared" si="6"/>
        <v>Docklands</v>
      </c>
      <c r="S51" s="34" t="str">
        <f t="shared" si="7"/>
        <v>inad. Data</v>
      </c>
    </row>
    <row r="52" spans="1:103" x14ac:dyDescent="0.35">
      <c r="A52" s="50">
        <v>44</v>
      </c>
      <c r="B52" s="79" t="s">
        <v>121</v>
      </c>
      <c r="C52" s="80">
        <v>350</v>
      </c>
      <c r="D52" s="80">
        <v>420</v>
      </c>
      <c r="E52" s="80">
        <v>520</v>
      </c>
      <c r="F52" s="80">
        <v>393</v>
      </c>
      <c r="G52" s="80">
        <v>500</v>
      </c>
      <c r="H52" s="81">
        <v>600</v>
      </c>
      <c r="I52" s="81">
        <v>500</v>
      </c>
      <c r="J52" s="82" t="str">
        <f t="shared" si="0"/>
        <v>Doncaster East-Donvale</v>
      </c>
      <c r="K52" s="50">
        <f t="shared" si="1"/>
        <v>500</v>
      </c>
      <c r="L52" s="82"/>
      <c r="M52" s="83">
        <f t="shared" si="2"/>
        <v>500.00044000000003</v>
      </c>
      <c r="N52" s="50">
        <f t="shared" si="3"/>
        <v>60</v>
      </c>
      <c r="O52" s="82" t="str">
        <f t="shared" si="4"/>
        <v>Bentleigh</v>
      </c>
      <c r="P52" s="83">
        <f t="shared" si="5"/>
        <v>595</v>
      </c>
      <c r="R52" s="35" t="str">
        <f t="shared" si="6"/>
        <v>Doncaster East-Donvale</v>
      </c>
      <c r="S52" s="34">
        <f t="shared" si="7"/>
        <v>500</v>
      </c>
    </row>
    <row r="53" spans="1:103" x14ac:dyDescent="0.35">
      <c r="A53" s="50">
        <v>45</v>
      </c>
      <c r="B53" s="79" t="s">
        <v>122</v>
      </c>
      <c r="C53" s="80">
        <v>323</v>
      </c>
      <c r="D53" s="80">
        <v>400</v>
      </c>
      <c r="E53" s="80">
        <v>510</v>
      </c>
      <c r="F53" s="80">
        <v>400</v>
      </c>
      <c r="G53" s="80">
        <v>500</v>
      </c>
      <c r="H53" s="81">
        <v>675</v>
      </c>
      <c r="I53" s="81">
        <v>500</v>
      </c>
      <c r="J53" s="82" t="str">
        <f t="shared" si="0"/>
        <v>Dromana-Portsea</v>
      </c>
      <c r="K53" s="50">
        <f t="shared" si="1"/>
        <v>500</v>
      </c>
      <c r="L53" s="82"/>
      <c r="M53" s="83">
        <f t="shared" si="2"/>
        <v>500.00045</v>
      </c>
      <c r="N53" s="50">
        <f t="shared" si="3"/>
        <v>59</v>
      </c>
      <c r="O53" s="82" t="str">
        <f t="shared" si="4"/>
        <v>Balwyn</v>
      </c>
      <c r="P53" s="83">
        <f t="shared" si="5"/>
        <v>590</v>
      </c>
      <c r="R53" s="35" t="str">
        <f t="shared" si="6"/>
        <v>Dromana-Portsea</v>
      </c>
      <c r="S53" s="34">
        <f t="shared" si="7"/>
        <v>500</v>
      </c>
    </row>
    <row r="54" spans="1:103" x14ac:dyDescent="0.35">
      <c r="A54" s="50">
        <v>46</v>
      </c>
      <c r="B54" s="79" t="s">
        <v>123</v>
      </c>
      <c r="C54" s="80">
        <v>350</v>
      </c>
      <c r="D54" s="80">
        <v>440</v>
      </c>
      <c r="E54" s="80">
        <v>650</v>
      </c>
      <c r="F54" s="80">
        <v>530</v>
      </c>
      <c r="G54" s="80">
        <v>650</v>
      </c>
      <c r="H54" s="81">
        <v>850</v>
      </c>
      <c r="I54" s="81">
        <v>420</v>
      </c>
      <c r="J54" s="82" t="str">
        <f t="shared" si="0"/>
        <v>East Brunswick</v>
      </c>
      <c r="K54" s="50">
        <f t="shared" si="1"/>
        <v>650</v>
      </c>
      <c r="L54" s="82"/>
      <c r="M54" s="83">
        <f t="shared" si="2"/>
        <v>650.00045999999998</v>
      </c>
      <c r="N54" s="50">
        <f t="shared" si="3"/>
        <v>35</v>
      </c>
      <c r="O54" s="82" t="str">
        <f t="shared" si="4"/>
        <v>Torquay</v>
      </c>
      <c r="P54" s="83">
        <f t="shared" si="5"/>
        <v>580</v>
      </c>
      <c r="R54" s="35" t="str">
        <f t="shared" si="6"/>
        <v>East Brunswick</v>
      </c>
      <c r="S54" s="34">
        <f t="shared" si="7"/>
        <v>650</v>
      </c>
    </row>
    <row r="55" spans="1:103" x14ac:dyDescent="0.35">
      <c r="A55" s="50">
        <v>47</v>
      </c>
      <c r="B55" s="79" t="s">
        <v>124</v>
      </c>
      <c r="C55" s="80">
        <v>325</v>
      </c>
      <c r="D55" s="80">
        <v>420</v>
      </c>
      <c r="E55" s="80">
        <v>610</v>
      </c>
      <c r="F55" s="80">
        <v>555</v>
      </c>
      <c r="G55" s="80">
        <v>750</v>
      </c>
      <c r="H55" s="81">
        <v>1005</v>
      </c>
      <c r="I55" s="81">
        <v>400</v>
      </c>
      <c r="J55" s="82" t="str">
        <f t="shared" si="0"/>
        <v>East Hawthorn</v>
      </c>
      <c r="K55" s="50">
        <f t="shared" si="1"/>
        <v>750</v>
      </c>
      <c r="L55" s="82"/>
      <c r="M55" s="83">
        <f t="shared" si="2"/>
        <v>750.00046999999995</v>
      </c>
      <c r="N55" s="50">
        <f t="shared" si="3"/>
        <v>21</v>
      </c>
      <c r="O55" s="82" t="str">
        <f t="shared" si="4"/>
        <v>Yarraville-Seddon</v>
      </c>
      <c r="P55" s="83">
        <f t="shared" si="5"/>
        <v>575</v>
      </c>
      <c r="R55" s="35" t="str">
        <f t="shared" si="6"/>
        <v>East Hawthorn</v>
      </c>
      <c r="S55" s="34">
        <f t="shared" si="7"/>
        <v>750</v>
      </c>
    </row>
    <row r="56" spans="1:103" x14ac:dyDescent="0.35">
      <c r="A56" s="50">
        <v>48</v>
      </c>
      <c r="B56" s="79" t="s">
        <v>125</v>
      </c>
      <c r="C56" s="80">
        <v>383</v>
      </c>
      <c r="D56" s="80">
        <v>530</v>
      </c>
      <c r="E56" s="80">
        <v>890</v>
      </c>
      <c r="F56" s="80"/>
      <c r="G56" s="80">
        <v>1075</v>
      </c>
      <c r="H56" s="81">
        <v>950</v>
      </c>
      <c r="I56" s="81">
        <v>470</v>
      </c>
      <c r="J56" s="82" t="str">
        <f t="shared" si="0"/>
        <v>East Melbourne</v>
      </c>
      <c r="K56" s="50">
        <f t="shared" si="1"/>
        <v>1075</v>
      </c>
      <c r="L56" s="82"/>
      <c r="M56" s="83">
        <f t="shared" si="2"/>
        <v>1075.0004799999999</v>
      </c>
      <c r="N56" s="50">
        <f t="shared" si="3"/>
        <v>1</v>
      </c>
      <c r="O56" s="82" t="str">
        <f t="shared" si="4"/>
        <v>Cheltenham</v>
      </c>
      <c r="P56" s="83">
        <f t="shared" si="5"/>
        <v>560</v>
      </c>
      <c r="R56" s="35" t="str">
        <f t="shared" si="6"/>
        <v>East Melbourne</v>
      </c>
      <c r="S56" s="34">
        <f t="shared" si="7"/>
        <v>1075</v>
      </c>
    </row>
    <row r="57" spans="1:103" x14ac:dyDescent="0.35">
      <c r="A57" s="50">
        <v>49</v>
      </c>
      <c r="B57" s="79" t="s">
        <v>126</v>
      </c>
      <c r="C57" s="80">
        <v>295</v>
      </c>
      <c r="D57" s="80">
        <v>400</v>
      </c>
      <c r="E57" s="80">
        <v>560</v>
      </c>
      <c r="F57" s="80">
        <v>595</v>
      </c>
      <c r="G57" s="80">
        <v>723</v>
      </c>
      <c r="H57" s="81">
        <v>868</v>
      </c>
      <c r="I57" s="81">
        <v>390</v>
      </c>
      <c r="J57" s="82" t="str">
        <f t="shared" si="0"/>
        <v>East St Kilda</v>
      </c>
      <c r="K57" s="50">
        <f t="shared" si="1"/>
        <v>723</v>
      </c>
      <c r="L57" s="82"/>
      <c r="M57" s="83">
        <f t="shared" si="2"/>
        <v>723.00049000000001</v>
      </c>
      <c r="N57" s="50">
        <f t="shared" si="3"/>
        <v>25</v>
      </c>
      <c r="O57" s="82" t="str">
        <f t="shared" si="4"/>
        <v>Newport-Spotswood</v>
      </c>
      <c r="P57" s="83">
        <f t="shared" si="5"/>
        <v>550</v>
      </c>
      <c r="R57" s="35" t="str">
        <f t="shared" si="6"/>
        <v>East St Kilda</v>
      </c>
      <c r="S57" s="34">
        <f t="shared" si="7"/>
        <v>723</v>
      </c>
    </row>
    <row r="58" spans="1:103" x14ac:dyDescent="0.35">
      <c r="A58" s="50">
        <v>50</v>
      </c>
      <c r="B58" s="79" t="s">
        <v>127</v>
      </c>
      <c r="C58" s="80">
        <v>210</v>
      </c>
      <c r="D58" s="80">
        <v>320</v>
      </c>
      <c r="E58" s="80">
        <v>400</v>
      </c>
      <c r="F58" s="80">
        <v>340</v>
      </c>
      <c r="G58" s="80">
        <v>400</v>
      </c>
      <c r="H58" s="81">
        <v>510</v>
      </c>
      <c r="I58" s="81">
        <v>380</v>
      </c>
      <c r="J58" s="82" t="str">
        <f t="shared" si="0"/>
        <v>Echuca</v>
      </c>
      <c r="K58" s="50">
        <f t="shared" si="1"/>
        <v>400</v>
      </c>
      <c r="L58" s="82"/>
      <c r="M58" s="83">
        <f t="shared" si="2"/>
        <v>400.00049999999999</v>
      </c>
      <c r="N58" s="50">
        <f t="shared" si="3"/>
        <v>106</v>
      </c>
      <c r="O58" s="82" t="str">
        <f t="shared" si="4"/>
        <v>Murrumbeena-Hughesdale</v>
      </c>
      <c r="P58" s="83">
        <f t="shared" si="5"/>
        <v>550</v>
      </c>
      <c r="R58" s="35" t="str">
        <f t="shared" si="6"/>
        <v>Echuca</v>
      </c>
      <c r="S58" s="34">
        <f t="shared" si="7"/>
        <v>400</v>
      </c>
    </row>
    <row r="59" spans="1:103" x14ac:dyDescent="0.35">
      <c r="A59" s="50">
        <v>51</v>
      </c>
      <c r="B59" s="79" t="s">
        <v>128</v>
      </c>
      <c r="C59" s="80">
        <v>305</v>
      </c>
      <c r="D59" s="80">
        <v>460</v>
      </c>
      <c r="E59" s="80">
        <v>685</v>
      </c>
      <c r="F59" s="80">
        <v>620</v>
      </c>
      <c r="G59" s="80">
        <v>770</v>
      </c>
      <c r="H59" s="81">
        <v>1000</v>
      </c>
      <c r="I59" s="81">
        <v>440</v>
      </c>
      <c r="J59" s="82" t="str">
        <f t="shared" si="0"/>
        <v>Elsternwick</v>
      </c>
      <c r="K59" s="50">
        <f t="shared" si="1"/>
        <v>770</v>
      </c>
      <c r="L59" s="82"/>
      <c r="M59" s="83">
        <f t="shared" si="2"/>
        <v>770.00050999999996</v>
      </c>
      <c r="N59" s="50">
        <f t="shared" si="3"/>
        <v>19</v>
      </c>
      <c r="O59" s="82" t="str">
        <f t="shared" si="4"/>
        <v>Coburg-Pascoe Vale South</v>
      </c>
      <c r="P59" s="83">
        <f t="shared" si="5"/>
        <v>550</v>
      </c>
      <c r="R59" s="35" t="str">
        <f t="shared" si="6"/>
        <v>Elsternwick</v>
      </c>
      <c r="S59" s="34">
        <f t="shared" si="7"/>
        <v>770</v>
      </c>
    </row>
    <row r="60" spans="1:103" x14ac:dyDescent="0.35">
      <c r="A60" s="50">
        <v>52</v>
      </c>
      <c r="B60" s="79" t="s">
        <v>129</v>
      </c>
      <c r="C60" s="80">
        <v>310</v>
      </c>
      <c r="D60" s="80">
        <v>400</v>
      </c>
      <c r="E60" s="80">
        <v>513</v>
      </c>
      <c r="F60" s="80">
        <v>420</v>
      </c>
      <c r="G60" s="80">
        <v>525</v>
      </c>
      <c r="H60" s="81">
        <v>650</v>
      </c>
      <c r="I60" s="81">
        <v>490</v>
      </c>
      <c r="J60" s="82" t="str">
        <f t="shared" si="0"/>
        <v>Eltham-Research-Montmorency</v>
      </c>
      <c r="K60" s="50">
        <f t="shared" si="1"/>
        <v>525</v>
      </c>
      <c r="L60" s="82"/>
      <c r="M60" s="83">
        <f t="shared" si="2"/>
        <v>525.00052000000005</v>
      </c>
      <c r="N60" s="50">
        <f t="shared" si="3"/>
        <v>53</v>
      </c>
      <c r="O60" s="82" t="str">
        <f t="shared" si="4"/>
        <v>Aspendale-Chelsea-Carrum</v>
      </c>
      <c r="P60" s="83">
        <f t="shared" si="5"/>
        <v>530</v>
      </c>
      <c r="R60" s="35" t="str">
        <f t="shared" si="6"/>
        <v>Eltham-Research-Montmorency</v>
      </c>
      <c r="S60" s="34">
        <f t="shared" si="7"/>
        <v>525</v>
      </c>
    </row>
    <row r="61" spans="1:103" x14ac:dyDescent="0.35">
      <c r="A61" s="50">
        <v>53</v>
      </c>
      <c r="B61" s="79" t="s">
        <v>130</v>
      </c>
      <c r="C61" s="80">
        <v>310</v>
      </c>
      <c r="D61" s="80">
        <v>450</v>
      </c>
      <c r="E61" s="80">
        <v>605</v>
      </c>
      <c r="F61" s="80">
        <v>670</v>
      </c>
      <c r="G61" s="80">
        <v>910</v>
      </c>
      <c r="H61" s="81">
        <v>1225</v>
      </c>
      <c r="I61" s="81">
        <v>420</v>
      </c>
      <c r="J61" s="82" t="str">
        <f t="shared" si="0"/>
        <v>Elwood</v>
      </c>
      <c r="K61" s="50">
        <f t="shared" si="1"/>
        <v>910</v>
      </c>
      <c r="L61" s="82"/>
      <c r="M61" s="83">
        <f t="shared" si="2"/>
        <v>910.00053000000003</v>
      </c>
      <c r="N61" s="50">
        <f t="shared" si="3"/>
        <v>5</v>
      </c>
      <c r="O61" s="82" t="str">
        <f t="shared" si="4"/>
        <v>Eltham-Research-Montmorency</v>
      </c>
      <c r="P61" s="83">
        <f t="shared" si="5"/>
        <v>525</v>
      </c>
      <c r="R61" s="35" t="str">
        <f t="shared" si="6"/>
        <v>Elwood</v>
      </c>
      <c r="S61" s="34">
        <f t="shared" si="7"/>
        <v>910</v>
      </c>
    </row>
    <row r="62" spans="1:103" x14ac:dyDescent="0.35">
      <c r="A62" s="50">
        <v>54</v>
      </c>
      <c r="B62" s="79" t="s">
        <v>131</v>
      </c>
      <c r="C62" s="80">
        <v>300</v>
      </c>
      <c r="D62" s="80">
        <v>365</v>
      </c>
      <c r="E62" s="80">
        <v>495</v>
      </c>
      <c r="F62" s="80">
        <v>410</v>
      </c>
      <c r="G62" s="80">
        <v>500</v>
      </c>
      <c r="H62" s="81">
        <v>655</v>
      </c>
      <c r="I62" s="81">
        <v>400</v>
      </c>
      <c r="J62" s="82" t="str">
        <f t="shared" si="0"/>
        <v>Essendon</v>
      </c>
      <c r="K62" s="50">
        <f t="shared" si="1"/>
        <v>500</v>
      </c>
      <c r="L62" s="82"/>
      <c r="M62" s="83">
        <f t="shared" si="2"/>
        <v>500.00054</v>
      </c>
      <c r="N62" s="50">
        <f t="shared" si="3"/>
        <v>58</v>
      </c>
      <c r="O62" s="82" t="str">
        <f t="shared" si="4"/>
        <v>Preston</v>
      </c>
      <c r="P62" s="83">
        <f t="shared" si="5"/>
        <v>520</v>
      </c>
      <c r="R62" s="35" t="str">
        <f t="shared" si="6"/>
        <v>Essendon</v>
      </c>
      <c r="S62" s="34">
        <f t="shared" si="7"/>
        <v>500</v>
      </c>
    </row>
    <row r="63" spans="1:103" s="36" customFormat="1" x14ac:dyDescent="0.35">
      <c r="A63" s="50">
        <v>55</v>
      </c>
      <c r="B63" s="79" t="s">
        <v>132</v>
      </c>
      <c r="C63" s="80">
        <v>285</v>
      </c>
      <c r="D63" s="80">
        <v>430</v>
      </c>
      <c r="E63" s="80">
        <v>600</v>
      </c>
      <c r="F63" s="80">
        <v>541</v>
      </c>
      <c r="G63" s="80">
        <v>690</v>
      </c>
      <c r="H63" s="81">
        <v>875</v>
      </c>
      <c r="I63" s="81">
        <v>400</v>
      </c>
      <c r="J63" s="82" t="str">
        <f t="shared" si="0"/>
        <v>Fairfield-Alphington</v>
      </c>
      <c r="K63" s="50">
        <f t="shared" si="1"/>
        <v>690</v>
      </c>
      <c r="L63" s="82"/>
      <c r="M63" s="83">
        <f t="shared" si="2"/>
        <v>690.00054999999998</v>
      </c>
      <c r="N63" s="50">
        <f t="shared" si="3"/>
        <v>28</v>
      </c>
      <c r="O63" s="82" t="str">
        <f t="shared" si="4"/>
        <v>Ocean Grove-Barwon Heads</v>
      </c>
      <c r="P63" s="83">
        <f t="shared" si="5"/>
        <v>520</v>
      </c>
      <c r="Q63" s="23"/>
      <c r="R63" s="35" t="str">
        <f t="shared" si="6"/>
        <v>Fairfield-Alphington</v>
      </c>
      <c r="S63" s="34">
        <f t="shared" si="7"/>
        <v>690</v>
      </c>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row>
    <row r="64" spans="1:103" x14ac:dyDescent="0.35">
      <c r="A64" s="50">
        <v>56</v>
      </c>
      <c r="B64" s="79" t="s">
        <v>133</v>
      </c>
      <c r="C64" s="80">
        <v>251</v>
      </c>
      <c r="D64" s="80">
        <v>380</v>
      </c>
      <c r="E64" s="80">
        <v>450</v>
      </c>
      <c r="F64" s="80"/>
      <c r="G64" s="80">
        <v>440</v>
      </c>
      <c r="H64" s="81">
        <v>500</v>
      </c>
      <c r="I64" s="81">
        <v>435</v>
      </c>
      <c r="J64" s="82" t="str">
        <f t="shared" si="0"/>
        <v>Ferntree Gully</v>
      </c>
      <c r="K64" s="50">
        <f t="shared" si="1"/>
        <v>440</v>
      </c>
      <c r="L64" s="82"/>
      <c r="M64" s="83">
        <f t="shared" si="2"/>
        <v>440.00056000000001</v>
      </c>
      <c r="N64" s="50">
        <f t="shared" si="3"/>
        <v>83</v>
      </c>
      <c r="O64" s="82" t="str">
        <f t="shared" si="4"/>
        <v>Hastings-Flinders</v>
      </c>
      <c r="P64" s="83">
        <f t="shared" si="5"/>
        <v>500</v>
      </c>
      <c r="R64" s="35" t="str">
        <f t="shared" si="6"/>
        <v>Ferntree Gully</v>
      </c>
      <c r="S64" s="34">
        <f t="shared" si="7"/>
        <v>440</v>
      </c>
    </row>
    <row r="65" spans="1:103" x14ac:dyDescent="0.35">
      <c r="A65" s="50">
        <v>57</v>
      </c>
      <c r="B65" s="79" t="s">
        <v>134</v>
      </c>
      <c r="C65" s="80">
        <v>400</v>
      </c>
      <c r="D65" s="80">
        <v>575</v>
      </c>
      <c r="E65" s="80">
        <v>850</v>
      </c>
      <c r="F65" s="80">
        <v>625</v>
      </c>
      <c r="G65" s="80">
        <v>850</v>
      </c>
      <c r="H65" s="81">
        <v>1020</v>
      </c>
      <c r="I65" s="81">
        <v>540</v>
      </c>
      <c r="J65" s="82" t="str">
        <f t="shared" si="0"/>
        <v>Fitzroy</v>
      </c>
      <c r="K65" s="50">
        <f t="shared" si="1"/>
        <v>850</v>
      </c>
      <c r="L65" s="82"/>
      <c r="M65" s="83">
        <f t="shared" si="2"/>
        <v>850.00057000000004</v>
      </c>
      <c r="N65" s="50">
        <f t="shared" si="3"/>
        <v>7</v>
      </c>
      <c r="O65" s="82" t="str">
        <f t="shared" si="4"/>
        <v>Footscray</v>
      </c>
      <c r="P65" s="83">
        <f t="shared" si="5"/>
        <v>500</v>
      </c>
      <c r="R65" s="35" t="str">
        <f t="shared" si="6"/>
        <v>Fitzroy</v>
      </c>
      <c r="S65" s="34">
        <f t="shared" si="7"/>
        <v>850</v>
      </c>
    </row>
    <row r="66" spans="1:103" x14ac:dyDescent="0.35">
      <c r="A66" s="50">
        <v>58</v>
      </c>
      <c r="B66" s="79" t="s">
        <v>135</v>
      </c>
      <c r="C66" s="80">
        <v>330</v>
      </c>
      <c r="D66" s="80">
        <v>473</v>
      </c>
      <c r="E66" s="80">
        <v>735</v>
      </c>
      <c r="F66" s="80">
        <v>620</v>
      </c>
      <c r="G66" s="80">
        <v>800</v>
      </c>
      <c r="H66" s="81">
        <v>980</v>
      </c>
      <c r="I66" s="81">
        <v>550</v>
      </c>
      <c r="J66" s="82" t="str">
        <f t="shared" si="0"/>
        <v>Fitzroy North-Clifton Hill</v>
      </c>
      <c r="K66" s="50">
        <f t="shared" si="1"/>
        <v>800</v>
      </c>
      <c r="L66" s="82"/>
      <c r="M66" s="83">
        <f t="shared" si="2"/>
        <v>800.00058000000001</v>
      </c>
      <c r="N66" s="50">
        <f t="shared" si="3"/>
        <v>15</v>
      </c>
      <c r="O66" s="82" t="str">
        <f t="shared" si="4"/>
        <v>Essendon</v>
      </c>
      <c r="P66" s="83">
        <f t="shared" si="5"/>
        <v>500</v>
      </c>
      <c r="R66" s="35" t="str">
        <f t="shared" si="6"/>
        <v>Fitzroy North-Clifton Hill</v>
      </c>
      <c r="S66" s="34">
        <f t="shared" si="7"/>
        <v>800</v>
      </c>
    </row>
    <row r="67" spans="1:103" x14ac:dyDescent="0.35">
      <c r="A67" s="50">
        <v>59</v>
      </c>
      <c r="B67" s="79" t="s">
        <v>136</v>
      </c>
      <c r="C67" s="80">
        <v>320</v>
      </c>
      <c r="D67" s="80">
        <v>375</v>
      </c>
      <c r="E67" s="80">
        <v>548</v>
      </c>
      <c r="F67" s="80">
        <v>520</v>
      </c>
      <c r="G67" s="80">
        <v>620</v>
      </c>
      <c r="H67" s="81">
        <v>840</v>
      </c>
      <c r="I67" s="81">
        <v>400</v>
      </c>
      <c r="J67" s="82" t="str">
        <f t="shared" si="0"/>
        <v>Flemington-Kensington</v>
      </c>
      <c r="K67" s="50">
        <f t="shared" si="1"/>
        <v>620</v>
      </c>
      <c r="L67" s="82"/>
      <c r="M67" s="83">
        <f t="shared" si="2"/>
        <v>620.00058999999999</v>
      </c>
      <c r="N67" s="50">
        <f t="shared" si="3"/>
        <v>36</v>
      </c>
      <c r="O67" s="82" t="str">
        <f t="shared" si="4"/>
        <v>Dromana-Portsea</v>
      </c>
      <c r="P67" s="83">
        <f t="shared" si="5"/>
        <v>500</v>
      </c>
      <c r="R67" s="35" t="str">
        <f t="shared" si="6"/>
        <v>Flemington-Kensington</v>
      </c>
      <c r="S67" s="34">
        <f t="shared" si="7"/>
        <v>620</v>
      </c>
    </row>
    <row r="68" spans="1:103" x14ac:dyDescent="0.35">
      <c r="A68" s="50">
        <v>60</v>
      </c>
      <c r="B68" s="79" t="s">
        <v>137</v>
      </c>
      <c r="C68" s="80">
        <v>220</v>
      </c>
      <c r="D68" s="80">
        <v>305</v>
      </c>
      <c r="E68" s="80">
        <v>380</v>
      </c>
      <c r="F68" s="80">
        <v>340</v>
      </c>
      <c r="G68" s="80">
        <v>400</v>
      </c>
      <c r="H68" s="81">
        <v>460</v>
      </c>
      <c r="I68" s="81">
        <v>375</v>
      </c>
      <c r="J68" s="82" t="str">
        <f t="shared" si="0"/>
        <v>Flora Hill-Bendigo East</v>
      </c>
      <c r="K68" s="50">
        <f t="shared" si="1"/>
        <v>400</v>
      </c>
      <c r="L68" s="82"/>
      <c r="M68" s="83">
        <f t="shared" si="2"/>
        <v>400.00060000000002</v>
      </c>
      <c r="N68" s="50">
        <f t="shared" si="3"/>
        <v>105</v>
      </c>
      <c r="O68" s="82" t="str">
        <f t="shared" si="4"/>
        <v>Doncaster East-Donvale</v>
      </c>
      <c r="P68" s="83">
        <f t="shared" si="5"/>
        <v>500</v>
      </c>
      <c r="R68" s="35" t="str">
        <f t="shared" si="6"/>
        <v>Flora Hill-Bendigo East</v>
      </c>
      <c r="S68" s="34">
        <f t="shared" si="7"/>
        <v>400</v>
      </c>
    </row>
    <row r="69" spans="1:103" x14ac:dyDescent="0.35">
      <c r="A69" s="50">
        <v>61</v>
      </c>
      <c r="B69" s="79" t="s">
        <v>138</v>
      </c>
      <c r="C69" s="80">
        <v>300</v>
      </c>
      <c r="D69" s="80">
        <v>390</v>
      </c>
      <c r="E69" s="80">
        <v>500</v>
      </c>
      <c r="F69" s="80">
        <v>450</v>
      </c>
      <c r="G69" s="80">
        <v>500</v>
      </c>
      <c r="H69" s="81">
        <v>580</v>
      </c>
      <c r="I69" s="81">
        <v>370</v>
      </c>
      <c r="J69" s="82" t="str">
        <f t="shared" si="0"/>
        <v>Footscray</v>
      </c>
      <c r="K69" s="50">
        <f t="shared" si="1"/>
        <v>500</v>
      </c>
      <c r="L69" s="82"/>
      <c r="M69" s="83">
        <f t="shared" si="2"/>
        <v>500.00060999999999</v>
      </c>
      <c r="N69" s="50">
        <f t="shared" si="3"/>
        <v>57</v>
      </c>
      <c r="O69" s="82" t="str">
        <f t="shared" si="4"/>
        <v>Burwood-Ashburton</v>
      </c>
      <c r="P69" s="83">
        <f t="shared" si="5"/>
        <v>500</v>
      </c>
      <c r="R69" s="35" t="str">
        <f t="shared" si="6"/>
        <v>Footscray</v>
      </c>
      <c r="S69" s="34">
        <f t="shared" si="7"/>
        <v>500</v>
      </c>
    </row>
    <row r="70" spans="1:103" x14ac:dyDescent="0.35">
      <c r="A70" s="50">
        <v>62</v>
      </c>
      <c r="B70" s="79" t="s">
        <v>24</v>
      </c>
      <c r="C70" s="80">
        <v>260</v>
      </c>
      <c r="D70" s="80">
        <v>360</v>
      </c>
      <c r="E70" s="80">
        <v>450</v>
      </c>
      <c r="F70" s="80">
        <v>375</v>
      </c>
      <c r="G70" s="80">
        <v>450</v>
      </c>
      <c r="H70" s="81">
        <v>540</v>
      </c>
      <c r="I70" s="81">
        <v>420</v>
      </c>
      <c r="J70" s="82" t="str">
        <f t="shared" si="0"/>
        <v>Frankston</v>
      </c>
      <c r="K70" s="50">
        <f t="shared" si="1"/>
        <v>450</v>
      </c>
      <c r="L70" s="82"/>
      <c r="M70" s="83">
        <f t="shared" si="2"/>
        <v>450.00062000000003</v>
      </c>
      <c r="N70" s="50">
        <f t="shared" si="3"/>
        <v>80</v>
      </c>
      <c r="O70" s="82" t="str">
        <f t="shared" si="4"/>
        <v>Pascoe Vale-Coburg North</v>
      </c>
      <c r="P70" s="83">
        <f t="shared" si="5"/>
        <v>495</v>
      </c>
      <c r="R70" s="35" t="str">
        <f t="shared" si="6"/>
        <v>Frankston</v>
      </c>
      <c r="S70" s="34">
        <f t="shared" si="7"/>
        <v>450</v>
      </c>
    </row>
    <row r="71" spans="1:103" x14ac:dyDescent="0.35">
      <c r="A71" s="50">
        <v>63</v>
      </c>
      <c r="B71" s="79" t="s">
        <v>231</v>
      </c>
      <c r="C71" s="80">
        <v>315</v>
      </c>
      <c r="D71" s="80">
        <v>395</v>
      </c>
      <c r="E71" s="80">
        <v>440</v>
      </c>
      <c r="F71" s="80">
        <v>395</v>
      </c>
      <c r="G71" s="80">
        <v>410</v>
      </c>
      <c r="H71" s="81">
        <v>540</v>
      </c>
      <c r="I71" s="81">
        <v>400</v>
      </c>
      <c r="J71" s="82" t="str">
        <f t="shared" si="0"/>
        <v>Geelong-Newcombe</v>
      </c>
      <c r="K71" s="50">
        <f t="shared" si="1"/>
        <v>410</v>
      </c>
      <c r="L71" s="82"/>
      <c r="M71" s="83">
        <f t="shared" si="2"/>
        <v>410.00063</v>
      </c>
      <c r="N71" s="50">
        <f t="shared" si="3"/>
        <v>99</v>
      </c>
      <c r="O71" s="82" t="str">
        <f t="shared" si="4"/>
        <v>Bulleen-Templestowe-Doncaster</v>
      </c>
      <c r="P71" s="83">
        <f t="shared" si="5"/>
        <v>495</v>
      </c>
      <c r="R71" s="35" t="str">
        <f t="shared" si="6"/>
        <v>Geelong-Newcombe</v>
      </c>
      <c r="S71" s="34">
        <f t="shared" si="7"/>
        <v>410</v>
      </c>
    </row>
    <row r="72" spans="1:103" x14ac:dyDescent="0.35">
      <c r="A72" s="50">
        <v>64</v>
      </c>
      <c r="B72" s="79" t="s">
        <v>139</v>
      </c>
      <c r="C72" s="80">
        <v>288</v>
      </c>
      <c r="D72" s="80">
        <v>340</v>
      </c>
      <c r="E72" s="80">
        <v>415</v>
      </c>
      <c r="F72" s="80">
        <v>380</v>
      </c>
      <c r="G72" s="80">
        <v>410</v>
      </c>
      <c r="H72" s="81">
        <v>470</v>
      </c>
      <c r="I72" s="81">
        <v>400</v>
      </c>
      <c r="J72" s="82" t="str">
        <f t="shared" si="0"/>
        <v>Gladstone Park-Tullamarine</v>
      </c>
      <c r="K72" s="50">
        <f t="shared" si="1"/>
        <v>410</v>
      </c>
      <c r="L72" s="82"/>
      <c r="M72" s="83">
        <f t="shared" si="2"/>
        <v>410.00063999999998</v>
      </c>
      <c r="N72" s="50">
        <f t="shared" si="3"/>
        <v>98</v>
      </c>
      <c r="O72" s="82" t="str">
        <f t="shared" si="4"/>
        <v>Rowville</v>
      </c>
      <c r="P72" s="83">
        <f t="shared" si="5"/>
        <v>480</v>
      </c>
      <c r="R72" s="35" t="str">
        <f t="shared" si="6"/>
        <v>Gladstone Park-Tullamarine</v>
      </c>
      <c r="S72" s="34">
        <f t="shared" si="7"/>
        <v>410</v>
      </c>
    </row>
    <row r="73" spans="1:103" x14ac:dyDescent="0.35">
      <c r="A73" s="50">
        <v>65</v>
      </c>
      <c r="B73" s="79" t="s">
        <v>140</v>
      </c>
      <c r="C73" s="80">
        <v>360</v>
      </c>
      <c r="D73" s="80">
        <v>430</v>
      </c>
      <c r="E73" s="80">
        <v>500</v>
      </c>
      <c r="F73" s="80">
        <v>420</v>
      </c>
      <c r="G73" s="80">
        <v>470</v>
      </c>
      <c r="H73" s="81">
        <v>570</v>
      </c>
      <c r="I73" s="81">
        <v>500</v>
      </c>
      <c r="J73" s="82" t="str">
        <f t="shared" si="0"/>
        <v>Glen Waverley-Mulgrave</v>
      </c>
      <c r="K73" s="50">
        <f t="shared" si="1"/>
        <v>470</v>
      </c>
      <c r="L73" s="82"/>
      <c r="M73" s="83">
        <f t="shared" si="2"/>
        <v>470.00065000000001</v>
      </c>
      <c r="N73" s="50">
        <f t="shared" si="3"/>
        <v>70</v>
      </c>
      <c r="O73" s="82" t="str">
        <f t="shared" si="4"/>
        <v>Newtown</v>
      </c>
      <c r="P73" s="83">
        <f t="shared" si="5"/>
        <v>480</v>
      </c>
      <c r="R73" s="35" t="str">
        <f t="shared" si="6"/>
        <v>Glen Waverley-Mulgrave</v>
      </c>
      <c r="S73" s="34">
        <f t="shared" si="7"/>
        <v>470</v>
      </c>
    </row>
    <row r="74" spans="1:103" x14ac:dyDescent="0.35">
      <c r="A74" s="50">
        <v>66</v>
      </c>
      <c r="B74" s="79" t="s">
        <v>141</v>
      </c>
      <c r="C74" s="80">
        <v>260</v>
      </c>
      <c r="D74" s="80">
        <v>310</v>
      </c>
      <c r="E74" s="80">
        <v>380</v>
      </c>
      <c r="F74" s="80">
        <v>350</v>
      </c>
      <c r="G74" s="80">
        <v>390</v>
      </c>
      <c r="H74" s="81">
        <v>470</v>
      </c>
      <c r="I74" s="81">
        <v>380</v>
      </c>
      <c r="J74" s="82" t="str">
        <f t="shared" ref="J74:J137" si="8">B74</f>
        <v>Golden Square-Kangaroo Flat</v>
      </c>
      <c r="K74" s="50">
        <f t="shared" ref="K74:K137" si="9">VLOOKUP(A74,$A$9:$G$154,2+$D$6)</f>
        <v>390</v>
      </c>
      <c r="L74" s="82"/>
      <c r="M74" s="83">
        <f t="shared" ref="M74:M137" si="10">K74+0.00001*A74</f>
        <v>390.00065999999998</v>
      </c>
      <c r="N74" s="50">
        <f t="shared" ref="N74:N137" si="11">RANK(M74,M$9:M$154)</f>
        <v>115</v>
      </c>
      <c r="O74" s="82" t="str">
        <f t="shared" ref="O74:O137" si="12">VLOOKUP(MATCH(A74,N$9:N$154,0),$A$9:$M$154,2)</f>
        <v>Mount Waverley</v>
      </c>
      <c r="P74" s="83">
        <f t="shared" ref="P74:P137" si="13">VLOOKUP(MATCH(A74,N$9:N$154,0),$A$9:$M$154,11)</f>
        <v>480</v>
      </c>
      <c r="R74" s="35" t="str">
        <f t="shared" ref="R74:R137" si="14">IF($F$6=1,J74,O74)</f>
        <v>Golden Square-Kangaroo Flat</v>
      </c>
      <c r="S74" s="34">
        <f t="shared" ref="S74:S137" si="15">IF(IF($F$6=1,K74,P74)&gt;100,IF($F$6=1,K74,P74),"inad. Data")</f>
        <v>390</v>
      </c>
    </row>
    <row r="75" spans="1:103" x14ac:dyDescent="0.35">
      <c r="A75" s="50">
        <v>67</v>
      </c>
      <c r="B75" s="79" t="s">
        <v>142</v>
      </c>
      <c r="C75" s="80">
        <v>210</v>
      </c>
      <c r="D75" s="80">
        <v>270</v>
      </c>
      <c r="E75" s="80"/>
      <c r="F75" s="80">
        <v>293</v>
      </c>
      <c r="G75" s="80">
        <v>350</v>
      </c>
      <c r="H75" s="81">
        <v>400</v>
      </c>
      <c r="I75" s="81">
        <v>320</v>
      </c>
      <c r="J75" s="82" t="str">
        <f t="shared" si="8"/>
        <v>Hamilton</v>
      </c>
      <c r="K75" s="50">
        <f t="shared" si="9"/>
        <v>350</v>
      </c>
      <c r="L75" s="82"/>
      <c r="M75" s="83">
        <f t="shared" si="10"/>
        <v>350.00067000000001</v>
      </c>
      <c r="N75" s="50">
        <f t="shared" si="11"/>
        <v>139</v>
      </c>
      <c r="O75" s="82" t="str">
        <f t="shared" si="12"/>
        <v>Box Hill</v>
      </c>
      <c r="P75" s="83">
        <f t="shared" si="13"/>
        <v>480</v>
      </c>
      <c r="R75" s="35" t="str">
        <f t="shared" si="14"/>
        <v>Hamilton</v>
      </c>
      <c r="S75" s="34">
        <f t="shared" si="15"/>
        <v>350</v>
      </c>
    </row>
    <row r="76" spans="1:103" x14ac:dyDescent="0.35">
      <c r="A76" s="50">
        <v>68</v>
      </c>
      <c r="B76" s="79" t="s">
        <v>143</v>
      </c>
      <c r="C76" s="80">
        <v>350</v>
      </c>
      <c r="D76" s="80">
        <v>500</v>
      </c>
      <c r="E76" s="80">
        <v>695</v>
      </c>
      <c r="F76" s="80">
        <v>543</v>
      </c>
      <c r="G76" s="80">
        <v>773</v>
      </c>
      <c r="H76" s="81">
        <v>1100</v>
      </c>
      <c r="I76" s="81">
        <v>600</v>
      </c>
      <c r="J76" s="82" t="str">
        <f t="shared" si="8"/>
        <v>Hampton-Beaumaris</v>
      </c>
      <c r="K76" s="50">
        <f t="shared" si="9"/>
        <v>773</v>
      </c>
      <c r="L76" s="82"/>
      <c r="M76" s="83">
        <f t="shared" si="10"/>
        <v>773.00067999999999</v>
      </c>
      <c r="N76" s="50">
        <f t="shared" si="11"/>
        <v>17</v>
      </c>
      <c r="O76" s="82" t="str">
        <f t="shared" si="12"/>
        <v>Nunawading-Mitcham</v>
      </c>
      <c r="P76" s="83">
        <f t="shared" si="13"/>
        <v>470</v>
      </c>
      <c r="R76" s="35" t="str">
        <f t="shared" si="14"/>
        <v>Hampton-Beaumaris</v>
      </c>
      <c r="S76" s="34">
        <f t="shared" si="15"/>
        <v>773</v>
      </c>
    </row>
    <row r="77" spans="1:103" s="36" customFormat="1" x14ac:dyDescent="0.35">
      <c r="A77" s="50">
        <v>69</v>
      </c>
      <c r="B77" s="79" t="s">
        <v>144</v>
      </c>
      <c r="C77" s="80">
        <v>315</v>
      </c>
      <c r="D77" s="80">
        <v>375</v>
      </c>
      <c r="E77" s="80">
        <v>460</v>
      </c>
      <c r="F77" s="80">
        <v>400</v>
      </c>
      <c r="G77" s="80">
        <v>500</v>
      </c>
      <c r="H77" s="81">
        <v>600</v>
      </c>
      <c r="I77" s="81">
        <v>480</v>
      </c>
      <c r="J77" s="82" t="str">
        <f t="shared" si="8"/>
        <v>Hastings-Flinders</v>
      </c>
      <c r="K77" s="50">
        <f t="shared" si="9"/>
        <v>500</v>
      </c>
      <c r="L77" s="82"/>
      <c r="M77" s="83">
        <f t="shared" si="10"/>
        <v>500.00069000000002</v>
      </c>
      <c r="N77" s="50">
        <f t="shared" si="11"/>
        <v>56</v>
      </c>
      <c r="O77" s="82" t="str">
        <f t="shared" si="12"/>
        <v>Herne Hill-Geelong West</v>
      </c>
      <c r="P77" s="83">
        <f t="shared" si="13"/>
        <v>470</v>
      </c>
      <c r="Q77" s="23"/>
      <c r="R77" s="35" t="str">
        <f t="shared" si="14"/>
        <v>Hastings-Flinders</v>
      </c>
      <c r="S77" s="34">
        <f t="shared" si="15"/>
        <v>500</v>
      </c>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row>
    <row r="78" spans="1:103" x14ac:dyDescent="0.35">
      <c r="A78" s="50">
        <v>70</v>
      </c>
      <c r="B78" s="79" t="s">
        <v>145</v>
      </c>
      <c r="C78" s="80">
        <v>289</v>
      </c>
      <c r="D78" s="80">
        <v>408</v>
      </c>
      <c r="E78" s="80">
        <v>660</v>
      </c>
      <c r="F78" s="80">
        <v>595</v>
      </c>
      <c r="G78" s="80">
        <v>800</v>
      </c>
      <c r="H78" s="81">
        <v>1100</v>
      </c>
      <c r="I78" s="81">
        <v>355</v>
      </c>
      <c r="J78" s="82" t="str">
        <f t="shared" si="8"/>
        <v>Hawthorn</v>
      </c>
      <c r="K78" s="50">
        <f t="shared" si="9"/>
        <v>800</v>
      </c>
      <c r="L78" s="82"/>
      <c r="M78" s="83">
        <f t="shared" si="10"/>
        <v>800.00070000000005</v>
      </c>
      <c r="N78" s="50">
        <f t="shared" si="11"/>
        <v>14</v>
      </c>
      <c r="O78" s="82" t="str">
        <f t="shared" si="12"/>
        <v>Glen Waverley-Mulgrave</v>
      </c>
      <c r="P78" s="83">
        <f t="shared" si="13"/>
        <v>470</v>
      </c>
      <c r="R78" s="35" t="str">
        <f t="shared" si="14"/>
        <v>Hawthorn</v>
      </c>
      <c r="S78" s="34">
        <f t="shared" si="15"/>
        <v>800</v>
      </c>
    </row>
    <row r="79" spans="1:103" x14ac:dyDescent="0.35">
      <c r="A79" s="50">
        <v>71</v>
      </c>
      <c r="B79" s="79" t="s">
        <v>146</v>
      </c>
      <c r="C79" s="80">
        <v>340</v>
      </c>
      <c r="D79" s="80">
        <v>400</v>
      </c>
      <c r="E79" s="80">
        <v>500</v>
      </c>
      <c r="F79" s="80">
        <v>395</v>
      </c>
      <c r="G79" s="80">
        <v>460</v>
      </c>
      <c r="H79" s="81">
        <v>600</v>
      </c>
      <c r="I79" s="81">
        <v>425</v>
      </c>
      <c r="J79" s="82" t="str">
        <f t="shared" si="8"/>
        <v>Heidelberg-Heidelberg West</v>
      </c>
      <c r="K79" s="50">
        <f t="shared" si="9"/>
        <v>460</v>
      </c>
      <c r="L79" s="82"/>
      <c r="M79" s="83">
        <f t="shared" si="10"/>
        <v>460.00071000000003</v>
      </c>
      <c r="N79" s="50">
        <f t="shared" si="11"/>
        <v>74</v>
      </c>
      <c r="O79" s="82" t="str">
        <f t="shared" si="12"/>
        <v>Yarra Ranges</v>
      </c>
      <c r="P79" s="83">
        <f t="shared" si="13"/>
        <v>460</v>
      </c>
      <c r="R79" s="35" t="str">
        <f t="shared" si="14"/>
        <v>Heidelberg-Heidelberg West</v>
      </c>
      <c r="S79" s="34">
        <f t="shared" si="15"/>
        <v>460</v>
      </c>
    </row>
    <row r="80" spans="1:103" x14ac:dyDescent="0.35">
      <c r="A80" s="50">
        <v>72</v>
      </c>
      <c r="B80" s="79" t="s">
        <v>147</v>
      </c>
      <c r="C80" s="80">
        <v>260</v>
      </c>
      <c r="D80" s="80">
        <v>360</v>
      </c>
      <c r="E80" s="80">
        <v>470</v>
      </c>
      <c r="F80" s="80">
        <v>398</v>
      </c>
      <c r="G80" s="80">
        <v>470</v>
      </c>
      <c r="H80" s="81">
        <v>570</v>
      </c>
      <c r="I80" s="81">
        <v>400</v>
      </c>
      <c r="J80" s="82" t="str">
        <f t="shared" si="8"/>
        <v>Herne Hill-Geelong West</v>
      </c>
      <c r="K80" s="50">
        <f t="shared" si="9"/>
        <v>470</v>
      </c>
      <c r="L80" s="82"/>
      <c r="M80" s="83">
        <f t="shared" si="10"/>
        <v>470.00072</v>
      </c>
      <c r="N80" s="50">
        <f t="shared" si="11"/>
        <v>69</v>
      </c>
      <c r="O80" s="82" t="str">
        <f t="shared" si="12"/>
        <v>Vermont-Forest Hill-Burwood East</v>
      </c>
      <c r="P80" s="83">
        <f t="shared" si="13"/>
        <v>460</v>
      </c>
      <c r="R80" s="35" t="str">
        <f t="shared" si="14"/>
        <v>Herne Hill-Geelong West</v>
      </c>
      <c r="S80" s="34">
        <f t="shared" si="15"/>
        <v>470</v>
      </c>
    </row>
    <row r="81" spans="1:103" x14ac:dyDescent="0.35">
      <c r="A81" s="50">
        <v>73</v>
      </c>
      <c r="B81" s="79" t="s">
        <v>148</v>
      </c>
      <c r="C81" s="80">
        <v>275</v>
      </c>
      <c r="D81" s="80">
        <v>275</v>
      </c>
      <c r="E81" s="80">
        <v>365</v>
      </c>
      <c r="F81" s="80">
        <v>288</v>
      </c>
      <c r="G81" s="80">
        <v>350</v>
      </c>
      <c r="H81" s="81">
        <v>430</v>
      </c>
      <c r="I81" s="81">
        <v>330</v>
      </c>
      <c r="J81" s="82" t="str">
        <f t="shared" si="8"/>
        <v>Horsham</v>
      </c>
      <c r="K81" s="50">
        <f t="shared" si="9"/>
        <v>350</v>
      </c>
      <c r="L81" s="82"/>
      <c r="M81" s="83">
        <f t="shared" si="10"/>
        <v>350.00072999999998</v>
      </c>
      <c r="N81" s="50">
        <f t="shared" si="11"/>
        <v>138</v>
      </c>
      <c r="O81" s="82" t="str">
        <f t="shared" si="12"/>
        <v>Ringwood</v>
      </c>
      <c r="P81" s="83">
        <f t="shared" si="13"/>
        <v>460</v>
      </c>
      <c r="R81" s="35" t="str">
        <f t="shared" si="14"/>
        <v>Horsham</v>
      </c>
      <c r="S81" s="34">
        <f t="shared" si="15"/>
        <v>350</v>
      </c>
    </row>
    <row r="82" spans="1:103" x14ac:dyDescent="0.35">
      <c r="A82" s="50">
        <v>74</v>
      </c>
      <c r="B82" s="79" t="s">
        <v>149</v>
      </c>
      <c r="C82" s="80">
        <v>350</v>
      </c>
      <c r="D82" s="80">
        <v>420</v>
      </c>
      <c r="E82" s="80">
        <v>590</v>
      </c>
      <c r="F82" s="80">
        <v>510</v>
      </c>
      <c r="G82" s="80">
        <v>595</v>
      </c>
      <c r="H82" s="81">
        <v>785</v>
      </c>
      <c r="I82" s="81">
        <v>430</v>
      </c>
      <c r="J82" s="82" t="str">
        <f t="shared" si="8"/>
        <v>Ivanhoe-Ivanhoe East</v>
      </c>
      <c r="K82" s="50">
        <f t="shared" si="9"/>
        <v>595</v>
      </c>
      <c r="L82" s="82"/>
      <c r="M82" s="83">
        <f t="shared" si="10"/>
        <v>595.00073999999995</v>
      </c>
      <c r="N82" s="50">
        <f t="shared" si="11"/>
        <v>43</v>
      </c>
      <c r="O82" s="82" t="str">
        <f t="shared" si="12"/>
        <v>Heidelberg-Heidelberg West</v>
      </c>
      <c r="P82" s="83">
        <f t="shared" si="13"/>
        <v>460</v>
      </c>
      <c r="R82" s="35" t="str">
        <f t="shared" si="14"/>
        <v>Ivanhoe-Ivanhoe East</v>
      </c>
      <c r="S82" s="34">
        <f t="shared" si="15"/>
        <v>595</v>
      </c>
    </row>
    <row r="83" spans="1:103" x14ac:dyDescent="0.35">
      <c r="A83" s="50">
        <v>75</v>
      </c>
      <c r="B83" s="79" t="s">
        <v>150</v>
      </c>
      <c r="C83" s="80"/>
      <c r="D83" s="80"/>
      <c r="E83" s="80"/>
      <c r="F83" s="80"/>
      <c r="G83" s="80">
        <v>450</v>
      </c>
      <c r="H83" s="81">
        <v>555</v>
      </c>
      <c r="I83" s="81">
        <v>460</v>
      </c>
      <c r="J83" s="82" t="str">
        <f t="shared" si="8"/>
        <v>Keilor</v>
      </c>
      <c r="K83" s="50">
        <f t="shared" si="9"/>
        <v>450</v>
      </c>
      <c r="L83" s="82"/>
      <c r="M83" s="83">
        <f t="shared" si="10"/>
        <v>450.00074999999998</v>
      </c>
      <c r="N83" s="50">
        <f t="shared" si="11"/>
        <v>79</v>
      </c>
      <c r="O83" s="82" t="str">
        <f t="shared" si="12"/>
        <v>Croydon-Lilydale</v>
      </c>
      <c r="P83" s="83">
        <f t="shared" si="13"/>
        <v>460</v>
      </c>
      <c r="R83" s="35" t="str">
        <f t="shared" si="14"/>
        <v>Keilor</v>
      </c>
      <c r="S83" s="34">
        <f t="shared" si="15"/>
        <v>450</v>
      </c>
    </row>
    <row r="84" spans="1:103" x14ac:dyDescent="0.35">
      <c r="A84" s="50">
        <v>76</v>
      </c>
      <c r="B84" s="79" t="s">
        <v>151</v>
      </c>
      <c r="C84" s="80">
        <v>325</v>
      </c>
      <c r="D84" s="80">
        <v>390</v>
      </c>
      <c r="E84" s="80">
        <v>475</v>
      </c>
      <c r="F84" s="80">
        <v>380</v>
      </c>
      <c r="G84" s="80">
        <v>430</v>
      </c>
      <c r="H84" s="81">
        <v>550</v>
      </c>
      <c r="I84" s="81">
        <v>400</v>
      </c>
      <c r="J84" s="82" t="str">
        <f t="shared" si="8"/>
        <v>Keilor East-Avondale Heights</v>
      </c>
      <c r="K84" s="50">
        <f t="shared" si="9"/>
        <v>430</v>
      </c>
      <c r="L84" s="82"/>
      <c r="M84" s="83">
        <f t="shared" si="10"/>
        <v>430.00076000000001</v>
      </c>
      <c r="N84" s="50">
        <f t="shared" si="11"/>
        <v>88</v>
      </c>
      <c r="O84" s="82" t="str">
        <f t="shared" si="12"/>
        <v>Blackburn</v>
      </c>
      <c r="P84" s="83">
        <f t="shared" si="13"/>
        <v>460</v>
      </c>
      <c r="R84" s="35" t="str">
        <f t="shared" si="14"/>
        <v>Keilor East-Avondale Heights</v>
      </c>
      <c r="S84" s="34">
        <f t="shared" si="15"/>
        <v>430</v>
      </c>
    </row>
    <row r="85" spans="1:103" x14ac:dyDescent="0.35">
      <c r="A85" s="50">
        <v>77</v>
      </c>
      <c r="B85" s="79" t="s">
        <v>152</v>
      </c>
      <c r="C85" s="80">
        <v>350</v>
      </c>
      <c r="D85" s="80">
        <v>420</v>
      </c>
      <c r="E85" s="80">
        <v>590</v>
      </c>
      <c r="F85" s="80">
        <v>543</v>
      </c>
      <c r="G85" s="80">
        <v>700</v>
      </c>
      <c r="H85" s="81">
        <v>1000</v>
      </c>
      <c r="I85" s="81">
        <v>495</v>
      </c>
      <c r="J85" s="82" t="str">
        <f t="shared" si="8"/>
        <v>Kew</v>
      </c>
      <c r="K85" s="50">
        <f t="shared" si="9"/>
        <v>700</v>
      </c>
      <c r="L85" s="82"/>
      <c r="M85" s="83">
        <f t="shared" si="10"/>
        <v>700.00076999999999</v>
      </c>
      <c r="N85" s="50">
        <f t="shared" si="11"/>
        <v>26</v>
      </c>
      <c r="O85" s="82" t="str">
        <f t="shared" si="12"/>
        <v>West Footscray</v>
      </c>
      <c r="P85" s="83">
        <f t="shared" si="13"/>
        <v>450</v>
      </c>
      <c r="R85" s="35" t="str">
        <f t="shared" si="14"/>
        <v>Kew</v>
      </c>
      <c r="S85" s="34">
        <f t="shared" si="15"/>
        <v>700</v>
      </c>
    </row>
    <row r="86" spans="1:103" x14ac:dyDescent="0.35">
      <c r="A86" s="50">
        <v>78</v>
      </c>
      <c r="B86" s="79" t="s">
        <v>153</v>
      </c>
      <c r="C86" s="80" t="s">
        <v>212</v>
      </c>
      <c r="D86" s="80">
        <v>345</v>
      </c>
      <c r="E86" s="80">
        <v>410</v>
      </c>
      <c r="F86" s="80">
        <v>350</v>
      </c>
      <c r="G86" s="80">
        <v>420</v>
      </c>
      <c r="H86" s="81">
        <v>510</v>
      </c>
      <c r="I86" s="81">
        <v>450</v>
      </c>
      <c r="J86" s="82" t="str">
        <f t="shared" si="8"/>
        <v>Lara</v>
      </c>
      <c r="K86" s="50">
        <f t="shared" si="9"/>
        <v>420</v>
      </c>
      <c r="L86" s="82"/>
      <c r="M86" s="83">
        <f t="shared" si="10"/>
        <v>420.00078000000002</v>
      </c>
      <c r="N86" s="50">
        <f t="shared" si="11"/>
        <v>94</v>
      </c>
      <c r="O86" s="82" t="str">
        <f t="shared" si="12"/>
        <v>Wantirna-Scoresby</v>
      </c>
      <c r="P86" s="83">
        <f t="shared" si="13"/>
        <v>450</v>
      </c>
      <c r="R86" s="35" t="str">
        <f t="shared" si="14"/>
        <v>Lara</v>
      </c>
      <c r="S86" s="34">
        <f t="shared" si="15"/>
        <v>420</v>
      </c>
    </row>
    <row r="87" spans="1:103" x14ac:dyDescent="0.35">
      <c r="A87" s="50">
        <v>79</v>
      </c>
      <c r="B87" s="79" t="s">
        <v>154</v>
      </c>
      <c r="C87" s="80">
        <v>330</v>
      </c>
      <c r="D87" s="80">
        <v>440</v>
      </c>
      <c r="E87" s="80">
        <v>695</v>
      </c>
      <c r="F87" s="80">
        <v>613</v>
      </c>
      <c r="G87" s="80">
        <v>828</v>
      </c>
      <c r="H87" s="81">
        <v>1200</v>
      </c>
      <c r="I87" s="81">
        <v>450</v>
      </c>
      <c r="J87" s="82" t="str">
        <f t="shared" si="8"/>
        <v>Malvern</v>
      </c>
      <c r="K87" s="50">
        <f t="shared" si="9"/>
        <v>828</v>
      </c>
      <c r="L87" s="82"/>
      <c r="M87" s="83">
        <f t="shared" si="10"/>
        <v>828.00079000000005</v>
      </c>
      <c r="N87" s="50">
        <f t="shared" si="11"/>
        <v>10</v>
      </c>
      <c r="O87" s="82" t="str">
        <f t="shared" si="12"/>
        <v>Keilor</v>
      </c>
      <c r="P87" s="83">
        <f t="shared" si="13"/>
        <v>450</v>
      </c>
      <c r="R87" s="35" t="str">
        <f t="shared" si="14"/>
        <v>Malvern</v>
      </c>
      <c r="S87" s="34">
        <f t="shared" si="15"/>
        <v>828</v>
      </c>
    </row>
    <row r="88" spans="1:103" x14ac:dyDescent="0.35">
      <c r="A88" s="50">
        <v>80</v>
      </c>
      <c r="B88" s="79" t="s">
        <v>155</v>
      </c>
      <c r="C88" s="80">
        <v>280</v>
      </c>
      <c r="D88" s="80">
        <v>415</v>
      </c>
      <c r="E88" s="80">
        <v>588</v>
      </c>
      <c r="F88" s="80">
        <v>498</v>
      </c>
      <c r="G88" s="80">
        <v>615</v>
      </c>
      <c r="H88" s="81">
        <v>884</v>
      </c>
      <c r="I88" s="81">
        <v>400</v>
      </c>
      <c r="J88" s="82" t="str">
        <f t="shared" si="8"/>
        <v>Malvern East</v>
      </c>
      <c r="K88" s="50">
        <f t="shared" si="9"/>
        <v>615</v>
      </c>
      <c r="L88" s="82"/>
      <c r="M88" s="83">
        <f t="shared" si="10"/>
        <v>615.00080000000003</v>
      </c>
      <c r="N88" s="50">
        <f t="shared" si="11"/>
        <v>38</v>
      </c>
      <c r="O88" s="82" t="str">
        <f t="shared" si="12"/>
        <v>Frankston</v>
      </c>
      <c r="P88" s="83">
        <f t="shared" si="13"/>
        <v>450</v>
      </c>
      <c r="R88" s="35" t="str">
        <f t="shared" si="14"/>
        <v>Malvern East</v>
      </c>
      <c r="S88" s="34">
        <f t="shared" si="15"/>
        <v>615</v>
      </c>
    </row>
    <row r="89" spans="1:103" x14ac:dyDescent="0.35">
      <c r="A89" s="50">
        <v>81</v>
      </c>
      <c r="B89" s="79" t="s">
        <v>7</v>
      </c>
      <c r="C89" s="80">
        <v>317</v>
      </c>
      <c r="D89" s="80">
        <v>290</v>
      </c>
      <c r="E89" s="80">
        <v>320</v>
      </c>
      <c r="F89" s="80">
        <v>288</v>
      </c>
      <c r="G89" s="80">
        <v>340</v>
      </c>
      <c r="H89" s="81">
        <v>380</v>
      </c>
      <c r="I89" s="81">
        <v>350</v>
      </c>
      <c r="J89" s="82" t="str">
        <f t="shared" si="8"/>
        <v>Melton</v>
      </c>
      <c r="K89" s="50">
        <f t="shared" si="9"/>
        <v>340</v>
      </c>
      <c r="L89" s="82"/>
      <c r="M89" s="83">
        <f t="shared" si="10"/>
        <v>340.00081</v>
      </c>
      <c r="N89" s="50">
        <f t="shared" si="11"/>
        <v>142</v>
      </c>
      <c r="O89" s="82" t="str">
        <f t="shared" si="12"/>
        <v>Clayton</v>
      </c>
      <c r="P89" s="83">
        <f t="shared" si="13"/>
        <v>450</v>
      </c>
      <c r="R89" s="35" t="str">
        <f t="shared" si="14"/>
        <v>Melton</v>
      </c>
      <c r="S89" s="34">
        <f t="shared" si="15"/>
        <v>340</v>
      </c>
    </row>
    <row r="90" spans="1:103" s="36" customFormat="1" x14ac:dyDescent="0.35">
      <c r="A90" s="50">
        <v>82</v>
      </c>
      <c r="B90" s="79" t="s">
        <v>156</v>
      </c>
      <c r="C90" s="80">
        <v>320</v>
      </c>
      <c r="D90" s="80">
        <v>420</v>
      </c>
      <c r="E90" s="80">
        <v>580</v>
      </c>
      <c r="F90" s="80">
        <v>505</v>
      </c>
      <c r="G90" s="80">
        <v>605</v>
      </c>
      <c r="H90" s="81">
        <v>775</v>
      </c>
      <c r="I90" s="81">
        <v>450</v>
      </c>
      <c r="J90" s="82" t="str">
        <f t="shared" si="8"/>
        <v>Mentone-Parkdale-Mordialloc</v>
      </c>
      <c r="K90" s="50">
        <f t="shared" si="9"/>
        <v>605</v>
      </c>
      <c r="L90" s="82"/>
      <c r="M90" s="83">
        <f t="shared" si="10"/>
        <v>605.00081999999998</v>
      </c>
      <c r="N90" s="50">
        <f t="shared" si="11"/>
        <v>40</v>
      </c>
      <c r="O90" s="82" t="str">
        <f t="shared" si="12"/>
        <v>Chadstone-Oakleigh</v>
      </c>
      <c r="P90" s="83">
        <f t="shared" si="13"/>
        <v>450</v>
      </c>
      <c r="Q90" s="23"/>
      <c r="R90" s="35" t="str">
        <f t="shared" si="14"/>
        <v>Mentone-Parkdale-Mordialloc</v>
      </c>
      <c r="S90" s="34">
        <f t="shared" si="15"/>
        <v>605</v>
      </c>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row>
    <row r="91" spans="1:103" x14ac:dyDescent="0.35">
      <c r="A91" s="50">
        <v>83</v>
      </c>
      <c r="B91" s="79" t="s">
        <v>157</v>
      </c>
      <c r="C91" s="80">
        <v>220</v>
      </c>
      <c r="D91" s="80">
        <v>260</v>
      </c>
      <c r="E91" s="80">
        <v>340</v>
      </c>
      <c r="F91" s="80">
        <v>300</v>
      </c>
      <c r="G91" s="80">
        <v>360</v>
      </c>
      <c r="H91" s="81">
        <v>420</v>
      </c>
      <c r="I91" s="81">
        <v>340</v>
      </c>
      <c r="J91" s="82" t="str">
        <f t="shared" si="8"/>
        <v>Mildura</v>
      </c>
      <c r="K91" s="50">
        <f t="shared" si="9"/>
        <v>360</v>
      </c>
      <c r="L91" s="82"/>
      <c r="M91" s="83">
        <f t="shared" si="10"/>
        <v>360.00083000000001</v>
      </c>
      <c r="N91" s="50">
        <f t="shared" si="11"/>
        <v>134</v>
      </c>
      <c r="O91" s="82" t="str">
        <f t="shared" si="12"/>
        <v>Ferntree Gully</v>
      </c>
      <c r="P91" s="83">
        <f t="shared" si="13"/>
        <v>440</v>
      </c>
      <c r="R91" s="35" t="str">
        <f t="shared" si="14"/>
        <v>Mildura</v>
      </c>
      <c r="S91" s="34">
        <f t="shared" si="15"/>
        <v>360</v>
      </c>
    </row>
    <row r="92" spans="1:103" x14ac:dyDescent="0.35">
      <c r="A92" s="50">
        <v>84</v>
      </c>
      <c r="B92" s="79" t="s">
        <v>158</v>
      </c>
      <c r="C92" s="80">
        <v>300</v>
      </c>
      <c r="D92" s="80">
        <v>350</v>
      </c>
      <c r="E92" s="80">
        <v>370</v>
      </c>
      <c r="F92" s="80">
        <v>350</v>
      </c>
      <c r="G92" s="80">
        <v>395</v>
      </c>
      <c r="H92" s="81">
        <v>450</v>
      </c>
      <c r="I92" s="81">
        <v>390</v>
      </c>
      <c r="J92" s="82" t="str">
        <f t="shared" si="8"/>
        <v>Mill Park-Epping</v>
      </c>
      <c r="K92" s="50">
        <f t="shared" si="9"/>
        <v>395</v>
      </c>
      <c r="L92" s="82"/>
      <c r="M92" s="83">
        <f t="shared" si="10"/>
        <v>395.00083999999998</v>
      </c>
      <c r="N92" s="50">
        <f t="shared" si="11"/>
        <v>110</v>
      </c>
      <c r="O92" s="82" t="str">
        <f t="shared" si="12"/>
        <v>Castlemaine</v>
      </c>
      <c r="P92" s="83">
        <f t="shared" si="13"/>
        <v>440</v>
      </c>
      <c r="R92" s="35" t="str">
        <f t="shared" si="14"/>
        <v>Mill Park-Epping</v>
      </c>
      <c r="S92" s="34">
        <f t="shared" si="15"/>
        <v>395</v>
      </c>
    </row>
    <row r="93" spans="1:103" x14ac:dyDescent="0.35">
      <c r="A93" s="50">
        <v>85</v>
      </c>
      <c r="B93" s="79" t="s">
        <v>159</v>
      </c>
      <c r="C93" s="80">
        <v>200</v>
      </c>
      <c r="D93" s="80">
        <v>245</v>
      </c>
      <c r="E93" s="80">
        <v>335</v>
      </c>
      <c r="F93" s="80">
        <v>280</v>
      </c>
      <c r="G93" s="80">
        <v>350</v>
      </c>
      <c r="H93" s="81">
        <v>420</v>
      </c>
      <c r="I93" s="81">
        <v>300</v>
      </c>
      <c r="J93" s="82" t="str">
        <f t="shared" si="8"/>
        <v>Moe-Newborough</v>
      </c>
      <c r="K93" s="50">
        <f t="shared" si="9"/>
        <v>350</v>
      </c>
      <c r="L93" s="82"/>
      <c r="M93" s="83">
        <f t="shared" si="10"/>
        <v>350.00085000000001</v>
      </c>
      <c r="N93" s="50">
        <f t="shared" si="11"/>
        <v>137</v>
      </c>
      <c r="O93" s="82" t="str">
        <f t="shared" si="12"/>
        <v>Belmont-Grovedale</v>
      </c>
      <c r="P93" s="83">
        <f t="shared" si="13"/>
        <v>440</v>
      </c>
      <c r="R93" s="35" t="str">
        <f t="shared" si="14"/>
        <v>Moe-Newborough</v>
      </c>
      <c r="S93" s="34">
        <f t="shared" si="15"/>
        <v>350</v>
      </c>
    </row>
    <row r="94" spans="1:103" x14ac:dyDescent="0.35">
      <c r="A94" s="50">
        <v>86</v>
      </c>
      <c r="B94" s="79" t="s">
        <v>160</v>
      </c>
      <c r="C94" s="80">
        <v>325</v>
      </c>
      <c r="D94" s="80">
        <v>400</v>
      </c>
      <c r="E94" s="80">
        <v>560</v>
      </c>
      <c r="F94" s="80">
        <v>500</v>
      </c>
      <c r="G94" s="80">
        <v>615</v>
      </c>
      <c r="H94" s="81">
        <v>778</v>
      </c>
      <c r="I94" s="81">
        <v>420</v>
      </c>
      <c r="J94" s="82" t="str">
        <f t="shared" si="8"/>
        <v>Moonee Ponds-Ascot Vale</v>
      </c>
      <c r="K94" s="50">
        <f t="shared" si="9"/>
        <v>615</v>
      </c>
      <c r="L94" s="82"/>
      <c r="M94" s="83">
        <f t="shared" si="10"/>
        <v>615.00085999999999</v>
      </c>
      <c r="N94" s="50">
        <f t="shared" si="11"/>
        <v>37</v>
      </c>
      <c r="O94" s="82" t="str">
        <f t="shared" si="12"/>
        <v>Warrnambool</v>
      </c>
      <c r="P94" s="83">
        <f t="shared" si="13"/>
        <v>438</v>
      </c>
      <c r="R94" s="35" t="str">
        <f t="shared" si="14"/>
        <v>Moonee Ponds-Ascot Vale</v>
      </c>
      <c r="S94" s="34">
        <f t="shared" si="15"/>
        <v>615</v>
      </c>
    </row>
    <row r="95" spans="1:103" x14ac:dyDescent="0.35">
      <c r="A95" s="50">
        <v>87</v>
      </c>
      <c r="B95" s="79" t="s">
        <v>161</v>
      </c>
      <c r="C95" s="80">
        <v>205</v>
      </c>
      <c r="D95" s="80">
        <v>240</v>
      </c>
      <c r="E95" s="80"/>
      <c r="F95" s="80">
        <v>270</v>
      </c>
      <c r="G95" s="80">
        <v>310</v>
      </c>
      <c r="H95" s="81">
        <v>415</v>
      </c>
      <c r="I95" s="81">
        <v>290</v>
      </c>
      <c r="J95" s="82" t="str">
        <f t="shared" si="8"/>
        <v>Morwell</v>
      </c>
      <c r="K95" s="50">
        <f t="shared" si="9"/>
        <v>310</v>
      </c>
      <c r="L95" s="82"/>
      <c r="M95" s="83">
        <f t="shared" si="10"/>
        <v>310.00087000000002</v>
      </c>
      <c r="N95" s="50">
        <f t="shared" si="11"/>
        <v>143</v>
      </c>
      <c r="O95" s="82" t="str">
        <f t="shared" si="12"/>
        <v>Seaford-Carrum Downs</v>
      </c>
      <c r="P95" s="83">
        <f t="shared" si="13"/>
        <v>430</v>
      </c>
      <c r="R95" s="35" t="str">
        <f t="shared" si="14"/>
        <v>Morwell</v>
      </c>
      <c r="S95" s="34">
        <f t="shared" si="15"/>
        <v>310</v>
      </c>
    </row>
    <row r="96" spans="1:103" x14ac:dyDescent="0.35">
      <c r="A96" s="50">
        <v>88</v>
      </c>
      <c r="B96" s="79" t="s">
        <v>162</v>
      </c>
      <c r="C96" s="80"/>
      <c r="D96" s="80">
        <v>303</v>
      </c>
      <c r="E96" s="80">
        <v>335</v>
      </c>
      <c r="F96" s="80">
        <v>323</v>
      </c>
      <c r="G96" s="80">
        <v>368</v>
      </c>
      <c r="H96" s="81">
        <v>440</v>
      </c>
      <c r="I96" s="81">
        <v>370</v>
      </c>
      <c r="J96" s="82" t="str">
        <f t="shared" si="8"/>
        <v>Mount Clear-Buninyong</v>
      </c>
      <c r="K96" s="50">
        <f t="shared" si="9"/>
        <v>368</v>
      </c>
      <c r="L96" s="82"/>
      <c r="M96" s="83">
        <f t="shared" si="10"/>
        <v>368.00088</v>
      </c>
      <c r="N96" s="50">
        <f t="shared" si="11"/>
        <v>128</v>
      </c>
      <c r="O96" s="82" t="str">
        <f t="shared" si="12"/>
        <v>Keilor East-Avondale Heights</v>
      </c>
      <c r="P96" s="83">
        <f t="shared" si="13"/>
        <v>430</v>
      </c>
      <c r="R96" s="35" t="str">
        <f t="shared" si="14"/>
        <v>Mount Clear-Buninyong</v>
      </c>
      <c r="S96" s="34">
        <f t="shared" si="15"/>
        <v>368</v>
      </c>
    </row>
    <row r="97" spans="1:103" x14ac:dyDescent="0.35">
      <c r="A97" s="50">
        <v>89</v>
      </c>
      <c r="B97" s="79" t="s">
        <v>163</v>
      </c>
      <c r="C97" s="80">
        <v>340</v>
      </c>
      <c r="D97" s="80">
        <v>400</v>
      </c>
      <c r="E97" s="80">
        <v>530</v>
      </c>
      <c r="F97" s="80">
        <v>405</v>
      </c>
      <c r="G97" s="80">
        <v>480</v>
      </c>
      <c r="H97" s="81">
        <v>590</v>
      </c>
      <c r="I97" s="81">
        <v>500</v>
      </c>
      <c r="J97" s="82" t="str">
        <f t="shared" si="8"/>
        <v>Mount Waverley</v>
      </c>
      <c r="K97" s="50">
        <f t="shared" si="9"/>
        <v>480</v>
      </c>
      <c r="L97" s="82"/>
      <c r="M97" s="83">
        <f t="shared" si="10"/>
        <v>480.00089000000003</v>
      </c>
      <c r="N97" s="50">
        <f t="shared" si="11"/>
        <v>66</v>
      </c>
      <c r="O97" s="82" t="str">
        <f t="shared" si="12"/>
        <v>Bundoora-Greensborough-Hurstbridge</v>
      </c>
      <c r="P97" s="83">
        <f t="shared" si="13"/>
        <v>430</v>
      </c>
      <c r="R97" s="35" t="str">
        <f t="shared" si="14"/>
        <v>Mount Waverley</v>
      </c>
      <c r="S97" s="34">
        <f t="shared" si="15"/>
        <v>480</v>
      </c>
    </row>
    <row r="98" spans="1:103" x14ac:dyDescent="0.35">
      <c r="A98" s="50">
        <v>90</v>
      </c>
      <c r="B98" s="79" t="s">
        <v>164</v>
      </c>
      <c r="C98" s="80">
        <v>380</v>
      </c>
      <c r="D98" s="80">
        <v>450</v>
      </c>
      <c r="E98" s="80">
        <v>558</v>
      </c>
      <c r="F98" s="80">
        <v>460</v>
      </c>
      <c r="G98" s="80">
        <v>600</v>
      </c>
      <c r="H98" s="81">
        <v>800</v>
      </c>
      <c r="I98" s="81">
        <v>600</v>
      </c>
      <c r="J98" s="82" t="str">
        <f t="shared" si="8"/>
        <v>Mt Eliza-Mornington-Mt Martha</v>
      </c>
      <c r="K98" s="50">
        <f t="shared" si="9"/>
        <v>600</v>
      </c>
      <c r="L98" s="82"/>
      <c r="M98" s="83">
        <f t="shared" si="10"/>
        <v>600.0009</v>
      </c>
      <c r="N98" s="50">
        <f t="shared" si="11"/>
        <v>42</v>
      </c>
      <c r="O98" s="82" t="str">
        <f t="shared" si="12"/>
        <v>Boronia</v>
      </c>
      <c r="P98" s="83">
        <f t="shared" si="13"/>
        <v>430</v>
      </c>
      <c r="R98" s="35" t="str">
        <f t="shared" si="14"/>
        <v>Mt Eliza-Mornington-Mt Martha</v>
      </c>
      <c r="S98" s="34">
        <f t="shared" si="15"/>
        <v>600</v>
      </c>
    </row>
    <row r="99" spans="1:103" s="36" customFormat="1" x14ac:dyDescent="0.35">
      <c r="A99" s="50">
        <v>91</v>
      </c>
      <c r="B99" s="79" t="s">
        <v>165</v>
      </c>
      <c r="C99" s="80">
        <v>288</v>
      </c>
      <c r="D99" s="80">
        <v>400</v>
      </c>
      <c r="E99" s="80">
        <v>525</v>
      </c>
      <c r="F99" s="80">
        <v>450</v>
      </c>
      <c r="G99" s="80">
        <v>550</v>
      </c>
      <c r="H99" s="81">
        <v>755</v>
      </c>
      <c r="I99" s="81">
        <v>400</v>
      </c>
      <c r="J99" s="82" t="str">
        <f t="shared" si="8"/>
        <v>Murrumbeena-Hughesdale</v>
      </c>
      <c r="K99" s="50">
        <f t="shared" si="9"/>
        <v>550</v>
      </c>
      <c r="L99" s="82"/>
      <c r="M99" s="83">
        <f t="shared" si="10"/>
        <v>550.00090999999998</v>
      </c>
      <c r="N99" s="50">
        <f t="shared" si="11"/>
        <v>50</v>
      </c>
      <c r="O99" s="82" t="str">
        <f t="shared" si="12"/>
        <v>Bayswater</v>
      </c>
      <c r="P99" s="83">
        <f t="shared" si="13"/>
        <v>430</v>
      </c>
      <c r="Q99" s="23"/>
      <c r="R99" s="35" t="str">
        <f t="shared" si="14"/>
        <v>Murrumbeena-Hughesdale</v>
      </c>
      <c r="S99" s="34">
        <f t="shared" si="15"/>
        <v>550</v>
      </c>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row>
    <row r="100" spans="1:103" x14ac:dyDescent="0.35">
      <c r="A100" s="50">
        <v>92</v>
      </c>
      <c r="B100" s="79" t="s">
        <v>166</v>
      </c>
      <c r="C100" s="80">
        <v>300</v>
      </c>
      <c r="D100" s="80">
        <v>350</v>
      </c>
      <c r="E100" s="80">
        <v>390</v>
      </c>
      <c r="F100" s="80">
        <v>368</v>
      </c>
      <c r="G100" s="80">
        <v>400</v>
      </c>
      <c r="H100" s="81">
        <v>470</v>
      </c>
      <c r="I100" s="81">
        <v>410</v>
      </c>
      <c r="J100" s="82" t="str">
        <f t="shared" si="8"/>
        <v>Narre Warren-Hampton Park</v>
      </c>
      <c r="K100" s="50">
        <f t="shared" si="9"/>
        <v>400</v>
      </c>
      <c r="L100" s="82"/>
      <c r="M100" s="83">
        <f t="shared" si="10"/>
        <v>400.00092000000001</v>
      </c>
      <c r="N100" s="50">
        <f t="shared" si="11"/>
        <v>104</v>
      </c>
      <c r="O100" s="82" t="str">
        <f t="shared" si="12"/>
        <v>Reservoir</v>
      </c>
      <c r="P100" s="83">
        <f t="shared" si="13"/>
        <v>420</v>
      </c>
      <c r="R100" s="35" t="str">
        <f t="shared" si="14"/>
        <v>Narre Warren-Hampton Park</v>
      </c>
      <c r="S100" s="34">
        <f t="shared" si="15"/>
        <v>400</v>
      </c>
    </row>
    <row r="101" spans="1:103" x14ac:dyDescent="0.35">
      <c r="A101" s="50">
        <v>93</v>
      </c>
      <c r="B101" s="79" t="s">
        <v>167</v>
      </c>
      <c r="C101" s="80">
        <v>300</v>
      </c>
      <c r="D101" s="80">
        <v>380</v>
      </c>
      <c r="E101" s="80">
        <v>560</v>
      </c>
      <c r="F101" s="80">
        <v>450</v>
      </c>
      <c r="G101" s="80">
        <v>550</v>
      </c>
      <c r="H101" s="81">
        <v>750</v>
      </c>
      <c r="I101" s="81">
        <v>495</v>
      </c>
      <c r="J101" s="82" t="str">
        <f t="shared" si="8"/>
        <v>Newport-Spotswood</v>
      </c>
      <c r="K101" s="50">
        <f t="shared" si="9"/>
        <v>550</v>
      </c>
      <c r="L101" s="82"/>
      <c r="M101" s="83">
        <f t="shared" si="10"/>
        <v>550.00093000000004</v>
      </c>
      <c r="N101" s="50">
        <f t="shared" si="11"/>
        <v>49</v>
      </c>
      <c r="O101" s="82" t="str">
        <f t="shared" si="12"/>
        <v>Oak Park-Glenroy-Fawkner</v>
      </c>
      <c r="P101" s="83">
        <f t="shared" si="13"/>
        <v>420</v>
      </c>
      <c r="R101" s="35" t="str">
        <f t="shared" si="14"/>
        <v>Newport-Spotswood</v>
      </c>
      <c r="S101" s="34">
        <f t="shared" si="15"/>
        <v>550</v>
      </c>
    </row>
    <row r="102" spans="1:103" x14ac:dyDescent="0.35">
      <c r="A102" s="50">
        <v>94</v>
      </c>
      <c r="B102" s="79" t="s">
        <v>168</v>
      </c>
      <c r="C102" s="80">
        <v>288</v>
      </c>
      <c r="D102" s="80">
        <v>390</v>
      </c>
      <c r="E102" s="80">
        <v>500</v>
      </c>
      <c r="F102" s="80">
        <v>425</v>
      </c>
      <c r="G102" s="80">
        <v>480</v>
      </c>
      <c r="H102" s="81">
        <v>600</v>
      </c>
      <c r="I102" s="81">
        <v>430</v>
      </c>
      <c r="J102" s="82" t="str">
        <f t="shared" si="8"/>
        <v>Newtown</v>
      </c>
      <c r="K102" s="50">
        <f t="shared" si="9"/>
        <v>480</v>
      </c>
      <c r="L102" s="82"/>
      <c r="M102" s="83">
        <f t="shared" si="10"/>
        <v>480.00094000000001</v>
      </c>
      <c r="N102" s="50">
        <f t="shared" si="11"/>
        <v>65</v>
      </c>
      <c r="O102" s="82" t="str">
        <f t="shared" si="12"/>
        <v>Lara</v>
      </c>
      <c r="P102" s="83">
        <f t="shared" si="13"/>
        <v>420</v>
      </c>
      <c r="R102" s="35" t="str">
        <f t="shared" si="14"/>
        <v>Newtown</v>
      </c>
      <c r="S102" s="34">
        <f t="shared" si="15"/>
        <v>480</v>
      </c>
    </row>
    <row r="103" spans="1:103" x14ac:dyDescent="0.35">
      <c r="A103" s="50">
        <v>95</v>
      </c>
      <c r="B103" s="79" t="s">
        <v>169</v>
      </c>
      <c r="C103" s="80">
        <v>250</v>
      </c>
      <c r="D103" s="80">
        <v>350</v>
      </c>
      <c r="E103" s="80">
        <v>405</v>
      </c>
      <c r="F103" s="80">
        <v>373</v>
      </c>
      <c r="G103" s="80">
        <v>390</v>
      </c>
      <c r="H103" s="81">
        <v>450</v>
      </c>
      <c r="I103" s="81">
        <v>370</v>
      </c>
      <c r="J103" s="82" t="str">
        <f t="shared" si="8"/>
        <v>Noble Park</v>
      </c>
      <c r="K103" s="50">
        <f t="shared" si="9"/>
        <v>390</v>
      </c>
      <c r="L103" s="82"/>
      <c r="M103" s="83">
        <f t="shared" si="10"/>
        <v>390.00094999999999</v>
      </c>
      <c r="N103" s="50">
        <f t="shared" si="11"/>
        <v>114</v>
      </c>
      <c r="O103" s="82" t="str">
        <f t="shared" si="12"/>
        <v>Berwick</v>
      </c>
      <c r="P103" s="83">
        <f t="shared" si="13"/>
        <v>420</v>
      </c>
      <c r="R103" s="35" t="str">
        <f t="shared" si="14"/>
        <v>Noble Park</v>
      </c>
      <c r="S103" s="34">
        <f t="shared" si="15"/>
        <v>390</v>
      </c>
    </row>
    <row r="104" spans="1:103" x14ac:dyDescent="0.35">
      <c r="A104" s="50">
        <v>96</v>
      </c>
      <c r="B104" s="79" t="s">
        <v>170</v>
      </c>
      <c r="C104" s="80">
        <v>240</v>
      </c>
      <c r="D104" s="80">
        <v>300</v>
      </c>
      <c r="E104" s="80">
        <v>380</v>
      </c>
      <c r="F104" s="80">
        <v>340</v>
      </c>
      <c r="G104" s="80">
        <v>380</v>
      </c>
      <c r="H104" s="81">
        <v>440</v>
      </c>
      <c r="I104" s="81">
        <v>380</v>
      </c>
      <c r="J104" s="82" t="str">
        <f t="shared" si="8"/>
        <v>North Bendigo</v>
      </c>
      <c r="K104" s="50">
        <f t="shared" si="9"/>
        <v>380</v>
      </c>
      <c r="L104" s="82"/>
      <c r="M104" s="83">
        <f t="shared" si="10"/>
        <v>380.00096000000002</v>
      </c>
      <c r="N104" s="50">
        <f t="shared" si="11"/>
        <v>123</v>
      </c>
      <c r="O104" s="82" t="str">
        <f t="shared" si="12"/>
        <v>North Geelong</v>
      </c>
      <c r="P104" s="83">
        <f t="shared" si="13"/>
        <v>418</v>
      </c>
      <c r="R104" s="35" t="str">
        <f t="shared" si="14"/>
        <v>North Bendigo</v>
      </c>
      <c r="S104" s="34">
        <f t="shared" si="15"/>
        <v>380</v>
      </c>
    </row>
    <row r="105" spans="1:103" x14ac:dyDescent="0.35">
      <c r="A105" s="50">
        <v>97</v>
      </c>
      <c r="B105" s="79" t="s">
        <v>171</v>
      </c>
      <c r="C105" s="80">
        <v>250</v>
      </c>
      <c r="D105" s="80">
        <v>370</v>
      </c>
      <c r="E105" s="80">
        <v>430</v>
      </c>
      <c r="F105" s="80">
        <v>370</v>
      </c>
      <c r="G105" s="80">
        <v>418</v>
      </c>
      <c r="H105" s="81">
        <v>500</v>
      </c>
      <c r="I105" s="81">
        <v>400</v>
      </c>
      <c r="J105" s="82" t="str">
        <f t="shared" si="8"/>
        <v>North Geelong</v>
      </c>
      <c r="K105" s="50">
        <f t="shared" si="9"/>
        <v>418</v>
      </c>
      <c r="L105" s="82"/>
      <c r="M105" s="83">
        <f t="shared" si="10"/>
        <v>418.00097</v>
      </c>
      <c r="N105" s="50">
        <f>RANK(M105,M$9:M$154)</f>
        <v>96</v>
      </c>
      <c r="O105" s="82" t="str">
        <f t="shared" si="12"/>
        <v>Springvale</v>
      </c>
      <c r="P105" s="83">
        <f t="shared" si="13"/>
        <v>410</v>
      </c>
      <c r="R105" s="35" t="str">
        <f t="shared" si="14"/>
        <v>North Geelong</v>
      </c>
      <c r="S105" s="34">
        <f t="shared" si="15"/>
        <v>418</v>
      </c>
    </row>
    <row r="106" spans="1:103" x14ac:dyDescent="0.35">
      <c r="A106" s="50">
        <v>98</v>
      </c>
      <c r="B106" s="79" t="s">
        <v>172</v>
      </c>
      <c r="C106" s="80">
        <v>300</v>
      </c>
      <c r="D106" s="80">
        <v>440</v>
      </c>
      <c r="E106" s="80">
        <v>600</v>
      </c>
      <c r="F106" s="80">
        <v>540</v>
      </c>
      <c r="G106" s="80">
        <v>680</v>
      </c>
      <c r="H106" s="81">
        <v>930</v>
      </c>
      <c r="I106" s="81">
        <v>380</v>
      </c>
      <c r="J106" s="82" t="str">
        <f t="shared" si="8"/>
        <v>North Melbourne-West Melbourne</v>
      </c>
      <c r="K106" s="50">
        <f t="shared" si="9"/>
        <v>680</v>
      </c>
      <c r="L106" s="82"/>
      <c r="M106" s="83">
        <f t="shared" si="10"/>
        <v>680.00098000000003</v>
      </c>
      <c r="N106" s="50">
        <f t="shared" si="11"/>
        <v>30</v>
      </c>
      <c r="O106" s="82" t="str">
        <f t="shared" si="12"/>
        <v>Gladstone Park-Tullamarine</v>
      </c>
      <c r="P106" s="83">
        <f t="shared" si="13"/>
        <v>410</v>
      </c>
      <c r="R106" s="35" t="str">
        <f t="shared" si="14"/>
        <v>North Melbourne-West Melbourne</v>
      </c>
      <c r="S106" s="34">
        <f t="shared" si="15"/>
        <v>680</v>
      </c>
    </row>
    <row r="107" spans="1:103" x14ac:dyDescent="0.35">
      <c r="A107" s="50">
        <v>99</v>
      </c>
      <c r="B107" s="79" t="s">
        <v>173</v>
      </c>
      <c r="C107" s="80">
        <v>320</v>
      </c>
      <c r="D107" s="80">
        <v>450</v>
      </c>
      <c r="E107" s="80">
        <v>660</v>
      </c>
      <c r="F107" s="80">
        <v>600</v>
      </c>
      <c r="G107" s="80">
        <v>725</v>
      </c>
      <c r="H107" s="81">
        <v>975</v>
      </c>
      <c r="I107" s="81">
        <v>490</v>
      </c>
      <c r="J107" s="82" t="str">
        <f t="shared" si="8"/>
        <v>Northcote</v>
      </c>
      <c r="K107" s="50">
        <f t="shared" si="9"/>
        <v>725</v>
      </c>
      <c r="L107" s="82"/>
      <c r="M107" s="83">
        <f t="shared" si="10"/>
        <v>725.00099</v>
      </c>
      <c r="N107" s="50">
        <f t="shared" si="11"/>
        <v>24</v>
      </c>
      <c r="O107" s="82" t="str">
        <f t="shared" si="12"/>
        <v>Geelong-Newcombe</v>
      </c>
      <c r="P107" s="83">
        <f t="shared" si="13"/>
        <v>410</v>
      </c>
      <c r="R107" s="35" t="str">
        <f t="shared" si="14"/>
        <v>Northcote</v>
      </c>
      <c r="S107" s="34">
        <f t="shared" si="15"/>
        <v>725</v>
      </c>
    </row>
    <row r="108" spans="1:103" s="36" customFormat="1" x14ac:dyDescent="0.35">
      <c r="A108" s="50">
        <v>100</v>
      </c>
      <c r="B108" s="79" t="s">
        <v>174</v>
      </c>
      <c r="C108" s="80">
        <v>330</v>
      </c>
      <c r="D108" s="80">
        <v>390</v>
      </c>
      <c r="E108" s="80">
        <v>485</v>
      </c>
      <c r="F108" s="80">
        <v>400</v>
      </c>
      <c r="G108" s="80">
        <v>470</v>
      </c>
      <c r="H108" s="81">
        <v>550</v>
      </c>
      <c r="I108" s="81">
        <v>430</v>
      </c>
      <c r="J108" s="82" t="str">
        <f t="shared" si="8"/>
        <v>Nunawading-Mitcham</v>
      </c>
      <c r="K108" s="50">
        <f t="shared" si="9"/>
        <v>470</v>
      </c>
      <c r="L108" s="82"/>
      <c r="M108" s="83">
        <f t="shared" si="10"/>
        <v>470.00099999999998</v>
      </c>
      <c r="N108" s="50">
        <f t="shared" si="11"/>
        <v>68</v>
      </c>
      <c r="O108" s="82" t="str">
        <f t="shared" si="12"/>
        <v>Dandenong</v>
      </c>
      <c r="P108" s="83">
        <f t="shared" si="13"/>
        <v>410</v>
      </c>
      <c r="Q108" s="23"/>
      <c r="R108" s="35" t="str">
        <f t="shared" si="14"/>
        <v>Nunawading-Mitcham</v>
      </c>
      <c r="S108" s="34">
        <f t="shared" si="15"/>
        <v>470</v>
      </c>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row>
    <row r="109" spans="1:103" x14ac:dyDescent="0.35">
      <c r="A109" s="50">
        <v>101</v>
      </c>
      <c r="B109" s="79" t="s">
        <v>175</v>
      </c>
      <c r="C109" s="80">
        <v>280</v>
      </c>
      <c r="D109" s="80">
        <v>350</v>
      </c>
      <c r="E109" s="80">
        <v>430</v>
      </c>
      <c r="F109" s="80">
        <v>360</v>
      </c>
      <c r="G109" s="80">
        <v>420</v>
      </c>
      <c r="H109" s="81">
        <v>495</v>
      </c>
      <c r="I109" s="81">
        <v>388</v>
      </c>
      <c r="J109" s="82" t="str">
        <f t="shared" si="8"/>
        <v>Oak Park-Glenroy-Fawkner</v>
      </c>
      <c r="K109" s="50">
        <f t="shared" si="9"/>
        <v>420</v>
      </c>
      <c r="L109" s="82"/>
      <c r="M109" s="83">
        <f t="shared" si="10"/>
        <v>420.00101000000001</v>
      </c>
      <c r="N109" s="50">
        <f t="shared" si="11"/>
        <v>93</v>
      </c>
      <c r="O109" s="82" t="str">
        <f t="shared" si="12"/>
        <v>Wodonga</v>
      </c>
      <c r="P109" s="83">
        <f t="shared" si="13"/>
        <v>400</v>
      </c>
      <c r="R109" s="35" t="str">
        <f t="shared" si="14"/>
        <v>Oak Park-Glenroy-Fawkner</v>
      </c>
      <c r="S109" s="34">
        <f t="shared" si="15"/>
        <v>420</v>
      </c>
    </row>
    <row r="110" spans="1:103" x14ac:dyDescent="0.35">
      <c r="A110" s="50">
        <v>102</v>
      </c>
      <c r="B110" s="79" t="s">
        <v>176</v>
      </c>
      <c r="C110" s="80">
        <v>275</v>
      </c>
      <c r="D110" s="80">
        <v>420</v>
      </c>
      <c r="E110" s="80">
        <v>500</v>
      </c>
      <c r="F110" s="80">
        <v>485</v>
      </c>
      <c r="G110" s="80">
        <v>520</v>
      </c>
      <c r="H110" s="81">
        <v>638</v>
      </c>
      <c r="I110" s="81">
        <v>540</v>
      </c>
      <c r="J110" s="82" t="str">
        <f t="shared" si="8"/>
        <v>Ocean Grove-Barwon Heads</v>
      </c>
      <c r="K110" s="50">
        <f t="shared" si="9"/>
        <v>520</v>
      </c>
      <c r="L110" s="82"/>
      <c r="M110" s="83">
        <f t="shared" si="10"/>
        <v>520.00102000000004</v>
      </c>
      <c r="N110" s="50">
        <f t="shared" si="11"/>
        <v>55</v>
      </c>
      <c r="O110" s="82" t="str">
        <f t="shared" si="12"/>
        <v>Whittlesea</v>
      </c>
      <c r="P110" s="83">
        <f t="shared" si="13"/>
        <v>400</v>
      </c>
      <c r="R110" s="35" t="str">
        <f t="shared" si="14"/>
        <v>Ocean Grove-Barwon Heads</v>
      </c>
      <c r="S110" s="34">
        <f t="shared" si="15"/>
        <v>520</v>
      </c>
    </row>
    <row r="111" spans="1:103" x14ac:dyDescent="0.35">
      <c r="A111" s="50">
        <v>103</v>
      </c>
      <c r="B111" s="79" t="s">
        <v>177</v>
      </c>
      <c r="C111" s="80">
        <v>270</v>
      </c>
      <c r="D111" s="80">
        <v>330</v>
      </c>
      <c r="E111" s="80">
        <v>360</v>
      </c>
      <c r="F111" s="80">
        <v>340</v>
      </c>
      <c r="G111" s="80">
        <v>385</v>
      </c>
      <c r="H111" s="81">
        <v>450</v>
      </c>
      <c r="I111" s="81">
        <v>390</v>
      </c>
      <c r="J111" s="82" t="str">
        <f t="shared" si="8"/>
        <v>Pakenham</v>
      </c>
      <c r="K111" s="50">
        <f t="shared" si="9"/>
        <v>385</v>
      </c>
      <c r="L111" s="82"/>
      <c r="M111" s="83">
        <f t="shared" si="10"/>
        <v>385.00103000000001</v>
      </c>
      <c r="N111" s="50">
        <f t="shared" si="11"/>
        <v>118</v>
      </c>
      <c r="O111" s="82" t="str">
        <f t="shared" si="12"/>
        <v>Sydenham</v>
      </c>
      <c r="P111" s="83">
        <f t="shared" si="13"/>
        <v>400</v>
      </c>
      <c r="R111" s="35" t="str">
        <f t="shared" si="14"/>
        <v>Pakenham</v>
      </c>
      <c r="S111" s="34">
        <f t="shared" si="15"/>
        <v>385</v>
      </c>
    </row>
    <row r="112" spans="1:103" x14ac:dyDescent="0.35">
      <c r="A112" s="50">
        <v>104</v>
      </c>
      <c r="B112" s="79" t="s">
        <v>178</v>
      </c>
      <c r="C112" s="80">
        <v>238</v>
      </c>
      <c r="D112" s="80">
        <v>385</v>
      </c>
      <c r="E112" s="80">
        <v>475</v>
      </c>
      <c r="F112" s="80">
        <v>410</v>
      </c>
      <c r="G112" s="80">
        <v>495</v>
      </c>
      <c r="H112" s="81">
        <v>580</v>
      </c>
      <c r="I112" s="81">
        <v>420</v>
      </c>
      <c r="J112" s="82" t="str">
        <f t="shared" si="8"/>
        <v>Pascoe Vale-Coburg North</v>
      </c>
      <c r="K112" s="50">
        <f t="shared" si="9"/>
        <v>495</v>
      </c>
      <c r="L112" s="82"/>
      <c r="M112" s="83">
        <f t="shared" si="10"/>
        <v>495.00103999999999</v>
      </c>
      <c r="N112" s="50">
        <f t="shared" si="11"/>
        <v>62</v>
      </c>
      <c r="O112" s="82" t="str">
        <f t="shared" si="12"/>
        <v>Narre Warren-Hampton Park</v>
      </c>
      <c r="P112" s="83">
        <f t="shared" si="13"/>
        <v>400</v>
      </c>
      <c r="R112" s="35" t="str">
        <f t="shared" si="14"/>
        <v>Pascoe Vale-Coburg North</v>
      </c>
      <c r="S112" s="34">
        <f t="shared" si="15"/>
        <v>495</v>
      </c>
    </row>
    <row r="113" spans="1:103" x14ac:dyDescent="0.35">
      <c r="A113" s="50">
        <v>105</v>
      </c>
      <c r="B113" s="79" t="s">
        <v>179</v>
      </c>
      <c r="C113" s="80">
        <v>420</v>
      </c>
      <c r="D113" s="80">
        <v>570</v>
      </c>
      <c r="E113" s="80">
        <v>887</v>
      </c>
      <c r="F113" s="80">
        <v>598</v>
      </c>
      <c r="G113" s="80">
        <v>800</v>
      </c>
      <c r="H113" s="81">
        <v>1100</v>
      </c>
      <c r="I113" s="81">
        <v>600</v>
      </c>
      <c r="J113" s="82" t="str">
        <f t="shared" si="8"/>
        <v>Port Melbourne</v>
      </c>
      <c r="K113" s="50">
        <f t="shared" si="9"/>
        <v>800</v>
      </c>
      <c r="L113" s="82"/>
      <c r="M113" s="83">
        <f t="shared" si="10"/>
        <v>800.00104999999996</v>
      </c>
      <c r="N113" s="50">
        <f t="shared" si="11"/>
        <v>13</v>
      </c>
      <c r="O113" s="82" t="str">
        <f t="shared" si="12"/>
        <v>Flora Hill-Bendigo East</v>
      </c>
      <c r="P113" s="83">
        <f t="shared" si="13"/>
        <v>400</v>
      </c>
      <c r="R113" s="35" t="str">
        <f t="shared" si="14"/>
        <v>Port Melbourne</v>
      </c>
      <c r="S113" s="34">
        <f t="shared" si="15"/>
        <v>800</v>
      </c>
    </row>
    <row r="114" spans="1:103" s="36" customFormat="1" x14ac:dyDescent="0.35">
      <c r="A114" s="50">
        <v>106</v>
      </c>
      <c r="B114" s="79" t="s">
        <v>180</v>
      </c>
      <c r="C114" s="80">
        <v>250</v>
      </c>
      <c r="D114" s="80">
        <v>300</v>
      </c>
      <c r="E114" s="80"/>
      <c r="F114" s="80">
        <v>320</v>
      </c>
      <c r="G114" s="80">
        <v>370</v>
      </c>
      <c r="H114" s="81">
        <v>420</v>
      </c>
      <c r="I114" s="81">
        <v>350</v>
      </c>
      <c r="J114" s="82" t="str">
        <f t="shared" si="8"/>
        <v>Portland</v>
      </c>
      <c r="K114" s="50">
        <f t="shared" si="9"/>
        <v>370</v>
      </c>
      <c r="L114" s="82"/>
      <c r="M114" s="83">
        <f t="shared" si="10"/>
        <v>370.00106</v>
      </c>
      <c r="N114" s="50">
        <f t="shared" si="11"/>
        <v>126</v>
      </c>
      <c r="O114" s="82" t="str">
        <f t="shared" si="12"/>
        <v>Echuca</v>
      </c>
      <c r="P114" s="83">
        <f t="shared" si="13"/>
        <v>400</v>
      </c>
      <c r="Q114" s="23"/>
      <c r="R114" s="35" t="str">
        <f t="shared" si="14"/>
        <v>Portland</v>
      </c>
      <c r="S114" s="34">
        <f t="shared" si="15"/>
        <v>370</v>
      </c>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row>
    <row r="115" spans="1:103" x14ac:dyDescent="0.35">
      <c r="A115" s="50">
        <v>107</v>
      </c>
      <c r="B115" s="79" t="s">
        <v>181</v>
      </c>
      <c r="C115" s="80">
        <v>315</v>
      </c>
      <c r="D115" s="80">
        <v>450</v>
      </c>
      <c r="E115" s="80">
        <v>690</v>
      </c>
      <c r="F115" s="80">
        <v>623</v>
      </c>
      <c r="G115" s="80">
        <v>800</v>
      </c>
      <c r="H115" s="81">
        <v>1075</v>
      </c>
      <c r="I115" s="81">
        <v>410</v>
      </c>
      <c r="J115" s="82" t="str">
        <f t="shared" si="8"/>
        <v>Prahran-Windsor</v>
      </c>
      <c r="K115" s="50">
        <f t="shared" si="9"/>
        <v>800</v>
      </c>
      <c r="L115" s="82"/>
      <c r="M115" s="83">
        <f t="shared" si="10"/>
        <v>800.00107000000003</v>
      </c>
      <c r="N115" s="50">
        <f t="shared" si="11"/>
        <v>12</v>
      </c>
      <c r="O115" s="82" t="str">
        <f t="shared" si="12"/>
        <v>Cranbourne</v>
      </c>
      <c r="P115" s="83">
        <f t="shared" si="13"/>
        <v>400</v>
      </c>
      <c r="R115" s="35" t="str">
        <f t="shared" si="14"/>
        <v>Prahran-Windsor</v>
      </c>
      <c r="S115" s="34">
        <f t="shared" si="15"/>
        <v>800</v>
      </c>
    </row>
    <row r="116" spans="1:103" x14ac:dyDescent="0.35">
      <c r="A116" s="50">
        <v>108</v>
      </c>
      <c r="B116" s="79" t="s">
        <v>182</v>
      </c>
      <c r="C116" s="80">
        <v>310</v>
      </c>
      <c r="D116" s="80">
        <v>390</v>
      </c>
      <c r="E116" s="80">
        <v>500</v>
      </c>
      <c r="F116" s="80">
        <v>450</v>
      </c>
      <c r="G116" s="80">
        <v>520</v>
      </c>
      <c r="H116" s="81">
        <v>613</v>
      </c>
      <c r="I116" s="81">
        <v>410</v>
      </c>
      <c r="J116" s="82" t="str">
        <f t="shared" si="8"/>
        <v>Preston</v>
      </c>
      <c r="K116" s="50">
        <f t="shared" si="9"/>
        <v>520</v>
      </c>
      <c r="L116" s="82"/>
      <c r="M116" s="83">
        <f t="shared" si="10"/>
        <v>520.00108</v>
      </c>
      <c r="N116" s="50">
        <f t="shared" si="11"/>
        <v>54</v>
      </c>
      <c r="O116" s="82" t="str">
        <f t="shared" si="12"/>
        <v>Bendigo</v>
      </c>
      <c r="P116" s="83">
        <f t="shared" si="13"/>
        <v>400</v>
      </c>
      <c r="R116" s="35" t="str">
        <f t="shared" si="14"/>
        <v>Preston</v>
      </c>
      <c r="S116" s="34">
        <f t="shared" si="15"/>
        <v>520</v>
      </c>
    </row>
    <row r="117" spans="1:103" x14ac:dyDescent="0.35">
      <c r="A117" s="50">
        <v>109</v>
      </c>
      <c r="B117" s="79" t="s">
        <v>183</v>
      </c>
      <c r="C117" s="80">
        <v>300</v>
      </c>
      <c r="D117" s="80">
        <v>360</v>
      </c>
      <c r="E117" s="80">
        <v>445</v>
      </c>
      <c r="F117" s="80">
        <v>360</v>
      </c>
      <c r="G117" s="80">
        <v>420</v>
      </c>
      <c r="H117" s="81">
        <v>485</v>
      </c>
      <c r="I117" s="81">
        <v>380</v>
      </c>
      <c r="J117" s="82" t="str">
        <f t="shared" si="8"/>
        <v>Reservoir</v>
      </c>
      <c r="K117" s="50">
        <f t="shared" si="9"/>
        <v>420</v>
      </c>
      <c r="L117" s="82"/>
      <c r="M117" s="83">
        <f t="shared" si="10"/>
        <v>420.00108999999998</v>
      </c>
      <c r="N117" s="50">
        <f t="shared" si="11"/>
        <v>92</v>
      </c>
      <c r="O117" s="82" t="str">
        <f t="shared" si="12"/>
        <v>Benalla</v>
      </c>
      <c r="P117" s="83">
        <f t="shared" si="13"/>
        <v>400</v>
      </c>
      <c r="R117" s="35" t="str">
        <f t="shared" si="14"/>
        <v>Reservoir</v>
      </c>
      <c r="S117" s="34">
        <f t="shared" si="15"/>
        <v>420</v>
      </c>
    </row>
    <row r="118" spans="1:103" x14ac:dyDescent="0.35">
      <c r="A118" s="50">
        <v>110</v>
      </c>
      <c r="B118" s="79" t="s">
        <v>184</v>
      </c>
      <c r="C118" s="80">
        <v>360</v>
      </c>
      <c r="D118" s="80">
        <v>495</v>
      </c>
      <c r="E118" s="80">
        <v>770</v>
      </c>
      <c r="F118" s="80">
        <v>615</v>
      </c>
      <c r="G118" s="80">
        <v>800</v>
      </c>
      <c r="H118" s="81">
        <v>1065</v>
      </c>
      <c r="I118" s="81">
        <v>475</v>
      </c>
      <c r="J118" s="82" t="str">
        <f t="shared" si="8"/>
        <v>Richmond-Burnley</v>
      </c>
      <c r="K118" s="50">
        <f t="shared" si="9"/>
        <v>800</v>
      </c>
      <c r="L118" s="82"/>
      <c r="M118" s="83">
        <f t="shared" si="10"/>
        <v>800.00109999999995</v>
      </c>
      <c r="N118" s="50">
        <f t="shared" si="11"/>
        <v>11</v>
      </c>
      <c r="O118" s="82" t="str">
        <f t="shared" si="12"/>
        <v>Mill Park-Epping</v>
      </c>
      <c r="P118" s="83">
        <f t="shared" si="13"/>
        <v>395</v>
      </c>
      <c r="R118" s="35" t="str">
        <f t="shared" si="14"/>
        <v>Richmond-Burnley</v>
      </c>
      <c r="S118" s="34">
        <f t="shared" si="15"/>
        <v>800</v>
      </c>
    </row>
    <row r="119" spans="1:103" x14ac:dyDescent="0.35">
      <c r="A119" s="50">
        <v>111</v>
      </c>
      <c r="B119" s="79" t="s">
        <v>185</v>
      </c>
      <c r="C119" s="80">
        <v>350</v>
      </c>
      <c r="D119" s="80">
        <v>390</v>
      </c>
      <c r="E119" s="80">
        <v>480</v>
      </c>
      <c r="F119" s="80">
        <v>400</v>
      </c>
      <c r="G119" s="80">
        <v>460</v>
      </c>
      <c r="H119" s="81">
        <v>568</v>
      </c>
      <c r="I119" s="81">
        <v>420</v>
      </c>
      <c r="J119" s="82" t="str">
        <f t="shared" si="8"/>
        <v>Ringwood</v>
      </c>
      <c r="K119" s="50">
        <f t="shared" si="9"/>
        <v>460</v>
      </c>
      <c r="L119" s="82"/>
      <c r="M119" s="83">
        <f t="shared" si="10"/>
        <v>460.00110999999998</v>
      </c>
      <c r="N119" s="50">
        <f t="shared" si="11"/>
        <v>73</v>
      </c>
      <c r="O119" s="82" t="str">
        <f t="shared" si="12"/>
        <v>Warragul</v>
      </c>
      <c r="P119" s="83">
        <f t="shared" si="13"/>
        <v>390</v>
      </c>
      <c r="R119" s="35" t="str">
        <f t="shared" si="14"/>
        <v>Ringwood</v>
      </c>
      <c r="S119" s="34">
        <f t="shared" si="15"/>
        <v>460</v>
      </c>
    </row>
    <row r="120" spans="1:103" x14ac:dyDescent="0.35">
      <c r="A120" s="50">
        <v>112</v>
      </c>
      <c r="B120" s="79" t="s">
        <v>186</v>
      </c>
      <c r="C120" s="80"/>
      <c r="D120" s="80">
        <v>398</v>
      </c>
      <c r="E120" s="80">
        <v>445</v>
      </c>
      <c r="F120" s="80"/>
      <c r="G120" s="80">
        <v>480</v>
      </c>
      <c r="H120" s="81">
        <v>550</v>
      </c>
      <c r="I120" s="81">
        <v>490</v>
      </c>
      <c r="J120" s="82" t="str">
        <f t="shared" si="8"/>
        <v>Rowville</v>
      </c>
      <c r="K120" s="50">
        <f t="shared" si="9"/>
        <v>480</v>
      </c>
      <c r="L120" s="82"/>
      <c r="M120" s="83">
        <f t="shared" si="10"/>
        <v>480.00112000000001</v>
      </c>
      <c r="N120" s="50">
        <f t="shared" si="11"/>
        <v>64</v>
      </c>
      <c r="O120" s="82" t="str">
        <f t="shared" si="12"/>
        <v>Wanagaratta</v>
      </c>
      <c r="P120" s="83">
        <f t="shared" si="13"/>
        <v>390</v>
      </c>
      <c r="R120" s="35" t="str">
        <f t="shared" si="14"/>
        <v>Rowville</v>
      </c>
      <c r="S120" s="34">
        <f t="shared" si="15"/>
        <v>480</v>
      </c>
    </row>
    <row r="121" spans="1:103" x14ac:dyDescent="0.35">
      <c r="A121" s="50">
        <v>113</v>
      </c>
      <c r="B121" s="79" t="s">
        <v>187</v>
      </c>
      <c r="C121" s="80">
        <v>230</v>
      </c>
      <c r="D121" s="80">
        <v>320</v>
      </c>
      <c r="E121" s="80">
        <v>390</v>
      </c>
      <c r="F121" s="80">
        <v>320</v>
      </c>
      <c r="G121" s="80">
        <v>380</v>
      </c>
      <c r="H121" s="81">
        <v>450</v>
      </c>
      <c r="I121" s="81">
        <v>380</v>
      </c>
      <c r="J121" s="82" t="str">
        <f t="shared" si="8"/>
        <v>Sale-Maffra</v>
      </c>
      <c r="K121" s="50">
        <f t="shared" si="9"/>
        <v>380</v>
      </c>
      <c r="L121" s="82"/>
      <c r="M121" s="83">
        <f t="shared" si="10"/>
        <v>380.00112999999999</v>
      </c>
      <c r="N121" s="50">
        <f t="shared" si="11"/>
        <v>122</v>
      </c>
      <c r="O121" s="82" t="str">
        <f t="shared" si="12"/>
        <v>Sunbury</v>
      </c>
      <c r="P121" s="83">
        <f t="shared" si="13"/>
        <v>390</v>
      </c>
      <c r="R121" s="35" t="str">
        <f t="shared" si="14"/>
        <v>Sale-Maffra</v>
      </c>
      <c r="S121" s="34">
        <f t="shared" si="15"/>
        <v>380</v>
      </c>
    </row>
    <row r="122" spans="1:103" s="36" customFormat="1" x14ac:dyDescent="0.35">
      <c r="A122" s="50">
        <v>114</v>
      </c>
      <c r="B122" s="79" t="s">
        <v>188</v>
      </c>
      <c r="C122" s="80">
        <v>280</v>
      </c>
      <c r="D122" s="80">
        <v>368</v>
      </c>
      <c r="E122" s="80">
        <v>439</v>
      </c>
      <c r="F122" s="80">
        <v>390</v>
      </c>
      <c r="G122" s="80">
        <v>430</v>
      </c>
      <c r="H122" s="81">
        <v>520</v>
      </c>
      <c r="I122" s="81">
        <v>420</v>
      </c>
      <c r="J122" s="82" t="str">
        <f t="shared" si="8"/>
        <v>Seaford-Carrum Downs</v>
      </c>
      <c r="K122" s="50">
        <f t="shared" si="9"/>
        <v>430</v>
      </c>
      <c r="L122" s="82"/>
      <c r="M122" s="83">
        <f t="shared" si="10"/>
        <v>430.00114000000002</v>
      </c>
      <c r="N122" s="50">
        <f t="shared" si="11"/>
        <v>87</v>
      </c>
      <c r="O122" s="82" t="str">
        <f t="shared" si="12"/>
        <v>Noble Park</v>
      </c>
      <c r="P122" s="83">
        <f t="shared" si="13"/>
        <v>390</v>
      </c>
      <c r="Q122" s="23"/>
      <c r="R122" s="35" t="str">
        <f t="shared" si="14"/>
        <v>Seaford-Carrum Downs</v>
      </c>
      <c r="S122" s="34">
        <f t="shared" si="15"/>
        <v>430</v>
      </c>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row>
    <row r="123" spans="1:103" x14ac:dyDescent="0.35">
      <c r="A123" s="50">
        <v>115</v>
      </c>
      <c r="B123" s="79" t="s">
        <v>189</v>
      </c>
      <c r="C123" s="80">
        <v>210</v>
      </c>
      <c r="D123" s="80">
        <v>283</v>
      </c>
      <c r="E123" s="80">
        <v>330</v>
      </c>
      <c r="F123" s="80">
        <v>300</v>
      </c>
      <c r="G123" s="80">
        <v>350</v>
      </c>
      <c r="H123" s="81">
        <v>420</v>
      </c>
      <c r="I123" s="81">
        <v>370</v>
      </c>
      <c r="J123" s="82" t="str">
        <f t="shared" si="8"/>
        <v>Sebastopol-Delacombe</v>
      </c>
      <c r="K123" s="50">
        <f t="shared" si="9"/>
        <v>350</v>
      </c>
      <c r="L123" s="82"/>
      <c r="M123" s="83">
        <f t="shared" si="10"/>
        <v>350.00115</v>
      </c>
      <c r="N123" s="50">
        <f t="shared" si="11"/>
        <v>136</v>
      </c>
      <c r="O123" s="82" t="str">
        <f t="shared" si="12"/>
        <v>Golden Square-Kangaroo Flat</v>
      </c>
      <c r="P123" s="83">
        <f t="shared" si="13"/>
        <v>390</v>
      </c>
      <c r="R123" s="35" t="str">
        <f t="shared" si="14"/>
        <v>Sebastopol-Delacombe</v>
      </c>
      <c r="S123" s="34">
        <f t="shared" si="15"/>
        <v>350</v>
      </c>
    </row>
    <row r="124" spans="1:103" x14ac:dyDescent="0.35">
      <c r="A124" s="50">
        <v>116</v>
      </c>
      <c r="B124" s="79" t="s">
        <v>190</v>
      </c>
      <c r="C124" s="80">
        <v>190</v>
      </c>
      <c r="D124" s="80">
        <v>283</v>
      </c>
      <c r="E124" s="80"/>
      <c r="F124" s="80">
        <v>350</v>
      </c>
      <c r="G124" s="80">
        <v>360</v>
      </c>
      <c r="H124" s="81">
        <v>430</v>
      </c>
      <c r="I124" s="81">
        <v>350</v>
      </c>
      <c r="J124" s="82" t="str">
        <f t="shared" si="8"/>
        <v>Seymour</v>
      </c>
      <c r="K124" s="50">
        <f t="shared" si="9"/>
        <v>360</v>
      </c>
      <c r="L124" s="82"/>
      <c r="M124" s="83">
        <f t="shared" si="10"/>
        <v>360.00116000000003</v>
      </c>
      <c r="N124" s="50">
        <f t="shared" si="11"/>
        <v>133</v>
      </c>
      <c r="O124" s="82" t="str">
        <f t="shared" si="12"/>
        <v>Craigieburn</v>
      </c>
      <c r="P124" s="83">
        <f t="shared" si="13"/>
        <v>390</v>
      </c>
      <c r="R124" s="35" t="str">
        <f t="shared" si="14"/>
        <v>Seymour</v>
      </c>
      <c r="S124" s="34">
        <f t="shared" si="15"/>
        <v>360</v>
      </c>
    </row>
    <row r="125" spans="1:103" x14ac:dyDescent="0.35">
      <c r="A125" s="50">
        <v>117</v>
      </c>
      <c r="B125" s="79" t="s">
        <v>191</v>
      </c>
      <c r="C125" s="80">
        <v>220</v>
      </c>
      <c r="D125" s="80">
        <v>280</v>
      </c>
      <c r="E125" s="80">
        <v>360</v>
      </c>
      <c r="F125" s="80">
        <v>300</v>
      </c>
      <c r="G125" s="80">
        <v>360</v>
      </c>
      <c r="H125" s="81">
        <v>450</v>
      </c>
      <c r="I125" s="81">
        <v>350</v>
      </c>
      <c r="J125" s="82" t="str">
        <f t="shared" si="8"/>
        <v>Shepparton</v>
      </c>
      <c r="K125" s="50">
        <f t="shared" si="9"/>
        <v>360</v>
      </c>
      <c r="L125" s="82"/>
      <c r="M125" s="83">
        <f t="shared" si="10"/>
        <v>360.00117</v>
      </c>
      <c r="N125" s="50">
        <f t="shared" si="11"/>
        <v>132</v>
      </c>
      <c r="O125" s="82" t="str">
        <f t="shared" si="12"/>
        <v>Altona</v>
      </c>
      <c r="P125" s="83">
        <f t="shared" si="13"/>
        <v>390</v>
      </c>
      <c r="R125" s="35" t="str">
        <f t="shared" si="14"/>
        <v>Shepparton</v>
      </c>
      <c r="S125" s="34">
        <f t="shared" si="15"/>
        <v>360</v>
      </c>
    </row>
    <row r="126" spans="1:103" x14ac:dyDescent="0.35">
      <c r="A126" s="50">
        <v>118</v>
      </c>
      <c r="B126" s="79" t="s">
        <v>192</v>
      </c>
      <c r="C126" s="80">
        <v>360</v>
      </c>
      <c r="D126" s="80">
        <v>500</v>
      </c>
      <c r="E126" s="80">
        <v>660</v>
      </c>
      <c r="F126" s="80">
        <v>600</v>
      </c>
      <c r="G126" s="80">
        <v>833</v>
      </c>
      <c r="H126" s="81"/>
      <c r="I126" s="81">
        <v>460</v>
      </c>
      <c r="J126" s="82" t="str">
        <f t="shared" si="8"/>
        <v>South Melbourne</v>
      </c>
      <c r="K126" s="50">
        <f t="shared" si="9"/>
        <v>833</v>
      </c>
      <c r="L126" s="82"/>
      <c r="M126" s="83">
        <f t="shared" si="10"/>
        <v>833.00117999999998</v>
      </c>
      <c r="N126" s="50">
        <f t="shared" si="11"/>
        <v>9</v>
      </c>
      <c r="O126" s="82" t="str">
        <f t="shared" si="12"/>
        <v>Pakenham</v>
      </c>
      <c r="P126" s="83">
        <f t="shared" si="13"/>
        <v>385</v>
      </c>
      <c r="R126" s="35" t="str">
        <f t="shared" si="14"/>
        <v>South Melbourne</v>
      </c>
      <c r="S126" s="34">
        <f t="shared" si="15"/>
        <v>833</v>
      </c>
    </row>
    <row r="127" spans="1:103" s="36" customFormat="1" x14ac:dyDescent="0.35">
      <c r="A127" s="50">
        <v>119</v>
      </c>
      <c r="B127" s="79" t="s">
        <v>193</v>
      </c>
      <c r="C127" s="80">
        <v>350</v>
      </c>
      <c r="D127" s="80">
        <v>500</v>
      </c>
      <c r="E127" s="80">
        <v>800</v>
      </c>
      <c r="F127" s="80">
        <v>650</v>
      </c>
      <c r="G127" s="80">
        <v>895</v>
      </c>
      <c r="H127" s="81">
        <v>1300</v>
      </c>
      <c r="I127" s="81">
        <v>410</v>
      </c>
      <c r="J127" s="82" t="str">
        <f t="shared" si="8"/>
        <v>South Yarra</v>
      </c>
      <c r="K127" s="50">
        <f t="shared" si="9"/>
        <v>895</v>
      </c>
      <c r="L127" s="82"/>
      <c r="M127" s="83">
        <f t="shared" si="10"/>
        <v>895.00118999999995</v>
      </c>
      <c r="N127" s="50">
        <f t="shared" si="11"/>
        <v>6</v>
      </c>
      <c r="O127" s="82" t="str">
        <f t="shared" si="12"/>
        <v>Dandenong North-Endeavour Hills</v>
      </c>
      <c r="P127" s="83">
        <f t="shared" si="13"/>
        <v>385</v>
      </c>
      <c r="Q127" s="23"/>
      <c r="R127" s="35" t="str">
        <f t="shared" si="14"/>
        <v>South Yarra</v>
      </c>
      <c r="S127" s="34">
        <f t="shared" si="15"/>
        <v>895</v>
      </c>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row>
    <row r="128" spans="1:103" x14ac:dyDescent="0.35">
      <c r="A128" s="50">
        <v>120</v>
      </c>
      <c r="B128" s="79" t="s">
        <v>194</v>
      </c>
      <c r="C128" s="80">
        <v>360</v>
      </c>
      <c r="D128" s="80">
        <v>470</v>
      </c>
      <c r="E128" s="80">
        <v>680</v>
      </c>
      <c r="F128" s="80"/>
      <c r="G128" s="80"/>
      <c r="H128" s="81"/>
      <c r="I128" s="81">
        <v>440</v>
      </c>
      <c r="J128" s="82" t="str">
        <f t="shared" si="8"/>
        <v>Southbank</v>
      </c>
      <c r="K128" s="50">
        <f t="shared" si="9"/>
        <v>0</v>
      </c>
      <c r="L128" s="82"/>
      <c r="M128" s="83">
        <f t="shared" si="10"/>
        <v>1.2000000000000001E-3</v>
      </c>
      <c r="N128" s="50">
        <f t="shared" si="11"/>
        <v>144</v>
      </c>
      <c r="O128" s="82" t="str">
        <f t="shared" si="12"/>
        <v>Traralgon</v>
      </c>
      <c r="P128" s="83">
        <f t="shared" si="13"/>
        <v>380</v>
      </c>
      <c r="R128" s="35" t="str">
        <f t="shared" si="14"/>
        <v>Southbank</v>
      </c>
      <c r="S128" s="34" t="str">
        <f t="shared" si="15"/>
        <v>inad. Data</v>
      </c>
    </row>
    <row r="129" spans="1:103" x14ac:dyDescent="0.35">
      <c r="A129" s="50">
        <v>121</v>
      </c>
      <c r="B129" s="79" t="s">
        <v>195</v>
      </c>
      <c r="C129" s="80">
        <v>270</v>
      </c>
      <c r="D129" s="80">
        <v>360</v>
      </c>
      <c r="E129" s="80">
        <v>450</v>
      </c>
      <c r="F129" s="80">
        <v>390</v>
      </c>
      <c r="G129" s="80">
        <v>410</v>
      </c>
      <c r="H129" s="81">
        <v>485</v>
      </c>
      <c r="I129" s="81">
        <v>400</v>
      </c>
      <c r="J129" s="82" t="str">
        <f t="shared" si="8"/>
        <v>Springvale</v>
      </c>
      <c r="K129" s="50">
        <f t="shared" si="9"/>
        <v>410</v>
      </c>
      <c r="L129" s="82"/>
      <c r="M129" s="83">
        <f t="shared" si="10"/>
        <v>410.00121000000001</v>
      </c>
      <c r="N129" s="50">
        <f t="shared" si="11"/>
        <v>97</v>
      </c>
      <c r="O129" s="82" t="str">
        <f t="shared" si="12"/>
        <v>Thomastown-Lalor</v>
      </c>
      <c r="P129" s="83">
        <f t="shared" si="13"/>
        <v>380</v>
      </c>
      <c r="R129" s="35" t="str">
        <f t="shared" si="14"/>
        <v>Springvale</v>
      </c>
      <c r="S129" s="34">
        <f t="shared" si="15"/>
        <v>410</v>
      </c>
    </row>
    <row r="130" spans="1:103" x14ac:dyDescent="0.35">
      <c r="A130" s="50">
        <v>122</v>
      </c>
      <c r="B130" s="79" t="s">
        <v>196</v>
      </c>
      <c r="C130" s="80">
        <v>290</v>
      </c>
      <c r="D130" s="80">
        <v>320</v>
      </c>
      <c r="E130" s="80">
        <v>360</v>
      </c>
      <c r="F130" s="80">
        <v>330</v>
      </c>
      <c r="G130" s="80">
        <v>360</v>
      </c>
      <c r="H130" s="81">
        <v>420</v>
      </c>
      <c r="I130" s="81">
        <v>360</v>
      </c>
      <c r="J130" s="82" t="str">
        <f t="shared" si="8"/>
        <v>St Albans-Deer Park</v>
      </c>
      <c r="K130" s="50">
        <f t="shared" si="9"/>
        <v>360</v>
      </c>
      <c r="L130" s="82"/>
      <c r="M130" s="83">
        <f t="shared" si="10"/>
        <v>360.00121999999999</v>
      </c>
      <c r="N130" s="50">
        <f t="shared" si="11"/>
        <v>131</v>
      </c>
      <c r="O130" s="82" t="str">
        <f t="shared" si="12"/>
        <v>Sale-Maffra</v>
      </c>
      <c r="P130" s="83">
        <f t="shared" si="13"/>
        <v>380</v>
      </c>
      <c r="R130" s="35" t="str">
        <f t="shared" si="14"/>
        <v>St Albans-Deer Park</v>
      </c>
      <c r="S130" s="34">
        <f t="shared" si="15"/>
        <v>360</v>
      </c>
    </row>
    <row r="131" spans="1:103" x14ac:dyDescent="0.35">
      <c r="A131" s="50">
        <v>123</v>
      </c>
      <c r="B131" s="79" t="s">
        <v>197</v>
      </c>
      <c r="C131" s="80">
        <v>320</v>
      </c>
      <c r="D131" s="80">
        <v>445</v>
      </c>
      <c r="E131" s="80">
        <v>585</v>
      </c>
      <c r="F131" s="80">
        <v>593</v>
      </c>
      <c r="G131" s="80">
        <v>750</v>
      </c>
      <c r="H131" s="81">
        <v>1045</v>
      </c>
      <c r="I131" s="81">
        <v>380</v>
      </c>
      <c r="J131" s="82" t="str">
        <f t="shared" si="8"/>
        <v>St Kilda</v>
      </c>
      <c r="K131" s="50">
        <f t="shared" si="9"/>
        <v>750</v>
      </c>
      <c r="L131" s="82"/>
      <c r="M131" s="83">
        <f t="shared" si="10"/>
        <v>750.00122999999996</v>
      </c>
      <c r="N131" s="50">
        <f t="shared" si="11"/>
        <v>20</v>
      </c>
      <c r="O131" s="82" t="str">
        <f t="shared" si="12"/>
        <v>North Bendigo</v>
      </c>
      <c r="P131" s="83">
        <f t="shared" si="13"/>
        <v>380</v>
      </c>
      <c r="R131" s="35" t="str">
        <f t="shared" si="14"/>
        <v>St Kilda</v>
      </c>
      <c r="S131" s="34">
        <f t="shared" si="15"/>
        <v>750</v>
      </c>
    </row>
    <row r="132" spans="1:103" s="36" customFormat="1" x14ac:dyDescent="0.35">
      <c r="A132" s="50">
        <v>124</v>
      </c>
      <c r="B132" s="79" t="s">
        <v>198</v>
      </c>
      <c r="C132" s="80">
        <v>265</v>
      </c>
      <c r="D132" s="80">
        <v>360</v>
      </c>
      <c r="E132" s="80">
        <v>380</v>
      </c>
      <c r="F132" s="80">
        <v>360</v>
      </c>
      <c r="G132" s="80">
        <v>390</v>
      </c>
      <c r="H132" s="81">
        <v>460</v>
      </c>
      <c r="I132" s="81">
        <v>400</v>
      </c>
      <c r="J132" s="82" t="str">
        <f t="shared" si="8"/>
        <v>Sunbury</v>
      </c>
      <c r="K132" s="50">
        <f t="shared" si="9"/>
        <v>390</v>
      </c>
      <c r="L132" s="82"/>
      <c r="M132" s="83">
        <f t="shared" si="10"/>
        <v>390.00124</v>
      </c>
      <c r="N132" s="50">
        <f t="shared" si="11"/>
        <v>113</v>
      </c>
      <c r="O132" s="82" t="str">
        <f t="shared" si="12"/>
        <v>Bairnsdale</v>
      </c>
      <c r="P132" s="83">
        <f t="shared" si="13"/>
        <v>380</v>
      </c>
      <c r="Q132" s="23"/>
      <c r="R132" s="35" t="str">
        <f t="shared" si="14"/>
        <v>Sunbury</v>
      </c>
      <c r="S132" s="34">
        <f t="shared" si="15"/>
        <v>390</v>
      </c>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row>
    <row r="133" spans="1:103" x14ac:dyDescent="0.35">
      <c r="A133" s="50">
        <v>125</v>
      </c>
      <c r="B133" s="79" t="s">
        <v>199</v>
      </c>
      <c r="C133" s="80">
        <v>240</v>
      </c>
      <c r="D133" s="80">
        <v>325</v>
      </c>
      <c r="E133" s="80">
        <v>380</v>
      </c>
      <c r="F133" s="80">
        <v>350</v>
      </c>
      <c r="G133" s="80">
        <v>365</v>
      </c>
      <c r="H133" s="81">
        <v>440</v>
      </c>
      <c r="I133" s="81">
        <v>360</v>
      </c>
      <c r="J133" s="82" t="str">
        <f t="shared" si="8"/>
        <v>Sunshine</v>
      </c>
      <c r="K133" s="50">
        <f t="shared" si="9"/>
        <v>365</v>
      </c>
      <c r="L133" s="82"/>
      <c r="M133" s="83">
        <f t="shared" si="10"/>
        <v>365.00125000000003</v>
      </c>
      <c r="N133" s="50">
        <f t="shared" si="11"/>
        <v>129</v>
      </c>
      <c r="O133" s="82" t="str">
        <f t="shared" si="12"/>
        <v>Wendouree-Alfredton</v>
      </c>
      <c r="P133" s="83">
        <f t="shared" si="13"/>
        <v>370</v>
      </c>
      <c r="R133" s="35" t="str">
        <f t="shared" si="14"/>
        <v>Sunshine</v>
      </c>
      <c r="S133" s="34">
        <f t="shared" si="15"/>
        <v>365</v>
      </c>
    </row>
    <row r="134" spans="1:103" x14ac:dyDescent="0.35">
      <c r="A134" s="50">
        <v>126</v>
      </c>
      <c r="B134" s="79" t="s">
        <v>200</v>
      </c>
      <c r="C134" s="80">
        <v>170</v>
      </c>
      <c r="D134" s="80">
        <v>270</v>
      </c>
      <c r="E134" s="80">
        <v>363</v>
      </c>
      <c r="F134" s="80">
        <v>300</v>
      </c>
      <c r="G134" s="80">
        <v>340</v>
      </c>
      <c r="H134" s="81">
        <v>400</v>
      </c>
      <c r="I134" s="81">
        <v>300</v>
      </c>
      <c r="J134" s="82" t="str">
        <f t="shared" si="8"/>
        <v>Swan Hill</v>
      </c>
      <c r="K134" s="50">
        <f t="shared" si="9"/>
        <v>340</v>
      </c>
      <c r="L134" s="82"/>
      <c r="M134" s="83">
        <f t="shared" si="10"/>
        <v>340.00126</v>
      </c>
      <c r="N134" s="50">
        <f t="shared" si="11"/>
        <v>141</v>
      </c>
      <c r="O134" s="82" t="str">
        <f t="shared" si="12"/>
        <v>Portland</v>
      </c>
      <c r="P134" s="83">
        <f t="shared" si="13"/>
        <v>370</v>
      </c>
      <c r="R134" s="35" t="str">
        <f t="shared" si="14"/>
        <v>Swan Hill</v>
      </c>
      <c r="S134" s="34">
        <f t="shared" si="15"/>
        <v>340</v>
      </c>
    </row>
    <row r="135" spans="1:103" x14ac:dyDescent="0.35">
      <c r="A135" s="50">
        <v>127</v>
      </c>
      <c r="B135" s="79" t="s">
        <v>201</v>
      </c>
      <c r="C135" s="80"/>
      <c r="D135" s="80">
        <v>365</v>
      </c>
      <c r="E135" s="80">
        <v>375</v>
      </c>
      <c r="F135" s="80">
        <v>370</v>
      </c>
      <c r="G135" s="80">
        <v>400</v>
      </c>
      <c r="H135" s="81">
        <v>440</v>
      </c>
      <c r="I135" s="81">
        <v>410</v>
      </c>
      <c r="J135" s="82" t="str">
        <f t="shared" si="8"/>
        <v>Sydenham</v>
      </c>
      <c r="K135" s="50">
        <f t="shared" si="9"/>
        <v>400</v>
      </c>
      <c r="L135" s="82"/>
      <c r="M135" s="83">
        <f t="shared" si="10"/>
        <v>400.00126999999998</v>
      </c>
      <c r="N135" s="50">
        <f t="shared" si="11"/>
        <v>103</v>
      </c>
      <c r="O135" s="82" t="str">
        <f t="shared" si="12"/>
        <v>Broadmeadows-Roxburgh Park</v>
      </c>
      <c r="P135" s="83">
        <f t="shared" si="13"/>
        <v>370</v>
      </c>
      <c r="R135" s="35" t="str">
        <f t="shared" si="14"/>
        <v>Sydenham</v>
      </c>
      <c r="S135" s="34">
        <f t="shared" si="15"/>
        <v>400</v>
      </c>
    </row>
    <row r="136" spans="1:103" x14ac:dyDescent="0.35">
      <c r="A136" s="50">
        <v>128</v>
      </c>
      <c r="B136" s="79" t="s">
        <v>202</v>
      </c>
      <c r="C136" s="80">
        <v>300</v>
      </c>
      <c r="D136" s="80">
        <v>330</v>
      </c>
      <c r="E136" s="80">
        <v>385</v>
      </c>
      <c r="F136" s="80">
        <v>350</v>
      </c>
      <c r="G136" s="80">
        <v>380</v>
      </c>
      <c r="H136" s="81">
        <v>430</v>
      </c>
      <c r="I136" s="81">
        <v>370</v>
      </c>
      <c r="J136" s="82" t="str">
        <f t="shared" si="8"/>
        <v>Thomastown-Lalor</v>
      </c>
      <c r="K136" s="50">
        <f t="shared" si="9"/>
        <v>380</v>
      </c>
      <c r="L136" s="82"/>
      <c r="M136" s="83">
        <f t="shared" si="10"/>
        <v>380.00128000000001</v>
      </c>
      <c r="N136" s="50">
        <f t="shared" si="11"/>
        <v>121</v>
      </c>
      <c r="O136" s="82" t="str">
        <f t="shared" si="12"/>
        <v>Mount Clear-Buninyong</v>
      </c>
      <c r="P136" s="83">
        <f t="shared" si="13"/>
        <v>368</v>
      </c>
      <c r="R136" s="35" t="str">
        <f t="shared" si="14"/>
        <v>Thomastown-Lalor</v>
      </c>
      <c r="S136" s="34">
        <f t="shared" si="15"/>
        <v>380</v>
      </c>
    </row>
    <row r="137" spans="1:103" x14ac:dyDescent="0.35">
      <c r="A137" s="50">
        <v>129</v>
      </c>
      <c r="B137" s="79" t="s">
        <v>203</v>
      </c>
      <c r="C137" s="80">
        <v>290</v>
      </c>
      <c r="D137" s="80">
        <v>400</v>
      </c>
      <c r="E137" s="80">
        <v>600</v>
      </c>
      <c r="F137" s="80">
        <v>550</v>
      </c>
      <c r="G137" s="80">
        <v>655</v>
      </c>
      <c r="H137" s="81">
        <v>838</v>
      </c>
      <c r="I137" s="81">
        <v>400</v>
      </c>
      <c r="J137" s="82" t="str">
        <f t="shared" si="8"/>
        <v>Thornbury</v>
      </c>
      <c r="K137" s="50">
        <f t="shared" si="9"/>
        <v>655</v>
      </c>
      <c r="L137" s="82"/>
      <c r="M137" s="83">
        <f t="shared" si="10"/>
        <v>655.00129000000004</v>
      </c>
      <c r="N137" s="50">
        <f t="shared" si="11"/>
        <v>33</v>
      </c>
      <c r="O137" s="82" t="str">
        <f t="shared" si="12"/>
        <v>Sunshine</v>
      </c>
      <c r="P137" s="83">
        <f t="shared" si="13"/>
        <v>365</v>
      </c>
      <c r="R137" s="35" t="str">
        <f t="shared" si="14"/>
        <v>Thornbury</v>
      </c>
      <c r="S137" s="34">
        <f t="shared" si="15"/>
        <v>655</v>
      </c>
    </row>
    <row r="138" spans="1:103" x14ac:dyDescent="0.35">
      <c r="A138" s="50">
        <v>130</v>
      </c>
      <c r="B138" s="79" t="s">
        <v>204</v>
      </c>
      <c r="C138" s="80">
        <v>315</v>
      </c>
      <c r="D138" s="80">
        <v>495</v>
      </c>
      <c r="E138" s="80">
        <v>700</v>
      </c>
      <c r="F138" s="80">
        <v>590</v>
      </c>
      <c r="G138" s="80">
        <v>1025</v>
      </c>
      <c r="H138" s="81">
        <v>1508</v>
      </c>
      <c r="I138" s="81">
        <v>510</v>
      </c>
      <c r="J138" s="82" t="str">
        <f t="shared" ref="J138:J154" si="16">B138</f>
        <v>Toorak</v>
      </c>
      <c r="K138" s="50">
        <f t="shared" ref="K138:K154" si="17">VLOOKUP(A138,$A$9:$G$154,2+$D$6)</f>
        <v>1025</v>
      </c>
      <c r="L138" s="82"/>
      <c r="M138" s="83">
        <f t="shared" ref="M138:M145" si="18">K138+0.00001*A138</f>
        <v>1025.0012999999999</v>
      </c>
      <c r="N138" s="50">
        <f t="shared" ref="N138:N154" si="19">RANK(M138,M$9:M$154)</f>
        <v>2</v>
      </c>
      <c r="O138" s="82" t="str">
        <f t="shared" ref="O138:O154" si="20">VLOOKUP(MATCH(A138,N$9:N$154,0),$A$9:$M$154,2)</f>
        <v>Ballarat</v>
      </c>
      <c r="P138" s="83">
        <f t="shared" ref="P138:P154" si="21">VLOOKUP(MATCH(A138,N$9:N$154,0),$A$9:$M$154,11)</f>
        <v>365</v>
      </c>
      <c r="R138" s="35" t="str">
        <f t="shared" ref="R138:R146" si="22">IF($F$6=1,J138,O138)</f>
        <v>Toorak</v>
      </c>
      <c r="S138" s="34">
        <f t="shared" ref="S138:S146" si="23">IF(IF($F$6=1,K138,P138)&gt;100,IF($F$6=1,K138,P138),"inad. Data")</f>
        <v>1025</v>
      </c>
    </row>
    <row r="139" spans="1:103" x14ac:dyDescent="0.35">
      <c r="A139" s="50">
        <v>131</v>
      </c>
      <c r="B139" s="79" t="s">
        <v>205</v>
      </c>
      <c r="C139" s="80">
        <v>315</v>
      </c>
      <c r="D139" s="80">
        <v>450</v>
      </c>
      <c r="E139" s="80">
        <v>578</v>
      </c>
      <c r="F139" s="80">
        <v>500</v>
      </c>
      <c r="G139" s="80">
        <v>580</v>
      </c>
      <c r="H139" s="81">
        <v>650</v>
      </c>
      <c r="I139" s="81">
        <v>600</v>
      </c>
      <c r="J139" s="82" t="str">
        <f t="shared" si="16"/>
        <v>Torquay</v>
      </c>
      <c r="K139" s="50">
        <f t="shared" si="17"/>
        <v>580</v>
      </c>
      <c r="L139" s="82"/>
      <c r="M139" s="83">
        <f t="shared" si="18"/>
        <v>580.00130999999999</v>
      </c>
      <c r="N139" s="50">
        <f t="shared" si="19"/>
        <v>46</v>
      </c>
      <c r="O139" s="82" t="str">
        <f t="shared" si="20"/>
        <v>St Albans-Deer Park</v>
      </c>
      <c r="P139" s="83">
        <f t="shared" si="21"/>
        <v>360</v>
      </c>
      <c r="R139" s="35" t="str">
        <f t="shared" si="22"/>
        <v>Torquay</v>
      </c>
      <c r="S139" s="34">
        <f t="shared" si="23"/>
        <v>580</v>
      </c>
    </row>
    <row r="140" spans="1:103" x14ac:dyDescent="0.35">
      <c r="A140" s="50">
        <v>132</v>
      </c>
      <c r="B140" s="79" t="s">
        <v>206</v>
      </c>
      <c r="C140" s="80">
        <v>245</v>
      </c>
      <c r="D140" s="80">
        <v>300</v>
      </c>
      <c r="E140" s="80">
        <v>385</v>
      </c>
      <c r="F140" s="80">
        <v>340</v>
      </c>
      <c r="G140" s="80">
        <v>380</v>
      </c>
      <c r="H140" s="81">
        <v>460</v>
      </c>
      <c r="I140" s="81">
        <v>380</v>
      </c>
      <c r="J140" s="82" t="str">
        <f t="shared" si="16"/>
        <v>Traralgon</v>
      </c>
      <c r="K140" s="50">
        <f t="shared" si="17"/>
        <v>380</v>
      </c>
      <c r="L140" s="82"/>
      <c r="M140" s="83">
        <f t="shared" si="18"/>
        <v>380.00132000000002</v>
      </c>
      <c r="N140" s="50">
        <f t="shared" si="19"/>
        <v>120</v>
      </c>
      <c r="O140" s="82" t="str">
        <f t="shared" si="20"/>
        <v>Shepparton</v>
      </c>
      <c r="P140" s="83">
        <f t="shared" si="21"/>
        <v>360</v>
      </c>
      <c r="R140" s="35" t="str">
        <f t="shared" si="22"/>
        <v>Traralgon</v>
      </c>
      <c r="S140" s="34">
        <f t="shared" si="23"/>
        <v>380</v>
      </c>
    </row>
    <row r="141" spans="1:103" x14ac:dyDescent="0.35">
      <c r="A141" s="50">
        <v>133</v>
      </c>
      <c r="B141" s="79" t="s">
        <v>207</v>
      </c>
      <c r="C141" s="80">
        <v>350</v>
      </c>
      <c r="D141" s="80">
        <v>400</v>
      </c>
      <c r="E141" s="80">
        <v>488</v>
      </c>
      <c r="F141" s="80">
        <v>395</v>
      </c>
      <c r="G141" s="80">
        <v>460</v>
      </c>
      <c r="H141" s="81">
        <v>560</v>
      </c>
      <c r="I141" s="81">
        <v>475</v>
      </c>
      <c r="J141" s="82" t="str">
        <f t="shared" si="16"/>
        <v>Vermont-Forest Hill-Burwood East</v>
      </c>
      <c r="K141" s="50">
        <f t="shared" si="17"/>
        <v>460</v>
      </c>
      <c r="L141" s="82"/>
      <c r="M141" s="83">
        <f t="shared" si="18"/>
        <v>460.00133</v>
      </c>
      <c r="N141" s="50">
        <f t="shared" si="19"/>
        <v>72</v>
      </c>
      <c r="O141" s="82" t="str">
        <f t="shared" si="20"/>
        <v>Seymour</v>
      </c>
      <c r="P141" s="83">
        <f t="shared" si="21"/>
        <v>360</v>
      </c>
      <c r="R141" s="35" t="str">
        <f t="shared" si="22"/>
        <v>Vermont-Forest Hill-Burwood East</v>
      </c>
      <c r="S141" s="34">
        <f t="shared" si="23"/>
        <v>460</v>
      </c>
    </row>
    <row r="142" spans="1:103" x14ac:dyDescent="0.35">
      <c r="A142" s="50">
        <v>134</v>
      </c>
      <c r="B142" s="79" t="s">
        <v>232</v>
      </c>
      <c r="C142" s="80">
        <v>220</v>
      </c>
      <c r="D142" s="80">
        <v>290</v>
      </c>
      <c r="E142" s="80">
        <v>365</v>
      </c>
      <c r="F142" s="80">
        <v>340</v>
      </c>
      <c r="G142" s="80">
        <v>390</v>
      </c>
      <c r="H142" s="81">
        <v>470</v>
      </c>
      <c r="I142" s="81">
        <v>380</v>
      </c>
      <c r="J142" s="82" t="str">
        <f t="shared" si="16"/>
        <v>Wanagaratta</v>
      </c>
      <c r="K142" s="50">
        <f t="shared" si="17"/>
        <v>390</v>
      </c>
      <c r="L142" s="82"/>
      <c r="M142" s="83">
        <f t="shared" si="18"/>
        <v>390.00134000000003</v>
      </c>
      <c r="N142" s="50">
        <f t="shared" si="19"/>
        <v>112</v>
      </c>
      <c r="O142" s="82" t="str">
        <f t="shared" si="20"/>
        <v>Mildura</v>
      </c>
      <c r="P142" s="83">
        <f t="shared" si="21"/>
        <v>360</v>
      </c>
      <c r="R142" s="35" t="str">
        <f t="shared" si="22"/>
        <v>Wanagaratta</v>
      </c>
      <c r="S142" s="34">
        <f t="shared" si="23"/>
        <v>390</v>
      </c>
    </row>
    <row r="143" spans="1:103" x14ac:dyDescent="0.35">
      <c r="A143" s="50">
        <v>135</v>
      </c>
      <c r="B143" s="79" t="s">
        <v>208</v>
      </c>
      <c r="C143" s="80">
        <v>350</v>
      </c>
      <c r="D143" s="80">
        <v>410</v>
      </c>
      <c r="E143" s="80">
        <v>460</v>
      </c>
      <c r="F143" s="80">
        <v>420</v>
      </c>
      <c r="G143" s="80">
        <v>450</v>
      </c>
      <c r="H143" s="81">
        <v>550</v>
      </c>
      <c r="I143" s="81">
        <v>460</v>
      </c>
      <c r="J143" s="82" t="str">
        <f t="shared" si="16"/>
        <v>Wantirna-Scoresby</v>
      </c>
      <c r="K143" s="50">
        <f t="shared" si="17"/>
        <v>450</v>
      </c>
      <c r="L143" s="82"/>
      <c r="M143" s="83">
        <f t="shared" si="18"/>
        <v>450.00135</v>
      </c>
      <c r="N143" s="50">
        <f t="shared" si="19"/>
        <v>78</v>
      </c>
      <c r="O143" s="82" t="str">
        <f t="shared" si="20"/>
        <v>Werribee-Hoppers Crossing</v>
      </c>
      <c r="P143" s="83">
        <f t="shared" si="21"/>
        <v>350</v>
      </c>
      <c r="R143" s="35" t="str">
        <f t="shared" si="22"/>
        <v>Wantirna-Scoresby</v>
      </c>
      <c r="S143" s="34">
        <f t="shared" si="23"/>
        <v>450</v>
      </c>
    </row>
    <row r="144" spans="1:103" x14ac:dyDescent="0.35">
      <c r="A144" s="50">
        <v>136</v>
      </c>
      <c r="B144" s="79" t="s">
        <v>209</v>
      </c>
      <c r="C144" s="80" t="s">
        <v>212</v>
      </c>
      <c r="D144" s="80">
        <v>320</v>
      </c>
      <c r="E144" s="80">
        <v>360</v>
      </c>
      <c r="F144" s="80">
        <v>340</v>
      </c>
      <c r="G144" s="80">
        <v>390</v>
      </c>
      <c r="H144" s="81">
        <v>450</v>
      </c>
      <c r="I144" s="81">
        <v>400</v>
      </c>
      <c r="J144" s="82" t="str">
        <f t="shared" si="16"/>
        <v>Warragul</v>
      </c>
      <c r="K144" s="50">
        <f t="shared" si="17"/>
        <v>390</v>
      </c>
      <c r="L144" s="82"/>
      <c r="M144" s="83">
        <f t="shared" si="18"/>
        <v>390.00135999999998</v>
      </c>
      <c r="N144" s="50">
        <f t="shared" si="19"/>
        <v>111</v>
      </c>
      <c r="O144" s="82" t="str">
        <f t="shared" si="20"/>
        <v>Sebastopol-Delacombe</v>
      </c>
      <c r="P144" s="83">
        <f t="shared" si="21"/>
        <v>350</v>
      </c>
      <c r="R144" s="35" t="str">
        <f t="shared" si="22"/>
        <v>Warragul</v>
      </c>
      <c r="S144" s="34">
        <f t="shared" si="23"/>
        <v>390</v>
      </c>
    </row>
    <row r="145" spans="1:103" x14ac:dyDescent="0.35">
      <c r="A145" s="50">
        <v>137</v>
      </c>
      <c r="B145" s="79" t="s">
        <v>210</v>
      </c>
      <c r="C145" s="80">
        <v>240</v>
      </c>
      <c r="D145" s="80">
        <v>320</v>
      </c>
      <c r="E145" s="80">
        <v>430</v>
      </c>
      <c r="F145" s="80">
        <v>380</v>
      </c>
      <c r="G145" s="80">
        <v>438</v>
      </c>
      <c r="H145" s="81">
        <v>500</v>
      </c>
      <c r="I145" s="81">
        <v>400</v>
      </c>
      <c r="J145" s="82" t="str">
        <f t="shared" si="16"/>
        <v>Warrnambool</v>
      </c>
      <c r="K145" s="50">
        <f t="shared" si="17"/>
        <v>438</v>
      </c>
      <c r="L145" s="82"/>
      <c r="M145" s="83">
        <f t="shared" si="18"/>
        <v>438.00137000000001</v>
      </c>
      <c r="N145" s="50">
        <f t="shared" si="19"/>
        <v>86</v>
      </c>
      <c r="O145" s="82" t="str">
        <f t="shared" si="20"/>
        <v>Moe-Newborough</v>
      </c>
      <c r="P145" s="83">
        <f t="shared" si="21"/>
        <v>350</v>
      </c>
      <c r="R145" s="35" t="str">
        <f t="shared" si="22"/>
        <v>Warrnambool</v>
      </c>
      <c r="S145" s="34">
        <f t="shared" si="23"/>
        <v>438</v>
      </c>
    </row>
    <row r="146" spans="1:103" x14ac:dyDescent="0.35">
      <c r="A146" s="50">
        <v>138</v>
      </c>
      <c r="B146" s="79" t="s">
        <v>211</v>
      </c>
      <c r="C146" s="80">
        <v>210</v>
      </c>
      <c r="D146" s="80">
        <v>300</v>
      </c>
      <c r="E146" s="80">
        <v>370</v>
      </c>
      <c r="F146" s="80">
        <v>325</v>
      </c>
      <c r="G146" s="80">
        <v>370</v>
      </c>
      <c r="H146" s="81">
        <v>440</v>
      </c>
      <c r="I146" s="81">
        <v>385</v>
      </c>
      <c r="J146" s="82" t="str">
        <f t="shared" si="16"/>
        <v>Wendouree-Alfredton</v>
      </c>
      <c r="K146" s="50">
        <f t="shared" si="17"/>
        <v>370</v>
      </c>
      <c r="L146" s="82"/>
      <c r="M146" s="83">
        <f>K146+0.00001*A146</f>
        <v>370.00137999999998</v>
      </c>
      <c r="N146" s="50">
        <f t="shared" si="19"/>
        <v>125</v>
      </c>
      <c r="O146" s="82" t="str">
        <f t="shared" si="20"/>
        <v>Horsham</v>
      </c>
      <c r="P146" s="83">
        <f t="shared" si="21"/>
        <v>350</v>
      </c>
      <c r="R146" s="35" t="str">
        <f t="shared" si="22"/>
        <v>Wendouree-Alfredton</v>
      </c>
      <c r="S146" s="34">
        <f t="shared" si="23"/>
        <v>370</v>
      </c>
    </row>
    <row r="147" spans="1:103" ht="14.25" x14ac:dyDescent="0.45">
      <c r="A147" s="50">
        <v>139</v>
      </c>
      <c r="B147" s="79" t="s">
        <v>217</v>
      </c>
      <c r="C147" s="80">
        <v>290</v>
      </c>
      <c r="D147" s="80">
        <v>310</v>
      </c>
      <c r="E147" s="80">
        <v>350</v>
      </c>
      <c r="F147" s="80">
        <v>325</v>
      </c>
      <c r="G147" s="80">
        <v>350</v>
      </c>
      <c r="H147" s="81">
        <v>400</v>
      </c>
      <c r="I147" s="81">
        <v>370</v>
      </c>
      <c r="J147" s="82" t="str">
        <f t="shared" si="16"/>
        <v>Werribee-Hoppers Crossing</v>
      </c>
      <c r="K147" s="50">
        <f t="shared" si="17"/>
        <v>350</v>
      </c>
      <c r="L147" s="82"/>
      <c r="M147" s="83">
        <f t="shared" ref="M147:M154" si="24">K147+0.00001*A147</f>
        <v>350.00139000000001</v>
      </c>
      <c r="N147" s="50">
        <f t="shared" si="19"/>
        <v>135</v>
      </c>
      <c r="O147" s="82" t="str">
        <f t="shared" si="20"/>
        <v>Hamilton</v>
      </c>
      <c r="P147" s="83">
        <f t="shared" si="21"/>
        <v>350</v>
      </c>
      <c r="Q147"/>
      <c r="R147" s="35" t="str">
        <f t="shared" ref="R147:R154" si="25">IF($F$6=1,J147,O147)</f>
        <v>Werribee-Hoppers Crossing</v>
      </c>
      <c r="S147" s="34">
        <f t="shared" ref="S147:S154" si="26">IF(IF($F$6=1,K147,P147)&gt;100,IF($F$6=1,K147,P147),"inad. Data")</f>
        <v>350</v>
      </c>
    </row>
    <row r="148" spans="1:103" ht="14.25" x14ac:dyDescent="0.45">
      <c r="A148" s="50">
        <v>140</v>
      </c>
      <c r="B148" s="79" t="s">
        <v>221</v>
      </c>
      <c r="C148" s="80">
        <v>290</v>
      </c>
      <c r="D148" s="80">
        <v>370</v>
      </c>
      <c r="E148" s="80">
        <v>550</v>
      </c>
      <c r="F148" s="80">
        <v>500</v>
      </c>
      <c r="G148" s="80">
        <v>600</v>
      </c>
      <c r="H148" s="81">
        <v>785</v>
      </c>
      <c r="I148" s="81">
        <v>360</v>
      </c>
      <c r="J148" s="82" t="str">
        <f t="shared" si="16"/>
        <v>West Brunswick</v>
      </c>
      <c r="K148" s="50">
        <f t="shared" si="17"/>
        <v>600</v>
      </c>
      <c r="L148" s="82"/>
      <c r="M148" s="83">
        <f t="shared" si="24"/>
        <v>600.00139999999999</v>
      </c>
      <c r="N148" s="50">
        <f t="shared" si="19"/>
        <v>41</v>
      </c>
      <c r="O148" s="82" t="str">
        <f t="shared" si="20"/>
        <v>Corio</v>
      </c>
      <c r="P148" s="83">
        <f t="shared" si="21"/>
        <v>350</v>
      </c>
      <c r="Q148"/>
      <c r="R148" s="35" t="str">
        <f t="shared" si="25"/>
        <v>West Brunswick</v>
      </c>
      <c r="S148" s="34">
        <f t="shared" si="26"/>
        <v>600</v>
      </c>
    </row>
    <row r="149" spans="1:103" ht="14.25" x14ac:dyDescent="0.45">
      <c r="A149" s="50">
        <v>141</v>
      </c>
      <c r="B149" s="79" t="s">
        <v>218</v>
      </c>
      <c r="C149" s="80">
        <v>250</v>
      </c>
      <c r="D149" s="80">
        <v>350</v>
      </c>
      <c r="E149" s="80">
        <v>460</v>
      </c>
      <c r="F149" s="80">
        <v>400</v>
      </c>
      <c r="G149" s="80">
        <v>450</v>
      </c>
      <c r="H149" s="81">
        <v>575</v>
      </c>
      <c r="I149" s="81">
        <v>400</v>
      </c>
      <c r="J149" s="82" t="str">
        <f t="shared" si="16"/>
        <v>West Footscray</v>
      </c>
      <c r="K149" s="50">
        <f t="shared" si="17"/>
        <v>450</v>
      </c>
      <c r="L149" s="82"/>
      <c r="M149" s="83">
        <f t="shared" si="24"/>
        <v>450.00141000000002</v>
      </c>
      <c r="N149" s="50">
        <f t="shared" si="19"/>
        <v>77</v>
      </c>
      <c r="O149" s="82" t="str">
        <f t="shared" si="20"/>
        <v>Swan Hill</v>
      </c>
      <c r="P149" s="83">
        <f t="shared" si="21"/>
        <v>340</v>
      </c>
      <c r="Q149"/>
      <c r="R149" s="35" t="str">
        <f t="shared" si="25"/>
        <v>West Footscray</v>
      </c>
      <c r="S149" s="34">
        <f t="shared" si="26"/>
        <v>450</v>
      </c>
    </row>
    <row r="150" spans="1:103" ht="14.25" x14ac:dyDescent="0.45">
      <c r="A150" s="50">
        <v>142</v>
      </c>
      <c r="B150" s="79" t="s">
        <v>11</v>
      </c>
      <c r="C150" s="80">
        <v>290</v>
      </c>
      <c r="D150" s="80">
        <v>330</v>
      </c>
      <c r="E150" s="80">
        <v>385</v>
      </c>
      <c r="F150" s="80">
        <v>350</v>
      </c>
      <c r="G150" s="80">
        <v>400</v>
      </c>
      <c r="H150" s="81">
        <v>440</v>
      </c>
      <c r="I150" s="81">
        <v>410</v>
      </c>
      <c r="J150" s="82" t="str">
        <f t="shared" si="16"/>
        <v>Whittlesea</v>
      </c>
      <c r="K150" s="50">
        <f t="shared" si="17"/>
        <v>400</v>
      </c>
      <c r="L150" s="82"/>
      <c r="M150" s="83">
        <f t="shared" si="24"/>
        <v>400.00142</v>
      </c>
      <c r="N150" s="50">
        <f t="shared" si="19"/>
        <v>102</v>
      </c>
      <c r="O150" s="82" t="str">
        <f t="shared" si="20"/>
        <v>Melton</v>
      </c>
      <c r="P150" s="83">
        <f t="shared" si="21"/>
        <v>340</v>
      </c>
      <c r="Q150"/>
      <c r="R150" s="35" t="str">
        <f t="shared" si="25"/>
        <v>Whittlesea</v>
      </c>
      <c r="S150" s="34">
        <f t="shared" si="26"/>
        <v>400</v>
      </c>
    </row>
    <row r="151" spans="1:103" ht="14.25" x14ac:dyDescent="0.45">
      <c r="A151" s="50">
        <v>143</v>
      </c>
      <c r="B151" s="79" t="s">
        <v>219</v>
      </c>
      <c r="C151" s="80">
        <v>340</v>
      </c>
      <c r="D151" s="80">
        <v>393</v>
      </c>
      <c r="E151" s="80">
        <v>560</v>
      </c>
      <c r="F151" s="80">
        <v>470</v>
      </c>
      <c r="G151" s="80">
        <v>650</v>
      </c>
      <c r="H151" s="81">
        <v>850</v>
      </c>
      <c r="I151" s="81">
        <v>520</v>
      </c>
      <c r="J151" s="82" t="str">
        <f t="shared" si="16"/>
        <v>Williamstown</v>
      </c>
      <c r="K151" s="50">
        <f t="shared" si="17"/>
        <v>650</v>
      </c>
      <c r="L151" s="82"/>
      <c r="M151" s="83">
        <f t="shared" si="24"/>
        <v>650.00143000000003</v>
      </c>
      <c r="N151" s="50">
        <f t="shared" si="19"/>
        <v>34</v>
      </c>
      <c r="O151" s="82" t="str">
        <f t="shared" si="20"/>
        <v>Morwell</v>
      </c>
      <c r="P151" s="83">
        <f t="shared" si="21"/>
        <v>310</v>
      </c>
      <c r="Q151"/>
      <c r="R151" s="35" t="str">
        <f t="shared" si="25"/>
        <v>Williamstown</v>
      </c>
      <c r="S151" s="34">
        <f t="shared" si="26"/>
        <v>650</v>
      </c>
    </row>
    <row r="152" spans="1:103" ht="14.25" x14ac:dyDescent="0.45">
      <c r="A152" s="50">
        <v>144</v>
      </c>
      <c r="B152" s="79" t="s">
        <v>222</v>
      </c>
      <c r="C152" s="80">
        <v>220</v>
      </c>
      <c r="D152" s="80">
        <v>300</v>
      </c>
      <c r="E152" s="80">
        <v>365</v>
      </c>
      <c r="F152" s="80">
        <v>335</v>
      </c>
      <c r="G152" s="80">
        <v>400</v>
      </c>
      <c r="H152" s="81">
        <v>460</v>
      </c>
      <c r="I152" s="81">
        <v>390</v>
      </c>
      <c r="J152" s="82" t="str">
        <f t="shared" si="16"/>
        <v>Wodonga</v>
      </c>
      <c r="K152" s="50">
        <f t="shared" si="17"/>
        <v>400</v>
      </c>
      <c r="L152" s="82"/>
      <c r="M152" s="83">
        <f t="shared" si="24"/>
        <v>400.00144</v>
      </c>
      <c r="N152" s="50">
        <f t="shared" si="19"/>
        <v>101</v>
      </c>
      <c r="O152" s="82" t="str">
        <f t="shared" si="20"/>
        <v>Southbank</v>
      </c>
      <c r="P152" s="83">
        <f t="shared" si="21"/>
        <v>0</v>
      </c>
      <c r="Q152"/>
      <c r="R152" s="35" t="str">
        <f t="shared" si="25"/>
        <v>Wodonga</v>
      </c>
      <c r="S152" s="34">
        <f>IF(IF($F$6=1,K152,P152)&gt;100,IF($F$6=1,K152,P152),"inad. Data")</f>
        <v>400</v>
      </c>
    </row>
    <row r="153" spans="1:103" ht="14.25" x14ac:dyDescent="0.45">
      <c r="A153" s="50">
        <v>145</v>
      </c>
      <c r="B153" s="79" t="s">
        <v>20</v>
      </c>
      <c r="C153" s="80">
        <v>300</v>
      </c>
      <c r="D153" s="80">
        <v>370</v>
      </c>
      <c r="E153" s="80">
        <v>430</v>
      </c>
      <c r="F153" s="80">
        <v>390</v>
      </c>
      <c r="G153" s="80">
        <v>460</v>
      </c>
      <c r="H153" s="81">
        <v>570</v>
      </c>
      <c r="I153" s="81">
        <v>450</v>
      </c>
      <c r="J153" s="82" t="str">
        <f t="shared" si="16"/>
        <v>Yarra Ranges</v>
      </c>
      <c r="K153" s="50">
        <f t="shared" si="17"/>
        <v>460</v>
      </c>
      <c r="L153" s="82"/>
      <c r="M153" s="83">
        <f t="shared" si="24"/>
        <v>460.00144999999998</v>
      </c>
      <c r="N153" s="50">
        <f t="shared" si="19"/>
        <v>71</v>
      </c>
      <c r="O153" s="82" t="str">
        <f t="shared" si="20"/>
        <v>Docklands</v>
      </c>
      <c r="P153" s="83">
        <f t="shared" si="21"/>
        <v>0</v>
      </c>
      <c r="Q153"/>
      <c r="R153" s="35" t="str">
        <f t="shared" si="25"/>
        <v>Yarra Ranges</v>
      </c>
      <c r="S153" s="34">
        <f t="shared" si="26"/>
        <v>460</v>
      </c>
    </row>
    <row r="154" spans="1:103" s="36" customFormat="1" ht="14.25" x14ac:dyDescent="0.45">
      <c r="A154" s="50">
        <v>146</v>
      </c>
      <c r="B154" s="79" t="s">
        <v>220</v>
      </c>
      <c r="C154" s="80">
        <v>295</v>
      </c>
      <c r="D154" s="80">
        <v>390</v>
      </c>
      <c r="E154" s="80">
        <v>550</v>
      </c>
      <c r="F154" s="80">
        <v>500</v>
      </c>
      <c r="G154" s="80">
        <v>575</v>
      </c>
      <c r="H154" s="81">
        <v>680</v>
      </c>
      <c r="I154" s="81">
        <v>470</v>
      </c>
      <c r="J154" s="82" t="str">
        <f t="shared" si="16"/>
        <v>Yarraville-Seddon</v>
      </c>
      <c r="K154" s="50">
        <f t="shared" si="17"/>
        <v>575</v>
      </c>
      <c r="L154" s="82"/>
      <c r="M154" s="83">
        <f t="shared" si="24"/>
        <v>575.00145999999995</v>
      </c>
      <c r="N154" s="50">
        <f t="shared" si="19"/>
        <v>47</v>
      </c>
      <c r="O154" s="82" t="str">
        <f t="shared" si="20"/>
        <v>CBD-St Kilda Rd</v>
      </c>
      <c r="P154" s="83">
        <f t="shared" si="21"/>
        <v>0</v>
      </c>
      <c r="Q154"/>
      <c r="R154" s="35" t="str">
        <f t="shared" si="25"/>
        <v>Yarraville-Seddon</v>
      </c>
      <c r="S154" s="34">
        <f t="shared" si="26"/>
        <v>575</v>
      </c>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1438275</xdr:colOff>
                    <xdr:row>4</xdr:row>
                    <xdr:rowOff>152400</xdr:rowOff>
                  </from>
                  <to>
                    <xdr:col>4</xdr:col>
                    <xdr:colOff>4763</xdr:colOff>
                    <xdr:row>6</xdr:row>
                    <xdr:rowOff>47625</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280988</xdr:colOff>
                    <xdr:row>6</xdr:row>
                    <xdr:rowOff>57150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A9517296</value>
    </field>
    <field name="Objective-Title">
      <value order="0">Housing rental costs</value>
    </field>
    <field name="Objective-Description">
      <value order="0"/>
    </field>
    <field name="Objective-CreationStamp">
      <value order="0">2023-02-09T22:07:27Z</value>
    </field>
    <field name="Objective-IsApproved">
      <value order="0">false</value>
    </field>
    <field name="Objective-IsPublished">
      <value order="0">true</value>
    </field>
    <field name="Objective-DatePublished">
      <value order="0">2023-02-09T22:40:34Z</value>
    </field>
    <field name="Objective-ModificationStamp">
      <value order="0">2023-05-31T23:06:18Z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vA12130114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cp:lastModifiedBy>
  <cp:lastPrinted>2023-01-08T08:00:45Z</cp:lastPrinted>
  <dcterms:created xsi:type="dcterms:W3CDTF">2008-08-13T07:01:57Z</dcterms:created>
  <dcterms:modified xsi:type="dcterms:W3CDTF">2023-02-09T07:57:45Z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A9517296</vt:lpwstr>
  </property>
  <property fmtid="{D5CDD505-2E9C-101B-9397-08002B2CF9AE}" pid="4" name="Objective-Title">
    <vt:lpwstr>Housing rental costs</vt:lpwstr>
  </property>
  <property fmtid="{D5CDD505-2E9C-101B-9397-08002B2CF9AE}" pid="5" name="Objective-Description">
    <vt:lpwstr/>
  </property>
  <property fmtid="{D5CDD505-2E9C-101B-9397-08002B2CF9AE}" pid="6" name="Objective-CreationStamp">
    <vt:filetime>2023-02-09T22:07:27Z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2023-02-09T22:40:34Z</vt:filetime>
  </property>
  <property fmtid="{D5CDD505-2E9C-101B-9397-08002B2CF9AE}" pid="10" name="Objective-ModificationStamp">
    <vt:filetime>2023-05-31T23:06:18Z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vA12130114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