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68515d920c4e4d7e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~ Work - Dump\"/>
    </mc:Choice>
  </mc:AlternateContent>
  <xr:revisionPtr revIDLastSave="0" documentId="8_{811941EC-6468-4D87-B990-7AE3D4E14157}" xr6:coauthVersionLast="47" xr6:coauthVersionMax="47" xr10:uidLastSave="{00000000-0000-0000-0000-000000000000}"/>
  <bookViews>
    <workbookView showHorizontalScroll="0" showSheetTabs="0" xWindow="-110" yWindow="-110" windowWidth="19420" windowHeight="10420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O753" i="2" l="1"/>
  <c r="FN782" i="2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<sst xmlns="http://schemas.openxmlformats.org/spreadsheetml/2006/main" count="11045" uniqueCount="227">
  <si>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</si>
  <si>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</si>
  <si>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</si>
  <si>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</si>
  <si>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</si>
  <si>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</si>
  <si>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</si>
  <si>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</si>
  <si>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</si>
  <si>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</si>
  <si>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</si>
  <si>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</si>
  <si>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</si>
  <si>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</si>
  <si>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</si>
  <si>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</si>
  <si>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</si>
  <si>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</si>
  <si>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</si>
  <si>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</si>
  <si>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</si>
  <si>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</si>
  <si>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</si>
  <si>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</si>
  <si>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</si>
  <si>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</si>
  <si>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</si>
  <si>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</si>
  <si>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</si>
  <si>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</si>
  <si>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</si>
  <si>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</si>
  <si>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</si>
  <si>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</si>
  <si>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</si>
  <si>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</si>
  <si>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</si>
  <si>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</si>
  <si>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</si>
  <si>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</si>
  <si>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</si>
  <si>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</si>
  <si>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</si>
  <si>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</si>
  <si>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</si>
  <si>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</si>
  <si>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</si>
  <si>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</si>
  <si>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</si>
  <si>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</si>
  <si>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</si>
  <si>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</si>
  <si>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</si>
  <si>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</si>
  <si>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</si>
  <si>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</si>
  <si>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</si>
  <si>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</si>
  <si>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</si>
  <si>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</si>
  <si>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</si>
  <si>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</si>
  <si>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</si>
  <si>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</si>
  <si>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</si>
  <si>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</si>
  <si>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</si>
  <si>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</si>
  <si>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</si>
  <si>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</si>
  <si>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</si>
  <si>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</si>
  <si>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</si>
  <si>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</si>
  <si>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</si>
  <si>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</si>
  <si>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</si>
  <si>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</si>
  <si>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</si>
  <si>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</si>
  <si>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</si>
  <si>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</si>
  <si>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</si>
  <si>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</si>
  <si>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</si>
  <si>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</si>
  <si>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</si>
  <si>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</si>
  <si>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</si>
  <si>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</si>
  <si>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</si>
  <si>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</si>
  <si>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</si>
  <si>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</si>
  <si>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</si>
  <si>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</si>
  <si>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</si>
  <si>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</si>
  <si>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</si>
  <si>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</si>
  <si>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</si>
  <si>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</si>
  <si>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</si>
  <si>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</si>
  <si>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</si>
  <si>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</si>
  <si>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</si>
  <si>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</si>
  <si>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</si>
  <si>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</si>
  <si>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</si>
  <si>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</si>
  <si>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</si>
  <si>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</si>
  <si>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</si>
  <si>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</si>
  <si>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</si>
  <si>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</si>
  <si>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</si>
  <si>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</si>
  <si>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</si>
  <si>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</si>
  <si>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</si>
  <si>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</si>
  <si>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</si>
  <si>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</si>
  <si>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</si>
  <si>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</si>
  <si>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</si>
  <si>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</si>
  <si>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</si>
  <si>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</si>
  <si>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</si>
  <si>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</si>
  <si>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</si>
  <si>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</si>
  <si>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</si>
  <si>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</si>
  <si>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</si>
  <si>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</si>
  <si>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</si>
  <si>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</si>
  <si>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</si>
  <si>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</si>
  <si>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</si>
  <si>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</si>
  <si>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</si>
  <si>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</si>
  <si>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</si>
  <si>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</si>
  <si>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</si>
  <si>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</si>
  <si>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</si>
  <si>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</si>
  <si>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</si>
  <si>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</si>
  <si>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</si>
  <si>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</si>
  <si>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</si>
  <si>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</si>
  <si>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</si>
  <si>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</si>
  <si>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</si>
  <si>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</si>
  <si>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</si>
  <si>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</si>
  <si>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</si>
  <si>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</si>
  <si>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</si>
  <si>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</si>
  <si>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</si>
  <si>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</si>
  <si>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</si>
  <si>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</si>
  <si>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</si>
  <si>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</si>
  <si>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</si>
  <si>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</si>
  <si>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</si>
  <si>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</si>
  <si>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</si>
  <si>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</si>
  <si>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</si>
  <si>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</si>
  <si>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</si>
  <si>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</si>
  <si>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</si>
  <si>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</si>
  <si>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</si>
  <si>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</si>
  <si>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</si>
  <si>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</si>
  <si>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</si>
  <si>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</si>
  <si>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</si>
  <si>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</si>
  <si>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</si>
  <si>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</si>
  <si>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</si>
  <si>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</si>
  <si>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</si>
  <si>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</si>
  <si>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</si>
  <si>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</si>
  <si>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</si>
  <si>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</si>
  <si>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</si>
  <si>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</si>
  <si>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</si>
  <si>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</si>
  <si>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</si>
  <si>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</si>
  <si>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</si>
  <si>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</si>
  <si>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</si>
  <si>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</si>
  <si>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</si>
  <si>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</si>
  <si>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</si>
  <si>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</si>
  <si>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</si>
  <si>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</si>
  <si>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</si>
  <si>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</si>
  <si>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</si>
  <si>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</si>
  <si>
    <t>Caution should be exercised when interpreting this information, due to the high proportion of instances where details of birthplaces and other variables were not reported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</si>
</sst>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3.xml" Id="rId3" /><Relationship Type="http://schemas.openxmlformats.org/officeDocument/2006/relationships/calcChain" Target="calcChain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haredStrings" Target="sharedStrings.xml" Id="rId6" /><Relationship Type="http://schemas.openxmlformats.org/officeDocument/2006/relationships/styles" Target="styles.xml" Id="rId5" /><Relationship Type="http://schemas.openxmlformats.org/officeDocument/2006/relationships/theme" Target="theme/theme1.xml" Id="rId4" /><Relationship Type="http://schemas.openxmlformats.org/officeDocument/2006/relationships/customXml" Target="/customXML/item.xml" Id="R1714cb307b3c449c" 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F$4" fmlaRange="$U$21:$U$102" sel="10" val="0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165100</xdr:rowOff>
        </xdr:from>
        <xdr:to>
          <xdr:col>1</xdr:col>
          <xdr:colOff>222250</xdr:colOff>
          <xdr:row>4</xdr:row>
          <xdr:rowOff>6350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146050</xdr:rowOff>
        </xdr:from>
        <xdr:to>
          <xdr:col>1</xdr:col>
          <xdr:colOff>222250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139700</xdr:rowOff>
        </xdr:from>
        <xdr:to>
          <xdr:col>1</xdr:col>
          <xdr:colOff>222250</xdr:colOff>
          <xdr:row>8</xdr:row>
          <xdr:rowOff>12700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10</xdr:row>
          <xdr:rowOff>146050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146050</xdr:rowOff>
        </xdr:from>
        <xdr:to>
          <xdr:col>1</xdr:col>
          <xdr:colOff>222250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146050</xdr:rowOff>
        </xdr:from>
        <xdr:to>
          <xdr:col>1</xdr:col>
          <xdr:colOff>222250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12</xdr:row>
          <xdr:rowOff>146050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6350</xdr:colOff>
          <xdr:row>18</xdr:row>
          <xdr:rowOff>146050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146050</xdr:rowOff>
        </xdr:from>
        <xdr:to>
          <xdr:col>1</xdr:col>
          <xdr:colOff>222250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A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6350</xdr:colOff>
          <xdr:row>2</xdr:row>
          <xdr:rowOff>146050</xdr:rowOff>
        </xdr:from>
        <xdr:to>
          <xdr:col>6</xdr:col>
          <xdr:colOff>31750</xdr:colOff>
          <xdr:row>4</xdr:row>
          <xdr:rowOff>12700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36285</xdr:colOff>
      <xdr:row>2</xdr:row>
      <xdr:rowOff>4535</xdr:rowOff>
    </xdr:from>
    <xdr:to>
      <xdr:col>10</xdr:col>
      <xdr:colOff>644072</xdr:colOff>
      <xdr:row>4</xdr:row>
      <xdr:rowOff>13608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875893" y="471714"/>
          <a:ext cx="3451679" cy="367394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800"/>
            <a:t>This information</a:t>
          </a:r>
          <a:r>
            <a:rPr lang="en-US" sz="800" baseline="0"/>
            <a:t> should be interpreted witth caution</a:t>
          </a:r>
          <a:r>
            <a:rPr lang="en-US" sz="800"/>
            <a:t>, due to many instances where details of birthplaces and other variables were not reported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265625" defaultRowHeight="10.5" x14ac:dyDescent="0.25"/>
  <cols>
    <col min="1" max="17" width="8.7265625" style="1"/>
    <col min="18" max="18" width="2.7265625" style="2" customWidth="1"/>
    <col min="19" max="23" width="8.7265625" style="1"/>
    <col min="24" max="24" width="3.453125" style="2" customWidth="1"/>
    <col min="25" max="29" width="8.7265625" style="1"/>
    <col min="30" max="30" width="3.453125" style="2" customWidth="1"/>
    <col min="31" max="34" width="8.7265625" style="1"/>
    <col min="35" max="35" width="3.453125" style="2" customWidth="1"/>
    <col min="36" max="65" width="8.7265625" style="1"/>
    <col min="66" max="66" width="4.08984375" style="2" customWidth="1"/>
    <col min="67" max="81" width="8.7265625" style="1"/>
    <col min="82" max="82" width="3.7265625" style="2" customWidth="1"/>
    <col min="83" max="16384" width="8.7265625" style="1"/>
  </cols>
  <sheetData>
    <row r="1" spans="1:85" x14ac:dyDescent="0.25">
      <c r="A1" s="1" t="s">
        <v>0</v>
      </c>
    </row>
    <row r="2" spans="1:85" x14ac:dyDescent="0.2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25">
      <c r="A3" s="1" t="s">
        <v>1</v>
      </c>
    </row>
    <row r="4" spans="1:85" x14ac:dyDescent="0.2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2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2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25">
      <c r="A7" s="1" t="s">
        <v>4</v>
      </c>
    </row>
    <row r="8" spans="1:85" x14ac:dyDescent="0.2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2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2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2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2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2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2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2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2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2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2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2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2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2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2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2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2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2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2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2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2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2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2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2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2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2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2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2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2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2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2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2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2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2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2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2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2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2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2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2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2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2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2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2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2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2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2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2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2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2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2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2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2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2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2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2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2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2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2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2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2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2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2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2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2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2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2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2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2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2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2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2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2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2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2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2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2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2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2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2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2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2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2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2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2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2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2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2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2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2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2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2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2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2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2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2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2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2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2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2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2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2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2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2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2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2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2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2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2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2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2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2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2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2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2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2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2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2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2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2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2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2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2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2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2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2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2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2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2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2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2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2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2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2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2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2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2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2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2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2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2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2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2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2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2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2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2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2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2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2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2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2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2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2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2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2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2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2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2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2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2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2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2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2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2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2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2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2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2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2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2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2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2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2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2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2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2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2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2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2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2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2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2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2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2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2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2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2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2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2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2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2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2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2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2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2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2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2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2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2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2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2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2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2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2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2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2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2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2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2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2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2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2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2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2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2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2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2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2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2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2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2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2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2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2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2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2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2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2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2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2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2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2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2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2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2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2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2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2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2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2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2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2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2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2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2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2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2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2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2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2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2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2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2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2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2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2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2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2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2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2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2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2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2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2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2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2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2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2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2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2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2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2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2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2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2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2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2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2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2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2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2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2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2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2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2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2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2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2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2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2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2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2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2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2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2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2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2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2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2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2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2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2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2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2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2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2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2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2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2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2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2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2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2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2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2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2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2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2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2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2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2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2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2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2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2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2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2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2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2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2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2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2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2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2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2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2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2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2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2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2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2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2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2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2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2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2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2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2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2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2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2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2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2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2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2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2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2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2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2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2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2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2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2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2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2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2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2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2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2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2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2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2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2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2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2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2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2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2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2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2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2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2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2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2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2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2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2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2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2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2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2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2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2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2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2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2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2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2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2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2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2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2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2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2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2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2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2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2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2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2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2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2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2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2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2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2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2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2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2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2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2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2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2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2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2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2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2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2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2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2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2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2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2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2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2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2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2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2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2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2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2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2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2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2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2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2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2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2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2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2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2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2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2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2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2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2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2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2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2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2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2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2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2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2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2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2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2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2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2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2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2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2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2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2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2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2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2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2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2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2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2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2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2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2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2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2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2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2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2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2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2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2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2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2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2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2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2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2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2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2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2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2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2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2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2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2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2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2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2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2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2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2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2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2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2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2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2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2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2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2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2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2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2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2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2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2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2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2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2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2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2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2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2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2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2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2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2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2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2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2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2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2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2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2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2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2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2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2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2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2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2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2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2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2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2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2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2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2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2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2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2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2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2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2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2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2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2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2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2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2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2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2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2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2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2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2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2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2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2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2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2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2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2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2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2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2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2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2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2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2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2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2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2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2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2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2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2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2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2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2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2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2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2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2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2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2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2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2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2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2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2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2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2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2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2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2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2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2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2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2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2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2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2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2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2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2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2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2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2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2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2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2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2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2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2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2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2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2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2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2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2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2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2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2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2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2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2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2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2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2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2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2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2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2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2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2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2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2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2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2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2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2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2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2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2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2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2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2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2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2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2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2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2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2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2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2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2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2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2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2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2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2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2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2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2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2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2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2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2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2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2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2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2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2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2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2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2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2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2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2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2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2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2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2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2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2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2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2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2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2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2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2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2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2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2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2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2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2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2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2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2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2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2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2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2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2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2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2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2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2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2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2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2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2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2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2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2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2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2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2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2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2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2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2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2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2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265625" defaultRowHeight="10.5" x14ac:dyDescent="0.25"/>
  <cols>
    <col min="1" max="1" width="3.81640625" style="1" customWidth="1"/>
    <col min="2" max="2" width="14.1796875" style="4" customWidth="1"/>
    <col min="3" max="3" width="11.26953125" style="1" customWidth="1"/>
    <col min="4" max="18" width="8.7265625" style="1"/>
    <col min="19" max="19" width="2.7265625" style="2" customWidth="1"/>
    <col min="20" max="24" width="8.7265625" style="1"/>
    <col min="25" max="25" width="3.453125" style="2" customWidth="1"/>
    <col min="26" max="30" width="8.7265625" style="1"/>
    <col min="31" max="31" width="3.453125" style="2" customWidth="1"/>
    <col min="32" max="35" width="8.7265625" style="1"/>
    <col min="36" max="36" width="3.453125" style="2" customWidth="1"/>
    <col min="37" max="66" width="8.7265625" style="1"/>
    <col min="67" max="67" width="4.08984375" style="2" customWidth="1"/>
    <col min="68" max="82" width="8.7265625" style="1"/>
    <col min="83" max="83" width="8.54296875" style="1" customWidth="1"/>
    <col min="84" max="84" width="8.7265625" style="1"/>
    <col min="85" max="85" width="11.36328125" style="1" customWidth="1"/>
    <col min="86" max="86" width="10.36328125" style="1" customWidth="1"/>
    <col min="87" max="87" width="3.81640625" style="9" customWidth="1"/>
    <col min="88" max="171" width="8.7265625" style="1"/>
    <col min="172" max="172" width="8.7265625" style="3"/>
    <col min="173" max="16384" width="8.7265625" style="1"/>
  </cols>
  <sheetData>
    <row r="1" spans="1:172" s="16" customFormat="1" x14ac:dyDescent="0.2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25">
      <c r="B2" s="4" t="s">
        <v>1</v>
      </c>
    </row>
    <row r="3" spans="1:172" x14ac:dyDescent="0.2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25">
      <c r="D5" s="1" t="s">
        <v>8</v>
      </c>
      <c r="I5" s="1" t="s">
        <v>9</v>
      </c>
      <c r="N5" s="1" t="s">
        <v>10</v>
      </c>
    </row>
    <row r="6" spans="1:172" s="5" customFormat="1" ht="9.5" x14ac:dyDescent="0.25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2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" x14ac:dyDescent="0.3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2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2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2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2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2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2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2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2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2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2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2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2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2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2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2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2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2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2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2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2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2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2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2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2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2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2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2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2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2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2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2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2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2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2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2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2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2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2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2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2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2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2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2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2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2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2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2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2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2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2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2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2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2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2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2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2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2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2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2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2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2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2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2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2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2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2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2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2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2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2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2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2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2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2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2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2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2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2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2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2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2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" x14ac:dyDescent="0.3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2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2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2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2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2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2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2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2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2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2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2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2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2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2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2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2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2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2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2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2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2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2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2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2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2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2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2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2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2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2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2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2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2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2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2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2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2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2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2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2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2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2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2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2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2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2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2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2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2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2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2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2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2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2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2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2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2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2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2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2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2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2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2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2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2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2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2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2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2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2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2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2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2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2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2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2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2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2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2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2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2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" x14ac:dyDescent="0.3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2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2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2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2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2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2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2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2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2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2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2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2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2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2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2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2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2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2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2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2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2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2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2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2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2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2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2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2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2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2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2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2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2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2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2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2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2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2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2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2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2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2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2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2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2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2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2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2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2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2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2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2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2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2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2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2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2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2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2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2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2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2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2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2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2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2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2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2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2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2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2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2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2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2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2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2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2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2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2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2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2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" x14ac:dyDescent="0.3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2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2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2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2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2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2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2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2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2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2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2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2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2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2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2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2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2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2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2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2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2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2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2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2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2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2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2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2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2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2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2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2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2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2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2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2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2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2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2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2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2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2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2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2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2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2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2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2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2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2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2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2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2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2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2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2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2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2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2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2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2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2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2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2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2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2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2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2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2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2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2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2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2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2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2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2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2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2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2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2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2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" x14ac:dyDescent="0.3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2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2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2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2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2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2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2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2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2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2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2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2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2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2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2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2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2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2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2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2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2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2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2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2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2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2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2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2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2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2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2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2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2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2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2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2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2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2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2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2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2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2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2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2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2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2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2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2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2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2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2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2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2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2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2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2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2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2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2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2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2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2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2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2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2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2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2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2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2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2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2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2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2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2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2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2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2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2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2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2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2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" x14ac:dyDescent="0.3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2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2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2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2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2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2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2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2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2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2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2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2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2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2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2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2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2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2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2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2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2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2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2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2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2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2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2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2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2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2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2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2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2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2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2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2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2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2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2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2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2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2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2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2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2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2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2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2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2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2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2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2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2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2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2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2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2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2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2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2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2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2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2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2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2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2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2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2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2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2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2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2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2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2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2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2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2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2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2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2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2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" x14ac:dyDescent="0.3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2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2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2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2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2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2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2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2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2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2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2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2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2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2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2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2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2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2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2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2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2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2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2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2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2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2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2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2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2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2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2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2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2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2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2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2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2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2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2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2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2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2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2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2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2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2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2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2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2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2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2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2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2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2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2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2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2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2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2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2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2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2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2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2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2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2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2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2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2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2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2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2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2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2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2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2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2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2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2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2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2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" x14ac:dyDescent="0.3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2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2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2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2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2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2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2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2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2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2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2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2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2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2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2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2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2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2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2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2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2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2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2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2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2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2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2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2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2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2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2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2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2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2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2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2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2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2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2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2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2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2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2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2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2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2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2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2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2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2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2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2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2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2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2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2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2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2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2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2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2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2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2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2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2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2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2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2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2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2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2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2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2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2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2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2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2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2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2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2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2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" x14ac:dyDescent="0.3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2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2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2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2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2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2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2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2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2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2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2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2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2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2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2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2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2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2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2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2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2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2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2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2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2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2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2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2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2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2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2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2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2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2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2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2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2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2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2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2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2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2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2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2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2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2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2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2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2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2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2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2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2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2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2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2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2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2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2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2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2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2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2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2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2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2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2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2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2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2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2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2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2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2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2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2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2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2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2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2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2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2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2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2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2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2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2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2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2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2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2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2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2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2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2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2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2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2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2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2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2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2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2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2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2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2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2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2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2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2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2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2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2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2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2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2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2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2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2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2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2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2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2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2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2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2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2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2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2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2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2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2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2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2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2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2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2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2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2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2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2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2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2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2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2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2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2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2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2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2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2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2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2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2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2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2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2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2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2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2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2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2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2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2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5" x14ac:dyDescent="0.35">
      <c r="CI831"/>
    </row>
    <row r="832" spans="87:172" ht="14.5" x14ac:dyDescent="0.35">
      <c r="CI832"/>
    </row>
    <row r="833" spans="87:87" ht="14.5" x14ac:dyDescent="0.35">
      <c r="CI833"/>
    </row>
    <row r="834" spans="87:87" ht="14.5" x14ac:dyDescent="0.35">
      <c r="CI834"/>
    </row>
    <row r="835" spans="87:87" ht="14.5" x14ac:dyDescent="0.35">
      <c r="CI835"/>
    </row>
    <row r="836" spans="87:87" ht="14.5" x14ac:dyDescent="0.35">
      <c r="CI836"/>
    </row>
    <row r="837" spans="87:87" ht="14.5" x14ac:dyDescent="0.35">
      <c r="CI837"/>
    </row>
    <row r="838" spans="87:87" ht="14.5" x14ac:dyDescent="0.35">
      <c r="CI838"/>
    </row>
    <row r="839" spans="87:87" ht="14.5" x14ac:dyDescent="0.35">
      <c r="CI839"/>
    </row>
    <row r="840" spans="87:87" ht="14.5" x14ac:dyDescent="0.35">
      <c r="CI840"/>
    </row>
    <row r="841" spans="87:87" ht="14.5" x14ac:dyDescent="0.35">
      <c r="CI841"/>
    </row>
    <row r="842" spans="87:87" ht="14.5" x14ac:dyDescent="0.35">
      <c r="CI842"/>
    </row>
    <row r="843" spans="87:87" ht="14.5" x14ac:dyDescent="0.35">
      <c r="CI843"/>
    </row>
    <row r="844" spans="87:87" ht="14.5" x14ac:dyDescent="0.35">
      <c r="CI844"/>
    </row>
    <row r="845" spans="87:87" ht="14.5" x14ac:dyDescent="0.35">
      <c r="CI845"/>
    </row>
    <row r="846" spans="87:87" ht="14.5" x14ac:dyDescent="0.35">
      <c r="CI846"/>
    </row>
    <row r="847" spans="87:87" ht="14.5" x14ac:dyDescent="0.35">
      <c r="CI847"/>
    </row>
    <row r="848" spans="87:87" ht="14.5" x14ac:dyDescent="0.35">
      <c r="CI848"/>
    </row>
    <row r="849" spans="87:87" ht="14.5" x14ac:dyDescent="0.35">
      <c r="CI849"/>
    </row>
    <row r="850" spans="87:87" ht="14.5" x14ac:dyDescent="0.3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M9" sqref="M9"/>
    </sheetView>
  </sheetViews>
  <sheetFormatPr defaultRowHeight="14.5" x14ac:dyDescent="0.35"/>
  <cols>
    <col min="1" max="1" width="31" customWidth="1"/>
    <col min="2" max="2" width="3.26953125" customWidth="1"/>
    <col min="3" max="3" width="3.36328125" style="17" customWidth="1"/>
    <col min="4" max="4" width="3" style="22" customWidth="1"/>
    <col min="5" max="5" width="7.90625" customWidth="1"/>
    <col min="6" max="6" width="19.26953125" customWidth="1"/>
    <col min="7" max="7" width="14.453125" style="24" customWidth="1"/>
    <col min="8" max="8" width="3.1796875" customWidth="1"/>
    <col min="9" max="9" width="13.08984375" style="23" customWidth="1"/>
  </cols>
  <sheetData>
    <row r="1" spans="1:21" ht="22.5" customHeight="1" x14ac:dyDescent="0.3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3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5" x14ac:dyDescent="0.35">
      <c r="A3" s="70" t="s">
        <v>208</v>
      </c>
      <c r="B3" s="26"/>
      <c r="C3" s="28"/>
      <c r="D3" s="72"/>
      <c r="E3" s="26"/>
      <c r="H3" s="26"/>
      <c r="I3" s="32"/>
      <c r="J3" s="26"/>
      <c r="K3" s="26"/>
      <c r="R3" t="s">
        <v>226</v>
      </c>
      <c r="U3" s="17"/>
    </row>
    <row r="4" spans="1:21" ht="13" customHeight="1" x14ac:dyDescent="0.35">
      <c r="A4" s="33" t="s">
        <v>197</v>
      </c>
      <c r="B4" s="34"/>
      <c r="C4" s="35" t="b">
        <v>1</v>
      </c>
      <c r="D4" s="72"/>
      <c r="E4" s="26"/>
      <c r="F4" s="30">
        <v>10</v>
      </c>
      <c r="G4" s="31"/>
      <c r="H4" s="26"/>
      <c r="I4" s="32"/>
      <c r="J4" s="26"/>
      <c r="K4" s="26"/>
      <c r="U4" s="17"/>
    </row>
    <row r="5" spans="1:21" ht="13" customHeight="1" x14ac:dyDescent="0.3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" customHeight="1" x14ac:dyDescent="0.3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" customHeight="1" x14ac:dyDescent="0.3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VLOOKUP($F$4,Processed!$CI$749:$FP$830,Front!D7)</f>
        <v>71</v>
      </c>
      <c r="H7" s="26"/>
      <c r="I7" s="43">
        <f>G7/G11*100</f>
        <v>18.205128205128204</v>
      </c>
      <c r="J7" s="26"/>
      <c r="K7" s="26"/>
      <c r="U7" s="17"/>
    </row>
    <row r="8" spans="1:21" ht="13" customHeight="1" x14ac:dyDescent="0.3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VLOOKUP($F$4,Processed!$CI$749:$FP$830,Front!D8)</f>
        <v>53</v>
      </c>
      <c r="H8" s="26"/>
      <c r="I8" s="47">
        <f>G8/G11*100</f>
        <v>13.589743589743589</v>
      </c>
      <c r="J8" s="26"/>
      <c r="K8" s="26"/>
      <c r="U8" s="17"/>
    </row>
    <row r="9" spans="1:21" ht="13" customHeight="1" x14ac:dyDescent="0.35">
      <c r="A9" s="26"/>
      <c r="B9" s="26"/>
      <c r="C9" s="35"/>
      <c r="D9" s="29">
        <v>6</v>
      </c>
      <c r="E9" s="44"/>
      <c r="F9" s="45" t="s">
        <v>14</v>
      </c>
      <c r="G9" s="46">
        <f>VLOOKUP($F$4,Processed!$CI$749:$FP$830,Front!D9)</f>
        <v>245</v>
      </c>
      <c r="H9" s="26"/>
      <c r="I9" s="47">
        <f>G9/G11*100</f>
        <v>62.820512820512818</v>
      </c>
      <c r="J9" s="26"/>
      <c r="K9" s="26"/>
      <c r="U9" s="17"/>
    </row>
    <row r="10" spans="1:21" ht="13" customHeight="1" x14ac:dyDescent="0.3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VLOOKUP($F$4,Processed!$CI$749:$FP$830,Front!D10)</f>
        <v>18</v>
      </c>
      <c r="H10" s="26"/>
      <c r="I10" s="47">
        <f>G10/G11*100</f>
        <v>4.6153846153846159</v>
      </c>
      <c r="J10" s="26"/>
      <c r="K10" s="26"/>
      <c r="U10" s="17"/>
    </row>
    <row r="11" spans="1:21" ht="13" customHeight="1" x14ac:dyDescent="0.35">
      <c r="A11" s="26"/>
      <c r="B11" s="26"/>
      <c r="C11" s="35"/>
      <c r="D11" s="29">
        <v>8</v>
      </c>
      <c r="E11" s="44"/>
      <c r="F11" s="37" t="s">
        <v>10</v>
      </c>
      <c r="G11" s="48">
        <f>VLOOKUP($F$4,Processed!$CI$749:$FP$830,Front!D11)</f>
        <v>390</v>
      </c>
      <c r="H11" s="26"/>
      <c r="I11" s="49">
        <f>G11/G11*100</f>
        <v>100</v>
      </c>
      <c r="J11" s="26"/>
      <c r="K11" s="26"/>
      <c r="U11" s="17"/>
    </row>
    <row r="12" spans="1:21" ht="13" customHeight="1" x14ac:dyDescent="0.3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VLOOKUP($F$4,Processed!$CI$749:$FP$830,Front!D12)</f>
        <v>61</v>
      </c>
      <c r="H12" s="26"/>
      <c r="I12" s="43">
        <f>G12/G16*100</f>
        <v>22.021660649819495</v>
      </c>
      <c r="J12" s="26"/>
      <c r="K12" s="26"/>
      <c r="U12" s="17"/>
    </row>
    <row r="13" spans="1:21" ht="13" customHeight="1" x14ac:dyDescent="0.35">
      <c r="A13" s="26"/>
      <c r="B13" s="26"/>
      <c r="C13" s="35"/>
      <c r="D13" s="29">
        <v>10</v>
      </c>
      <c r="E13" s="44"/>
      <c r="F13" s="45" t="s">
        <v>13</v>
      </c>
      <c r="G13" s="46">
        <f>VLOOKUP($F$4,Processed!$CI$749:$FP$830,Front!D13)</f>
        <v>51</v>
      </c>
      <c r="H13" s="26"/>
      <c r="I13" s="47">
        <f>G13/G16*100</f>
        <v>18.411552346570399</v>
      </c>
      <c r="J13" s="26"/>
      <c r="K13" s="26"/>
      <c r="U13" s="17"/>
    </row>
    <row r="14" spans="1:21" ht="13" customHeight="1" x14ac:dyDescent="0.3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VLOOKUP($F$4,Processed!$CI$749:$FP$830,Front!D14)</f>
        <v>159</v>
      </c>
      <c r="H14" s="26"/>
      <c r="I14" s="47">
        <f>G14/G16*100</f>
        <v>57.400722021660656</v>
      </c>
      <c r="J14" s="26"/>
      <c r="K14" s="26"/>
      <c r="U14" s="17"/>
    </row>
    <row r="15" spans="1:21" ht="13" customHeight="1" x14ac:dyDescent="0.35">
      <c r="A15" s="26"/>
      <c r="B15" s="26"/>
      <c r="C15" s="35"/>
      <c r="D15" s="29">
        <v>12</v>
      </c>
      <c r="E15" s="44"/>
      <c r="F15" s="45" t="s">
        <v>15</v>
      </c>
      <c r="G15" s="46">
        <f>VLOOKUP($F$4,Processed!$CI$749:$FP$830,Front!D15)</f>
        <v>7</v>
      </c>
      <c r="H15" s="26"/>
      <c r="I15" s="47">
        <f>G15/G16*100</f>
        <v>2.5270758122743682</v>
      </c>
      <c r="J15" s="26"/>
      <c r="K15" s="26"/>
      <c r="U15" s="17"/>
    </row>
    <row r="16" spans="1:21" ht="13" customHeight="1" x14ac:dyDescent="0.3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VLOOKUP($F$4,Processed!$CI$749:$FP$830,Front!D16)</f>
        <v>277</v>
      </c>
      <c r="H16" s="26"/>
      <c r="I16" s="49">
        <f>G16/G16*100</f>
        <v>100</v>
      </c>
      <c r="J16" s="26"/>
      <c r="K16" s="26"/>
      <c r="U16" s="17"/>
    </row>
    <row r="17" spans="1:21" ht="13" customHeight="1" x14ac:dyDescent="0.3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VLOOKUP($F$4,Processed!$CI$749:$FP$830,Front!D17)</f>
        <v>138</v>
      </c>
      <c r="H17" s="26"/>
      <c r="I17" s="43">
        <f>G17/G21*100</f>
        <v>20.877458396369139</v>
      </c>
      <c r="J17" s="26"/>
      <c r="K17" s="26"/>
      <c r="U17" s="17"/>
    </row>
    <row r="18" spans="1:21" ht="13" customHeight="1" x14ac:dyDescent="0.3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VLOOKUP($F$4,Processed!$CI$749:$FP$830,Front!D18)</f>
        <v>96</v>
      </c>
      <c r="H18" s="26"/>
      <c r="I18" s="47">
        <f>G18/G21*100</f>
        <v>14.523449319213313</v>
      </c>
      <c r="J18" s="26"/>
      <c r="K18" s="26"/>
      <c r="U18" s="17"/>
    </row>
    <row r="19" spans="1:21" ht="13" customHeight="1" x14ac:dyDescent="0.35">
      <c r="A19" s="26"/>
      <c r="B19" s="26"/>
      <c r="C19" s="35"/>
      <c r="D19" s="29">
        <v>16</v>
      </c>
      <c r="E19" s="44"/>
      <c r="F19" s="45" t="s">
        <v>14</v>
      </c>
      <c r="G19" s="46">
        <f>VLOOKUP($F$4,Processed!$CI$749:$FP$830,Front!D19)</f>
        <v>410</v>
      </c>
      <c r="H19" s="26"/>
      <c r="I19" s="47">
        <f>G19/G21*100</f>
        <v>62.02723146747352</v>
      </c>
      <c r="J19" s="26"/>
      <c r="K19" s="26"/>
      <c r="U19" s="17"/>
    </row>
    <row r="20" spans="1:21" ht="13" customHeight="1" x14ac:dyDescent="0.3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VLOOKUP($F$4,Processed!$CI$749:$FP$830,Front!D20)</f>
        <v>24</v>
      </c>
      <c r="H20" s="26"/>
      <c r="I20" s="47">
        <f>G20/G21*100</f>
        <v>3.6308623298033282</v>
      </c>
      <c r="J20" s="71" t="s">
        <v>212</v>
      </c>
      <c r="K20" s="71" t="s">
        <v>213</v>
      </c>
      <c r="U20" s="17"/>
    </row>
    <row r="21" spans="1:21" ht="15" thickBot="1" x14ac:dyDescent="0.4">
      <c r="A21" s="26"/>
      <c r="B21" s="26"/>
      <c r="C21" s="55"/>
      <c r="D21" s="29">
        <v>18</v>
      </c>
      <c r="E21" s="56"/>
      <c r="F21" s="57" t="s">
        <v>10</v>
      </c>
      <c r="G21" s="58">
        <f>VLOOKUP($F$4,Processed!$CI$749:$FP$830,Front!D21)</f>
        <v>661</v>
      </c>
      <c r="H21" s="26"/>
      <c r="I21" s="59">
        <f>G21/G21*100</f>
        <v>100</v>
      </c>
      <c r="J21" s="47">
        <f>G11/SUM(G11,G16)*100</f>
        <v>58.470764617691152</v>
      </c>
      <c r="K21" s="47">
        <f>100-J21</f>
        <v>41.529235382308848</v>
      </c>
      <c r="U21" s="25" t="s">
        <v>19</v>
      </c>
    </row>
    <row r="22" spans="1:21" ht="2.5" customHeight="1" x14ac:dyDescent="0.3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" customHeight="1" x14ac:dyDescent="0.3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3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35">
      <c r="A25" s="26"/>
      <c r="B25" s="26"/>
      <c r="C25" s="27"/>
      <c r="D25" s="29">
        <v>22</v>
      </c>
      <c r="E25" s="37"/>
      <c r="F25" s="62" t="s">
        <v>171</v>
      </c>
      <c r="G25" s="46">
        <f>VLOOKUP($F$4,Processed!$CI$749:$FP$830,Front!D25)</f>
        <v>14</v>
      </c>
      <c r="H25" s="26"/>
      <c r="I25" s="63">
        <f>IF(G27=0,"",G25/G27*100)</f>
        <v>2.6974951830443161</v>
      </c>
      <c r="J25" s="26"/>
      <c r="K25" s="26"/>
      <c r="U25" s="25" t="s">
        <v>23</v>
      </c>
    </row>
    <row r="26" spans="1:21" ht="2.5" customHeight="1" x14ac:dyDescent="0.35">
      <c r="A26" s="26"/>
      <c r="B26" s="26"/>
      <c r="C26" s="27"/>
      <c r="D26" s="29">
        <v>23</v>
      </c>
      <c r="E26" s="37"/>
      <c r="F26" s="55" t="s">
        <v>116</v>
      </c>
      <c r="G26" s="64">
        <f>VLOOKUP($F$4,Processed!$CI$749:$FP$830,Front!D26)</f>
        <v>504</v>
      </c>
      <c r="H26" s="26"/>
      <c r="I26" s="61"/>
      <c r="J26" s="26"/>
      <c r="K26" s="26"/>
      <c r="U26" s="25" t="s">
        <v>24</v>
      </c>
    </row>
    <row r="27" spans="1:21" ht="2.5" customHeight="1" x14ac:dyDescent="0.35">
      <c r="A27" s="26"/>
      <c r="B27" s="26"/>
      <c r="C27" s="27"/>
      <c r="D27" s="29">
        <v>24</v>
      </c>
      <c r="E27" s="37"/>
      <c r="F27" s="55" t="s">
        <v>10</v>
      </c>
      <c r="G27" s="64">
        <f>VLOOKUP($F$4,Processed!$CI$749:$FP$830,Front!D27)</f>
        <v>519</v>
      </c>
      <c r="H27" s="26"/>
      <c r="I27" s="61"/>
      <c r="J27" s="26"/>
      <c r="K27" s="26"/>
      <c r="U27" s="25" t="s">
        <v>178</v>
      </c>
    </row>
    <row r="28" spans="1:21" ht="2.5" customHeight="1" x14ac:dyDescent="0.3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" customHeight="1" x14ac:dyDescent="0.3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3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35">
      <c r="A31" s="26"/>
      <c r="B31" s="26"/>
      <c r="C31" s="27"/>
      <c r="D31" s="29">
        <v>28</v>
      </c>
      <c r="E31" s="37"/>
      <c r="F31" s="62" t="s">
        <v>119</v>
      </c>
      <c r="G31" s="46">
        <f>VLOOKUP($F$4,Processed!$CI$749:$FP$830,Front!D31)</f>
        <v>21</v>
      </c>
      <c r="H31" s="26"/>
      <c r="I31" s="47">
        <f>IF(G33=0,"",G31/G33*100)</f>
        <v>5.384615384615385</v>
      </c>
      <c r="J31" s="26"/>
      <c r="K31" s="26"/>
      <c r="U31" s="25" t="s">
        <v>29</v>
      </c>
    </row>
    <row r="32" spans="1:21" ht="2.5" customHeight="1" x14ac:dyDescent="0.35">
      <c r="A32" s="26"/>
      <c r="B32" s="26"/>
      <c r="C32" s="27"/>
      <c r="D32" s="29">
        <v>29</v>
      </c>
      <c r="E32" s="37"/>
      <c r="F32" s="65" t="s">
        <v>120</v>
      </c>
      <c r="G32" s="66">
        <f>VLOOKUP($F$4,Processed!$CI$749:$FP$830,Front!D32)</f>
        <v>368</v>
      </c>
      <c r="H32" s="26"/>
      <c r="I32" s="67"/>
      <c r="J32" s="26"/>
      <c r="K32" s="26"/>
      <c r="U32" s="25" t="s">
        <v>30</v>
      </c>
    </row>
    <row r="33" spans="1:21" ht="2.5" customHeight="1" x14ac:dyDescent="0.35">
      <c r="A33" s="26"/>
      <c r="B33" s="26"/>
      <c r="C33" s="27"/>
      <c r="D33" s="29">
        <v>30</v>
      </c>
      <c r="E33" s="37"/>
      <c r="F33" s="55" t="s">
        <v>10</v>
      </c>
      <c r="G33" s="64">
        <f>VLOOKUP($F$4,Processed!$CI$749:$FP$830,Front!D33)</f>
        <v>390</v>
      </c>
      <c r="H33" s="26"/>
      <c r="I33" s="61"/>
      <c r="J33" s="26"/>
      <c r="K33" s="26"/>
      <c r="U33" s="25" t="s">
        <v>31</v>
      </c>
    </row>
    <row r="34" spans="1:21" ht="2.5" customHeight="1" x14ac:dyDescent="0.3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" customHeight="1" x14ac:dyDescent="0.3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3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35">
      <c r="A37" s="26"/>
      <c r="B37" s="26"/>
      <c r="C37" s="27"/>
      <c r="D37" s="29">
        <v>34</v>
      </c>
      <c r="E37" s="37"/>
      <c r="F37" s="62" t="s">
        <v>123</v>
      </c>
      <c r="G37" s="46">
        <f>VLOOKUP($F$4,Processed!$CI$749:$FP$830,Front!D37)</f>
        <v>195</v>
      </c>
      <c r="H37" s="26"/>
      <c r="I37" s="47">
        <f>IF(SUM(G37:G38)=0,"",G37/SUM(G37:G38)*100)</f>
        <v>65.217391304347828</v>
      </c>
      <c r="J37" s="26"/>
      <c r="K37" s="26"/>
      <c r="U37" s="25" t="s">
        <v>35</v>
      </c>
    </row>
    <row r="38" spans="1:21" x14ac:dyDescent="0.35">
      <c r="A38" s="26"/>
      <c r="B38" s="26"/>
      <c r="C38" s="27"/>
      <c r="D38" s="29">
        <v>35</v>
      </c>
      <c r="E38" s="37"/>
      <c r="F38" s="45" t="s">
        <v>172</v>
      </c>
      <c r="G38" s="46">
        <f>VLOOKUP($F$4,Processed!$CI$749:$FP$830,Front!D38)</f>
        <v>104</v>
      </c>
      <c r="H38" s="26"/>
      <c r="I38" s="47">
        <f>IF(SUM(G37:G38)=0,"",G38/SUM(G37:G38)*100)</f>
        <v>34.782608695652172</v>
      </c>
      <c r="J38" s="26"/>
      <c r="K38" s="26"/>
      <c r="U38" s="25" t="s">
        <v>36</v>
      </c>
    </row>
    <row r="39" spans="1:21" ht="2.5" customHeight="1" x14ac:dyDescent="0.3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3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3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35">
      <c r="A42" s="26"/>
      <c r="B42" s="26"/>
      <c r="C42" s="27"/>
      <c r="D42" s="29">
        <v>39</v>
      </c>
      <c r="E42" s="37"/>
      <c r="F42" s="62" t="s">
        <v>127</v>
      </c>
      <c r="G42" s="46">
        <f>VLOOKUP($F$4,Processed!$CI$749:$FP$830,Front!D42)</f>
        <v>176</v>
      </c>
      <c r="H42" s="26"/>
      <c r="I42" s="47">
        <f>IF(G$21=0,"",G42/G$21*100)</f>
        <v>26.626323751891075</v>
      </c>
      <c r="J42" s="26"/>
      <c r="K42" s="26"/>
      <c r="U42" s="25" t="s">
        <v>40</v>
      </c>
    </row>
    <row r="43" spans="1:21" x14ac:dyDescent="0.35">
      <c r="A43" s="26"/>
      <c r="B43" s="26"/>
      <c r="C43" s="27"/>
      <c r="D43" s="29">
        <v>40</v>
      </c>
      <c r="E43" s="37"/>
      <c r="F43" s="45" t="s">
        <v>128</v>
      </c>
      <c r="G43" s="46">
        <f>VLOOKUP($F$4,Processed!$CI$749:$FP$830,Front!D43)</f>
        <v>5</v>
      </c>
      <c r="H43" s="26"/>
      <c r="I43" s="47">
        <f t="shared" ref="I43:I68" si="0">IF(G$21=0,"",G43/G$21*100)</f>
        <v>0.75642965204236012</v>
      </c>
      <c r="J43" s="26"/>
      <c r="K43" s="26"/>
      <c r="U43" s="25" t="s">
        <v>41</v>
      </c>
    </row>
    <row r="44" spans="1:21" x14ac:dyDescent="0.35">
      <c r="A44" s="26"/>
      <c r="B44" s="26"/>
      <c r="C44" s="27"/>
      <c r="D44" s="29">
        <v>41</v>
      </c>
      <c r="E44" s="37"/>
      <c r="F44" s="45" t="s">
        <v>129</v>
      </c>
      <c r="G44" s="46">
        <f>VLOOKUP($F$4,Processed!$CI$749:$FP$830,Front!D44)</f>
        <v>3</v>
      </c>
      <c r="H44" s="26"/>
      <c r="I44" s="47">
        <f t="shared" si="0"/>
        <v>0.45385779122541603</v>
      </c>
      <c r="J44" s="26"/>
      <c r="K44" s="26"/>
      <c r="U44" s="25" t="s">
        <v>42</v>
      </c>
    </row>
    <row r="45" spans="1:21" x14ac:dyDescent="0.35">
      <c r="A45" s="26"/>
      <c r="B45" s="26"/>
      <c r="C45" s="27"/>
      <c r="D45" s="29">
        <v>42</v>
      </c>
      <c r="E45" s="37"/>
      <c r="F45" s="45" t="s">
        <v>130</v>
      </c>
      <c r="G45" s="46">
        <f>VLOOKUP($F$4,Processed!$CI$749:$FP$830,Front!D45)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35">
      <c r="A46" s="26"/>
      <c r="B46" s="26"/>
      <c r="C46" s="27"/>
      <c r="D46" s="29">
        <v>43</v>
      </c>
      <c r="E46" s="37"/>
      <c r="F46" s="45" t="s">
        <v>153</v>
      </c>
      <c r="G46" s="46">
        <f>VLOOKUP($F$4,Processed!$CI$749:$FP$830,Front!D46)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35">
      <c r="A47" s="26"/>
      <c r="B47" s="26"/>
      <c r="C47" s="27"/>
      <c r="D47" s="29">
        <v>44</v>
      </c>
      <c r="E47" s="37"/>
      <c r="F47" s="45" t="s">
        <v>131</v>
      </c>
      <c r="G47" s="46">
        <f>VLOOKUP($F$4,Processed!$CI$749:$FP$830,Front!D47)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35">
      <c r="A48" s="26"/>
      <c r="B48" s="26"/>
      <c r="C48" s="27"/>
      <c r="D48" s="29">
        <v>45</v>
      </c>
      <c r="E48" s="37"/>
      <c r="F48" s="45" t="s">
        <v>132</v>
      </c>
      <c r="G48" s="46">
        <f>VLOOKUP($F$4,Processed!$CI$749:$FP$830,Front!D48)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35">
      <c r="A49" s="26"/>
      <c r="B49" s="26"/>
      <c r="C49" s="27"/>
      <c r="D49" s="29">
        <v>46</v>
      </c>
      <c r="E49" s="37"/>
      <c r="F49" s="45" t="s">
        <v>133</v>
      </c>
      <c r="G49" s="46">
        <f>VLOOKUP($F$4,Processed!$CI$749:$FP$830,Front!D49)</f>
        <v>7</v>
      </c>
      <c r="H49" s="26"/>
      <c r="I49" s="47">
        <f t="shared" si="0"/>
        <v>1.059001512859304</v>
      </c>
      <c r="J49" s="26"/>
      <c r="K49" s="26"/>
      <c r="U49" s="25" t="s">
        <v>47</v>
      </c>
    </row>
    <row r="50" spans="1:21" x14ac:dyDescent="0.35">
      <c r="A50" s="26"/>
      <c r="B50" s="26"/>
      <c r="C50" s="27"/>
      <c r="D50" s="29">
        <v>47</v>
      </c>
      <c r="E50" s="37"/>
      <c r="F50" s="45" t="s">
        <v>134</v>
      </c>
      <c r="G50" s="46">
        <f>VLOOKUP($F$4,Processed!$CI$749:$FP$830,Front!D50)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35">
      <c r="A51" s="26"/>
      <c r="B51" s="26"/>
      <c r="C51" s="27"/>
      <c r="D51" s="29">
        <v>48</v>
      </c>
      <c r="E51" s="37"/>
      <c r="F51" s="45" t="s">
        <v>135</v>
      </c>
      <c r="G51" s="46">
        <f>VLOOKUP($F$4,Processed!$CI$749:$FP$830,Front!D51)</f>
        <v>4</v>
      </c>
      <c r="H51" s="26"/>
      <c r="I51" s="47">
        <f t="shared" si="0"/>
        <v>0.60514372163388808</v>
      </c>
      <c r="J51" s="26"/>
      <c r="K51" s="26"/>
      <c r="U51" s="25" t="s">
        <v>49</v>
      </c>
    </row>
    <row r="52" spans="1:21" x14ac:dyDescent="0.35">
      <c r="A52" s="26"/>
      <c r="B52" s="26"/>
      <c r="C52" s="27"/>
      <c r="D52" s="29">
        <v>49</v>
      </c>
      <c r="E52" s="37"/>
      <c r="F52" s="45" t="s">
        <v>136</v>
      </c>
      <c r="G52" s="46">
        <f>VLOOKUP($F$4,Processed!$CI$749:$FP$830,Front!D52)</f>
        <v>0</v>
      </c>
      <c r="H52" s="26"/>
      <c r="I52" s="47">
        <f t="shared" si="0"/>
        <v>0</v>
      </c>
      <c r="J52" s="26"/>
      <c r="K52" s="26"/>
      <c r="U52" s="25" t="s">
        <v>50</v>
      </c>
    </row>
    <row r="53" spans="1:21" x14ac:dyDescent="0.35">
      <c r="A53" s="26"/>
      <c r="B53" s="26"/>
      <c r="C53" s="27"/>
      <c r="D53" s="29">
        <v>50</v>
      </c>
      <c r="E53" s="37"/>
      <c r="F53" s="45" t="s">
        <v>137</v>
      </c>
      <c r="G53" s="46">
        <f>VLOOKUP($F$4,Processed!$CI$749:$FP$830,Front!D53)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35">
      <c r="A54" s="26"/>
      <c r="B54" s="26"/>
      <c r="C54" s="27"/>
      <c r="D54" s="29">
        <v>51</v>
      </c>
      <c r="E54" s="37"/>
      <c r="F54" s="45" t="s">
        <v>152</v>
      </c>
      <c r="G54" s="46">
        <f>VLOOKUP($F$4,Processed!$CI$749:$FP$830,Front!D54)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35">
      <c r="A55" s="26"/>
      <c r="B55" s="26"/>
      <c r="C55" s="27"/>
      <c r="D55" s="29">
        <v>52</v>
      </c>
      <c r="E55" s="37"/>
      <c r="F55" s="45" t="s">
        <v>138</v>
      </c>
      <c r="G55" s="46">
        <f>VLOOKUP($F$4,Processed!$CI$749:$FP$830,Front!D55)</f>
        <v>6</v>
      </c>
      <c r="H55" s="26"/>
      <c r="I55" s="47">
        <f t="shared" si="0"/>
        <v>0.90771558245083206</v>
      </c>
      <c r="J55" s="26"/>
      <c r="K55" s="26"/>
      <c r="U55" s="25" t="s">
        <v>179</v>
      </c>
    </row>
    <row r="56" spans="1:21" x14ac:dyDescent="0.35">
      <c r="A56" s="26"/>
      <c r="B56" s="26"/>
      <c r="C56" s="27"/>
      <c r="D56" s="29">
        <v>53</v>
      </c>
      <c r="E56" s="37"/>
      <c r="F56" s="45" t="s">
        <v>139</v>
      </c>
      <c r="G56" s="46">
        <f>VLOOKUP($F$4,Processed!$CI$749:$FP$830,Front!D56)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35">
      <c r="A57" s="26"/>
      <c r="B57" s="26"/>
      <c r="C57" s="27"/>
      <c r="D57" s="29">
        <v>54</v>
      </c>
      <c r="E57" s="37"/>
      <c r="F57" s="45" t="s">
        <v>140</v>
      </c>
      <c r="G57" s="46">
        <f>VLOOKUP($F$4,Processed!$CI$749:$FP$830,Front!D57)</f>
        <v>32</v>
      </c>
      <c r="H57" s="26"/>
      <c r="I57" s="47">
        <f t="shared" si="0"/>
        <v>4.8411497730711046</v>
      </c>
      <c r="J57" s="26"/>
      <c r="K57" s="26"/>
      <c r="U57" s="25" t="s">
        <v>180</v>
      </c>
    </row>
    <row r="58" spans="1:21" x14ac:dyDescent="0.35">
      <c r="A58" s="26"/>
      <c r="B58" s="26"/>
      <c r="C58" s="27"/>
      <c r="D58" s="29">
        <v>55</v>
      </c>
      <c r="E58" s="37"/>
      <c r="F58" s="45" t="s">
        <v>141</v>
      </c>
      <c r="G58" s="46">
        <f>VLOOKUP($F$4,Processed!$CI$749:$FP$830,Front!D58)</f>
        <v>10</v>
      </c>
      <c r="H58" s="26"/>
      <c r="I58" s="47">
        <f t="shared" si="0"/>
        <v>1.5128593040847202</v>
      </c>
      <c r="J58" s="26"/>
      <c r="K58" s="26"/>
      <c r="U58" s="25" t="s">
        <v>56</v>
      </c>
    </row>
    <row r="59" spans="1:21" x14ac:dyDescent="0.35">
      <c r="A59" s="26"/>
      <c r="B59" s="26"/>
      <c r="C59" s="27"/>
      <c r="D59" s="29">
        <v>56</v>
      </c>
      <c r="E59" s="37"/>
      <c r="F59" s="45" t="s">
        <v>142</v>
      </c>
      <c r="G59" s="46">
        <f>VLOOKUP($F$4,Processed!$CI$749:$FP$830,Front!D59)</f>
        <v>5</v>
      </c>
      <c r="H59" s="26"/>
      <c r="I59" s="47">
        <f t="shared" si="0"/>
        <v>0.75642965204236012</v>
      </c>
      <c r="J59" s="26"/>
      <c r="K59" s="26"/>
      <c r="U59" s="25" t="s">
        <v>57</v>
      </c>
    </row>
    <row r="60" spans="1:21" x14ac:dyDescent="0.35">
      <c r="A60" s="26"/>
      <c r="B60" s="26"/>
      <c r="C60" s="27"/>
      <c r="D60" s="29">
        <v>57</v>
      </c>
      <c r="E60" s="37"/>
      <c r="F60" s="45" t="s">
        <v>151</v>
      </c>
      <c r="G60" s="46">
        <f>VLOOKUP($F$4,Processed!$CI$749:$FP$830,Front!D60)</f>
        <v>0</v>
      </c>
      <c r="H60" s="26"/>
      <c r="I60" s="47">
        <f t="shared" si="0"/>
        <v>0</v>
      </c>
      <c r="J60" s="26"/>
      <c r="K60" s="26"/>
      <c r="U60" s="25" t="s">
        <v>58</v>
      </c>
    </row>
    <row r="61" spans="1:21" x14ac:dyDescent="0.35">
      <c r="A61" s="26"/>
      <c r="B61" s="26"/>
      <c r="C61" s="27"/>
      <c r="D61" s="29">
        <v>58</v>
      </c>
      <c r="E61" s="37"/>
      <c r="F61" s="45" t="s">
        <v>143</v>
      </c>
      <c r="G61" s="46">
        <f>VLOOKUP($F$4,Processed!$CI$749:$FP$830,Front!D61)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35">
      <c r="A62" s="26"/>
      <c r="B62" s="26"/>
      <c r="C62" s="27"/>
      <c r="D62" s="29">
        <v>59</v>
      </c>
      <c r="E62" s="37"/>
      <c r="F62" s="45" t="s">
        <v>144</v>
      </c>
      <c r="G62" s="46">
        <f>VLOOKUP($F$4,Processed!$CI$749:$FP$830,Front!D62)</f>
        <v>28</v>
      </c>
      <c r="H62" s="26"/>
      <c r="I62" s="47">
        <f t="shared" si="0"/>
        <v>4.236006051437216</v>
      </c>
      <c r="J62" s="26"/>
      <c r="K62" s="26"/>
      <c r="U62" s="25" t="s">
        <v>60</v>
      </c>
    </row>
    <row r="63" spans="1:21" x14ac:dyDescent="0.35">
      <c r="A63" s="26"/>
      <c r="B63" s="26"/>
      <c r="C63" s="27"/>
      <c r="D63" s="29">
        <v>60</v>
      </c>
      <c r="E63" s="37"/>
      <c r="F63" s="45" t="s">
        <v>145</v>
      </c>
      <c r="G63" s="46">
        <f>VLOOKUP($F$4,Processed!$CI$749:$FP$830,Front!D63)</f>
        <v>4</v>
      </c>
      <c r="H63" s="26"/>
      <c r="I63" s="47">
        <f t="shared" si="0"/>
        <v>0.60514372163388808</v>
      </c>
      <c r="J63" s="26"/>
      <c r="K63" s="26"/>
      <c r="U63" s="25" t="s">
        <v>61</v>
      </c>
    </row>
    <row r="64" spans="1:21" x14ac:dyDescent="0.35">
      <c r="A64" s="26"/>
      <c r="B64" s="26"/>
      <c r="C64" s="27"/>
      <c r="D64" s="29">
        <v>61</v>
      </c>
      <c r="E64" s="37"/>
      <c r="F64" s="45" t="s">
        <v>146</v>
      </c>
      <c r="G64" s="46">
        <f>VLOOKUP($F$4,Processed!$CI$749:$FP$830,Front!D64)</f>
        <v>9</v>
      </c>
      <c r="H64" s="26"/>
      <c r="I64" s="47">
        <f t="shared" si="0"/>
        <v>1.3615733736762481</v>
      </c>
      <c r="J64" s="26"/>
      <c r="K64" s="26"/>
      <c r="U64" s="25" t="s">
        <v>62</v>
      </c>
    </row>
    <row r="65" spans="1:21" x14ac:dyDescent="0.35">
      <c r="A65" s="26"/>
      <c r="B65" s="26"/>
      <c r="C65" s="27"/>
      <c r="D65" s="29">
        <v>62</v>
      </c>
      <c r="E65" s="37"/>
      <c r="F65" s="45" t="s">
        <v>147</v>
      </c>
      <c r="G65" s="46">
        <f>VLOOKUP($F$4,Processed!$CI$749:$FP$830,Front!D65)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35">
      <c r="A66" s="26"/>
      <c r="B66" s="26"/>
      <c r="C66" s="27"/>
      <c r="D66" s="29">
        <v>63</v>
      </c>
      <c r="E66" s="37"/>
      <c r="F66" s="45" t="s">
        <v>148</v>
      </c>
      <c r="G66" s="46">
        <f>VLOOKUP($F$4,Processed!$CI$749:$FP$830,Front!D66)</f>
        <v>6</v>
      </c>
      <c r="H66" s="26"/>
      <c r="I66" s="47">
        <f t="shared" si="0"/>
        <v>0.90771558245083206</v>
      </c>
      <c r="J66" s="26"/>
      <c r="K66" s="26"/>
      <c r="U66" s="25" t="s">
        <v>64</v>
      </c>
    </row>
    <row r="67" spans="1:21" x14ac:dyDescent="0.35">
      <c r="A67" s="26"/>
      <c r="B67" s="26"/>
      <c r="C67" s="27"/>
      <c r="D67" s="29">
        <v>64</v>
      </c>
      <c r="E67" s="37"/>
      <c r="F67" s="45" t="s">
        <v>149</v>
      </c>
      <c r="G67" s="46">
        <f>VLOOKUP($F$4,Processed!$CI$749:$FP$830,Front!D67)</f>
        <v>25</v>
      </c>
      <c r="H67" s="26"/>
      <c r="I67" s="47">
        <f t="shared" si="0"/>
        <v>3.7821482602118004</v>
      </c>
      <c r="J67" s="26"/>
      <c r="K67" s="26"/>
      <c r="U67" s="25" t="s">
        <v>65</v>
      </c>
    </row>
    <row r="68" spans="1:21" x14ac:dyDescent="0.35">
      <c r="A68" s="26"/>
      <c r="B68" s="26"/>
      <c r="C68" s="27"/>
      <c r="D68" s="29">
        <v>65</v>
      </c>
      <c r="E68" s="37"/>
      <c r="F68" s="45" t="s">
        <v>150</v>
      </c>
      <c r="G68" s="46">
        <f>VLOOKUP($F$4,Processed!$CI$749:$FP$830,Front!D68)</f>
        <v>10</v>
      </c>
      <c r="H68" s="26"/>
      <c r="I68" s="47">
        <f t="shared" si="0"/>
        <v>1.5128593040847202</v>
      </c>
      <c r="J68" s="26"/>
      <c r="K68" s="26"/>
      <c r="U68" s="25" t="s">
        <v>66</v>
      </c>
    </row>
    <row r="69" spans="1:21" ht="3.5" customHeight="1" x14ac:dyDescent="0.3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" customHeight="1" x14ac:dyDescent="0.3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" customHeight="1" x14ac:dyDescent="0.3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3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35">
      <c r="A73" s="26"/>
      <c r="B73" s="26"/>
      <c r="C73" s="27"/>
      <c r="D73" s="29">
        <v>70</v>
      </c>
      <c r="E73" s="37"/>
      <c r="F73" s="62" t="s">
        <v>156</v>
      </c>
      <c r="G73" s="46">
        <f>VLOOKUP($F$4,Processed!$CI$749:$FP$830,Front!D73)</f>
        <v>15</v>
      </c>
      <c r="H73" s="26"/>
      <c r="I73" s="47">
        <f>IF(G$85=0,"",G73/G$85*100)</f>
        <v>3.8560411311053984</v>
      </c>
      <c r="J73" s="26"/>
      <c r="K73" s="26"/>
      <c r="U73" s="25" t="s">
        <v>71</v>
      </c>
    </row>
    <row r="74" spans="1:21" x14ac:dyDescent="0.35">
      <c r="A74" s="26"/>
      <c r="B74" s="26"/>
      <c r="C74" s="27"/>
      <c r="D74" s="29">
        <v>71</v>
      </c>
      <c r="E74" s="37"/>
      <c r="F74" s="45" t="s">
        <v>157</v>
      </c>
      <c r="G74" s="46">
        <f>VLOOKUP($F$4,Processed!$CI$749:$FP$830,Front!D74)</f>
        <v>31</v>
      </c>
      <c r="H74" s="26"/>
      <c r="I74" s="47">
        <f t="shared" ref="I74:I85" si="1">IF(G$85=0,"",G74/G$85*100)</f>
        <v>7.9691516709511561</v>
      </c>
      <c r="J74" s="26"/>
      <c r="K74" s="26"/>
      <c r="U74" s="25" t="s">
        <v>72</v>
      </c>
    </row>
    <row r="75" spans="1:21" x14ac:dyDescent="0.35">
      <c r="A75" s="26"/>
      <c r="B75" s="26"/>
      <c r="C75" s="27"/>
      <c r="D75" s="29">
        <v>72</v>
      </c>
      <c r="E75" s="37"/>
      <c r="F75" s="45" t="s">
        <v>175</v>
      </c>
      <c r="G75" s="46">
        <f>VLOOKUP($F$4,Processed!$CI$749:$FP$830,Front!D75)</f>
        <v>3</v>
      </c>
      <c r="H75" s="26"/>
      <c r="I75" s="47">
        <f t="shared" si="1"/>
        <v>0.77120822622107965</v>
      </c>
      <c r="J75" s="26"/>
      <c r="K75" s="26"/>
      <c r="U75" s="25" t="s">
        <v>73</v>
      </c>
    </row>
    <row r="76" spans="1:21" x14ac:dyDescent="0.35">
      <c r="A76" s="26"/>
      <c r="B76" s="26"/>
      <c r="C76" s="27"/>
      <c r="D76" s="29">
        <v>73</v>
      </c>
      <c r="E76" s="37"/>
      <c r="F76" s="45" t="s">
        <v>176</v>
      </c>
      <c r="G76" s="46">
        <f>VLOOKUP($F$4,Processed!$CI$749:$FP$830,Front!D76)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35">
      <c r="A77" s="26"/>
      <c r="B77" s="26"/>
      <c r="C77" s="27"/>
      <c r="D77" s="29">
        <v>74</v>
      </c>
      <c r="E77" s="37"/>
      <c r="F77" s="45" t="s">
        <v>177</v>
      </c>
      <c r="G77" s="46">
        <f>VLOOKUP($F$4,Processed!$CI$749:$FP$830,Front!D77)</f>
        <v>20</v>
      </c>
      <c r="H77" s="26"/>
      <c r="I77" s="47">
        <f t="shared" si="1"/>
        <v>5.1413881748071981</v>
      </c>
      <c r="J77" s="26"/>
      <c r="K77" s="26"/>
      <c r="U77" s="25" t="s">
        <v>75</v>
      </c>
    </row>
    <row r="78" spans="1:21" x14ac:dyDescent="0.35">
      <c r="A78" s="26"/>
      <c r="B78" s="26"/>
      <c r="C78" s="27"/>
      <c r="D78" s="29">
        <v>75</v>
      </c>
      <c r="E78" s="37"/>
      <c r="F78" s="45" t="s">
        <v>215</v>
      </c>
      <c r="G78" s="46">
        <f>VLOOKUP($F$4,Processed!$CI$749:$FP$830,Front!D78)</f>
        <v>12</v>
      </c>
      <c r="H78" s="26"/>
      <c r="I78" s="47">
        <f t="shared" si="1"/>
        <v>3.0848329048843186</v>
      </c>
      <c r="J78" s="26"/>
      <c r="K78" s="26"/>
      <c r="U78" s="25" t="s">
        <v>76</v>
      </c>
    </row>
    <row r="79" spans="1:21" x14ac:dyDescent="0.35">
      <c r="A79" s="26"/>
      <c r="B79" s="26"/>
      <c r="C79" s="27"/>
      <c r="D79" s="29">
        <v>76</v>
      </c>
      <c r="E79" s="37"/>
      <c r="F79" s="45" t="s">
        <v>162</v>
      </c>
      <c r="G79" s="46">
        <f>VLOOKUP($F$4,Processed!$CI$749:$FP$830,Front!D79)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35">
      <c r="A80" s="26"/>
      <c r="B80" s="26"/>
      <c r="C80" s="27"/>
      <c r="D80" s="29">
        <v>77</v>
      </c>
      <c r="E80" s="37"/>
      <c r="F80" s="45" t="s">
        <v>216</v>
      </c>
      <c r="G80" s="46">
        <f>VLOOKUP($F$4,Processed!$CI$749:$FP$830,Front!D80)</f>
        <v>3</v>
      </c>
      <c r="H80" s="26"/>
      <c r="I80" s="47">
        <f t="shared" si="1"/>
        <v>0.77120822622107965</v>
      </c>
      <c r="J80" s="26"/>
      <c r="K80" s="26"/>
      <c r="U80" s="25" t="s">
        <v>78</v>
      </c>
    </row>
    <row r="81" spans="1:21" x14ac:dyDescent="0.35">
      <c r="A81" s="26"/>
      <c r="B81" s="26"/>
      <c r="C81" s="27"/>
      <c r="D81" s="29">
        <v>78</v>
      </c>
      <c r="E81" s="37"/>
      <c r="F81" s="45" t="s">
        <v>217</v>
      </c>
      <c r="G81" s="46">
        <f>VLOOKUP($F$4,Processed!$CI$749:$FP$830,Front!D81)</f>
        <v>54</v>
      </c>
      <c r="H81" s="26"/>
      <c r="I81" s="47">
        <f t="shared" si="1"/>
        <v>13.881748071979436</v>
      </c>
      <c r="J81" s="26"/>
      <c r="K81" s="26"/>
      <c r="U81" s="25" t="s">
        <v>79</v>
      </c>
    </row>
    <row r="82" spans="1:21" x14ac:dyDescent="0.35">
      <c r="A82" s="26"/>
      <c r="B82" s="26"/>
      <c r="C82" s="27"/>
      <c r="D82" s="29">
        <v>79</v>
      </c>
      <c r="E82" s="37"/>
      <c r="F82" s="45" t="s">
        <v>165</v>
      </c>
      <c r="G82" s="46">
        <f>VLOOKUP($F$4,Processed!$CI$749:$FP$830,Front!D82)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35">
      <c r="A83" s="26"/>
      <c r="B83" s="26"/>
      <c r="C83" s="27"/>
      <c r="D83" s="29">
        <v>80</v>
      </c>
      <c r="E83" s="37"/>
      <c r="F83" s="45" t="s">
        <v>173</v>
      </c>
      <c r="G83" s="46">
        <f>VLOOKUP($F$4,Processed!$CI$749:$FP$830,Front!D83)</f>
        <v>29</v>
      </c>
      <c r="H83" s="26"/>
      <c r="I83" s="47">
        <f t="shared" si="1"/>
        <v>7.4550128534704374</v>
      </c>
      <c r="J83" s="26"/>
      <c r="K83" s="26"/>
      <c r="U83" s="25" t="s">
        <v>81</v>
      </c>
    </row>
    <row r="84" spans="1:21" x14ac:dyDescent="0.35">
      <c r="A84" s="26"/>
      <c r="B84" s="26"/>
      <c r="C84" s="27"/>
      <c r="D84" s="29">
        <v>81</v>
      </c>
      <c r="E84" s="37"/>
      <c r="F84" s="45" t="s">
        <v>174</v>
      </c>
      <c r="G84" s="46">
        <f>VLOOKUP($F$4,Processed!$CI$749:$FP$830,Front!D84)</f>
        <v>282</v>
      </c>
      <c r="H84" s="26"/>
      <c r="I84" s="47">
        <f t="shared" si="1"/>
        <v>72.493573264781489</v>
      </c>
      <c r="J84" s="26"/>
      <c r="K84" s="26"/>
      <c r="U84" s="25" t="s">
        <v>82</v>
      </c>
    </row>
    <row r="85" spans="1:21" x14ac:dyDescent="0.35">
      <c r="A85" s="26"/>
      <c r="B85" s="26"/>
      <c r="C85" s="27"/>
      <c r="D85" s="29">
        <v>82</v>
      </c>
      <c r="E85" s="37"/>
      <c r="F85" s="45" t="s">
        <v>10</v>
      </c>
      <c r="G85" s="46">
        <f>VLOOKUP($F$4,Processed!$CI$749:$FP$830,Front!D85)</f>
        <v>389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35">
      <c r="A86" s="26"/>
      <c r="B86" s="26"/>
      <c r="C86" s="27"/>
      <c r="D86" s="25"/>
      <c r="J86" s="26"/>
      <c r="K86" s="26"/>
      <c r="U86" s="25" t="s">
        <v>84</v>
      </c>
    </row>
    <row r="87" spans="1:21" x14ac:dyDescent="0.3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35">
      <c r="A88" s="26"/>
      <c r="B88" s="26"/>
      <c r="C88" s="27"/>
      <c r="D88" s="29">
        <v>83</v>
      </c>
      <c r="E88" s="37"/>
      <c r="F88" s="45" t="s">
        <v>218</v>
      </c>
      <c r="G88" s="46">
        <f>VLOOKUP($F$4,Processed!$CI$749:$FP$830,Front!D88)</f>
        <v>129</v>
      </c>
      <c r="I88" s="73">
        <f>IF(SUM(G88:G89)=0,"",G88/SUM(G88:G89)*100)</f>
        <v>43.143812709030101</v>
      </c>
      <c r="J88" s="26"/>
      <c r="K88" s="26"/>
      <c r="U88" s="25" t="s">
        <v>86</v>
      </c>
    </row>
    <row r="89" spans="1:21" ht="3" customHeight="1" x14ac:dyDescent="0.35">
      <c r="A89" s="26"/>
      <c r="B89" s="26"/>
      <c r="C89" s="27"/>
      <c r="D89" s="29">
        <v>84</v>
      </c>
      <c r="E89" s="55"/>
      <c r="F89" s="65" t="s">
        <v>219</v>
      </c>
      <c r="G89" s="77">
        <f>VLOOKUP($F$4,Processed!$CI$749:$FP$830,Front!D89)</f>
        <v>170</v>
      </c>
      <c r="I89"/>
      <c r="J89" s="26"/>
      <c r="K89" s="26"/>
      <c r="U89" s="25" t="s">
        <v>87</v>
      </c>
    </row>
    <row r="90" spans="1:21" x14ac:dyDescent="0.35">
      <c r="A90" s="26"/>
      <c r="B90" s="26"/>
      <c r="C90" s="27"/>
      <c r="D90" s="25"/>
      <c r="J90" s="26"/>
      <c r="K90" s="26"/>
      <c r="U90" s="25" t="s">
        <v>88</v>
      </c>
    </row>
    <row r="91" spans="1:21" x14ac:dyDescent="0.3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35">
      <c r="A92" s="26"/>
      <c r="B92" s="26"/>
      <c r="C92" s="27"/>
      <c r="D92" s="29">
        <v>85</v>
      </c>
      <c r="E92" s="55"/>
      <c r="F92" s="65" t="s">
        <v>220</v>
      </c>
      <c r="G92" s="77">
        <f>VLOOKUP($F$4,Processed!$CI$749:$FP$830,Front!D92)</f>
        <v>350</v>
      </c>
      <c r="J92" s="26"/>
      <c r="K92" s="26"/>
      <c r="U92" s="25" t="s">
        <v>90</v>
      </c>
    </row>
    <row r="93" spans="1:21" x14ac:dyDescent="0.35">
      <c r="A93" s="26"/>
      <c r="B93" s="26"/>
      <c r="C93" s="27"/>
      <c r="D93" s="29">
        <v>86</v>
      </c>
      <c r="E93" s="37"/>
      <c r="F93" s="62" t="s">
        <v>221</v>
      </c>
      <c r="G93" s="78">
        <f>VLOOKUP($F$4,Processed!$CI$749:$FP$830,Front!D93)</f>
        <v>56</v>
      </c>
      <c r="H93" s="27"/>
      <c r="I93" s="73">
        <f>IF(SUM(G92:G93)=0,"",G93/SUM(G92:G93)*100)</f>
        <v>13.793103448275861</v>
      </c>
      <c r="J93" s="26"/>
      <c r="K93" s="26"/>
      <c r="U93" s="25" t="s">
        <v>91</v>
      </c>
    </row>
    <row r="94" spans="1:21" x14ac:dyDescent="0.3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3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3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35">
      <c r="U97" s="25" t="s">
        <v>95</v>
      </c>
    </row>
    <row r="98" spans="21:21" x14ac:dyDescent="0.35">
      <c r="U98" s="25" t="s">
        <v>96</v>
      </c>
    </row>
    <row r="99" spans="21:21" x14ac:dyDescent="0.35">
      <c r="U99" s="25" t="s">
        <v>97</v>
      </c>
    </row>
    <row r="100" spans="21:21" x14ac:dyDescent="0.35">
      <c r="U100" s="25" t="s">
        <v>98</v>
      </c>
    </row>
    <row r="101" spans="21:21" x14ac:dyDescent="0.35">
      <c r="U101" s="25" t="s">
        <v>181</v>
      </c>
    </row>
    <row r="102" spans="21:21" x14ac:dyDescent="0.35">
      <c r="U102" s="25" t="s">
        <v>224</v>
      </c>
    </row>
    <row r="103" spans="21:21" x14ac:dyDescent="0.35">
      <c r="U103" s="17"/>
    </row>
    <row r="104" spans="21:21" x14ac:dyDescent="0.35">
      <c r="U104" s="17"/>
    </row>
    <row r="105" spans="21:21" x14ac:dyDescent="0.3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165100</xdr:rowOff>
                  </from>
                  <to>
                    <xdr:col>1</xdr:col>
                    <xdr:colOff>222250</xdr:colOff>
                    <xdr:row>4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146050</xdr:rowOff>
                  </from>
                  <to>
                    <xdr:col>1</xdr:col>
                    <xdr:colOff>222250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139700</xdr:rowOff>
                  </from>
                  <to>
                    <xdr:col>1</xdr:col>
                    <xdr:colOff>222250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6350</xdr:colOff>
                    <xdr:row>10</xdr:row>
                    <xdr:rowOff>146050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146050</xdr:rowOff>
                  </from>
                  <to>
                    <xdr:col>1</xdr:col>
                    <xdr:colOff>222250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146050</xdr:rowOff>
                  </from>
                  <to>
                    <xdr:col>1</xdr:col>
                    <xdr:colOff>222250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6350</xdr:colOff>
                    <xdr:row>12</xdr:row>
                    <xdr:rowOff>146050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6350</xdr:colOff>
                    <xdr:row>18</xdr:row>
                    <xdr:rowOff>146050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146050</xdr:rowOff>
                  </from>
                  <to>
                    <xdr:col>1</xdr:col>
                    <xdr:colOff>222250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6350</xdr:colOff>
                    <xdr:row>2</xdr:row>
                    <xdr:rowOff>146050</xdr:rowOff>
                  </from>
                  <to>
                    <xdr:col>6</xdr:col>
                    <xdr:colOff>31750</xdr:colOff>
                    <xdr:row>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A9862739</value>
    </field>
    <field name="Objective-Title">
      <value order="0">Profile of Homeless People</value>
    </field>
    <field name="Objective-Description">
      <value order="0"/>
    </field>
    <field name="Objective-CreationStamp">
      <value order="0">2023-06-06T21:33:13Z</value>
    </field>
    <field name="Objective-IsApproved">
      <value order="0">false</value>
    </field>
    <field name="Objective-IsPublished">
      <value order="0">true</value>
    </field>
    <field name="Objective-DatePublished">
      <value order="0">2023-06-06T21:33:50Z</value>
    </field>
    <field name="Objective-ModificationStamp">
      <value order="0">2023-06-20T05:16:05Z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vA12549836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 Brown</cp:lastModifiedBy>
  <cp:lastPrinted>2023-06-01T06:54:19Z</cp:lastPrinted>
  <dcterms:created xsi:type="dcterms:W3CDTF">2023-05-31T06:51:43Z</dcterms:created>
  <dcterms:modified xsi:type="dcterms:W3CDTF">2023-06-06T20:56:54Z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A9862739</vt:lpwstr>
  </property>
  <property fmtid="{D5CDD505-2E9C-101B-9397-08002B2CF9AE}" pid="4" name="Objective-Title">
    <vt:lpwstr>Profile of Homeless People</vt:lpwstr>
  </property>
  <property fmtid="{D5CDD505-2E9C-101B-9397-08002B2CF9AE}" pid="5" name="Objective-Description">
    <vt:lpwstr/>
  </property>
  <property fmtid="{D5CDD505-2E9C-101B-9397-08002B2CF9AE}" pid="6" name="Objective-CreationStamp">
    <vt:filetime>2023-06-06T21:33:13Z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2023-06-06T21:33:50Z</vt:filetime>
  </property>
  <property fmtid="{D5CDD505-2E9C-101B-9397-08002B2CF9AE}" pid="10" name="Objective-ModificationStamp">
    <vt:filetime>2023-06-20T05:16:05Z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vA12549836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