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beb68c96fed549f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 Work\~ Work - Dump\Website updates\"/>
    </mc:Choice>
  </mc:AlternateContent>
  <xr:revisionPtr revIDLastSave="0" documentId="8_{135A4540-1EE4-454A-A394-28137873C4AA}" xr6:coauthVersionLast="47" xr6:coauthVersionMax="47" xr10:uidLastSave="{00000000-0000-0000-0000-000000000000}"/>
  <bookViews>
    <workbookView xWindow="-110" yWindow="-110" windowWidth="38620" windowHeight="21100" tabRatio="766" firstSheet="6" activeTab="6" xr2:uid="{00000000-000D-0000-FFFF-FFFF00000000}"/>
  </bookViews>
  <sheets>
    <sheet name="1 br flat" sheetId="26" state="hidden" r:id="rId1"/>
    <sheet name="2br Flat" sheetId="20" state="hidden" r:id="rId2"/>
    <sheet name="3br Flat" sheetId="21" state="hidden" r:id="rId3"/>
    <sheet name="2br House" sheetId="22" state="hidden" r:id="rId4"/>
    <sheet name="3br House" sheetId="23" state="hidden" r:id="rId5"/>
    <sheet name="4br House" sheetId="24" state="hidden" r:id="rId6"/>
    <sheet name="Municipalities" sheetId="27" r:id="rId7"/>
    <sheet name="Suburbs" sheetId="28" r:id="rId8"/>
  </sheets>
  <definedNames>
    <definedName name="_xlnm.Print_Area" localSheetId="6">Municipalities!$A$1:$AC$48</definedName>
    <definedName name="_xlnm.Print_Area" localSheetId="7">Suburbs!$A$1:$S$155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0" i="28" l="1"/>
  <c r="P11" i="28"/>
  <c r="P12" i="28"/>
  <c r="P13" i="28"/>
  <c r="P14" i="28"/>
  <c r="P15" i="28"/>
  <c r="P16" i="28"/>
  <c r="P17" i="28"/>
  <c r="P18" i="28"/>
  <c r="P19" i="28"/>
  <c r="P20" i="28"/>
  <c r="P21" i="28"/>
  <c r="P22" i="28"/>
  <c r="P23" i="28"/>
  <c r="P24" i="28"/>
  <c r="P25" i="28"/>
  <c r="P26" i="28"/>
  <c r="P27" i="28"/>
  <c r="P28" i="28"/>
  <c r="P29" i="28"/>
  <c r="P30" i="28"/>
  <c r="P31" i="28"/>
  <c r="P32" i="28"/>
  <c r="P33" i="28"/>
  <c r="P34" i="28"/>
  <c r="P35" i="28"/>
  <c r="P36" i="28"/>
  <c r="P37" i="28"/>
  <c r="P38" i="28"/>
  <c r="P39" i="28"/>
  <c r="P40" i="28"/>
  <c r="P41" i="28"/>
  <c r="P42" i="28"/>
  <c r="P43" i="28"/>
  <c r="P44" i="28"/>
  <c r="P45" i="28"/>
  <c r="P46" i="28"/>
  <c r="P47" i="28"/>
  <c r="P48" i="28"/>
  <c r="P49" i="28"/>
  <c r="P50" i="28"/>
  <c r="P51" i="28"/>
  <c r="P52" i="28"/>
  <c r="P53" i="28"/>
  <c r="P54" i="28"/>
  <c r="P55" i="28"/>
  <c r="P56" i="28"/>
  <c r="P57" i="28"/>
  <c r="P58" i="28"/>
  <c r="P59" i="28"/>
  <c r="P60" i="28"/>
  <c r="P61" i="28"/>
  <c r="P62" i="28"/>
  <c r="P63" i="28"/>
  <c r="P64" i="28"/>
  <c r="P65" i="28"/>
  <c r="P66" i="28"/>
  <c r="P67" i="28"/>
  <c r="P68" i="28"/>
  <c r="P69" i="28"/>
  <c r="P70" i="28"/>
  <c r="P71" i="28"/>
  <c r="P72" i="28"/>
  <c r="P73" i="28"/>
  <c r="P74" i="28"/>
  <c r="P75" i="28"/>
  <c r="P76" i="28"/>
  <c r="P77" i="28"/>
  <c r="P78" i="28"/>
  <c r="P79" i="28"/>
  <c r="P80" i="28"/>
  <c r="P81" i="28"/>
  <c r="P82" i="28"/>
  <c r="P83" i="28"/>
  <c r="P84" i="28"/>
  <c r="P85" i="28"/>
  <c r="P86" i="28"/>
  <c r="P87" i="28"/>
  <c r="P88" i="28"/>
  <c r="P89" i="28"/>
  <c r="P90" i="28"/>
  <c r="P91" i="28"/>
  <c r="P92" i="28"/>
  <c r="P93" i="28"/>
  <c r="P94" i="28"/>
  <c r="P95" i="28"/>
  <c r="P96" i="28"/>
  <c r="P97" i="28"/>
  <c r="P98" i="28"/>
  <c r="P99" i="28"/>
  <c r="P100" i="28"/>
  <c r="P101" i="28"/>
  <c r="P102" i="28"/>
  <c r="P103" i="28"/>
  <c r="P104" i="28"/>
  <c r="P105" i="28"/>
  <c r="P106" i="28"/>
  <c r="P107" i="28"/>
  <c r="P108" i="28"/>
  <c r="P109" i="28"/>
  <c r="P110" i="28"/>
  <c r="P111" i="28"/>
  <c r="P112" i="28"/>
  <c r="P113" i="28"/>
  <c r="P114" i="28"/>
  <c r="P115" i="28"/>
  <c r="P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69" i="28"/>
  <c r="N70" i="28"/>
  <c r="N71" i="28"/>
  <c r="N72" i="28"/>
  <c r="N73" i="28"/>
  <c r="N74" i="28"/>
  <c r="N75" i="28"/>
  <c r="N76" i="28"/>
  <c r="N77" i="28"/>
  <c r="N78" i="28"/>
  <c r="N79" i="28"/>
  <c r="N80" i="28"/>
  <c r="N81" i="28"/>
  <c r="N82" i="28"/>
  <c r="N83" i="28"/>
  <c r="N84" i="28"/>
  <c r="N85" i="28"/>
  <c r="N86" i="28"/>
  <c r="N87" i="28"/>
  <c r="N88" i="28"/>
  <c r="N89" i="28"/>
  <c r="N90" i="28"/>
  <c r="N91" i="28"/>
  <c r="N92" i="28"/>
  <c r="N93" i="28"/>
  <c r="N94" i="28"/>
  <c r="N95" i="28"/>
  <c r="N96" i="28"/>
  <c r="N97" i="28"/>
  <c r="N98" i="28"/>
  <c r="N99" i="28"/>
  <c r="N100" i="28"/>
  <c r="N101" i="28"/>
  <c r="N102" i="28"/>
  <c r="N103" i="28"/>
  <c r="N104" i="28"/>
  <c r="N105" i="28"/>
  <c r="N106" i="28"/>
  <c r="N107" i="28"/>
  <c r="N108" i="28"/>
  <c r="N109" i="28"/>
  <c r="N110" i="28"/>
  <c r="N111" i="28"/>
  <c r="N112" i="28"/>
  <c r="N113" i="28"/>
  <c r="N114" i="28"/>
  <c r="N115" i="28"/>
  <c r="N9" i="28"/>
  <c r="X14" i="27" l="1"/>
  <c r="X15" i="27"/>
  <c r="X16" i="27"/>
  <c r="X17" i="27"/>
  <c r="X18" i="27"/>
  <c r="X19" i="27"/>
  <c r="X20" i="27"/>
  <c r="X21" i="27"/>
  <c r="X22" i="27"/>
  <c r="X23" i="27"/>
  <c r="X24" i="27"/>
  <c r="X25" i="27"/>
  <c r="X26" i="27"/>
  <c r="X27" i="27"/>
  <c r="X28" i="27"/>
  <c r="X29" i="27"/>
  <c r="X30" i="27"/>
  <c r="X31" i="27"/>
  <c r="X32" i="27"/>
  <c r="X33" i="27"/>
  <c r="X34" i="27"/>
  <c r="X35" i="27"/>
  <c r="X36" i="27"/>
  <c r="X37" i="27"/>
  <c r="X38" i="27"/>
  <c r="X39" i="27"/>
  <c r="X40" i="27"/>
  <c r="X41" i="27"/>
  <c r="X42" i="27"/>
  <c r="X43" i="27"/>
  <c r="X13" i="27"/>
  <c r="E13" i="27"/>
  <c r="U25" i="27"/>
  <c r="U24" i="27"/>
  <c r="U23" i="27"/>
  <c r="U22" i="27"/>
  <c r="U21" i="27"/>
  <c r="U20" i="27"/>
  <c r="E39" i="27"/>
  <c r="E14" i="27"/>
  <c r="E98" i="27"/>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43" i="28"/>
  <c r="K44" i="28"/>
  <c r="K45" i="28"/>
  <c r="K46" i="28"/>
  <c r="K47" i="28"/>
  <c r="K48" i="28"/>
  <c r="K49" i="28"/>
  <c r="K50" i="28"/>
  <c r="K51" i="28"/>
  <c r="K52" i="28"/>
  <c r="K53" i="28"/>
  <c r="K54" i="28"/>
  <c r="K55" i="28"/>
  <c r="K56" i="28"/>
  <c r="K57" i="28"/>
  <c r="K58" i="28"/>
  <c r="K59" i="28"/>
  <c r="K60" i="28"/>
  <c r="K61" i="28"/>
  <c r="K62" i="28"/>
  <c r="K63" i="28"/>
  <c r="K64" i="28"/>
  <c r="K65" i="28"/>
  <c r="K66" i="28"/>
  <c r="K67" i="28"/>
  <c r="K68" i="28"/>
  <c r="K69" i="28"/>
  <c r="K70" i="28"/>
  <c r="K71" i="28"/>
  <c r="K72" i="28"/>
  <c r="K73" i="28"/>
  <c r="K74" i="28"/>
  <c r="K75" i="28"/>
  <c r="K76" i="28"/>
  <c r="K77" i="28"/>
  <c r="K78" i="28"/>
  <c r="K79" i="28"/>
  <c r="K80" i="28"/>
  <c r="K81" i="28"/>
  <c r="K82" i="28"/>
  <c r="K83" i="28"/>
  <c r="K84" i="28"/>
  <c r="K85" i="28"/>
  <c r="K86" i="28"/>
  <c r="K87" i="28"/>
  <c r="K88" i="28"/>
  <c r="K89" i="28"/>
  <c r="K90" i="28"/>
  <c r="K91" i="28"/>
  <c r="K92" i="28"/>
  <c r="K93" i="28"/>
  <c r="K94" i="28"/>
  <c r="K95" i="28"/>
  <c r="K96" i="28"/>
  <c r="K97" i="28"/>
  <c r="K98" i="28"/>
  <c r="K99" i="28"/>
  <c r="K100" i="28"/>
  <c r="K101" i="28"/>
  <c r="K102" i="28"/>
  <c r="K103" i="28"/>
  <c r="K104" i="28"/>
  <c r="K105" i="28"/>
  <c r="K106" i="28"/>
  <c r="K107" i="28"/>
  <c r="K108" i="28"/>
  <c r="K109" i="28"/>
  <c r="K110" i="28"/>
  <c r="K111" i="28"/>
  <c r="K112" i="28"/>
  <c r="K113" i="28"/>
  <c r="K114" i="28"/>
  <c r="K115" i="28"/>
  <c r="J9" i="28"/>
  <c r="I37" i="27" l="1"/>
  <c r="I38" i="27" s="1"/>
  <c r="F41" i="27"/>
  <c r="C100" i="27"/>
  <c r="E36" i="27"/>
  <c r="E38" i="27"/>
  <c r="E40" i="27"/>
  <c r="E41" i="27"/>
  <c r="F38" i="27"/>
  <c r="E37" i="27"/>
  <c r="F39" i="27"/>
  <c r="F37" i="27"/>
  <c r="F40" i="27"/>
  <c r="F36" i="27"/>
  <c r="F35" i="27"/>
  <c r="F14" i="27"/>
  <c r="F13" i="27"/>
  <c r="R9" i="27" s="1"/>
  <c r="C300" i="27"/>
  <c r="F24" i="27"/>
  <c r="E35" i="27"/>
  <c r="E34" i="27"/>
  <c r="J37" i="27" l="1"/>
  <c r="R36" i="27"/>
  <c r="R34" i="27"/>
  <c r="R32" i="27"/>
  <c r="R35" i="27"/>
  <c r="R33" i="27"/>
  <c r="R31" i="27"/>
  <c r="F34" i="27"/>
  <c r="R30" i="27" s="1"/>
  <c r="Y14" i="27"/>
  <c r="Y15" i="27"/>
  <c r="Y16" i="27"/>
  <c r="Y17" i="27"/>
  <c r="Y18" i="27"/>
  <c r="Y19" i="27"/>
  <c r="Y20" i="27"/>
  <c r="Y21" i="27"/>
  <c r="Y22" i="27"/>
  <c r="Y23" i="27"/>
  <c r="Y24" i="27"/>
  <c r="Y25" i="27"/>
  <c r="Y26" i="27"/>
  <c r="Y27" i="27"/>
  <c r="Y28" i="27"/>
  <c r="Y29" i="27"/>
  <c r="Y30" i="27"/>
  <c r="Y31" i="27"/>
  <c r="Y32" i="27"/>
  <c r="Y33" i="27"/>
  <c r="Y34" i="27"/>
  <c r="Y35" i="27"/>
  <c r="Y36" i="27"/>
  <c r="Y37" i="27"/>
  <c r="Y38" i="27"/>
  <c r="Y39" i="27"/>
  <c r="Y40" i="27"/>
  <c r="Y41" i="27"/>
  <c r="Y42" i="27"/>
  <c r="Y43" i="27"/>
  <c r="Y13" i="27"/>
  <c r="W133" i="27"/>
  <c r="Z133" i="27"/>
  <c r="W233" i="27"/>
  <c r="Z233" i="27"/>
  <c r="W333" i="27"/>
  <c r="Z333" i="27"/>
  <c r="W433" i="27"/>
  <c r="Z433" i="27"/>
  <c r="Z533" i="27"/>
  <c r="W533" i="27"/>
  <c r="Z633" i="27"/>
  <c r="W633" i="27"/>
  <c r="Z43" i="27" l="1"/>
  <c r="Z41" i="27"/>
  <c r="Z39" i="27"/>
  <c r="Z13" i="27"/>
  <c r="Z42" i="27"/>
  <c r="Z40" i="27"/>
  <c r="Z38" i="27"/>
  <c r="Z36" i="27"/>
  <c r="Z34" i="27"/>
  <c r="Z32" i="27"/>
  <c r="Z30" i="27"/>
  <c r="Z28" i="27"/>
  <c r="Z26" i="27"/>
  <c r="Z24" i="27"/>
  <c r="Z22" i="27"/>
  <c r="Z20" i="27"/>
  <c r="Z18" i="27"/>
  <c r="Z16" i="27"/>
  <c r="Z14" i="27"/>
  <c r="Z37" i="27"/>
  <c r="Z35" i="27"/>
  <c r="Z33" i="27"/>
  <c r="Z31" i="27"/>
  <c r="Z29" i="27"/>
  <c r="Z27" i="27"/>
  <c r="Z25" i="27"/>
  <c r="Z23" i="27"/>
  <c r="Z21" i="27"/>
  <c r="Z19" i="27"/>
  <c r="Z17" i="27"/>
  <c r="Z15" i="27"/>
  <c r="F30" i="27" l="1"/>
  <c r="F26" i="27"/>
  <c r="F22" i="27"/>
  <c r="F18" i="27"/>
  <c r="E30" i="27"/>
  <c r="E26" i="27"/>
  <c r="E22" i="27"/>
  <c r="E18" i="27"/>
  <c r="C632" i="27"/>
  <c r="C332" i="27"/>
  <c r="F29" i="27"/>
  <c r="F25" i="27"/>
  <c r="F21" i="27"/>
  <c r="E25" i="27"/>
  <c r="E17" i="27"/>
  <c r="C331" i="27"/>
  <c r="F28" i="27"/>
  <c r="F16" i="27"/>
  <c r="E20" i="27"/>
  <c r="C532" i="27"/>
  <c r="C232" i="27"/>
  <c r="F33" i="27"/>
  <c r="F17" i="27"/>
  <c r="E29" i="27"/>
  <c r="E21" i="27"/>
  <c r="C631" i="27"/>
  <c r="F32" i="27"/>
  <c r="E32" i="27"/>
  <c r="E24" i="27"/>
  <c r="E33" i="27"/>
  <c r="F31" i="27"/>
  <c r="F27" i="27"/>
  <c r="F23" i="27"/>
  <c r="F19" i="27"/>
  <c r="F15" i="27"/>
  <c r="E31" i="27"/>
  <c r="E27" i="27"/>
  <c r="E23" i="27"/>
  <c r="E19" i="27"/>
  <c r="E15" i="27"/>
  <c r="C633" i="27"/>
  <c r="C432" i="27"/>
  <c r="F20" i="27"/>
  <c r="E28" i="27"/>
  <c r="E16" i="27"/>
  <c r="AB14" i="27"/>
  <c r="AB15" i="27"/>
  <c r="AB16" i="27"/>
  <c r="AB17" i="27"/>
  <c r="AB18" i="27"/>
  <c r="AB19" i="27"/>
  <c r="AB20" i="27"/>
  <c r="AB21" i="27"/>
  <c r="AB22" i="27"/>
  <c r="AB23" i="27"/>
  <c r="AB24" i="27"/>
  <c r="AB25" i="27"/>
  <c r="AB26" i="27"/>
  <c r="AB27" i="27"/>
  <c r="AB28" i="27"/>
  <c r="AB29" i="27"/>
  <c r="AB30" i="27"/>
  <c r="AB31" i="27"/>
  <c r="AB32" i="27"/>
  <c r="AB33" i="27"/>
  <c r="AB34" i="27"/>
  <c r="AB35" i="27"/>
  <c r="AB36" i="27"/>
  <c r="AB37" i="27"/>
  <c r="AB38" i="27"/>
  <c r="AB39" i="27"/>
  <c r="AB40" i="27"/>
  <c r="AB41" i="27"/>
  <c r="AB42" i="27"/>
  <c r="AB43" i="27"/>
  <c r="AA13" i="27"/>
  <c r="AA14" i="27"/>
  <c r="AA15" i="27"/>
  <c r="AA16" i="27"/>
  <c r="AA17" i="27"/>
  <c r="AA18" i="27"/>
  <c r="AA19" i="27"/>
  <c r="AA20" i="27"/>
  <c r="AA21" i="27"/>
  <c r="AA22" i="27"/>
  <c r="AA23" i="27"/>
  <c r="AA24" i="27"/>
  <c r="AA25" i="27"/>
  <c r="AA26" i="27"/>
  <c r="AA27" i="27"/>
  <c r="AA28" i="27"/>
  <c r="AA29" i="27"/>
  <c r="AA30" i="27"/>
  <c r="AA31" i="27"/>
  <c r="AA32" i="27"/>
  <c r="AA33" i="27"/>
  <c r="AA34" i="27"/>
  <c r="AA35" i="27"/>
  <c r="AA36" i="27"/>
  <c r="AA37" i="27"/>
  <c r="AA38" i="27"/>
  <c r="AA39" i="27"/>
  <c r="AA40" i="27"/>
  <c r="AA41" i="27"/>
  <c r="AA42" i="27"/>
  <c r="AA43" i="27"/>
  <c r="AB13" i="27"/>
  <c r="J38" i="27" l="1"/>
  <c r="R29" i="27"/>
  <c r="R28" i="27"/>
  <c r="O21" i="27"/>
  <c r="C531" i="27" l="1"/>
  <c r="C231" i="27"/>
  <c r="C431" i="27"/>
  <c r="E12" i="27" l="1"/>
  <c r="J10" i="28"/>
  <c r="M10" i="28"/>
  <c r="J11" i="28"/>
  <c r="M11" i="28"/>
  <c r="J12" i="28"/>
  <c r="M12" i="28"/>
  <c r="J13" i="28"/>
  <c r="M13" i="28"/>
  <c r="J14" i="28"/>
  <c r="M14" i="28"/>
  <c r="J15" i="28"/>
  <c r="M15" i="28"/>
  <c r="J16" i="28"/>
  <c r="M16" i="28"/>
  <c r="J17" i="28"/>
  <c r="M17" i="28"/>
  <c r="J18" i="28"/>
  <c r="M18" i="28"/>
  <c r="J19" i="28"/>
  <c r="M19" i="28"/>
  <c r="J20" i="28"/>
  <c r="M20" i="28"/>
  <c r="J21" i="28"/>
  <c r="M21" i="28"/>
  <c r="J22" i="28"/>
  <c r="M22" i="28"/>
  <c r="J23" i="28"/>
  <c r="M23" i="28"/>
  <c r="J24" i="28"/>
  <c r="M24" i="28"/>
  <c r="J25" i="28"/>
  <c r="M25" i="28"/>
  <c r="J26" i="28"/>
  <c r="M26" i="28"/>
  <c r="J27" i="28"/>
  <c r="M27" i="28"/>
  <c r="J28" i="28"/>
  <c r="M28" i="28"/>
  <c r="J29" i="28"/>
  <c r="M29" i="28"/>
  <c r="J30" i="28"/>
  <c r="M30" i="28"/>
  <c r="J31" i="28"/>
  <c r="M31" i="28"/>
  <c r="J32" i="28"/>
  <c r="M32" i="28"/>
  <c r="J33" i="28"/>
  <c r="M33" i="28"/>
  <c r="J34" i="28"/>
  <c r="M34" i="28"/>
  <c r="J35" i="28"/>
  <c r="M35" i="28"/>
  <c r="J36" i="28"/>
  <c r="M36" i="28"/>
  <c r="J37" i="28"/>
  <c r="M37" i="28"/>
  <c r="J38" i="28"/>
  <c r="M38" i="28"/>
  <c r="J39" i="28"/>
  <c r="M39" i="28"/>
  <c r="J40" i="28"/>
  <c r="M40" i="28"/>
  <c r="J41" i="28"/>
  <c r="M41" i="28"/>
  <c r="J42" i="28"/>
  <c r="M42" i="28"/>
  <c r="J43" i="28"/>
  <c r="M43" i="28"/>
  <c r="J44" i="28"/>
  <c r="M44" i="28"/>
  <c r="J45" i="28"/>
  <c r="M45" i="28"/>
  <c r="J46" i="28"/>
  <c r="M46" i="28"/>
  <c r="J47" i="28"/>
  <c r="M47" i="28"/>
  <c r="J48" i="28"/>
  <c r="M48" i="28"/>
  <c r="J49" i="28"/>
  <c r="M49" i="28"/>
  <c r="J50" i="28"/>
  <c r="M50" i="28"/>
  <c r="J51" i="28"/>
  <c r="M51" i="28"/>
  <c r="J52" i="28"/>
  <c r="M52" i="28"/>
  <c r="J53" i="28"/>
  <c r="M53" i="28"/>
  <c r="J54" i="28"/>
  <c r="M54" i="28"/>
  <c r="J55" i="28"/>
  <c r="M55" i="28"/>
  <c r="J56" i="28"/>
  <c r="M56" i="28"/>
  <c r="J57" i="28"/>
  <c r="M57" i="28"/>
  <c r="J58" i="28"/>
  <c r="M58" i="28"/>
  <c r="J59" i="28"/>
  <c r="M59" i="28"/>
  <c r="J60" i="28"/>
  <c r="M60" i="28"/>
  <c r="J61" i="28"/>
  <c r="M61" i="28"/>
  <c r="J62" i="28"/>
  <c r="M62" i="28"/>
  <c r="J63" i="28"/>
  <c r="M63" i="28"/>
  <c r="J64" i="28"/>
  <c r="M64" i="28"/>
  <c r="J65" i="28"/>
  <c r="M65" i="28"/>
  <c r="J66" i="28"/>
  <c r="M66" i="28"/>
  <c r="J67" i="28"/>
  <c r="M67" i="28"/>
  <c r="J68" i="28"/>
  <c r="M68" i="28"/>
  <c r="J69" i="28"/>
  <c r="M69" i="28"/>
  <c r="J70" i="28"/>
  <c r="M70" i="28"/>
  <c r="J71" i="28"/>
  <c r="M71" i="28"/>
  <c r="J72" i="28"/>
  <c r="M72" i="28"/>
  <c r="J73" i="28"/>
  <c r="M73" i="28"/>
  <c r="J74" i="28"/>
  <c r="M74" i="28"/>
  <c r="J75" i="28"/>
  <c r="M75" i="28"/>
  <c r="J76" i="28"/>
  <c r="M76" i="28"/>
  <c r="J77" i="28"/>
  <c r="M77" i="28"/>
  <c r="J78" i="28"/>
  <c r="M78" i="28"/>
  <c r="J79" i="28"/>
  <c r="M79" i="28"/>
  <c r="J80" i="28"/>
  <c r="M80" i="28"/>
  <c r="J81" i="28"/>
  <c r="M81" i="28"/>
  <c r="J82" i="28"/>
  <c r="M82" i="28"/>
  <c r="J83" i="28"/>
  <c r="M83" i="28"/>
  <c r="J84" i="28"/>
  <c r="M84" i="28"/>
  <c r="J85" i="28"/>
  <c r="M85" i="28"/>
  <c r="J86" i="28"/>
  <c r="M86" i="28"/>
  <c r="J87" i="28"/>
  <c r="M87" i="28"/>
  <c r="J88" i="28"/>
  <c r="M88" i="28"/>
  <c r="J89" i="28"/>
  <c r="M89" i="28"/>
  <c r="J90" i="28"/>
  <c r="M90" i="28"/>
  <c r="J91" i="28"/>
  <c r="M91" i="28"/>
  <c r="J92" i="28"/>
  <c r="M92" i="28"/>
  <c r="J93" i="28"/>
  <c r="M93" i="28"/>
  <c r="J94" i="28"/>
  <c r="M94" i="28"/>
  <c r="J95" i="28"/>
  <c r="M95" i="28"/>
  <c r="J96" i="28"/>
  <c r="M96" i="28"/>
  <c r="J97" i="28"/>
  <c r="M97" i="28"/>
  <c r="J98" i="28"/>
  <c r="M98" i="28"/>
  <c r="J99" i="28"/>
  <c r="M99" i="28"/>
  <c r="J100" i="28"/>
  <c r="M100" i="28"/>
  <c r="J101" i="28"/>
  <c r="M101" i="28"/>
  <c r="J102" i="28"/>
  <c r="M102" i="28"/>
  <c r="J103" i="28"/>
  <c r="M103" i="28"/>
  <c r="J104" i="28"/>
  <c r="M104" i="28"/>
  <c r="J105" i="28"/>
  <c r="M105" i="28"/>
  <c r="J106" i="28"/>
  <c r="M106" i="28"/>
  <c r="J107" i="28"/>
  <c r="M107" i="28"/>
  <c r="J108" i="28"/>
  <c r="M108" i="28"/>
  <c r="J109" i="28"/>
  <c r="M109" i="28"/>
  <c r="J110" i="28"/>
  <c r="M110" i="28"/>
  <c r="J111" i="28"/>
  <c r="M111" i="28"/>
  <c r="J112" i="28"/>
  <c r="M112" i="28"/>
  <c r="J113" i="28"/>
  <c r="M113" i="28"/>
  <c r="J114" i="28"/>
  <c r="M114" i="28"/>
  <c r="J115" i="28"/>
  <c r="M115" i="28"/>
  <c r="M9" i="28"/>
  <c r="H35" i="27"/>
  <c r="R8" i="28"/>
  <c r="B1" i="28"/>
  <c r="F12" i="27"/>
  <c r="C115" i="27"/>
  <c r="C221" i="27"/>
  <c r="C427" i="27"/>
  <c r="C503" i="27"/>
  <c r="C125" i="27"/>
  <c r="C109" i="27"/>
  <c r="C223" i="27"/>
  <c r="C215" i="27"/>
  <c r="C207" i="27"/>
  <c r="C330" i="27"/>
  <c r="C322" i="27"/>
  <c r="C314" i="27"/>
  <c r="C306" i="27"/>
  <c r="C429" i="27"/>
  <c r="C421" i="27"/>
  <c r="C413" i="27"/>
  <c r="C405" i="27"/>
  <c r="C529" i="27"/>
  <c r="C521" i="27"/>
  <c r="C513" i="27"/>
  <c r="C505" i="27"/>
  <c r="C501" i="27"/>
  <c r="C602" i="27"/>
  <c r="C628" i="27"/>
  <c r="C626" i="27"/>
  <c r="C624" i="27"/>
  <c r="C620" i="27"/>
  <c r="C618" i="27"/>
  <c r="C616" i="27"/>
  <c r="C612" i="27"/>
  <c r="C610" i="27"/>
  <c r="C608" i="27"/>
  <c r="C604" i="27"/>
  <c r="C130" i="27"/>
  <c r="C126" i="27"/>
  <c r="C122" i="27"/>
  <c r="C114" i="27"/>
  <c r="C110" i="27"/>
  <c r="C106" i="27"/>
  <c r="C102" i="27"/>
  <c r="C230" i="27"/>
  <c r="C227" i="27"/>
  <c r="C224" i="27"/>
  <c r="C220" i="27"/>
  <c r="C216" i="27"/>
  <c r="C212" i="27"/>
  <c r="C208" i="27"/>
  <c r="C204" i="27"/>
  <c r="C327" i="27"/>
  <c r="C323" i="27"/>
  <c r="C319" i="27"/>
  <c r="C315" i="27"/>
  <c r="C311" i="27"/>
  <c r="C307" i="27"/>
  <c r="C303" i="27"/>
  <c r="C430" i="27"/>
  <c r="C426" i="27"/>
  <c r="C422" i="27"/>
  <c r="C418" i="27"/>
  <c r="C414" i="27"/>
  <c r="C410" i="27"/>
  <c r="C406" i="27"/>
  <c r="C402" i="27"/>
  <c r="C530" i="27"/>
  <c r="C526" i="27"/>
  <c r="C522" i="27"/>
  <c r="C518" i="27"/>
  <c r="C514" i="27"/>
  <c r="C510" i="27"/>
  <c r="C506" i="27"/>
  <c r="C502" i="27"/>
  <c r="C119" i="27"/>
  <c r="C111" i="27"/>
  <c r="C228" i="27"/>
  <c r="C217" i="27"/>
  <c r="C205" i="27"/>
  <c r="C328" i="27"/>
  <c r="C320" i="27"/>
  <c r="C312" i="27"/>
  <c r="C304" i="27"/>
  <c r="C423" i="27"/>
  <c r="C415" i="27"/>
  <c r="C407" i="27"/>
  <c r="C519" i="27"/>
  <c r="C507" i="27"/>
  <c r="C600" i="27"/>
  <c r="C629" i="27"/>
  <c r="C625" i="27"/>
  <c r="C621" i="27"/>
  <c r="C617" i="27"/>
  <c r="C613" i="27"/>
  <c r="C611" i="27"/>
  <c r="C607" i="27"/>
  <c r="C605" i="27"/>
  <c r="C603" i="27"/>
  <c r="C128" i="27"/>
  <c r="C124" i="27"/>
  <c r="C120" i="27"/>
  <c r="C116" i="27"/>
  <c r="C112" i="27"/>
  <c r="C108" i="27"/>
  <c r="C104" i="27"/>
  <c r="C229" i="27"/>
  <c r="C222" i="27"/>
  <c r="C218" i="27"/>
  <c r="C214" i="27"/>
  <c r="C210" i="27"/>
  <c r="C206" i="27"/>
  <c r="C202" i="27"/>
  <c r="C329" i="27"/>
  <c r="C325" i="27"/>
  <c r="C321" i="27"/>
  <c r="C317" i="27"/>
  <c r="C313" i="27"/>
  <c r="C309" i="27"/>
  <c r="C305" i="27"/>
  <c r="C301" i="27"/>
  <c r="C428" i="27"/>
  <c r="C424" i="27"/>
  <c r="C420" i="27"/>
  <c r="C416" i="27"/>
  <c r="C412" i="27"/>
  <c r="C408" i="27"/>
  <c r="C404" i="27"/>
  <c r="C500" i="27"/>
  <c r="C528" i="27"/>
  <c r="C524" i="27"/>
  <c r="C520" i="27"/>
  <c r="C516" i="27"/>
  <c r="C512" i="27"/>
  <c r="C508" i="27"/>
  <c r="C504" i="27"/>
  <c r="J36" i="27" l="1"/>
  <c r="O4" i="27"/>
  <c r="R27" i="27"/>
  <c r="R26" i="27"/>
  <c r="I36" i="27"/>
  <c r="P1" i="27"/>
  <c r="C619" i="27"/>
  <c r="C527" i="27"/>
  <c r="C324" i="27"/>
  <c r="R19" i="27"/>
  <c r="R20" i="27"/>
  <c r="C107" i="27"/>
  <c r="C213" i="27"/>
  <c r="C316" i="27"/>
  <c r="C419" i="27"/>
  <c r="C523" i="27"/>
  <c r="C601" i="27"/>
  <c r="C615" i="27"/>
  <c r="R24" i="27"/>
  <c r="C121" i="27"/>
  <c r="C105" i="27"/>
  <c r="C219" i="27"/>
  <c r="C203" i="27"/>
  <c r="C318" i="27"/>
  <c r="C302" i="27"/>
  <c r="C417" i="27"/>
  <c r="C401" i="27"/>
  <c r="C517" i="27"/>
  <c r="C127" i="27"/>
  <c r="C103" i="27"/>
  <c r="C209" i="27"/>
  <c r="C308" i="27"/>
  <c r="C411" i="27"/>
  <c r="C515" i="27"/>
  <c r="C627" i="27"/>
  <c r="C609" i="27"/>
  <c r="C117" i="27"/>
  <c r="C101" i="27"/>
  <c r="C200" i="27"/>
  <c r="C123" i="27"/>
  <c r="C225" i="27"/>
  <c r="C201" i="27"/>
  <c r="C400" i="27"/>
  <c r="C403" i="27"/>
  <c r="C511" i="27"/>
  <c r="C623" i="27"/>
  <c r="R11" i="27"/>
  <c r="R13" i="27"/>
  <c r="C129" i="27"/>
  <c r="C113" i="27"/>
  <c r="C226" i="27"/>
  <c r="C211" i="27"/>
  <c r="C326" i="27"/>
  <c r="C310" i="27"/>
  <c r="C425" i="27"/>
  <c r="C409" i="27"/>
  <c r="C525" i="27"/>
  <c r="C509" i="27"/>
  <c r="C630" i="27"/>
  <c r="C622" i="27"/>
  <c r="C614" i="27"/>
  <c r="C606" i="27"/>
  <c r="R17" i="27"/>
  <c r="R15" i="27"/>
  <c r="R23" i="27"/>
  <c r="C118" i="27"/>
  <c r="R12" i="27"/>
  <c r="R14" i="27"/>
  <c r="R16" i="27"/>
  <c r="R22" i="27"/>
  <c r="R18" i="27"/>
  <c r="R10" i="27"/>
  <c r="R21" i="27"/>
  <c r="D200" i="27" l="1"/>
  <c r="R9" i="28"/>
  <c r="D500" i="27"/>
  <c r="D300" i="27"/>
  <c r="D332" i="27"/>
  <c r="D532" i="27"/>
  <c r="D633" i="27"/>
  <c r="D631" i="27"/>
  <c r="D632" i="27"/>
  <c r="D432" i="27"/>
  <c r="D331" i="27"/>
  <c r="D232" i="27"/>
  <c r="D100" i="27"/>
  <c r="D314" i="27"/>
  <c r="D130" i="27"/>
  <c r="D116" i="27"/>
  <c r="D327" i="27"/>
  <c r="D501" i="27"/>
  <c r="D125" i="27"/>
  <c r="D102" i="27"/>
  <c r="D514" i="27"/>
  <c r="D602" i="27"/>
  <c r="D104" i="27"/>
  <c r="R25" i="27"/>
  <c r="D531" i="27"/>
  <c r="D529" i="27"/>
  <c r="D513" i="27"/>
  <c r="D431" i="27"/>
  <c r="D231" i="27"/>
  <c r="D630" i="27"/>
  <c r="D525" i="27"/>
  <c r="D425" i="27"/>
  <c r="D326" i="27"/>
  <c r="D226" i="27"/>
  <c r="D430" i="27"/>
  <c r="D214" i="27"/>
  <c r="D117" i="27"/>
  <c r="D304" i="27"/>
  <c r="D111" i="27"/>
  <c r="D620" i="27"/>
  <c r="D126" i="27"/>
  <c r="D323" i="27"/>
  <c r="D522" i="27"/>
  <c r="D301" i="27"/>
  <c r="D622" i="27"/>
  <c r="D409" i="27"/>
  <c r="D211" i="27"/>
  <c r="D403" i="27"/>
  <c r="D123" i="27"/>
  <c r="D101" i="27"/>
  <c r="D119" i="27"/>
  <c r="D109" i="27"/>
  <c r="D115" i="27"/>
  <c r="D122" i="27"/>
  <c r="D106" i="27"/>
  <c r="D609" i="27"/>
  <c r="D308" i="27"/>
  <c r="D417" i="27"/>
  <c r="D219" i="27"/>
  <c r="D419" i="27"/>
  <c r="D307" i="27"/>
  <c r="D330" i="27"/>
  <c r="D413" i="27"/>
  <c r="D207" i="27"/>
  <c r="D530" i="27"/>
  <c r="D512" i="27"/>
  <c r="D508" i="27"/>
  <c r="R10" i="28"/>
  <c r="R12" i="28"/>
  <c r="R16" i="28"/>
  <c r="R18" i="28"/>
  <c r="R20" i="28"/>
  <c r="R22" i="28"/>
  <c r="R24" i="28"/>
  <c r="R26" i="28"/>
  <c r="R28" i="28"/>
  <c r="R30" i="28"/>
  <c r="R32" i="28"/>
  <c r="R34" i="28"/>
  <c r="R36" i="28"/>
  <c r="R38" i="28"/>
  <c r="R40" i="28"/>
  <c r="R42" i="28"/>
  <c r="R44" i="28"/>
  <c r="R46" i="28"/>
  <c r="R50" i="28"/>
  <c r="R52" i="28"/>
  <c r="R54" i="28"/>
  <c r="R56" i="28"/>
  <c r="R58" i="28"/>
  <c r="R60" i="28"/>
  <c r="R62" i="28"/>
  <c r="R64" i="28"/>
  <c r="R66" i="28"/>
  <c r="R68" i="28"/>
  <c r="R70" i="28"/>
  <c r="R72" i="28"/>
  <c r="R74" i="28"/>
  <c r="R76" i="28"/>
  <c r="R78" i="28"/>
  <c r="R80" i="28"/>
  <c r="R82" i="28"/>
  <c r="R84" i="28"/>
  <c r="R86" i="28"/>
  <c r="R88" i="28"/>
  <c r="R90" i="28"/>
  <c r="R92" i="28"/>
  <c r="R94" i="28"/>
  <c r="R96" i="28"/>
  <c r="R98" i="28"/>
  <c r="R100" i="28"/>
  <c r="R102" i="28"/>
  <c r="R104" i="28"/>
  <c r="R106" i="28"/>
  <c r="R108" i="28"/>
  <c r="R110" i="28"/>
  <c r="R112" i="28"/>
  <c r="R114" i="28"/>
  <c r="S10" i="28"/>
  <c r="S12" i="28"/>
  <c r="S14" i="28"/>
  <c r="S16" i="28"/>
  <c r="S18" i="28"/>
  <c r="S20" i="28"/>
  <c r="S22" i="28"/>
  <c r="S24" i="28"/>
  <c r="S26" i="28"/>
  <c r="S28" i="28"/>
  <c r="S30" i="28"/>
  <c r="S32" i="28"/>
  <c r="S34" i="28"/>
  <c r="S36" i="28"/>
  <c r="R11" i="28"/>
  <c r="R13" i="28"/>
  <c r="R15" i="28"/>
  <c r="R17" i="28"/>
  <c r="R19" i="28"/>
  <c r="R21" i="28"/>
  <c r="R23" i="28"/>
  <c r="R25" i="28"/>
  <c r="R27" i="28"/>
  <c r="R29" i="28"/>
  <c r="R31" i="28"/>
  <c r="R33" i="28"/>
  <c r="R35" i="28"/>
  <c r="R37" i="28"/>
  <c r="R39" i="28"/>
  <c r="R41" i="28"/>
  <c r="R43" i="28"/>
  <c r="R45" i="28"/>
  <c r="R47" i="28"/>
  <c r="R49" i="28"/>
  <c r="R51" i="28"/>
  <c r="R53" i="28"/>
  <c r="R55" i="28"/>
  <c r="R57" i="28"/>
  <c r="R59" i="28"/>
  <c r="R61" i="28"/>
  <c r="R63" i="28"/>
  <c r="R65" i="28"/>
  <c r="R67" i="28"/>
  <c r="R69" i="28"/>
  <c r="R71" i="28"/>
  <c r="R73" i="28"/>
  <c r="R75" i="28"/>
  <c r="R77" i="28"/>
  <c r="R79" i="28"/>
  <c r="R81" i="28"/>
  <c r="R83" i="28"/>
  <c r="R85" i="28"/>
  <c r="R87" i="28"/>
  <c r="R89" i="28"/>
  <c r="R91" i="28"/>
  <c r="R93" i="28"/>
  <c r="R95" i="28"/>
  <c r="R97" i="28"/>
  <c r="R99" i="28"/>
  <c r="R101" i="28"/>
  <c r="R103" i="28"/>
  <c r="R105" i="28"/>
  <c r="R107" i="28"/>
  <c r="R109" i="28"/>
  <c r="R111" i="28"/>
  <c r="R113" i="28"/>
  <c r="R115" i="28"/>
  <c r="S11" i="28"/>
  <c r="S13" i="28"/>
  <c r="S15" i="28"/>
  <c r="S17" i="28"/>
  <c r="S19" i="28"/>
  <c r="S21" i="28"/>
  <c r="S23" i="28"/>
  <c r="S25" i="28"/>
  <c r="S27" i="28"/>
  <c r="S29" i="28"/>
  <c r="S31" i="28"/>
  <c r="S33" i="28"/>
  <c r="S35" i="28"/>
  <c r="S37" i="28"/>
  <c r="S39" i="28"/>
  <c r="S41" i="28"/>
  <c r="S43" i="28"/>
  <c r="S45" i="28"/>
  <c r="S47" i="28"/>
  <c r="S49" i="28"/>
  <c r="S51" i="28"/>
  <c r="S53" i="28"/>
  <c r="S55" i="28"/>
  <c r="S57" i="28"/>
  <c r="S59" i="28"/>
  <c r="S61" i="28"/>
  <c r="S63" i="28"/>
  <c r="S65" i="28"/>
  <c r="S67" i="28"/>
  <c r="S69" i="28"/>
  <c r="S71" i="28"/>
  <c r="S73" i="28"/>
  <c r="S75" i="28"/>
  <c r="S77" i="28"/>
  <c r="S79" i="28"/>
  <c r="S81" i="28"/>
  <c r="S83" i="28"/>
  <c r="S85" i="28"/>
  <c r="S87" i="28"/>
  <c r="S89" i="28"/>
  <c r="S91" i="28"/>
  <c r="S93" i="28"/>
  <c r="S95" i="28"/>
  <c r="S97" i="28"/>
  <c r="S99" i="28"/>
  <c r="S101" i="28"/>
  <c r="S103" i="28"/>
  <c r="S105" i="28"/>
  <c r="S107" i="28"/>
  <c r="S109" i="28"/>
  <c r="S111" i="28"/>
  <c r="S113" i="28"/>
  <c r="S115" i="28"/>
  <c r="S38" i="28"/>
  <c r="S46" i="28"/>
  <c r="S54" i="28"/>
  <c r="S62" i="28"/>
  <c r="S70" i="28"/>
  <c r="S78" i="28"/>
  <c r="S86" i="28"/>
  <c r="S94" i="28"/>
  <c r="S102" i="28"/>
  <c r="S110" i="28"/>
  <c r="S40" i="28"/>
  <c r="S48" i="28"/>
  <c r="S56" i="28"/>
  <c r="S64" i="28"/>
  <c r="S72" i="28"/>
  <c r="S80" i="28"/>
  <c r="S88" i="28"/>
  <c r="S96" i="28"/>
  <c r="S104" i="28"/>
  <c r="S112" i="28"/>
  <c r="S9" i="28"/>
  <c r="S42" i="28"/>
  <c r="S50" i="28"/>
  <c r="S58" i="28"/>
  <c r="S66" i="28"/>
  <c r="S74" i="28"/>
  <c r="S82" i="28"/>
  <c r="S90" i="28"/>
  <c r="S98" i="28"/>
  <c r="S106" i="28"/>
  <c r="S114" i="28"/>
  <c r="S44" i="28"/>
  <c r="S52" i="28"/>
  <c r="S60" i="28"/>
  <c r="S68" i="28"/>
  <c r="S76" i="28"/>
  <c r="S84" i="28"/>
  <c r="S92" i="28"/>
  <c r="S100" i="28"/>
  <c r="S108" i="28"/>
  <c r="D404" i="27"/>
  <c r="D415" i="27"/>
  <c r="D402" i="27"/>
  <c r="D423" i="27"/>
  <c r="D421" i="27"/>
  <c r="D407" i="27"/>
  <c r="D416" i="27"/>
  <c r="D400" i="27"/>
  <c r="D412" i="27"/>
  <c r="D410" i="27"/>
  <c r="D414" i="27"/>
  <c r="D420" i="27"/>
  <c r="D424" i="27"/>
  <c r="D426" i="27"/>
  <c r="D427" i="27"/>
  <c r="D408" i="27"/>
  <c r="D429" i="27"/>
  <c r="D418" i="27"/>
  <c r="D422" i="27"/>
  <c r="D406" i="27"/>
  <c r="D222" i="27"/>
  <c r="D224" i="27"/>
  <c r="D208" i="27"/>
  <c r="D215" i="27"/>
  <c r="D202" i="27"/>
  <c r="D205" i="27"/>
  <c r="D204" i="27"/>
  <c r="D223" i="27"/>
  <c r="D221" i="27"/>
  <c r="D210" i="27"/>
  <c r="D220" i="27"/>
  <c r="D229" i="27"/>
  <c r="D228" i="27"/>
  <c r="D227" i="27"/>
  <c r="D230" i="27"/>
  <c r="D212" i="27"/>
  <c r="D218" i="27"/>
  <c r="D216" i="27"/>
  <c r="D206" i="27"/>
  <c r="D627" i="27"/>
  <c r="D209" i="27"/>
  <c r="D302" i="27"/>
  <c r="D312" i="27"/>
  <c r="D320" i="27"/>
  <c r="D328" i="27"/>
  <c r="D329" i="27"/>
  <c r="D322" i="27"/>
  <c r="D305" i="27"/>
  <c r="D306" i="27"/>
  <c r="D105" i="27"/>
  <c r="D615" i="27"/>
  <c r="D316" i="27"/>
  <c r="D124" i="27"/>
  <c r="D110" i="27"/>
  <c r="D317" i="27"/>
  <c r="D518" i="27"/>
  <c r="D405" i="27"/>
  <c r="D217" i="27"/>
  <c r="D313" i="27"/>
  <c r="D319" i="27"/>
  <c r="D526" i="27"/>
  <c r="D303" i="27"/>
  <c r="D118" i="27"/>
  <c r="D606" i="27"/>
  <c r="D509" i="27"/>
  <c r="D503" i="27"/>
  <c r="D520" i="27"/>
  <c r="D505" i="27"/>
  <c r="D527" i="27"/>
  <c r="D506" i="27"/>
  <c r="D519" i="27"/>
  <c r="D502" i="27"/>
  <c r="D521" i="27"/>
  <c r="D310" i="27"/>
  <c r="D113" i="27"/>
  <c r="D623" i="27"/>
  <c r="D201" i="27"/>
  <c r="D515" i="27"/>
  <c r="D103" i="27"/>
  <c r="D517" i="27"/>
  <c r="D318" i="27"/>
  <c r="D121" i="27"/>
  <c r="D611" i="27"/>
  <c r="D628" i="27"/>
  <c r="D610" i="27"/>
  <c r="D604" i="27"/>
  <c r="D625" i="27"/>
  <c r="D617" i="27"/>
  <c r="D618" i="27"/>
  <c r="D624" i="27"/>
  <c r="D616" i="27"/>
  <c r="D621" i="27"/>
  <c r="D612" i="27"/>
  <c r="D608" i="27"/>
  <c r="D605" i="27"/>
  <c r="D629" i="27"/>
  <c r="D607" i="27"/>
  <c r="D601" i="27"/>
  <c r="D213" i="27"/>
  <c r="D120" i="27"/>
  <c r="D324" i="27"/>
  <c r="D311" i="27"/>
  <c r="D504" i="27"/>
  <c r="D112" i="27"/>
  <c r="D114" i="27"/>
  <c r="D603" i="27"/>
  <c r="D428" i="27"/>
  <c r="D600" i="27"/>
  <c r="D626" i="27"/>
  <c r="D613" i="27"/>
  <c r="D614" i="27"/>
  <c r="D129" i="27"/>
  <c r="D511" i="27"/>
  <c r="D225" i="27"/>
  <c r="D411" i="27"/>
  <c r="D127" i="27"/>
  <c r="D401" i="27"/>
  <c r="D203" i="27"/>
  <c r="D523" i="27"/>
  <c r="D107" i="27"/>
  <c r="D321" i="27"/>
  <c r="D507" i="27"/>
  <c r="D619" i="27"/>
  <c r="D510" i="27"/>
  <c r="D516" i="27"/>
  <c r="D524" i="27"/>
  <c r="D315" i="27"/>
  <c r="D128" i="27"/>
  <c r="D528" i="27"/>
  <c r="D309" i="27"/>
  <c r="D325" i="27"/>
  <c r="D108" i="27"/>
  <c r="R48" i="28"/>
  <c r="R14" i="28"/>
</calcChain>
</file>

<file path=xl/sharedStrings.xml><?xml version="1.0" encoding="utf-8"?>
<sst xmlns="http://schemas.openxmlformats.org/spreadsheetml/2006/main" count="807" uniqueCount="201">
  <si>
    <t>Hume</t>
  </si>
  <si>
    <t>Banyule</t>
  </si>
  <si>
    <t>Brimbank</t>
  </si>
  <si>
    <t>Darebin</t>
  </si>
  <si>
    <t>Hobsons Bay</t>
  </si>
  <si>
    <t>Maribyrnong</t>
  </si>
  <si>
    <t>Melbourne</t>
  </si>
  <si>
    <t>Melton</t>
  </si>
  <si>
    <t>Moonee Valley</t>
  </si>
  <si>
    <t>Moreland</t>
  </si>
  <si>
    <t>Nillumbik</t>
  </si>
  <si>
    <t>Whittlesea</t>
  </si>
  <si>
    <t>Wyndham</t>
  </si>
  <si>
    <t>Yarra</t>
  </si>
  <si>
    <t>Boroondara</t>
  </si>
  <si>
    <t>Knox</t>
  </si>
  <si>
    <t>Manningham</t>
  </si>
  <si>
    <t>Maroondah</t>
  </si>
  <si>
    <t>Monash</t>
  </si>
  <si>
    <t>Whitehorse</t>
  </si>
  <si>
    <t>Yarra Ranges</t>
  </si>
  <si>
    <t>Bayside</t>
  </si>
  <si>
    <t>Cardinia</t>
  </si>
  <si>
    <t>Casey</t>
  </si>
  <si>
    <t>Frankston</t>
  </si>
  <si>
    <t>Glen Eira</t>
  </si>
  <si>
    <t>Greater Dandenong</t>
  </si>
  <si>
    <t>Kingston</t>
  </si>
  <si>
    <t>Mornington Penin'a</t>
  </si>
  <si>
    <t>Port Phillip</t>
  </si>
  <si>
    <t>Stonnington</t>
  </si>
  <si>
    <t>1 Bedroom Flat</t>
  </si>
  <si>
    <t>2 Bedroom Flat</t>
  </si>
  <si>
    <t>3 Bedroom Flat</t>
  </si>
  <si>
    <t>2 Bedroom House</t>
  </si>
  <si>
    <t>Jun 2010</t>
  </si>
  <si>
    <t>Jun 2000</t>
  </si>
  <si>
    <t>Jun 2001</t>
  </si>
  <si>
    <t>Jun 2002</t>
  </si>
  <si>
    <t>Jun 2003</t>
  </si>
  <si>
    <t>Jun 2004</t>
  </si>
  <si>
    <t>Jun 2005</t>
  </si>
  <si>
    <t>Jun 2006</t>
  </si>
  <si>
    <t>Jun 2007</t>
  </si>
  <si>
    <t>Jun 2008</t>
  </si>
  <si>
    <t>Jun 2009</t>
  </si>
  <si>
    <t>Jun 2011</t>
  </si>
  <si>
    <t>Jun 1999</t>
  </si>
  <si>
    <t>3 Bedroom house</t>
  </si>
  <si>
    <t>4 Bedroom house</t>
  </si>
  <si>
    <t>Metro</t>
  </si>
  <si>
    <t>Total</t>
  </si>
  <si>
    <t>Jun 2012</t>
  </si>
  <si>
    <t>Jun 2013</t>
  </si>
  <si>
    <t>NonMetro</t>
  </si>
  <si>
    <t>Mornington Pen.</t>
  </si>
  <si>
    <t>CPI, June, Melb.</t>
  </si>
  <si>
    <t>*</t>
  </si>
  <si>
    <t>Latest</t>
  </si>
  <si>
    <t>Rank</t>
  </si>
  <si>
    <t>Metro Melbourne</t>
  </si>
  <si>
    <t>Non-metro Victoria</t>
  </si>
  <si>
    <t>Victoria</t>
  </si>
  <si>
    <t>Dollars</t>
  </si>
  <si>
    <t>Per cent</t>
  </si>
  <si>
    <t>Select a locality and housing type below</t>
  </si>
  <si>
    <t>And a locality and housing
 type for comparison</t>
  </si>
  <si>
    <t>1-bedroom flat</t>
  </si>
  <si>
    <t>2-bedroom flat</t>
  </si>
  <si>
    <t>3-bedroom flat</t>
  </si>
  <si>
    <t>2-bedroom house</t>
  </si>
  <si>
    <t>3-bedroom house</t>
  </si>
  <si>
    <t>4-bedroom house</t>
  </si>
  <si>
    <t>Adjust for inflation, below</t>
  </si>
  <si>
    <t>Sort alphabetically</t>
  </si>
  <si>
    <t>Sort by value</t>
  </si>
  <si>
    <t>Alphabetic Listing</t>
  </si>
  <si>
    <t>Adj</t>
  </si>
  <si>
    <t>Ranked Listing</t>
  </si>
  <si>
    <t>Altona</t>
  </si>
  <si>
    <t>Armadale</t>
  </si>
  <si>
    <t>Balwyn</t>
  </si>
  <si>
    <t>Bayswater</t>
  </si>
  <si>
    <t>Bentleigh</t>
  </si>
  <si>
    <t>Berwick</t>
  </si>
  <si>
    <t>Blackburn</t>
  </si>
  <si>
    <t>Boronia</t>
  </si>
  <si>
    <t>Box Hill</t>
  </si>
  <si>
    <t>Brighton</t>
  </si>
  <si>
    <t>Brighton East</t>
  </si>
  <si>
    <t>Brunswick</t>
  </si>
  <si>
    <t>Carlton North</t>
  </si>
  <si>
    <t>Carnegie</t>
  </si>
  <si>
    <t>Caulfield</t>
  </si>
  <si>
    <t>Cheltenham</t>
  </si>
  <si>
    <t>Clayton</t>
  </si>
  <si>
    <t>Craigieburn</t>
  </si>
  <si>
    <t>Cranbourne</t>
  </si>
  <si>
    <t>Dandenong</t>
  </si>
  <si>
    <t>East Brunswick</t>
  </si>
  <si>
    <t>East Hawthorn</t>
  </si>
  <si>
    <t>East Melbourne</t>
  </si>
  <si>
    <t>East St Kilda</t>
  </si>
  <si>
    <t>Elsternwick</t>
  </si>
  <si>
    <t>Elwood</t>
  </si>
  <si>
    <t>Essendon</t>
  </si>
  <si>
    <t>Ferntree Gully</t>
  </si>
  <si>
    <t>Fitzroy</t>
  </si>
  <si>
    <t>Footscray</t>
  </si>
  <si>
    <t>Hawthorn</t>
  </si>
  <si>
    <t>Keilor</t>
  </si>
  <si>
    <t>Kew</t>
  </si>
  <si>
    <t>Malvern</t>
  </si>
  <si>
    <t>Malvern East</t>
  </si>
  <si>
    <t>Mount Waverley</t>
  </si>
  <si>
    <t>Noble Park</t>
  </si>
  <si>
    <t>Northcote</t>
  </si>
  <si>
    <t>Pakenham</t>
  </si>
  <si>
    <t>Port Melbourne</t>
  </si>
  <si>
    <t>Preston</t>
  </si>
  <si>
    <t>Reservoir</t>
  </si>
  <si>
    <t>Ringwood</t>
  </si>
  <si>
    <t>Rowville</t>
  </si>
  <si>
    <t>South Melbourne</t>
  </si>
  <si>
    <t>South Yarra</t>
  </si>
  <si>
    <t>Springvale</t>
  </si>
  <si>
    <t>St Kilda</t>
  </si>
  <si>
    <t>Sunbury</t>
  </si>
  <si>
    <t>Sunshine</t>
  </si>
  <si>
    <t>Sydenham</t>
  </si>
  <si>
    <t>Thornbury</t>
  </si>
  <si>
    <t>Toorak</t>
  </si>
  <si>
    <t>-</t>
  </si>
  <si>
    <t>June 2014</t>
  </si>
  <si>
    <t>Adjusted for inflation</t>
  </si>
  <si>
    <t>Not adjusted for inflation</t>
  </si>
  <si>
    <t>June 2015</t>
  </si>
  <si>
    <t>West Footscray</t>
  </si>
  <si>
    <t>Williamstown</t>
  </si>
  <si>
    <t>West Brunswick</t>
  </si>
  <si>
    <t/>
  </si>
  <si>
    <t>1 Bed Flat</t>
  </si>
  <si>
    <t>2 Bed Flat</t>
  </si>
  <si>
    <t>3 Bed Flat</t>
  </si>
  <si>
    <t>2 Bed House</t>
  </si>
  <si>
    <t>3 Bed House</t>
  </si>
  <si>
    <t>Ranked Median Dwelling Rental by Dwelling Type</t>
  </si>
  <si>
    <t>4-bed house</t>
  </si>
  <si>
    <t>All properties</t>
  </si>
  <si>
    <t>Updated to…</t>
  </si>
  <si>
    <t>Note for updates</t>
  </si>
  <si>
    <t>All dwellings</t>
  </si>
  <si>
    <r>
      <t xml:space="preserve">Rental Costs for Metropolitan Municipalities: June 1999 to June 2025
</t>
    </r>
    <r>
      <rPr>
        <sz val="11"/>
        <color indexed="18"/>
        <rFont val="Calibri"/>
        <family val="2"/>
      </rPr>
      <t>Source of these data: Office of Housing</t>
    </r>
  </si>
  <si>
    <t>June, 2025</t>
  </si>
  <si>
    <t>Albert Park-Middle Park-West St Kilda</t>
  </si>
  <si>
    <t>Aspendale-Chelsea-Carrum</t>
  </si>
  <si>
    <t>Broadmeadows-Roxburgh Park</t>
  </si>
  <si>
    <t>Bulleen-Templestowe-Doncaster</t>
  </si>
  <si>
    <t>Bundoora-Greensborough-Hurstbridge</t>
  </si>
  <si>
    <t>Burwood-Ashburton</t>
  </si>
  <si>
    <t>Camberwell-Glen Iris</t>
  </si>
  <si>
    <t>Canterbury-Surrey Hills-Mont Albert</t>
  </si>
  <si>
    <t>Carlton-Parkville</t>
  </si>
  <si>
    <t>Chadstone-Oakleigh</t>
  </si>
  <si>
    <t>Coburg-Pascoe Vale South</t>
  </si>
  <si>
    <t>Collingwood-Abbotsford</t>
  </si>
  <si>
    <t>Croydon-Lilydale</t>
  </si>
  <si>
    <t>Dandenong North-Endeavour Hills</t>
  </si>
  <si>
    <t>Doncaster East-Donvale</t>
  </si>
  <si>
    <t>Dromana-Portsea</t>
  </si>
  <si>
    <t>Eltham-Research-Montmorency</t>
  </si>
  <si>
    <t>Fairfield-Alphington</t>
  </si>
  <si>
    <t>Fitzroy North-Clifton Hill</t>
  </si>
  <si>
    <t>Flemington-Kensington</t>
  </si>
  <si>
    <t>Gladstone Park-Tullamarine</t>
  </si>
  <si>
    <t>Glen Waverley-Mulgrave</t>
  </si>
  <si>
    <t>Hampton-Beaumaris</t>
  </si>
  <si>
    <t>Hastings-Flinders</t>
  </si>
  <si>
    <t>Heidelberg-Heidelberg West</t>
  </si>
  <si>
    <t>Ivanhoe-Ivanhoe East</t>
  </si>
  <si>
    <t>Keilor East-Avondale Heights</t>
  </si>
  <si>
    <t>Mentone-Parkdale-Mordialloc</t>
  </si>
  <si>
    <t>Mill Park-Epping</t>
  </si>
  <si>
    <t>Moonee Ponds-Ascot Vale</t>
  </si>
  <si>
    <t>Mt Eliza-Mornington-Mt Martha</t>
  </si>
  <si>
    <t>Murrumbeena-Hughesdale</t>
  </si>
  <si>
    <t>Narre Warren-Hampton Park</t>
  </si>
  <si>
    <t>Newport-Spotswood</t>
  </si>
  <si>
    <t>North Melbourne-West Melbourne</t>
  </si>
  <si>
    <t>Nunawading-Mitcham</t>
  </si>
  <si>
    <t>Oak Park-Glenroy-Fawkner</t>
  </si>
  <si>
    <t>Pascoe Vale-Coburg North</t>
  </si>
  <si>
    <t>Prahran-Windsor</t>
  </si>
  <si>
    <t>Richmond-Burnley</t>
  </si>
  <si>
    <t>Seaford-Carrum Downs</t>
  </si>
  <si>
    <t>St Albans-Deer Park</t>
  </si>
  <si>
    <t>Thomastown-Lalor</t>
  </si>
  <si>
    <t>Vermont-Forest Hill-Burwood East</t>
  </si>
  <si>
    <t>Wantirna-Scoresby</t>
  </si>
  <si>
    <t>Werribee-Hoppers Crossing</t>
  </si>
  <si>
    <t>Yarraville-Seddon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</si>
</sst>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7" formatCode="&quot;$&quot;#,##0.00;\-&quot;$&quot;#,##0.00"/>
    <numFmt numFmtId="43" formatCode="_-* #,##0.00_-;\-* #,##0.00_-;_-* &quot;-&quot;??_-;_-@_-"/>
    <numFmt numFmtId="164" formatCode="_-* #,##0_-;\-* #,##0_-;_-* &quot;-&quot;??_-;_-@_-"/>
    <numFmt numFmtId="165" formatCode="0.0"/>
    <numFmt numFmtId="166" formatCode="&quot;$&quot;#,##0"/>
    <numFmt numFmtId="167" formatCode="_(* #,##0.00_);_(* \(#,##0.00\);_(* &quot;-&quot;??_);_(@_)"/>
  </numFmts>
  <fonts count="52" x14ac:knownFonts="1">
    <font>
      <sz val="11"/>
      <color theme="1"/>
      <name val="Calibri"/>
      <family val="2"/>
      <scheme val="minor"/>
    </font>
    <font>
      <sz val="11"/>
      <color indexed="8"/>
      <name val="Calibri"/>
      <family val="2"/>
    </font>
    <font>
      <sz val="11"/>
      <color indexed="8"/>
      <name val="Calibri"/>
      <family val="2"/>
    </font>
    <font>
      <sz val="8"/>
      <name val="Calibri"/>
      <family val="2"/>
    </font>
    <font>
      <b/>
      <i/>
      <sz val="11"/>
      <color indexed="8"/>
      <name val="Calibri"/>
      <family val="2"/>
    </font>
    <font>
      <sz val="11"/>
      <color indexed="18"/>
      <name val="Calibri"/>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8"/>
      <color theme="0"/>
      <name val="Calibri"/>
      <family val="2"/>
      <scheme val="minor"/>
    </font>
    <font>
      <sz val="8"/>
      <color theme="1"/>
      <name val="Calibri"/>
      <family val="2"/>
      <scheme val="minor"/>
    </font>
    <font>
      <sz val="9"/>
      <color theme="0"/>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10"/>
      <color theme="1"/>
      <name val="Calibri"/>
      <family val="2"/>
      <scheme val="minor"/>
    </font>
    <font>
      <b/>
      <sz val="10"/>
      <color theme="1"/>
      <name val="Calibri"/>
      <family val="2"/>
      <scheme val="minor"/>
    </font>
    <font>
      <b/>
      <sz val="9"/>
      <color theme="1"/>
      <name val="Garamond"/>
      <family val="1"/>
    </font>
    <font>
      <sz val="9"/>
      <color theme="1"/>
      <name val="Garamond"/>
      <family val="1"/>
    </font>
    <font>
      <sz val="8"/>
      <color theme="0"/>
      <name val="Garamond"/>
      <family val="1"/>
    </font>
    <font>
      <sz val="9"/>
      <color theme="0"/>
      <name val="Garamond"/>
      <family val="1"/>
    </font>
    <font>
      <sz val="8"/>
      <color theme="1"/>
      <name val="Garamond"/>
      <family val="1"/>
    </font>
    <font>
      <sz val="7"/>
      <color theme="1"/>
      <name val="Garamond"/>
      <family val="1"/>
    </font>
    <font>
      <sz val="10"/>
      <color theme="1"/>
      <name val="Garamond"/>
      <family val="1"/>
    </font>
    <font>
      <b/>
      <sz val="10"/>
      <color theme="1"/>
      <name val="Garamond"/>
      <family val="1"/>
    </font>
    <font>
      <b/>
      <i/>
      <sz val="9"/>
      <color theme="0"/>
      <name val="Garamond"/>
      <family val="1"/>
    </font>
    <font>
      <sz val="7"/>
      <color theme="0"/>
      <name val="Garamond"/>
      <family val="1"/>
    </font>
    <font>
      <b/>
      <i/>
      <sz val="9"/>
      <color theme="1"/>
      <name val="Garamond"/>
      <family val="1"/>
    </font>
    <font>
      <b/>
      <sz val="8"/>
      <color theme="1"/>
      <name val="Calibri"/>
      <family val="2"/>
      <scheme val="minor"/>
    </font>
    <font>
      <b/>
      <sz val="11"/>
      <color theme="1"/>
      <name val="Garamond"/>
      <family val="1"/>
    </font>
    <font>
      <sz val="20"/>
      <color theme="1"/>
      <name val="Garamond"/>
      <family val="1"/>
    </font>
    <font>
      <sz val="11"/>
      <color theme="1"/>
      <name val="Garamond"/>
      <family val="1"/>
    </font>
    <font>
      <b/>
      <sz val="10"/>
      <color theme="0"/>
      <name val="Garamond"/>
      <family val="1"/>
    </font>
    <font>
      <sz val="10"/>
      <color rgb="FFFFFFCC"/>
      <name val="Calibri"/>
      <family val="2"/>
      <scheme val="minor"/>
    </font>
    <font>
      <b/>
      <sz val="8"/>
      <color theme="0"/>
      <name val="Calibri"/>
      <family val="2"/>
      <scheme val="minor"/>
    </font>
    <font>
      <sz val="10"/>
      <name val="Arial"/>
      <family val="2"/>
    </font>
    <font>
      <sz val="6"/>
      <color theme="0"/>
      <name val="Calibri"/>
      <family val="2"/>
      <scheme val="minor"/>
    </font>
    <font>
      <b/>
      <i/>
      <sz val="8"/>
      <color theme="0"/>
      <name val="Garamond"/>
      <family val="1"/>
    </font>
    <font>
      <b/>
      <sz val="9"/>
      <color theme="0"/>
      <name val="Garamond"/>
      <family val="1"/>
    </font>
    <font>
      <b/>
      <sz val="8"/>
      <color theme="0"/>
      <name val="Garamond"/>
      <family val="1"/>
    </font>
    <font>
      <sz val="8"/>
      <color theme="0"/>
      <name val="Arial"/>
      <family val="2"/>
    </font>
    <font>
      <sz val="24"/>
      <color theme="1"/>
      <name val="Garamond"/>
      <family val="1"/>
    </font>
    <font>
      <sz val="10"/>
      <color theme="0"/>
      <name val="Calibri"/>
      <family val="2"/>
      <scheme val="minor"/>
    </font>
    <font>
      <b/>
      <i/>
      <sz val="8"/>
      <color theme="1"/>
      <name val="Garamond"/>
      <family val="1"/>
    </font>
    <font>
      <b/>
      <i/>
      <sz val="11"/>
      <color theme="0"/>
      <name val="Calibri"/>
      <family val="2"/>
      <scheme val="minor"/>
    </font>
    <font>
      <sz val="10"/>
      <color theme="0"/>
      <name val="Times New Roman"/>
      <family val="1"/>
    </font>
    <font>
      <b/>
      <sz val="12"/>
      <color theme="0"/>
      <name val="Calibri"/>
      <family val="2"/>
      <scheme val="minor"/>
    </font>
    <font>
      <sz val="11"/>
      <color theme="0"/>
      <name val="Calibri"/>
      <family val="2"/>
    </font>
    <font>
      <b/>
      <i/>
      <sz val="11"/>
      <color theme="0"/>
      <name val="Calibri"/>
      <family val="2"/>
    </font>
    <font>
      <i/>
      <sz val="9"/>
      <color theme="0"/>
      <name val="Arial"/>
      <family val="2"/>
    </font>
  </fonts>
  <fills count="11">
    <fill>
      <patternFill patternType="none"/>
    </fill>
    <fill>
      <patternFill patternType="gray125"/>
    </fill>
    <fill>
      <patternFill patternType="solid">
        <fgColor theme="6" tint="-0.499984740745262"/>
        <bgColor indexed="64"/>
      </patternFill>
    </fill>
    <fill>
      <patternFill patternType="solid">
        <fgColor theme="5" tint="-0.49998474074526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rgb="FF006600"/>
        <bgColor indexed="64"/>
      </patternFill>
    </fill>
  </fills>
  <borders count="14">
    <border>
      <left/>
      <right/>
      <top/>
      <bottom/>
      <diagonal/>
    </border>
    <border>
      <left/>
      <right/>
      <top style="hair">
        <color indexed="17"/>
      </top>
      <bottom style="hair">
        <color indexed="17"/>
      </bottom>
      <diagonal/>
    </border>
    <border>
      <left/>
      <right/>
      <top/>
      <bottom style="hair">
        <color indexed="64"/>
      </bottom>
      <diagonal/>
    </border>
    <border>
      <left/>
      <right/>
      <top style="hair">
        <color indexed="64"/>
      </top>
      <bottom style="hair">
        <color indexed="64"/>
      </bottom>
      <diagonal/>
    </border>
    <border>
      <left/>
      <right/>
      <top style="hair">
        <color theme="5" tint="-0.499984740745262"/>
      </top>
      <bottom style="hair">
        <color theme="5" tint="-0.499984740745262"/>
      </bottom>
      <diagonal/>
    </border>
    <border>
      <left/>
      <right/>
      <top/>
      <bottom style="hair">
        <color theme="6" tint="-0.499984740745262"/>
      </bottom>
      <diagonal/>
    </border>
    <border>
      <left/>
      <right/>
      <top/>
      <bottom style="hair">
        <color theme="5" tint="-0.499984740745262"/>
      </bottom>
      <diagonal/>
    </border>
    <border>
      <left/>
      <right/>
      <top style="hair">
        <color theme="6" tint="-0.499984740745262"/>
      </top>
      <bottom style="hair">
        <color theme="6" tint="-0.499984740745262"/>
      </bottom>
      <diagonal/>
    </border>
    <border>
      <left style="thick">
        <color theme="3" tint="-0.499984740745262"/>
      </left>
      <right/>
      <top style="thick">
        <color theme="3" tint="-0.499984740745262"/>
      </top>
      <bottom/>
      <diagonal/>
    </border>
    <border>
      <left/>
      <right style="thin">
        <color theme="3" tint="-0.499984740745262"/>
      </right>
      <top style="thick">
        <color theme="3" tint="-0.499984740745262"/>
      </top>
      <bottom/>
      <diagonal/>
    </border>
    <border>
      <left style="thick">
        <color theme="3" tint="-0.499984740745262"/>
      </left>
      <right/>
      <top/>
      <bottom style="thin">
        <color theme="3" tint="-0.499984740745262"/>
      </bottom>
      <diagonal/>
    </border>
    <border>
      <left/>
      <right style="thin">
        <color theme="3" tint="-0.499984740745262"/>
      </right>
      <top/>
      <bottom style="thin">
        <color theme="3" tint="-0.499984740745262"/>
      </bottom>
      <diagonal/>
    </border>
    <border>
      <left/>
      <right/>
      <top style="hair">
        <color auto="1"/>
      </top>
      <bottom style="hair">
        <color auto="1"/>
      </bottom>
      <diagonal/>
    </border>
    <border>
      <left/>
      <right/>
      <top style="hair">
        <color theme="6" tint="-0.499984740745262"/>
      </top>
      <bottom/>
      <diagonal/>
    </border>
  </borders>
  <cellStyleXfs count="4">
    <xf numFmtId="0" fontId="0" fillId="0" borderId="0"/>
    <xf numFmtId="43" fontId="2" fillId="0" borderId="0" applyFont="0" applyFill="0" applyBorder="0" applyAlignment="0" applyProtection="0"/>
    <xf numFmtId="167" fontId="6" fillId="0" borderId="0" applyFont="0" applyFill="0" applyBorder="0" applyAlignment="0" applyProtection="0"/>
    <xf numFmtId="0" fontId="37" fillId="0" borderId="0"/>
  </cellStyleXfs>
  <cellXfs count="111">
    <xf numFmtId="0" fontId="0" fillId="0" borderId="0" xfId="0"/>
    <xf numFmtId="164" fontId="2" fillId="0" borderId="0" xfId="1" applyNumberFormat="1" applyFont="1"/>
    <xf numFmtId="0" fontId="10" fillId="0" borderId="0" xfId="0" applyFont="1"/>
    <xf numFmtId="0" fontId="10" fillId="0" borderId="0" xfId="0" quotePrefix="1" applyFont="1"/>
    <xf numFmtId="0" fontId="9" fillId="0" borderId="0" xfId="0" applyFont="1"/>
    <xf numFmtId="5" fontId="2" fillId="0" borderId="0" xfId="1" applyNumberFormat="1" applyFont="1" applyAlignment="1">
      <alignment horizontal="right"/>
    </xf>
    <xf numFmtId="5" fontId="4" fillId="0" borderId="0" xfId="1" applyNumberFormat="1" applyFont="1" applyAlignment="1">
      <alignment horizontal="right"/>
    </xf>
    <xf numFmtId="0" fontId="7" fillId="0" borderId="0" xfId="0" applyFont="1" applyProtection="1">
      <protection hidden="1"/>
    </xf>
    <xf numFmtId="0" fontId="12" fillId="0" borderId="0" xfId="0" applyFont="1" applyProtection="1">
      <protection hidden="1"/>
    </xf>
    <xf numFmtId="0" fontId="12" fillId="0" borderId="0" xfId="0" applyFont="1" applyProtection="1">
      <protection locked="0" hidden="1"/>
    </xf>
    <xf numFmtId="0" fontId="13" fillId="2" borderId="0" xfId="0" applyFont="1" applyFill="1" applyAlignment="1" applyProtection="1">
      <alignment horizontal="center" vertical="center" wrapText="1"/>
      <protection hidden="1"/>
    </xf>
    <xf numFmtId="0" fontId="13" fillId="3"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15" fillId="0" borderId="0" xfId="0" applyFont="1" applyAlignment="1" applyProtection="1">
      <alignment horizontal="left"/>
      <protection hidden="1"/>
    </xf>
    <xf numFmtId="0" fontId="16" fillId="0" borderId="0" xfId="0" applyFont="1" applyAlignment="1" applyProtection="1">
      <alignment horizontal="left"/>
      <protection hidden="1"/>
    </xf>
    <xf numFmtId="0" fontId="17" fillId="0" borderId="0" xfId="0" applyFont="1" applyProtection="1">
      <protection hidden="1"/>
    </xf>
    <xf numFmtId="0" fontId="17" fillId="0" borderId="4" xfId="0" applyFont="1" applyBorder="1" applyProtection="1">
      <protection hidden="1"/>
    </xf>
    <xf numFmtId="0" fontId="8" fillId="0" borderId="0" xfId="0" applyFont="1" applyAlignment="1" applyProtection="1">
      <alignment horizontal="center"/>
      <protection hidden="1"/>
    </xf>
    <xf numFmtId="166" fontId="18" fillId="5" borderId="5" xfId="0" applyNumberFormat="1" applyFont="1" applyFill="1" applyBorder="1" applyAlignment="1" applyProtection="1">
      <alignment horizontal="center"/>
      <protection hidden="1"/>
    </xf>
    <xf numFmtId="166" fontId="18" fillId="6" borderId="6" xfId="0" applyNumberFormat="1" applyFont="1" applyFill="1" applyBorder="1" applyAlignment="1" applyProtection="1">
      <alignment horizontal="center"/>
      <protection hidden="1"/>
    </xf>
    <xf numFmtId="1" fontId="18" fillId="5" borderId="7" xfId="0" applyNumberFormat="1" applyFont="1" applyFill="1" applyBorder="1" applyAlignment="1" applyProtection="1">
      <alignment horizontal="center"/>
      <protection hidden="1"/>
    </xf>
    <xf numFmtId="0" fontId="19" fillId="0" borderId="0" xfId="0" applyFont="1" applyAlignment="1" applyProtection="1">
      <alignment vertical="center"/>
      <protection hidden="1"/>
    </xf>
    <xf numFmtId="0" fontId="20" fillId="0" borderId="0" xfId="0" applyFont="1" applyAlignment="1" applyProtection="1">
      <alignment vertical="center"/>
      <protection hidden="1"/>
    </xf>
    <xf numFmtId="0" fontId="21"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23" fillId="0" borderId="0" xfId="0" applyFont="1" applyAlignment="1" applyProtection="1">
      <alignment vertical="center"/>
      <protection hidden="1"/>
    </xf>
    <xf numFmtId="0" fontId="20" fillId="0" borderId="0" xfId="0" applyFont="1" applyAlignment="1" applyProtection="1">
      <alignment horizontal="center" vertical="center"/>
      <protection hidden="1"/>
    </xf>
    <xf numFmtId="3" fontId="20" fillId="0" borderId="0" xfId="0" applyNumberFormat="1" applyFont="1" applyAlignment="1" applyProtection="1">
      <alignment horizontal="center" vertical="center"/>
      <protection hidden="1"/>
    </xf>
    <xf numFmtId="0" fontId="24" fillId="0" borderId="0" xfId="0" applyFont="1" applyAlignment="1" applyProtection="1">
      <alignment vertical="center"/>
      <protection hidden="1"/>
    </xf>
    <xf numFmtId="0" fontId="25" fillId="0" borderId="0" xfId="0" applyFont="1" applyAlignment="1" applyProtection="1">
      <alignment vertical="center"/>
      <protection hidden="1"/>
    </xf>
    <xf numFmtId="0" fontId="23" fillId="0" borderId="0" xfId="0" applyFont="1" applyAlignment="1" applyProtection="1">
      <alignment horizontal="center" vertical="center"/>
      <protection locked="0" hidden="1"/>
    </xf>
    <xf numFmtId="3" fontId="23" fillId="0" borderId="0" xfId="0" applyNumberFormat="1" applyFont="1" applyAlignment="1" applyProtection="1">
      <alignment horizontal="center" vertical="center"/>
      <protection locked="0" hidden="1"/>
    </xf>
    <xf numFmtId="0" fontId="24" fillId="0" borderId="2" xfId="0" applyFont="1" applyBorder="1" applyAlignment="1" applyProtection="1">
      <alignment vertical="center"/>
      <protection hidden="1"/>
    </xf>
    <xf numFmtId="3" fontId="24" fillId="0" borderId="2" xfId="0" applyNumberFormat="1" applyFont="1" applyBorder="1" applyAlignment="1" applyProtection="1">
      <alignment horizontal="center" vertical="center"/>
      <protection hidden="1"/>
    </xf>
    <xf numFmtId="0" fontId="24" fillId="0" borderId="3" xfId="0" applyFont="1" applyBorder="1" applyAlignment="1" applyProtection="1">
      <alignment vertical="center"/>
      <protection hidden="1"/>
    </xf>
    <xf numFmtId="0" fontId="29" fillId="0" borderId="0" xfId="0" applyFont="1" applyAlignment="1" applyProtection="1">
      <alignment vertical="center"/>
      <protection hidden="1"/>
    </xf>
    <xf numFmtId="0" fontId="9" fillId="0" borderId="0" xfId="0" applyFont="1" applyAlignment="1" applyProtection="1">
      <alignment horizontal="center"/>
      <protection hidden="1"/>
    </xf>
    <xf numFmtId="5" fontId="1" fillId="0" borderId="0" xfId="1" applyNumberFormat="1" applyFont="1" applyAlignment="1">
      <alignment horizontal="right"/>
    </xf>
    <xf numFmtId="17" fontId="10" fillId="0" borderId="0" xfId="0" applyNumberFormat="1" applyFont="1"/>
    <xf numFmtId="0" fontId="0" fillId="0" borderId="0" xfId="0" applyProtection="1">
      <protection hidden="1"/>
    </xf>
    <xf numFmtId="0" fontId="30" fillId="0" borderId="0" xfId="0" applyFont="1" applyAlignment="1" applyProtection="1">
      <alignment horizontal="center"/>
      <protection hidden="1"/>
    </xf>
    <xf numFmtId="0" fontId="10" fillId="0" borderId="0" xfId="0" quotePrefix="1" applyFont="1" applyAlignment="1">
      <alignment horizontal="center"/>
    </xf>
    <xf numFmtId="17" fontId="10" fillId="0" borderId="0" xfId="0" quotePrefix="1" applyNumberFormat="1" applyFont="1" applyAlignment="1">
      <alignment horizontal="center"/>
    </xf>
    <xf numFmtId="0" fontId="11" fillId="2" borderId="0" xfId="0" applyFont="1" applyFill="1" applyAlignment="1" applyProtection="1">
      <alignment horizontal="center" vertical="center" wrapText="1"/>
      <protection hidden="1"/>
    </xf>
    <xf numFmtId="0" fontId="11" fillId="3" borderId="0" xfId="0" applyFont="1" applyFill="1" applyAlignment="1" applyProtection="1">
      <alignment horizontal="center" vertical="center" wrapText="1"/>
      <protection hidden="1"/>
    </xf>
    <xf numFmtId="0" fontId="11" fillId="0" borderId="0" xfId="0" applyFont="1" applyProtection="1">
      <protection locked="0" hidden="1"/>
    </xf>
    <xf numFmtId="0" fontId="36" fillId="0" borderId="0" xfId="0" applyFont="1" applyAlignment="1" applyProtection="1">
      <alignment horizontal="center"/>
      <protection hidden="1"/>
    </xf>
    <xf numFmtId="0" fontId="11" fillId="0" borderId="0" xfId="0" applyFont="1" applyAlignment="1" applyProtection="1">
      <alignment horizontal="center"/>
      <protection locked="0" hidden="1"/>
    </xf>
    <xf numFmtId="0" fontId="28" fillId="0" borderId="0" xfId="0" applyFont="1" applyAlignment="1" applyProtection="1">
      <alignment horizontal="center" vertical="center"/>
      <protection hidden="1"/>
    </xf>
    <xf numFmtId="0" fontId="27" fillId="0" borderId="0" xfId="0" applyFont="1" applyAlignment="1" applyProtection="1">
      <alignment vertical="center"/>
      <protection hidden="1"/>
    </xf>
    <xf numFmtId="3" fontId="17" fillId="5" borderId="7" xfId="0" applyNumberFormat="1" applyFont="1" applyFill="1" applyBorder="1" applyAlignment="1" applyProtection="1">
      <alignment horizontal="center"/>
      <protection hidden="1"/>
    </xf>
    <xf numFmtId="3" fontId="17" fillId="6" borderId="6" xfId="0" applyNumberFormat="1" applyFont="1" applyFill="1" applyBorder="1" applyAlignment="1" applyProtection="1">
      <alignment horizontal="center"/>
      <protection hidden="1"/>
    </xf>
    <xf numFmtId="0" fontId="26" fillId="0" borderId="0" xfId="0" applyFont="1" applyAlignment="1" applyProtection="1">
      <alignment vertical="center"/>
      <protection hidden="1"/>
    </xf>
    <xf numFmtId="1" fontId="18" fillId="6" borderId="7" xfId="0" applyNumberFormat="1" applyFont="1" applyFill="1" applyBorder="1" applyAlignment="1" applyProtection="1">
      <alignment horizontal="center"/>
      <protection hidden="1"/>
    </xf>
    <xf numFmtId="0" fontId="11" fillId="0" borderId="0" xfId="0" applyFont="1" applyProtection="1">
      <protection hidden="1"/>
    </xf>
    <xf numFmtId="3" fontId="7" fillId="0" borderId="0" xfId="0" applyNumberFormat="1" applyFont="1" applyProtection="1">
      <protection hidden="1"/>
    </xf>
    <xf numFmtId="0" fontId="38" fillId="0" borderId="0" xfId="0" applyFont="1" applyProtection="1">
      <protection hidden="1"/>
    </xf>
    <xf numFmtId="0" fontId="39" fillId="0" borderId="0" xfId="0" applyFont="1" applyAlignment="1" applyProtection="1">
      <alignment vertical="center"/>
      <protection hidden="1"/>
    </xf>
    <xf numFmtId="0" fontId="21" fillId="0" borderId="0" xfId="0" applyFont="1" applyAlignment="1" applyProtection="1">
      <alignment horizontal="center" vertical="center" wrapText="1"/>
      <protection hidden="1"/>
    </xf>
    <xf numFmtId="0" fontId="40" fillId="0" borderId="0" xfId="0" applyFont="1" applyAlignment="1" applyProtection="1">
      <alignment vertical="center"/>
      <protection hidden="1"/>
    </xf>
    <xf numFmtId="3" fontId="41" fillId="0" borderId="0" xfId="0" applyNumberFormat="1" applyFont="1" applyAlignment="1" applyProtection="1">
      <alignment horizontal="center" vertical="center"/>
      <protection hidden="1"/>
    </xf>
    <xf numFmtId="0" fontId="41" fillId="0" borderId="0" xfId="0" applyFont="1" applyAlignment="1" applyProtection="1">
      <alignment vertical="center"/>
      <protection hidden="1"/>
    </xf>
    <xf numFmtId="0" fontId="42" fillId="0" borderId="0" xfId="0" applyFont="1"/>
    <xf numFmtId="6" fontId="21" fillId="0" borderId="0" xfId="0" applyNumberFormat="1" applyFont="1" applyAlignment="1">
      <alignment horizontal="right"/>
    </xf>
    <xf numFmtId="5" fontId="22" fillId="0" borderId="0" xfId="0" applyNumberFormat="1" applyFont="1" applyAlignment="1" applyProtection="1">
      <alignment horizontal="center" vertical="center"/>
      <protection hidden="1"/>
    </xf>
    <xf numFmtId="0" fontId="28" fillId="0" borderId="0" xfId="0" applyFont="1" applyAlignment="1" applyProtection="1">
      <alignment vertical="center"/>
      <protection hidden="1"/>
    </xf>
    <xf numFmtId="3" fontId="28" fillId="0" borderId="0" xfId="0" applyNumberFormat="1" applyFont="1" applyAlignment="1" applyProtection="1">
      <alignment horizontal="center" vertical="center"/>
      <protection hidden="1"/>
    </xf>
    <xf numFmtId="1" fontId="7" fillId="0" borderId="0" xfId="0" applyNumberFormat="1" applyFont="1" applyProtection="1">
      <protection hidden="1"/>
    </xf>
    <xf numFmtId="0" fontId="0" fillId="0" borderId="0" xfId="0" applyAlignment="1" applyProtection="1">
      <alignment horizontal="center"/>
      <protection hidden="1"/>
    </xf>
    <xf numFmtId="0" fontId="45" fillId="0" borderId="0" xfId="0" applyFont="1" applyAlignment="1" applyProtection="1">
      <alignment vertical="center"/>
      <protection hidden="1"/>
    </xf>
    <xf numFmtId="3" fontId="17" fillId="5" borderId="13" xfId="0" applyNumberFormat="1" applyFont="1" applyFill="1" applyBorder="1" applyAlignment="1" applyProtection="1">
      <alignment horizontal="center"/>
      <protection hidden="1"/>
    </xf>
    <xf numFmtId="3" fontId="44" fillId="0" borderId="0" xfId="0" applyNumberFormat="1" applyFont="1" applyAlignment="1" applyProtection="1">
      <alignment horizontal="center"/>
      <protection hidden="1"/>
    </xf>
    <xf numFmtId="0" fontId="0" fillId="0" borderId="0" xfId="0" applyProtection="1">
      <protection locked="0" hidden="1"/>
    </xf>
    <xf numFmtId="1" fontId="38" fillId="0" borderId="0" xfId="0" applyNumberFormat="1" applyFont="1" applyProtection="1">
      <protection hidden="1"/>
    </xf>
    <xf numFmtId="3" fontId="38" fillId="0" borderId="0" xfId="0" applyNumberFormat="1" applyFont="1" applyProtection="1">
      <protection hidden="1"/>
    </xf>
    <xf numFmtId="0" fontId="7" fillId="0" borderId="0" xfId="0" applyFont="1" applyAlignment="1" applyProtection="1">
      <alignment horizontal="center"/>
      <protection hidden="1"/>
    </xf>
    <xf numFmtId="0" fontId="46" fillId="0" borderId="0" xfId="0" applyFont="1" applyAlignment="1" applyProtection="1">
      <alignment horizontal="center"/>
      <protection hidden="1"/>
    </xf>
    <xf numFmtId="0" fontId="47" fillId="0" borderId="1" xfId="0" applyFont="1" applyBorder="1" applyAlignment="1" applyProtection="1">
      <alignment horizontal="center" vertical="center"/>
      <protection hidden="1"/>
    </xf>
    <xf numFmtId="165" fontId="47" fillId="0" borderId="1" xfId="0" applyNumberFormat="1" applyFont="1" applyBorder="1" applyAlignment="1" applyProtection="1">
      <alignment horizontal="center" vertical="center"/>
      <protection hidden="1"/>
    </xf>
    <xf numFmtId="0" fontId="47" fillId="0" borderId="0" xfId="0" applyFont="1" applyAlignment="1" applyProtection="1">
      <alignment horizontal="center" vertical="center"/>
      <protection hidden="1"/>
    </xf>
    <xf numFmtId="0" fontId="48" fillId="4" borderId="0" xfId="0" applyFont="1" applyFill="1" applyAlignment="1" applyProtection="1">
      <alignment horizontal="center"/>
      <protection hidden="1"/>
    </xf>
    <xf numFmtId="0" fontId="46" fillId="0" borderId="0" xfId="0" quotePrefix="1" applyFont="1" applyProtection="1">
      <protection hidden="1"/>
    </xf>
    <xf numFmtId="0" fontId="8" fillId="0" borderId="0" xfId="0" applyFont="1" applyProtection="1">
      <protection hidden="1"/>
    </xf>
    <xf numFmtId="17" fontId="46" fillId="0" borderId="0" xfId="0" quotePrefix="1" applyNumberFormat="1" applyFont="1" applyProtection="1">
      <protection hidden="1"/>
    </xf>
    <xf numFmtId="17" fontId="46" fillId="0" borderId="0" xfId="0" applyNumberFormat="1" applyFont="1" applyAlignment="1" applyProtection="1">
      <alignment horizontal="center"/>
      <protection hidden="1"/>
    </xf>
    <xf numFmtId="0" fontId="46" fillId="0" borderId="0" xfId="0" applyFont="1" applyProtection="1">
      <protection hidden="1"/>
    </xf>
    <xf numFmtId="5" fontId="49" fillId="0" borderId="0" xfId="1" applyNumberFormat="1" applyFont="1" applyAlignment="1" applyProtection="1">
      <alignment horizontal="right"/>
      <protection hidden="1"/>
    </xf>
    <xf numFmtId="5" fontId="49" fillId="0" borderId="0" xfId="1" applyNumberFormat="1" applyFont="1" applyAlignment="1">
      <alignment horizontal="right"/>
    </xf>
    <xf numFmtId="6" fontId="7" fillId="0" borderId="0" xfId="0" applyNumberFormat="1" applyFont="1"/>
    <xf numFmtId="6" fontId="42" fillId="0" borderId="0" xfId="3" applyNumberFormat="1" applyFont="1" applyAlignment="1">
      <alignment horizontal="right"/>
    </xf>
    <xf numFmtId="5" fontId="13" fillId="0" borderId="12" xfId="1" applyNumberFormat="1" applyFont="1" applyBorder="1" applyAlignment="1">
      <alignment horizontal="right"/>
    </xf>
    <xf numFmtId="5" fontId="50" fillId="0" borderId="0" xfId="1" applyNumberFormat="1" applyFont="1" applyAlignment="1" applyProtection="1">
      <alignment horizontal="right"/>
      <protection hidden="1"/>
    </xf>
    <xf numFmtId="5" fontId="50" fillId="0" borderId="0" xfId="1" applyNumberFormat="1" applyFont="1" applyAlignment="1">
      <alignment horizontal="right"/>
    </xf>
    <xf numFmtId="0" fontId="7" fillId="0" borderId="0" xfId="0" applyFont="1"/>
    <xf numFmtId="7" fontId="7" fillId="0" borderId="0" xfId="0" applyNumberFormat="1" applyFont="1" applyProtection="1">
      <protection hidden="1"/>
    </xf>
    <xf numFmtId="17" fontId="7" fillId="0" borderId="0" xfId="0" applyNumberFormat="1" applyFont="1" applyProtection="1">
      <protection hidden="1"/>
    </xf>
    <xf numFmtId="5" fontId="51" fillId="0" borderId="12" xfId="1" applyNumberFormat="1" applyFont="1" applyBorder="1" applyAlignment="1">
      <alignment horizontal="right"/>
    </xf>
    <xf numFmtId="0" fontId="9" fillId="0" borderId="0" xfId="0" applyFont="1" applyAlignment="1" applyProtection="1">
      <alignment horizontal="center"/>
      <protection hidden="1"/>
    </xf>
    <xf numFmtId="0" fontId="35" fillId="10" borderId="0" xfId="0" applyFont="1" applyFill="1" applyAlignment="1" applyProtection="1">
      <alignment horizontal="center" vertical="center"/>
      <protection hidden="1"/>
    </xf>
    <xf numFmtId="0" fontId="0" fillId="0" borderId="0" xfId="0" applyAlignment="1" applyProtection="1">
      <alignment horizontal="center"/>
      <protection hidden="1"/>
    </xf>
    <xf numFmtId="0" fontId="35" fillId="9" borderId="0" xfId="0" applyFont="1" applyFill="1" applyAlignment="1" applyProtection="1">
      <alignment horizontal="center" vertical="center" wrapText="1"/>
      <protection hidden="1"/>
    </xf>
    <xf numFmtId="0" fontId="12" fillId="0" borderId="0" xfId="0" applyFont="1" applyAlignment="1" applyProtection="1">
      <alignment horizontal="center" vertical="center" textRotation="90" wrapText="1"/>
      <protection hidden="1"/>
    </xf>
    <xf numFmtId="0" fontId="31" fillId="5" borderId="0" xfId="0" applyFont="1" applyFill="1" applyAlignment="1" applyProtection="1">
      <alignment horizontal="left" vertical="center" wrapText="1"/>
      <protection hidden="1"/>
    </xf>
    <xf numFmtId="0" fontId="31" fillId="6" borderId="0" xfId="0" applyFont="1" applyFill="1" applyAlignment="1" applyProtection="1">
      <alignment horizontal="left" vertical="center" wrapText="1"/>
      <protection hidden="1"/>
    </xf>
    <xf numFmtId="0" fontId="32" fillId="0" borderId="0" xfId="0" applyFont="1" applyAlignment="1" applyProtection="1">
      <alignment horizontal="center" wrapText="1"/>
      <protection hidden="1"/>
    </xf>
    <xf numFmtId="0" fontId="33" fillId="7" borderId="8" xfId="0" applyFont="1" applyFill="1" applyBorder="1" applyAlignment="1" applyProtection="1">
      <alignment horizontal="center" vertical="center" wrapText="1" shrinkToFit="1"/>
      <protection hidden="1"/>
    </xf>
    <xf numFmtId="0" fontId="33" fillId="7" borderId="9" xfId="0" applyFont="1" applyFill="1" applyBorder="1" applyAlignment="1" applyProtection="1">
      <alignment horizontal="center" vertical="center" wrapText="1" shrinkToFit="1"/>
      <protection hidden="1"/>
    </xf>
    <xf numFmtId="0" fontId="33" fillId="7" borderId="10" xfId="0" applyFont="1" applyFill="1" applyBorder="1" applyAlignment="1" applyProtection="1">
      <alignment horizontal="center" vertical="center" wrapText="1" shrinkToFit="1"/>
      <protection hidden="1"/>
    </xf>
    <xf numFmtId="0" fontId="33" fillId="7" borderId="11" xfId="0" applyFont="1" applyFill="1" applyBorder="1" applyAlignment="1" applyProtection="1">
      <alignment horizontal="center" vertical="center" wrapText="1" shrinkToFit="1"/>
      <protection hidden="1"/>
    </xf>
    <xf numFmtId="0" fontId="43" fillId="0" borderId="0" xfId="0" applyFont="1" applyAlignment="1" applyProtection="1">
      <alignment horizontal="center" vertical="center"/>
      <protection hidden="1"/>
    </xf>
    <xf numFmtId="0" fontId="34" fillId="8" borderId="0" xfId="0" applyFont="1" applyFill="1" applyAlignment="1" applyProtection="1">
      <alignment horizontal="center" vertical="center" wrapText="1"/>
      <protection hidden="1"/>
    </xf>
  </cellXfs>
  <cellStyles count="4">
    <cellStyle name="Comma" xfId="1" builtinId="3"/>
    <cellStyle name="Comma 2" xfId="2" xr:uid="{00000000-0005-0000-0000-000001000000}"/>
    <cellStyle name="Normal" xfId="0" builtinId="0"/>
    <cellStyle name="Normal_rr suburbs" xfId="3" xr:uid="{00000000-0005-0000-0000-000003000000}"/>
  </cellStyles>
  <dxfs count="0"/>
  <tableStyles count="0" defaultTableStyle="TableStyleMedium9" defaultPivotStyle="PivotStyleLight16"/>
  <colors>
    <mruColors>
      <color rgb="FFFFFFCC"/>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calcChain" Target="calcChain.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haredStrings" Target="sharedStrings.xml" Id="rId11" /><Relationship Type="http://schemas.openxmlformats.org/officeDocument/2006/relationships/worksheet" Target="worksheets/sheet5.xml" Id="rId5" /><Relationship Type="http://schemas.openxmlformats.org/officeDocument/2006/relationships/styles" Target="styles.xml" Id="rId10" /><Relationship Type="http://schemas.openxmlformats.org/officeDocument/2006/relationships/worksheet" Target="worksheets/sheet4.xml" Id="rId4" /><Relationship Type="http://schemas.openxmlformats.org/officeDocument/2006/relationships/theme" Target="theme/theme1.xml" Id="rId9" /><Relationship Type="http://schemas.openxmlformats.org/officeDocument/2006/relationships/customXml" Target="/customXml/item.xml" Id="R73615d0c006440b0"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118725845670245E-2"/>
          <c:y val="2.5437767566179381E-2"/>
          <c:w val="0.84386144431546206"/>
          <c:h val="0.88993824285812728"/>
        </c:manualLayout>
      </c:layout>
      <c:lineChart>
        <c:grouping val="standard"/>
        <c:varyColors val="0"/>
        <c:ser>
          <c:idx val="0"/>
          <c:order val="0"/>
          <c:tx>
            <c:strRef>
              <c:f>Municipalities!$E$12</c:f>
              <c:strCache>
                <c:ptCount val="1"/>
                <c:pt idx="0">
                  <c:v>Greater Dandenong: 3-bedroom house</c:v>
                </c:pt>
              </c:strCache>
            </c:strRef>
          </c:tx>
          <c:spPr>
            <a:ln>
              <a:solidFill>
                <a:schemeClr val="accent3">
                  <a:lumMod val="75000"/>
                </a:schemeClr>
              </a:solidFill>
              <a:prstDash val="sysDash"/>
            </a:ln>
          </c:spPr>
          <c:marker>
            <c:symbol val="none"/>
          </c:marker>
          <c:dLbls>
            <c:dLbl>
              <c:idx val="0"/>
              <c:numFmt formatCode="#,##0" sourceLinked="0"/>
              <c:spPr/>
              <c:txPr>
                <a:bodyPr/>
                <a:lstStyle/>
                <a:p>
                  <a:pPr>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42-4EB8-8E73-FAA7965A47A0}"/>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Municipalities!$E$13:$E$39</c:f>
              <c:numCache>
                <c:formatCode>#,##0</c:formatCode>
                <c:ptCount val="27"/>
                <c:pt idx="0">
                  <c:v>329.32944606413997</c:v>
                </c:pt>
                <c:pt idx="1">
                  <c:v>318.64598025387869</c:v>
                </c:pt>
                <c:pt idx="2">
                  <c:v>313.98668442077229</c:v>
                </c:pt>
                <c:pt idx="3">
                  <c:v>319.66364812419141</c:v>
                </c:pt>
                <c:pt idx="4">
                  <c:v>319.2964824120603</c:v>
                </c:pt>
                <c:pt idx="5">
                  <c:v>312.61992619926195</c:v>
                </c:pt>
                <c:pt idx="6">
                  <c:v>323.22891566265054</c:v>
                </c:pt>
                <c:pt idx="7">
                  <c:v>335.80046403712294</c:v>
                </c:pt>
                <c:pt idx="8">
                  <c:v>385.5290102389078</c:v>
                </c:pt>
                <c:pt idx="9">
                  <c:v>415.29411764705884</c:v>
                </c:pt>
                <c:pt idx="10">
                  <c:v>440.77502691065661</c:v>
                </c:pt>
                <c:pt idx="11">
                  <c:v>456.91022964509398</c:v>
                </c:pt>
                <c:pt idx="12">
                  <c:v>455.48387096774195</c:v>
                </c:pt>
                <c:pt idx="13">
                  <c:v>450.0398406374502</c:v>
                </c:pt>
                <c:pt idx="14">
                  <c:v>440.3898635477583</c:v>
                </c:pt>
                <c:pt idx="15">
                  <c:v>439.99999999999989</c:v>
                </c:pt>
                <c:pt idx="16">
                  <c:v>448.2539682539682</c:v>
                </c:pt>
                <c:pt idx="17">
                  <c:v>468.06629834254142</c:v>
                </c:pt>
                <c:pt idx="18">
                  <c:v>470.66666666666663</c:v>
                </c:pt>
                <c:pt idx="19">
                  <c:v>471.49384885764493</c:v>
                </c:pt>
                <c:pt idx="20">
                  <c:v>471.48308759757151</c:v>
                </c:pt>
                <c:pt idx="21">
                  <c:v>465.10135135135124</c:v>
                </c:pt>
                <c:pt idx="22">
                  <c:v>462.36775818639796</c:v>
                </c:pt>
                <c:pt idx="23">
                  <c:v>446.83544303797458</c:v>
                </c:pt>
                <c:pt idx="24">
                  <c:v>497.10861423220973</c:v>
                </c:pt>
                <c:pt idx="25">
                  <c:v>561.12716763005778</c:v>
                </c:pt>
                <c:pt idx="26">
                  <c:v>550</c:v>
                </c:pt>
              </c:numCache>
            </c:numRef>
          </c:val>
          <c:smooth val="1"/>
          <c:extLst>
            <c:ext xmlns:c16="http://schemas.microsoft.com/office/drawing/2014/chart" uri="{C3380CC4-5D6E-409C-BE32-E72D297353CC}">
              <c16:uniqueId val="{00000002-2EF0-4521-9421-C5EBAEFC5A79}"/>
            </c:ext>
          </c:extLst>
        </c:ser>
        <c:ser>
          <c:idx val="1"/>
          <c:order val="1"/>
          <c:tx>
            <c:strRef>
              <c:f>Municipalities!$F$12</c:f>
              <c:strCache>
                <c:ptCount val="1"/>
                <c:pt idx="0">
                  <c:v>Metro Melbourne: 3-bedroom house</c:v>
                </c:pt>
              </c:strCache>
            </c:strRef>
          </c:tx>
          <c:spPr>
            <a:ln>
              <a:solidFill>
                <a:schemeClr val="accent2">
                  <a:lumMod val="50000"/>
                </a:schemeClr>
              </a:solidFill>
            </a:ln>
          </c:spPr>
          <c:marker>
            <c:symbol val="none"/>
          </c:marker>
          <c:dLbls>
            <c:dLbl>
              <c:idx val="0"/>
              <c:layout>
                <c:manualLayout>
                  <c:x val="-3.3809124619004295E-2"/>
                  <c:y val="1.7093531537502565E-2"/>
                </c:manualLayout>
              </c:layout>
              <c:spPr/>
              <c:txPr>
                <a:bodyPr/>
                <a:lstStyle/>
                <a:p>
                  <a:pPr>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42-4EB8-8E73-FAA7965A47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Municipalities!$F$13:$F$39</c:f>
              <c:numCache>
                <c:formatCode>#,##0</c:formatCode>
                <c:ptCount val="27"/>
                <c:pt idx="0">
                  <c:v>370.49562682215742</c:v>
                </c:pt>
                <c:pt idx="1">
                  <c:v>368.43441466854716</c:v>
                </c:pt>
                <c:pt idx="2">
                  <c:v>366.63115845539278</c:v>
                </c:pt>
                <c:pt idx="3">
                  <c:v>365.32988357050448</c:v>
                </c:pt>
                <c:pt idx="4">
                  <c:v>372.51256281407035</c:v>
                </c:pt>
                <c:pt idx="5">
                  <c:v>373.40713407134069</c:v>
                </c:pt>
                <c:pt idx="6">
                  <c:v>374.26506024096381</c:v>
                </c:pt>
                <c:pt idx="7">
                  <c:v>376.75174013921111</c:v>
                </c:pt>
                <c:pt idx="8">
                  <c:v>401.59271899886232</c:v>
                </c:pt>
                <c:pt idx="9">
                  <c:v>446.0566448801743</c:v>
                </c:pt>
                <c:pt idx="10">
                  <c:v>455.97416576964474</c:v>
                </c:pt>
                <c:pt idx="11">
                  <c:v>479.01878914405006</c:v>
                </c:pt>
                <c:pt idx="12">
                  <c:v>483.95161290322574</c:v>
                </c:pt>
                <c:pt idx="13">
                  <c:v>471.13545816733057</c:v>
                </c:pt>
                <c:pt idx="14">
                  <c:v>467.91423001949312</c:v>
                </c:pt>
                <c:pt idx="15">
                  <c:v>473.33333333333326</c:v>
                </c:pt>
                <c:pt idx="16">
                  <c:v>474.62184873949576</c:v>
                </c:pt>
                <c:pt idx="17">
                  <c:v>481.06813996316754</c:v>
                </c:pt>
                <c:pt idx="18">
                  <c:v>483.38738738738732</c:v>
                </c:pt>
                <c:pt idx="19">
                  <c:v>490.10544815465727</c:v>
                </c:pt>
                <c:pt idx="20">
                  <c:v>489.85255854293143</c:v>
                </c:pt>
                <c:pt idx="21">
                  <c:v>477.02702702702692</c:v>
                </c:pt>
                <c:pt idx="22">
                  <c:v>486.07892527287987</c:v>
                </c:pt>
                <c:pt idx="23">
                  <c:v>480.34810126582272</c:v>
                </c:pt>
                <c:pt idx="24">
                  <c:v>507.68539325842698</c:v>
                </c:pt>
                <c:pt idx="25">
                  <c:v>561.12716763005778</c:v>
                </c:pt>
                <c:pt idx="26">
                  <c:v>550</c:v>
                </c:pt>
              </c:numCache>
            </c:numRef>
          </c:val>
          <c:smooth val="1"/>
          <c:extLst>
            <c:ext xmlns:c16="http://schemas.microsoft.com/office/drawing/2014/chart" uri="{C3380CC4-5D6E-409C-BE32-E72D297353CC}">
              <c16:uniqueId val="{00000005-2EF0-4521-9421-C5EBAEFC5A79}"/>
            </c:ext>
          </c:extLst>
        </c:ser>
        <c:dLbls>
          <c:showLegendKey val="0"/>
          <c:showVal val="0"/>
          <c:showCatName val="0"/>
          <c:showSerName val="0"/>
          <c:showPercent val="0"/>
          <c:showBubbleSize val="0"/>
        </c:dLbls>
        <c:smooth val="0"/>
        <c:axId val="112548480"/>
        <c:axId val="118628736"/>
      </c:lineChart>
      <c:catAx>
        <c:axId val="112548480"/>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18628736"/>
        <c:crosses val="autoZero"/>
        <c:auto val="1"/>
        <c:lblAlgn val="ctr"/>
        <c:lblOffset val="100"/>
        <c:noMultiLvlLbl val="0"/>
      </c:catAx>
      <c:valAx>
        <c:axId val="118628736"/>
        <c:scaling>
          <c:orientation val="minMax"/>
        </c:scaling>
        <c:delete val="0"/>
        <c:axPos val="l"/>
        <c:title>
          <c:tx>
            <c:rich>
              <a:bodyPr rot="-5400000" vert="horz"/>
              <a:lstStyle/>
              <a:p>
                <a:pPr>
                  <a:defRPr sz="900" b="0"/>
                </a:pPr>
                <a:r>
                  <a:rPr lang="en-AU" sz="900" b="0"/>
                  <a:t>Median  Weekly Rental</a:t>
                </a:r>
              </a:p>
            </c:rich>
          </c:tx>
          <c:layout>
            <c:manualLayout>
              <c:xMode val="edge"/>
              <c:yMode val="edge"/>
              <c:x val="5.7974078541387164E-3"/>
              <c:y val="0.30386182372364812"/>
            </c:manualLayout>
          </c:layout>
          <c:overlay val="0"/>
        </c:title>
        <c:numFmt formatCode="#,##0" sourceLinked="1"/>
        <c:majorTickMark val="none"/>
        <c:minorTickMark val="none"/>
        <c:tickLblPos val="nextTo"/>
        <c:crossAx val="112548480"/>
        <c:crosses val="autoZero"/>
        <c:crossBetween val="between"/>
      </c:valAx>
    </c:plotArea>
    <c:legend>
      <c:legendPos val="r"/>
      <c:layout>
        <c:manualLayout>
          <c:xMode val="edge"/>
          <c:yMode val="edge"/>
          <c:x val="0.10562438731303174"/>
          <c:y val="0.80180803206050988"/>
          <c:w val="0.49459028464815397"/>
          <c:h val="9.5013800694268027E-2"/>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478450114581565E-2"/>
          <c:y val="4.305334383652791E-2"/>
          <c:w val="0.87056246897906864"/>
          <c:h val="0.83943413097093478"/>
        </c:manualLayout>
      </c:layout>
      <c:lineChart>
        <c:grouping val="standard"/>
        <c:varyColors val="0"/>
        <c:ser>
          <c:idx val="1"/>
          <c:order val="0"/>
          <c:spPr>
            <a:ln>
              <a:solidFill>
                <a:schemeClr val="tx2">
                  <a:lumMod val="50000"/>
                </a:schemeClr>
              </a:solidFill>
            </a:ln>
          </c:spPr>
          <c:marker>
            <c:symbol val="none"/>
          </c:marker>
          <c:dLbls>
            <c:dLbl>
              <c:idx val="0"/>
              <c:layout>
                <c:manualLayout>
                  <c:x val="-3.3376968682679399E-2"/>
                  <c:y val="-3.3508450164920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E0-4361-825C-542FB400D671}"/>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D3-42AF-87B5-A9847ED7F744}"/>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Municipalities!$Q$9:$Q$35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Municipalities!$R$9:$R$35</c:f>
              <c:numCache>
                <c:formatCode>0</c:formatCode>
                <c:ptCount val="27"/>
                <c:pt idx="0">
                  <c:v>88.8888888888889</c:v>
                </c:pt>
                <c:pt idx="1">
                  <c:v>86.486486486486498</c:v>
                </c:pt>
                <c:pt idx="2">
                  <c:v>85.641025641025649</c:v>
                </c:pt>
                <c:pt idx="3">
                  <c:v>87.5</c:v>
                </c:pt>
                <c:pt idx="4">
                  <c:v>85.714285714285708</c:v>
                </c:pt>
                <c:pt idx="5">
                  <c:v>83.720930232558132</c:v>
                </c:pt>
                <c:pt idx="6">
                  <c:v>86.36363636363636</c:v>
                </c:pt>
                <c:pt idx="7">
                  <c:v>89.130434782608688</c:v>
                </c:pt>
                <c:pt idx="8">
                  <c:v>96</c:v>
                </c:pt>
                <c:pt idx="9">
                  <c:v>93.103448275862064</c:v>
                </c:pt>
                <c:pt idx="10">
                  <c:v>96.666666666666671</c:v>
                </c:pt>
                <c:pt idx="11">
                  <c:v>95.384615384615401</c:v>
                </c:pt>
                <c:pt idx="12">
                  <c:v>94.11764705882355</c:v>
                </c:pt>
                <c:pt idx="13">
                  <c:v>95.522388059701512</c:v>
                </c:pt>
                <c:pt idx="14">
                  <c:v>94.117647058823536</c:v>
                </c:pt>
                <c:pt idx="15">
                  <c:v>92.957746478873233</c:v>
                </c:pt>
                <c:pt idx="16">
                  <c:v>94.444444444444443</c:v>
                </c:pt>
                <c:pt idx="17">
                  <c:v>97.297297297297305</c:v>
                </c:pt>
                <c:pt idx="18">
                  <c:v>97.368421052631575</c:v>
                </c:pt>
                <c:pt idx="19">
                  <c:v>96.202531645569607</c:v>
                </c:pt>
                <c:pt idx="20">
                  <c:v>96.25</c:v>
                </c:pt>
                <c:pt idx="21">
                  <c:v>97.5</c:v>
                </c:pt>
                <c:pt idx="22">
                  <c:v>95.121951219512198</c:v>
                </c:pt>
                <c:pt idx="23">
                  <c:v>93.023255813953483</c:v>
                </c:pt>
                <c:pt idx="24">
                  <c:v>97.916666666666657</c:v>
                </c:pt>
                <c:pt idx="25">
                  <c:v>100</c:v>
                </c:pt>
                <c:pt idx="26">
                  <c:v>100</c:v>
                </c:pt>
              </c:numCache>
            </c:numRef>
          </c:val>
          <c:smooth val="1"/>
          <c:extLst>
            <c:ext xmlns:c16="http://schemas.microsoft.com/office/drawing/2014/chart" uri="{C3380CC4-5D6E-409C-BE32-E72D297353CC}">
              <c16:uniqueId val="{00000004-16E0-4361-825C-542FB400D671}"/>
            </c:ext>
          </c:extLst>
        </c:ser>
        <c:dLbls>
          <c:showLegendKey val="0"/>
          <c:showVal val="0"/>
          <c:showCatName val="0"/>
          <c:showSerName val="0"/>
          <c:showPercent val="0"/>
          <c:showBubbleSize val="0"/>
        </c:dLbls>
        <c:smooth val="0"/>
        <c:axId val="125117568"/>
        <c:axId val="116809728"/>
      </c:lineChart>
      <c:catAx>
        <c:axId val="125117568"/>
        <c:scaling>
          <c:orientation val="minMax"/>
        </c:scaling>
        <c:delete val="0"/>
        <c:axPos val="b"/>
        <c:numFmt formatCode="General" sourceLinked="1"/>
        <c:majorTickMark val="none"/>
        <c:minorTickMark val="none"/>
        <c:tickLblPos val="nextTo"/>
        <c:crossAx val="116809728"/>
        <c:crosses val="autoZero"/>
        <c:auto val="1"/>
        <c:lblAlgn val="ctr"/>
        <c:lblOffset val="100"/>
        <c:noMultiLvlLbl val="0"/>
      </c:catAx>
      <c:valAx>
        <c:axId val="116809728"/>
        <c:scaling>
          <c:orientation val="minMax"/>
        </c:scaling>
        <c:delete val="0"/>
        <c:axPos val="l"/>
        <c:numFmt formatCode="0" sourceLinked="1"/>
        <c:majorTickMark val="none"/>
        <c:minorTickMark val="none"/>
        <c:tickLblPos val="nextTo"/>
        <c:crossAx val="12511756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54622588575497E-2"/>
          <c:y val="4.6683011770978632E-2"/>
          <c:w val="0.90288905387677953"/>
          <c:h val="0.84517035749521063"/>
        </c:manualLayout>
      </c:layout>
      <c:barChart>
        <c:barDir val="col"/>
        <c:grouping val="clustered"/>
        <c:varyColors val="0"/>
        <c:ser>
          <c:idx val="0"/>
          <c:order val="0"/>
          <c:spPr>
            <a:solidFill>
              <a:schemeClr val="accent5">
                <a:lumMod val="75000"/>
              </a:schemeClr>
            </a:solidFill>
            <a:effectLst>
              <a:outerShdw blurRad="50800" dist="38100" dir="18900000" algn="bl" rotWithShape="0">
                <a:prstClr val="black">
                  <a:alpha val="40000"/>
                </a:prstClr>
              </a:outerShdw>
            </a:effectLst>
          </c:spPr>
          <c:invertIfNegative val="0"/>
          <c:dPt>
            <c:idx val="3"/>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780B-40E2-AD9C-15047AF5F739}"/>
              </c:ext>
            </c:extLst>
          </c:dPt>
          <c:dPt>
            <c:idx val="4"/>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780B-40E2-AD9C-15047AF5F739}"/>
              </c:ext>
            </c:extLst>
          </c:dPt>
          <c:dPt>
            <c:idx val="5"/>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780B-40E2-AD9C-15047AF5F739}"/>
              </c:ext>
            </c:extLst>
          </c:dPt>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Municipalities!$S$20:$S$25</c:f>
              <c:strCache>
                <c:ptCount val="6"/>
                <c:pt idx="0">
                  <c:v>1-bedroom flat</c:v>
                </c:pt>
                <c:pt idx="1">
                  <c:v>2-bedroom flat</c:v>
                </c:pt>
                <c:pt idx="2">
                  <c:v>3-bedroom flat</c:v>
                </c:pt>
                <c:pt idx="3">
                  <c:v>2-bedroom house</c:v>
                </c:pt>
                <c:pt idx="4">
                  <c:v>3-bedroom house</c:v>
                </c:pt>
                <c:pt idx="5">
                  <c:v>4-bedroom house</c:v>
                </c:pt>
              </c:strCache>
            </c:strRef>
          </c:cat>
          <c:val>
            <c:numRef>
              <c:f>Municipalities!$U$20:$U$25</c:f>
              <c:numCache>
                <c:formatCode>#,##0</c:formatCode>
                <c:ptCount val="6"/>
                <c:pt idx="0">
                  <c:v>380</c:v>
                </c:pt>
                <c:pt idx="1">
                  <c:v>475</c:v>
                </c:pt>
                <c:pt idx="2">
                  <c:v>570</c:v>
                </c:pt>
                <c:pt idx="3">
                  <c:v>500</c:v>
                </c:pt>
                <c:pt idx="4">
                  <c:v>550</c:v>
                </c:pt>
                <c:pt idx="5">
                  <c:v>680</c:v>
                </c:pt>
              </c:numCache>
            </c:numRef>
          </c:val>
          <c:extLst>
            <c:ext xmlns:c16="http://schemas.microsoft.com/office/drawing/2014/chart" uri="{C3380CC4-5D6E-409C-BE32-E72D297353CC}">
              <c16:uniqueId val="{00000006-780B-40E2-AD9C-15047AF5F739}"/>
            </c:ext>
          </c:extLst>
        </c:ser>
        <c:dLbls>
          <c:showLegendKey val="0"/>
          <c:showVal val="0"/>
          <c:showCatName val="0"/>
          <c:showSerName val="0"/>
          <c:showPercent val="0"/>
          <c:showBubbleSize val="0"/>
        </c:dLbls>
        <c:gapWidth val="121"/>
        <c:axId val="116848128"/>
        <c:axId val="116849664"/>
      </c:barChart>
      <c:catAx>
        <c:axId val="116848128"/>
        <c:scaling>
          <c:orientation val="minMax"/>
        </c:scaling>
        <c:delete val="0"/>
        <c:axPos val="b"/>
        <c:numFmt formatCode="General" sourceLinked="0"/>
        <c:majorTickMark val="none"/>
        <c:minorTickMark val="none"/>
        <c:tickLblPos val="nextTo"/>
        <c:txPr>
          <a:bodyPr/>
          <a:lstStyle/>
          <a:p>
            <a:pPr>
              <a:defRPr sz="750"/>
            </a:pPr>
            <a:endParaRPr lang="en-US"/>
          </a:p>
        </c:txPr>
        <c:crossAx val="116849664"/>
        <c:crosses val="autoZero"/>
        <c:auto val="1"/>
        <c:lblAlgn val="ctr"/>
        <c:lblOffset val="100"/>
        <c:noMultiLvlLbl val="0"/>
      </c:catAx>
      <c:valAx>
        <c:axId val="116849664"/>
        <c:scaling>
          <c:orientation val="minMax"/>
        </c:scaling>
        <c:delete val="0"/>
        <c:axPos val="l"/>
        <c:numFmt formatCode="#,##0" sourceLinked="1"/>
        <c:majorTickMark val="none"/>
        <c:minorTickMark val="none"/>
        <c:tickLblPos val="nextTo"/>
        <c:txPr>
          <a:bodyPr/>
          <a:lstStyle/>
          <a:p>
            <a:pPr>
              <a:defRPr sz="900"/>
            </a:pPr>
            <a:endParaRPr lang="en-US"/>
          </a:p>
        </c:txPr>
        <c:crossAx val="116848128"/>
        <c:crosses val="autoZero"/>
        <c:crossBetween val="between"/>
      </c:val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120288713910761"/>
          <c:y val="4.2854890879247841E-2"/>
          <c:w val="0.6985220472440945"/>
          <c:h val="0.93464486839402783"/>
        </c:manualLayout>
      </c:layout>
      <c:barChart>
        <c:barDir val="bar"/>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Municipalities!$AA$13:$AA$43</c:f>
              <c:strCache>
                <c:ptCount val="31"/>
                <c:pt idx="0">
                  <c:v>Melbourne</c:v>
                </c:pt>
                <c:pt idx="1">
                  <c:v>Yarra</c:v>
                </c:pt>
                <c:pt idx="2">
                  <c:v>Stonnington</c:v>
                </c:pt>
                <c:pt idx="3">
                  <c:v>Moonee Valley</c:v>
                </c:pt>
                <c:pt idx="4">
                  <c:v>Port Phillip</c:v>
                </c:pt>
                <c:pt idx="5">
                  <c:v>Whitehorse</c:v>
                </c:pt>
                <c:pt idx="6">
                  <c:v>Manningham</c:v>
                </c:pt>
                <c:pt idx="7">
                  <c:v>Bayside</c:v>
                </c:pt>
                <c:pt idx="8">
                  <c:v>Boroondara</c:v>
                </c:pt>
                <c:pt idx="9">
                  <c:v>Banyule</c:v>
                </c:pt>
                <c:pt idx="10">
                  <c:v>Monash</c:v>
                </c:pt>
                <c:pt idx="11">
                  <c:v>Moreland</c:v>
                </c:pt>
                <c:pt idx="12">
                  <c:v>Maroondah</c:v>
                </c:pt>
                <c:pt idx="13">
                  <c:v>Kingston</c:v>
                </c:pt>
                <c:pt idx="14">
                  <c:v>Glen Eira</c:v>
                </c:pt>
                <c:pt idx="15">
                  <c:v>Maribyrnong</c:v>
                </c:pt>
                <c:pt idx="16">
                  <c:v>Cardinia</c:v>
                </c:pt>
                <c:pt idx="17">
                  <c:v>Yarra Ranges</c:v>
                </c:pt>
                <c:pt idx="18">
                  <c:v>Darebin</c:v>
                </c:pt>
                <c:pt idx="19">
                  <c:v>Hobsons Bay</c:v>
                </c:pt>
                <c:pt idx="20">
                  <c:v>Casey</c:v>
                </c:pt>
                <c:pt idx="21">
                  <c:v>Whittlesea</c:v>
                </c:pt>
                <c:pt idx="22">
                  <c:v>Greater Dandenong</c:v>
                </c:pt>
                <c:pt idx="23">
                  <c:v>Nillumbik</c:v>
                </c:pt>
                <c:pt idx="24">
                  <c:v>Mornington Pen.</c:v>
                </c:pt>
                <c:pt idx="25">
                  <c:v>Knox</c:v>
                </c:pt>
                <c:pt idx="26">
                  <c:v>Frankston</c:v>
                </c:pt>
                <c:pt idx="27">
                  <c:v>Wyndham</c:v>
                </c:pt>
                <c:pt idx="28">
                  <c:v>Brimbank</c:v>
                </c:pt>
                <c:pt idx="29">
                  <c:v>Melton</c:v>
                </c:pt>
                <c:pt idx="30">
                  <c:v>Hume</c:v>
                </c:pt>
              </c:strCache>
            </c:strRef>
          </c:cat>
          <c:val>
            <c:numRef>
              <c:f>Municipalities!$AB$13:$AB$43</c:f>
              <c:numCache>
                <c:formatCode>#,##0</c:formatCode>
                <c:ptCount val="31"/>
                <c:pt idx="0">
                  <c:v>550</c:v>
                </c:pt>
                <c:pt idx="1">
                  <c:v>520</c:v>
                </c:pt>
                <c:pt idx="2">
                  <c:v>500</c:v>
                </c:pt>
                <c:pt idx="3">
                  <c:v>490</c:v>
                </c:pt>
                <c:pt idx="4">
                  <c:v>485</c:v>
                </c:pt>
                <c:pt idx="5">
                  <c:v>480</c:v>
                </c:pt>
                <c:pt idx="6">
                  <c:v>480</c:v>
                </c:pt>
                <c:pt idx="7">
                  <c:v>473</c:v>
                </c:pt>
                <c:pt idx="8">
                  <c:v>460</c:v>
                </c:pt>
                <c:pt idx="9">
                  <c:v>450</c:v>
                </c:pt>
                <c:pt idx="10">
                  <c:v>440</c:v>
                </c:pt>
                <c:pt idx="11">
                  <c:v>435</c:v>
                </c:pt>
                <c:pt idx="12">
                  <c:v>430</c:v>
                </c:pt>
                <c:pt idx="13">
                  <c:v>430</c:v>
                </c:pt>
                <c:pt idx="14">
                  <c:v>425</c:v>
                </c:pt>
                <c:pt idx="15">
                  <c:v>420</c:v>
                </c:pt>
                <c:pt idx="16">
                  <c:v>417.39130434782606</c:v>
                </c:pt>
                <c:pt idx="17">
                  <c:v>415</c:v>
                </c:pt>
                <c:pt idx="18">
                  <c:v>410</c:v>
                </c:pt>
                <c:pt idx="19">
                  <c:v>400</c:v>
                </c:pt>
                <c:pt idx="20">
                  <c:v>395</c:v>
                </c:pt>
                <c:pt idx="21">
                  <c:v>390</c:v>
                </c:pt>
                <c:pt idx="22">
                  <c:v>380</c:v>
                </c:pt>
                <c:pt idx="23">
                  <c:v>375</c:v>
                </c:pt>
                <c:pt idx="24">
                  <c:v>370</c:v>
                </c:pt>
                <c:pt idx="25">
                  <c:v>365</c:v>
                </c:pt>
                <c:pt idx="26">
                  <c:v>365</c:v>
                </c:pt>
                <c:pt idx="27">
                  <c:v>350</c:v>
                </c:pt>
                <c:pt idx="28">
                  <c:v>350</c:v>
                </c:pt>
                <c:pt idx="29">
                  <c:v>339.13043478260869</c:v>
                </c:pt>
                <c:pt idx="30">
                  <c:v>323</c:v>
                </c:pt>
              </c:numCache>
            </c:numRef>
          </c:val>
          <c:extLst>
            <c:ext xmlns:c16="http://schemas.microsoft.com/office/drawing/2014/chart" uri="{C3380CC4-5D6E-409C-BE32-E72D297353CC}">
              <c16:uniqueId val="{00000000-DAA0-46F3-93F8-9E56D7EBEAF1}"/>
            </c:ext>
          </c:extLst>
        </c:ser>
        <c:dLbls>
          <c:showLegendKey val="0"/>
          <c:showVal val="0"/>
          <c:showCatName val="0"/>
          <c:showSerName val="0"/>
          <c:showPercent val="0"/>
          <c:showBubbleSize val="0"/>
        </c:dLbls>
        <c:gapWidth val="65"/>
        <c:axId val="118017024"/>
        <c:axId val="118027008"/>
      </c:barChart>
      <c:catAx>
        <c:axId val="118017024"/>
        <c:scaling>
          <c:orientation val="maxMin"/>
        </c:scaling>
        <c:delete val="0"/>
        <c:axPos val="l"/>
        <c:numFmt formatCode="General" sourceLinked="0"/>
        <c:majorTickMark val="none"/>
        <c:minorTickMark val="none"/>
        <c:tickLblPos val="nextTo"/>
        <c:crossAx val="118027008"/>
        <c:crosses val="autoZero"/>
        <c:auto val="1"/>
        <c:lblAlgn val="ctr"/>
        <c:lblOffset val="100"/>
        <c:noMultiLvlLbl val="0"/>
      </c:catAx>
      <c:valAx>
        <c:axId val="118027008"/>
        <c:scaling>
          <c:orientation val="minMax"/>
        </c:scaling>
        <c:delete val="0"/>
        <c:axPos val="t"/>
        <c:numFmt formatCode="#,##0" sourceLinked="1"/>
        <c:majorTickMark val="none"/>
        <c:minorTickMark val="none"/>
        <c:tickLblPos val="nextTo"/>
        <c:crossAx val="11801702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748978882349325"/>
          <c:y val="3.0384961623070604E-2"/>
          <c:w val="0.81087811395094722"/>
          <c:h val="0.96344340203935819"/>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Suburbs!$O$9:$O$115</c:f>
              <c:strCache>
                <c:ptCount val="107"/>
                <c:pt idx="0">
                  <c:v>Port Melbourne</c:v>
                </c:pt>
                <c:pt idx="1">
                  <c:v>South Melbourne</c:v>
                </c:pt>
                <c:pt idx="2">
                  <c:v>Glen Waverley-Mulgrave</c:v>
                </c:pt>
                <c:pt idx="3">
                  <c:v>Fitzroy</c:v>
                </c:pt>
                <c:pt idx="4">
                  <c:v>Vermont-Forest Hill-Burwood East</c:v>
                </c:pt>
                <c:pt idx="5">
                  <c:v>North Melbourne-West Melbourne</c:v>
                </c:pt>
                <c:pt idx="6">
                  <c:v>Collingwood-Abbotsford</c:v>
                </c:pt>
                <c:pt idx="7">
                  <c:v>South Yarra</c:v>
                </c:pt>
                <c:pt idx="8">
                  <c:v>Richmond-Burnley</c:v>
                </c:pt>
                <c:pt idx="9">
                  <c:v>Fitzroy North-Clifton Hill</c:v>
                </c:pt>
                <c:pt idx="10">
                  <c:v>East Melbourne</c:v>
                </c:pt>
                <c:pt idx="11">
                  <c:v>East Brunswick</c:v>
                </c:pt>
                <c:pt idx="12">
                  <c:v>Chadstone-Oakleigh</c:v>
                </c:pt>
                <c:pt idx="13">
                  <c:v>Caulfield</c:v>
                </c:pt>
                <c:pt idx="14">
                  <c:v>Carlton-Parkville</c:v>
                </c:pt>
                <c:pt idx="15">
                  <c:v>Box Hill</c:v>
                </c:pt>
                <c:pt idx="16">
                  <c:v>Ivanhoe-Ivanhoe East</c:v>
                </c:pt>
                <c:pt idx="17">
                  <c:v>Balwyn</c:v>
                </c:pt>
                <c:pt idx="18">
                  <c:v>Williamstown</c:v>
                </c:pt>
                <c:pt idx="19">
                  <c:v>Clayton</c:v>
                </c:pt>
                <c:pt idx="20">
                  <c:v>Malvern East</c:v>
                </c:pt>
                <c:pt idx="21">
                  <c:v>Kew</c:v>
                </c:pt>
                <c:pt idx="22">
                  <c:v>East Hawthorn</c:v>
                </c:pt>
                <c:pt idx="23">
                  <c:v>Bulleen-Templestowe-Doncaster</c:v>
                </c:pt>
                <c:pt idx="24">
                  <c:v>Hampton-Beaumaris</c:v>
                </c:pt>
                <c:pt idx="25">
                  <c:v>Doncaster East-Donvale</c:v>
                </c:pt>
                <c:pt idx="26">
                  <c:v>Brighton</c:v>
                </c:pt>
                <c:pt idx="27">
                  <c:v>St Kilda</c:v>
                </c:pt>
                <c:pt idx="28">
                  <c:v>Brunswick</c:v>
                </c:pt>
                <c:pt idx="29">
                  <c:v>Armadale</c:v>
                </c:pt>
                <c:pt idx="30">
                  <c:v>Prahran-Windsor</c:v>
                </c:pt>
                <c:pt idx="31">
                  <c:v>Newport-Spotswood</c:v>
                </c:pt>
                <c:pt idx="32">
                  <c:v>Moonee Ponds-Ascot Vale</c:v>
                </c:pt>
                <c:pt idx="33">
                  <c:v>Malvern</c:v>
                </c:pt>
                <c:pt idx="34">
                  <c:v>Keilor East-Avondale Heights</c:v>
                </c:pt>
                <c:pt idx="35">
                  <c:v>Heidelberg-Heidelberg West</c:v>
                </c:pt>
                <c:pt idx="36">
                  <c:v>Flemington-Kensington</c:v>
                </c:pt>
                <c:pt idx="37">
                  <c:v>Elwood</c:v>
                </c:pt>
                <c:pt idx="38">
                  <c:v>Cheltenham</c:v>
                </c:pt>
                <c:pt idx="39">
                  <c:v>Canterbury-Surrey Hills-Mont Albert</c:v>
                </c:pt>
                <c:pt idx="40">
                  <c:v>Blackburn</c:v>
                </c:pt>
                <c:pt idx="41">
                  <c:v>Albert Park-Middle Park-West St Kilda</c:v>
                </c:pt>
                <c:pt idx="42">
                  <c:v>Coburg-Pascoe Vale South</c:v>
                </c:pt>
                <c:pt idx="43">
                  <c:v>Camberwell-Glen Iris</c:v>
                </c:pt>
                <c:pt idx="44">
                  <c:v>Footscray</c:v>
                </c:pt>
                <c:pt idx="45">
                  <c:v>Toorak</c:v>
                </c:pt>
                <c:pt idx="46">
                  <c:v>Ringwood</c:v>
                </c:pt>
                <c:pt idx="47">
                  <c:v>Preston</c:v>
                </c:pt>
                <c:pt idx="48">
                  <c:v>Nunawading-Mitcham</c:v>
                </c:pt>
                <c:pt idx="49">
                  <c:v>Hawthorn</c:v>
                </c:pt>
                <c:pt idx="50">
                  <c:v>Essendon</c:v>
                </c:pt>
                <c:pt idx="51">
                  <c:v>Elsternwick</c:v>
                </c:pt>
                <c:pt idx="52">
                  <c:v>East St Kilda</c:v>
                </c:pt>
                <c:pt idx="53">
                  <c:v>Carlton North</c:v>
                </c:pt>
                <c:pt idx="54">
                  <c:v>Boronia</c:v>
                </c:pt>
                <c:pt idx="55">
                  <c:v>Northcote</c:v>
                </c:pt>
                <c:pt idx="56">
                  <c:v>Burwood-Ashburton</c:v>
                </c:pt>
                <c:pt idx="57">
                  <c:v>Aspendale-Chelsea-Carrum</c:v>
                </c:pt>
                <c:pt idx="58">
                  <c:v>Mentone-Parkdale-Mordialloc</c:v>
                </c:pt>
                <c:pt idx="59">
                  <c:v>Carnegie</c:v>
                </c:pt>
                <c:pt idx="60">
                  <c:v>Bundoora-Greensborough-Hurstbridge</c:v>
                </c:pt>
                <c:pt idx="61">
                  <c:v>Thornbury</c:v>
                </c:pt>
                <c:pt idx="62">
                  <c:v>Reservoir</c:v>
                </c:pt>
                <c:pt idx="63">
                  <c:v>Murrumbeena-Hughesdale</c:v>
                </c:pt>
                <c:pt idx="64">
                  <c:v>Fairfield-Alphington</c:v>
                </c:pt>
                <c:pt idx="65">
                  <c:v>Cranbourne</c:v>
                </c:pt>
                <c:pt idx="66">
                  <c:v>Bentleigh</c:v>
                </c:pt>
                <c:pt idx="67">
                  <c:v>West Brunswick</c:v>
                </c:pt>
                <c:pt idx="68">
                  <c:v>Dromana-Portsea</c:v>
                </c:pt>
                <c:pt idx="69">
                  <c:v>Yarraville-Seddon</c:v>
                </c:pt>
                <c:pt idx="70">
                  <c:v>Mill Park-Epping</c:v>
                </c:pt>
                <c:pt idx="71">
                  <c:v>Bayswater</c:v>
                </c:pt>
                <c:pt idx="72">
                  <c:v>Altona</c:v>
                </c:pt>
                <c:pt idx="73">
                  <c:v>Oak Park-Glenroy-Fawkner</c:v>
                </c:pt>
                <c:pt idx="74">
                  <c:v>Thomastown-Lalor</c:v>
                </c:pt>
                <c:pt idx="75">
                  <c:v>Seaford-Carrum Downs</c:v>
                </c:pt>
                <c:pt idx="76">
                  <c:v>Dandenong</c:v>
                </c:pt>
                <c:pt idx="77">
                  <c:v>West Footscray</c:v>
                </c:pt>
                <c:pt idx="78">
                  <c:v>Wantirna-Scoresby</c:v>
                </c:pt>
                <c:pt idx="79">
                  <c:v>Springvale</c:v>
                </c:pt>
                <c:pt idx="80">
                  <c:v>Noble Park</c:v>
                </c:pt>
                <c:pt idx="81">
                  <c:v>Hastings-Flinders</c:v>
                </c:pt>
                <c:pt idx="82">
                  <c:v>Croydon-Lilydale</c:v>
                </c:pt>
                <c:pt idx="83">
                  <c:v>Yarra Ranges</c:v>
                </c:pt>
                <c:pt idx="84">
                  <c:v>Werribee-Hoppers Crossing</c:v>
                </c:pt>
                <c:pt idx="85">
                  <c:v>Melton</c:v>
                </c:pt>
                <c:pt idx="86">
                  <c:v>Eltham-Research-Montmorency</c:v>
                </c:pt>
                <c:pt idx="87">
                  <c:v>Dandenong North-Endeavour Hills</c:v>
                </c:pt>
                <c:pt idx="88">
                  <c:v>Frankston</c:v>
                </c:pt>
                <c:pt idx="89">
                  <c:v>Narre Warren-Hampton Park</c:v>
                </c:pt>
                <c:pt idx="90">
                  <c:v>Sunshine</c:v>
                </c:pt>
                <c:pt idx="91">
                  <c:v>St Albans-Deer Park</c:v>
                </c:pt>
                <c:pt idx="92">
                  <c:v>Broadmeadows-Roxburgh Park</c:v>
                </c:pt>
                <c:pt idx="93">
                  <c:v>Pascoe Vale-Coburg North</c:v>
                </c:pt>
                <c:pt idx="94">
                  <c:v>Brighton East</c:v>
                </c:pt>
                <c:pt idx="95">
                  <c:v>Mount Waverley</c:v>
                </c:pt>
                <c:pt idx="96">
                  <c:v>Whittlesea</c:v>
                </c:pt>
                <c:pt idx="97">
                  <c:v>Sydenham</c:v>
                </c:pt>
                <c:pt idx="98">
                  <c:v>Sunbury</c:v>
                </c:pt>
                <c:pt idx="99">
                  <c:v>Rowville</c:v>
                </c:pt>
                <c:pt idx="100">
                  <c:v>Pakenham</c:v>
                </c:pt>
                <c:pt idx="101">
                  <c:v>Mt Eliza-Mornington-Mt Martha</c:v>
                </c:pt>
                <c:pt idx="102">
                  <c:v>Keilor</c:v>
                </c:pt>
                <c:pt idx="103">
                  <c:v>Gladstone Park-Tullamarine</c:v>
                </c:pt>
                <c:pt idx="104">
                  <c:v>Ferntree Gully</c:v>
                </c:pt>
                <c:pt idx="105">
                  <c:v>Craigieburn</c:v>
                </c:pt>
                <c:pt idx="106">
                  <c:v>Berwick</c:v>
                </c:pt>
              </c:strCache>
            </c:strRef>
          </c:cat>
          <c:val>
            <c:numRef>
              <c:f>Suburbs!$P$9:$P$115</c:f>
              <c:numCache>
                <c:formatCode>#,##0</c:formatCode>
                <c:ptCount val="107"/>
                <c:pt idx="0">
                  <c:v>550</c:v>
                </c:pt>
                <c:pt idx="1">
                  <c:v>533</c:v>
                </c:pt>
                <c:pt idx="2">
                  <c:v>530</c:v>
                </c:pt>
                <c:pt idx="3">
                  <c:v>530</c:v>
                </c:pt>
                <c:pt idx="4">
                  <c:v>520</c:v>
                </c:pt>
                <c:pt idx="5">
                  <c:v>520</c:v>
                </c:pt>
                <c:pt idx="6">
                  <c:v>520</c:v>
                </c:pt>
                <c:pt idx="7">
                  <c:v>500</c:v>
                </c:pt>
                <c:pt idx="8">
                  <c:v>500</c:v>
                </c:pt>
                <c:pt idx="9">
                  <c:v>500</c:v>
                </c:pt>
                <c:pt idx="10">
                  <c:v>500</c:v>
                </c:pt>
                <c:pt idx="11">
                  <c:v>500</c:v>
                </c:pt>
                <c:pt idx="12">
                  <c:v>500</c:v>
                </c:pt>
                <c:pt idx="13">
                  <c:v>500</c:v>
                </c:pt>
                <c:pt idx="14">
                  <c:v>500</c:v>
                </c:pt>
                <c:pt idx="15">
                  <c:v>492</c:v>
                </c:pt>
                <c:pt idx="16">
                  <c:v>490</c:v>
                </c:pt>
                <c:pt idx="17">
                  <c:v>490</c:v>
                </c:pt>
                <c:pt idx="18">
                  <c:v>488</c:v>
                </c:pt>
                <c:pt idx="19">
                  <c:v>485</c:v>
                </c:pt>
                <c:pt idx="20">
                  <c:v>480</c:v>
                </c:pt>
                <c:pt idx="21">
                  <c:v>480</c:v>
                </c:pt>
                <c:pt idx="22">
                  <c:v>480</c:v>
                </c:pt>
                <c:pt idx="23">
                  <c:v>480</c:v>
                </c:pt>
                <c:pt idx="24">
                  <c:v>478</c:v>
                </c:pt>
                <c:pt idx="25">
                  <c:v>478</c:v>
                </c:pt>
                <c:pt idx="26">
                  <c:v>470</c:v>
                </c:pt>
                <c:pt idx="27">
                  <c:v>460</c:v>
                </c:pt>
                <c:pt idx="28">
                  <c:v>460</c:v>
                </c:pt>
                <c:pt idx="29">
                  <c:v>455</c:v>
                </c:pt>
                <c:pt idx="30">
                  <c:v>450</c:v>
                </c:pt>
                <c:pt idx="31">
                  <c:v>450</c:v>
                </c:pt>
                <c:pt idx="32">
                  <c:v>450</c:v>
                </c:pt>
                <c:pt idx="33">
                  <c:v>450</c:v>
                </c:pt>
                <c:pt idx="34">
                  <c:v>450</c:v>
                </c:pt>
                <c:pt idx="35">
                  <c:v>450</c:v>
                </c:pt>
                <c:pt idx="36">
                  <c:v>450</c:v>
                </c:pt>
                <c:pt idx="37">
                  <c:v>450</c:v>
                </c:pt>
                <c:pt idx="38">
                  <c:v>450</c:v>
                </c:pt>
                <c:pt idx="39">
                  <c:v>450</c:v>
                </c:pt>
                <c:pt idx="40">
                  <c:v>450</c:v>
                </c:pt>
                <c:pt idx="41">
                  <c:v>450</c:v>
                </c:pt>
                <c:pt idx="42">
                  <c:v>445</c:v>
                </c:pt>
                <c:pt idx="43">
                  <c:v>445</c:v>
                </c:pt>
                <c:pt idx="44">
                  <c:v>440</c:v>
                </c:pt>
                <c:pt idx="45">
                  <c:v>435</c:v>
                </c:pt>
                <c:pt idx="46">
                  <c:v>435</c:v>
                </c:pt>
                <c:pt idx="47">
                  <c:v>430</c:v>
                </c:pt>
                <c:pt idx="48">
                  <c:v>430</c:v>
                </c:pt>
                <c:pt idx="49">
                  <c:v>430</c:v>
                </c:pt>
                <c:pt idx="50">
                  <c:v>430</c:v>
                </c:pt>
                <c:pt idx="51">
                  <c:v>430</c:v>
                </c:pt>
                <c:pt idx="52">
                  <c:v>425</c:v>
                </c:pt>
                <c:pt idx="53">
                  <c:v>425</c:v>
                </c:pt>
                <c:pt idx="54">
                  <c:v>425</c:v>
                </c:pt>
                <c:pt idx="55">
                  <c:v>420</c:v>
                </c:pt>
                <c:pt idx="56">
                  <c:v>420</c:v>
                </c:pt>
                <c:pt idx="57">
                  <c:v>420</c:v>
                </c:pt>
                <c:pt idx="58">
                  <c:v>410</c:v>
                </c:pt>
                <c:pt idx="59">
                  <c:v>410</c:v>
                </c:pt>
                <c:pt idx="60">
                  <c:v>410</c:v>
                </c:pt>
                <c:pt idx="61">
                  <c:v>400</c:v>
                </c:pt>
                <c:pt idx="62">
                  <c:v>400</c:v>
                </c:pt>
                <c:pt idx="63">
                  <c:v>400</c:v>
                </c:pt>
                <c:pt idx="64">
                  <c:v>400</c:v>
                </c:pt>
                <c:pt idx="65">
                  <c:v>400</c:v>
                </c:pt>
                <c:pt idx="66">
                  <c:v>400</c:v>
                </c:pt>
                <c:pt idx="67">
                  <c:v>395</c:v>
                </c:pt>
                <c:pt idx="68">
                  <c:v>395</c:v>
                </c:pt>
                <c:pt idx="69">
                  <c:v>390</c:v>
                </c:pt>
                <c:pt idx="70">
                  <c:v>390</c:v>
                </c:pt>
                <c:pt idx="71">
                  <c:v>385</c:v>
                </c:pt>
                <c:pt idx="72">
                  <c:v>380</c:v>
                </c:pt>
                <c:pt idx="73">
                  <c:v>375</c:v>
                </c:pt>
                <c:pt idx="74">
                  <c:v>370</c:v>
                </c:pt>
                <c:pt idx="75">
                  <c:v>370</c:v>
                </c:pt>
                <c:pt idx="76">
                  <c:v>370</c:v>
                </c:pt>
                <c:pt idx="77">
                  <c:v>360</c:v>
                </c:pt>
                <c:pt idx="78">
                  <c:v>360</c:v>
                </c:pt>
                <c:pt idx="79">
                  <c:v>360</c:v>
                </c:pt>
                <c:pt idx="80">
                  <c:v>360</c:v>
                </c:pt>
                <c:pt idx="81">
                  <c:v>360</c:v>
                </c:pt>
                <c:pt idx="82">
                  <c:v>360</c:v>
                </c:pt>
                <c:pt idx="83">
                  <c:v>355</c:v>
                </c:pt>
                <c:pt idx="84">
                  <c:v>350</c:v>
                </c:pt>
                <c:pt idx="85">
                  <c:v>350</c:v>
                </c:pt>
                <c:pt idx="86">
                  <c:v>350</c:v>
                </c:pt>
                <c:pt idx="87">
                  <c:v>350</c:v>
                </c:pt>
                <c:pt idx="88">
                  <c:v>349</c:v>
                </c:pt>
                <c:pt idx="89">
                  <c:v>345</c:v>
                </c:pt>
                <c:pt idx="90">
                  <c:v>330</c:v>
                </c:pt>
                <c:pt idx="91">
                  <c:v>330</c:v>
                </c:pt>
                <c:pt idx="92">
                  <c:v>330</c:v>
                </c:pt>
                <c:pt idx="93">
                  <c:v>290</c:v>
                </c:pt>
                <c:pt idx="94">
                  <c:v>265</c:v>
                </c:pt>
                <c:pt idx="95">
                  <c:v>262</c:v>
                </c:pt>
                <c:pt idx="96">
                  <c:v>0</c:v>
                </c:pt>
                <c:pt idx="97">
                  <c:v>0</c:v>
                </c:pt>
                <c:pt idx="98">
                  <c:v>0</c:v>
                </c:pt>
                <c:pt idx="99">
                  <c:v>0</c:v>
                </c:pt>
                <c:pt idx="100">
                  <c:v>0</c:v>
                </c:pt>
                <c:pt idx="101">
                  <c:v>0</c:v>
                </c:pt>
                <c:pt idx="102">
                  <c:v>0</c:v>
                </c:pt>
                <c:pt idx="103">
                  <c:v>0</c:v>
                </c:pt>
                <c:pt idx="104">
                  <c:v>0</c:v>
                </c:pt>
                <c:pt idx="105">
                  <c:v>0</c:v>
                </c:pt>
                <c:pt idx="106">
                  <c:v>0</c:v>
                </c:pt>
              </c:numCache>
            </c:numRef>
          </c:val>
          <c:extLst>
            <c:ext xmlns:c16="http://schemas.microsoft.com/office/drawing/2014/chart" uri="{C3380CC4-5D6E-409C-BE32-E72D297353CC}">
              <c16:uniqueId val="{00000000-80D5-4538-BD57-8322476CDF1F}"/>
            </c:ext>
          </c:extLst>
        </c:ser>
        <c:dLbls>
          <c:showLegendKey val="0"/>
          <c:showVal val="0"/>
          <c:showCatName val="0"/>
          <c:showSerName val="0"/>
          <c:showPercent val="0"/>
          <c:showBubbleSize val="0"/>
        </c:dLbls>
        <c:gapWidth val="67"/>
        <c:axId val="118453376"/>
        <c:axId val="118454912"/>
      </c:barChart>
      <c:catAx>
        <c:axId val="118453376"/>
        <c:scaling>
          <c:orientation val="maxMin"/>
        </c:scaling>
        <c:delete val="0"/>
        <c:axPos val="l"/>
        <c:numFmt formatCode="General" sourceLinked="1"/>
        <c:majorTickMark val="none"/>
        <c:minorTickMark val="none"/>
        <c:tickLblPos val="nextTo"/>
        <c:txPr>
          <a:bodyPr/>
          <a:lstStyle/>
          <a:p>
            <a:pPr>
              <a:defRPr sz="700"/>
            </a:pPr>
            <a:endParaRPr lang="en-US"/>
          </a:p>
        </c:txPr>
        <c:crossAx val="118454912"/>
        <c:crosses val="autoZero"/>
        <c:auto val="1"/>
        <c:lblAlgn val="ctr"/>
        <c:lblOffset val="100"/>
        <c:noMultiLvlLbl val="0"/>
      </c:catAx>
      <c:valAx>
        <c:axId val="118454912"/>
        <c:scaling>
          <c:orientation val="minMax"/>
        </c:scaling>
        <c:delete val="0"/>
        <c:axPos val="t"/>
        <c:title>
          <c:tx>
            <c:rich>
              <a:bodyPr/>
              <a:lstStyle/>
              <a:p>
                <a:pPr>
                  <a:defRPr sz="1000"/>
                </a:pPr>
                <a:r>
                  <a:rPr lang="en-US" sz="1000"/>
                  <a:t>Median Weekly Rental ($)</a:t>
                </a:r>
              </a:p>
            </c:rich>
          </c:tx>
          <c:layout>
            <c:manualLayout>
              <c:xMode val="edge"/>
              <c:yMode val="edge"/>
              <c:x val="0.45943417686634735"/>
              <c:y val="4.6504583591014939E-3"/>
            </c:manualLayout>
          </c:layout>
          <c:overlay val="0"/>
        </c:title>
        <c:numFmt formatCode="#,##0" sourceLinked="1"/>
        <c:majorTickMark val="none"/>
        <c:minorTickMark val="none"/>
        <c:tickLblPos val="nextTo"/>
        <c:txPr>
          <a:bodyPr/>
          <a:lstStyle/>
          <a:p>
            <a:pPr>
              <a:defRPr sz="800"/>
            </a:pPr>
            <a:endParaRPr lang="en-US"/>
          </a:p>
        </c:txPr>
        <c:crossAx val="118453376"/>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1" l="0.70000000000000062" r="0.70000000000000062" t="0.750000000000001" header="0.30000000000000032" footer="0.30000000000000032"/>
    <c:pageSetup/>
  </c:printSettings>
</c:chartSpace>
</file>

<file path=xl/ctrlProps/ctrlProp1.xml><?xml version="1.0" encoding="utf-8"?>
<formControlPr xmlns="http://schemas.microsoft.com/office/spreadsheetml/2009/9/main" objectType="Drop" dropLines="86" dropStyle="combo" dx="16" fmlaLink="$D$8" fmlaRange="$Q$3:$Q$8" sel="5" val="0"/>
</file>

<file path=xl/ctrlProps/ctrlProp2.xml><?xml version="1.0" encoding="utf-8"?>
<formControlPr xmlns="http://schemas.microsoft.com/office/spreadsheetml/2009/9/main" objectType="Drop" dropLines="50" dropStyle="combo" dx="16" fmlaLink="$D$6" fmlaRange="$E$100:$E$133" sel="10" val="0"/>
</file>

<file path=xl/ctrlProps/ctrlProp3.xml><?xml version="1.0" encoding="utf-8"?>
<formControlPr xmlns="http://schemas.microsoft.com/office/spreadsheetml/2009/9/main" objectType="Drop" dropLines="2" dropStyle="combo" dx="16" fmlaLink="$H$10" fmlaRange="$Y$3:$Y$4" sel="1" val="0"/>
</file>

<file path=xl/ctrlProps/ctrlProp4.xml><?xml version="1.0" encoding="utf-8"?>
<formControlPr xmlns="http://schemas.microsoft.com/office/spreadsheetml/2009/9/main" objectType="Drop" dropLines="86" dropStyle="combo" dx="16" fmlaLink="$F$8" fmlaRange="$Q$3:$Q$8" sel="5" val="0"/>
</file>

<file path=xl/ctrlProps/ctrlProp5.xml><?xml version="1.0" encoding="utf-8"?>
<formControlPr xmlns="http://schemas.microsoft.com/office/spreadsheetml/2009/9/main" objectType="Drop" dropLines="50" dropStyle="combo" dx="16" fmlaLink="$F$6" fmlaRange="$E$100:$E$133" sel="32" val="0"/>
</file>

<file path=xl/ctrlProps/ctrlProp6.xml><?xml version="1.0" encoding="utf-8"?>
<formControlPr xmlns="http://schemas.microsoft.com/office/spreadsheetml/2009/9/main" objectType="Drop" dropLines="86" dropStyle="combo" dx="16" fmlaLink="$W$4" fmlaRange="$Q$3:$Q$8" sel="1" val="0"/>
</file>

<file path=xl/ctrlProps/ctrlProp7.xml><?xml version="1.0" encoding="utf-8"?>
<formControlPr xmlns="http://schemas.microsoft.com/office/spreadsheetml/2009/9/main" objectType="Drop" dropStyle="combo" dx="16" fmlaLink="$D$6" fmlaRange="$U$1:$U$7" sel="1" val="0"/>
</file>

<file path=xl/ctrlProps/ctrlProp8.xml><?xml version="1.0" encoding="utf-8"?>
<formControlPr xmlns="http://schemas.microsoft.com/office/spreadsheetml/2009/9/main" objectType="Drop" dropLines="2" dropStyle="combo" dx="16" fmlaLink="$F$6" fmlaRange="$W$1:$W$2" sel="2"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6</xdr:col>
      <xdr:colOff>89132</xdr:colOff>
      <xdr:row>11</xdr:row>
      <xdr:rowOff>364740</xdr:rowOff>
    </xdr:from>
    <xdr:to>
      <xdr:col>13</xdr:col>
      <xdr:colOff>389467</xdr:colOff>
      <xdr:row>33</xdr:row>
      <xdr:rowOff>74125</xdr:rowOff>
    </xdr:to>
    <xdr:graphicFrame macro="">
      <xdr:nvGraphicFramePr>
        <xdr:cNvPr id="1055" name="Chart 2">
          <a:extLst>
            <a:ext uri="{FF2B5EF4-FFF2-40B4-BE49-F238E27FC236}">
              <a16:creationId xmlns:a16="http://schemas.microsoft.com/office/drawing/2014/main" id="{00000000-0008-0000-0600-00001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14</xdr:col>
      <xdr:colOff>428951</xdr:colOff>
      <xdr:row>5</xdr:row>
      <xdr:rowOff>47842</xdr:rowOff>
    </xdr:from>
    <xdr:to>
      <xdr:col>21</xdr:col>
      <xdr:colOff>151378</xdr:colOff>
      <xdr:row>21</xdr:row>
      <xdr:rowOff>86173</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14</xdr:col>
      <xdr:colOff>359275</xdr:colOff>
      <xdr:row>21</xdr:row>
      <xdr:rowOff>66824</xdr:rowOff>
    </xdr:from>
    <xdr:to>
      <xdr:col>21</xdr:col>
      <xdr:colOff>160867</xdr:colOff>
      <xdr:row>36</xdr:row>
      <xdr:rowOff>154205</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21</xdr:col>
      <xdr:colOff>189478</xdr:colOff>
      <xdr:row>7</xdr:row>
      <xdr:rowOff>232542</xdr:rowOff>
    </xdr:from>
    <xdr:to>
      <xdr:col>28</xdr:col>
      <xdr:colOff>220425</xdr:colOff>
      <xdr:row>46</xdr:row>
      <xdr:rowOff>70758</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3</xdr:col>
          <xdr:colOff>19050</xdr:colOff>
          <xdr:row>7</xdr:row>
          <xdr:rowOff>12700</xdr:rowOff>
        </xdr:from>
        <xdr:to>
          <xdr:col>4</xdr:col>
          <xdr:colOff>768350</xdr:colOff>
          <xdr:row>8</xdr:row>
          <xdr:rowOff>31750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6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xdr:row>
          <xdr:rowOff>19050</xdr:rowOff>
        </xdr:from>
        <xdr:to>
          <xdr:col>4</xdr:col>
          <xdr:colOff>768350</xdr:colOff>
          <xdr:row>6</xdr:row>
          <xdr:rowOff>63500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6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419100</xdr:colOff>
          <xdr:row>11</xdr:row>
          <xdr:rowOff>38100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6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12700</xdr:rowOff>
        </xdr:from>
        <xdr:to>
          <xdr:col>6</xdr:col>
          <xdr:colOff>31750</xdr:colOff>
          <xdr:row>8</xdr:row>
          <xdr:rowOff>19050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6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19050</xdr:rowOff>
        </xdr:from>
        <xdr:to>
          <xdr:col>6</xdr:col>
          <xdr:colOff>31750</xdr:colOff>
          <xdr:row>6</xdr:row>
          <xdr:rowOff>63500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6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6</xdr:row>
          <xdr:rowOff>31750</xdr:rowOff>
        </xdr:from>
        <xdr:to>
          <xdr:col>24</xdr:col>
          <xdr:colOff>241300</xdr:colOff>
          <xdr:row>8</xdr:row>
          <xdr:rowOff>12700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6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31797</xdr:colOff>
      <xdr:row>43</xdr:row>
      <xdr:rowOff>43793</xdr:rowOff>
    </xdr:from>
    <xdr:to>
      <xdr:col>7</xdr:col>
      <xdr:colOff>766378</xdr:colOff>
      <xdr:row>50</xdr:row>
      <xdr:rowOff>131380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958694" y="8200259"/>
          <a:ext cx="3920529" cy="13904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lumMod val="75000"/>
                </a:schemeClr>
              </a:solidFill>
            </a:rPr>
            <a:t>For each row in this</a:t>
          </a:r>
          <a:r>
            <a:rPr lang="en-US" sz="1100" baseline="0">
              <a:solidFill>
                <a:schemeClr val="bg1">
                  <a:lumMod val="75000"/>
                </a:schemeClr>
              </a:solidFill>
            </a:rPr>
            <a:t> table, in the part of the formula which reads '*VLOOKUP(1,$E$97:$AS$97,$E$98-1)', the reference to '$E$98-1 shouold reach the CPI for the latest year.</a:t>
          </a:r>
        </a:p>
        <a:p>
          <a:r>
            <a:rPr lang="en-US" sz="1100" baseline="0">
              <a:solidFill>
                <a:schemeClr val="bg1">
                  <a:lumMod val="75000"/>
                </a:schemeClr>
              </a:solidFill>
            </a:rPr>
            <a:t>The succeeding part of the formula '/AC$97', should be set so that, for each row, it refers to the CPI for that (earlier) year. Thus, the formula divides the current CPI by the CPI for each earlier year</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122648</xdr:rowOff>
    </xdr:from>
    <xdr:to>
      <xdr:col>17</xdr:col>
      <xdr:colOff>27608</xdr:colOff>
      <xdr:row>115</xdr:row>
      <xdr:rowOff>128840</xdr:rowOff>
    </xdr:to>
    <xdr:graphicFrame macro="">
      <xdr:nvGraphicFramePr>
        <xdr:cNvPr id="11275" name="Chart 1">
          <a:extLst>
            <a:ext uri="{FF2B5EF4-FFF2-40B4-BE49-F238E27FC236}">
              <a16:creationId xmlns:a16="http://schemas.microsoft.com/office/drawing/2014/main" id="{00000000-0008-0000-0700-00000B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1441450</xdr:colOff>
          <xdr:row>4</xdr:row>
          <xdr:rowOff>152400</xdr:rowOff>
        </xdr:from>
        <xdr:to>
          <xdr:col>4</xdr:col>
          <xdr:colOff>6350</xdr:colOff>
          <xdr:row>6</xdr:row>
          <xdr:rowOff>50800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152400</xdr:rowOff>
        </xdr:from>
        <xdr:to>
          <xdr:col>7</xdr:col>
          <xdr:colOff>279400</xdr:colOff>
          <xdr:row>6</xdr:row>
          <xdr:rowOff>57150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7"/>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31</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120</v>
      </c>
      <c r="D3" s="5">
        <v>135</v>
      </c>
      <c r="E3" s="5">
        <v>140</v>
      </c>
      <c r="F3" s="5">
        <v>150</v>
      </c>
      <c r="G3" s="5">
        <v>158</v>
      </c>
      <c r="H3" s="5">
        <v>158</v>
      </c>
      <c r="I3" s="5">
        <v>160</v>
      </c>
      <c r="J3" s="5">
        <v>190</v>
      </c>
      <c r="K3" s="5">
        <v>185</v>
      </c>
      <c r="L3" s="5">
        <v>195</v>
      </c>
      <c r="M3" s="5">
        <v>238</v>
      </c>
      <c r="N3" s="5">
        <v>255</v>
      </c>
      <c r="O3" s="5">
        <v>275</v>
      </c>
      <c r="P3" s="5">
        <v>270</v>
      </c>
      <c r="Q3" s="5">
        <v>270</v>
      </c>
      <c r="R3" s="5">
        <v>260</v>
      </c>
      <c r="S3" s="37">
        <v>219</v>
      </c>
    </row>
    <row r="4" spans="1:78" x14ac:dyDescent="0.35">
      <c r="B4" t="s">
        <v>21</v>
      </c>
      <c r="C4" s="5">
        <v>115</v>
      </c>
      <c r="D4" s="5">
        <v>150</v>
      </c>
      <c r="E4" s="5">
        <v>153</v>
      </c>
      <c r="F4" s="5">
        <v>150</v>
      </c>
      <c r="G4" s="5">
        <v>155</v>
      </c>
      <c r="H4" s="5">
        <v>183</v>
      </c>
      <c r="I4" s="5">
        <v>193</v>
      </c>
      <c r="J4" s="5">
        <v>195</v>
      </c>
      <c r="K4" s="5">
        <v>220</v>
      </c>
      <c r="L4" s="5">
        <v>280</v>
      </c>
      <c r="M4" s="5">
        <v>300</v>
      </c>
      <c r="N4" s="5">
        <v>310</v>
      </c>
      <c r="O4" s="5">
        <v>320</v>
      </c>
      <c r="P4" s="5">
        <v>328</v>
      </c>
      <c r="Q4" s="5">
        <v>310</v>
      </c>
      <c r="R4" s="5">
        <v>335</v>
      </c>
      <c r="S4" s="37">
        <v>315</v>
      </c>
    </row>
    <row r="5" spans="1:78" x14ac:dyDescent="0.35">
      <c r="B5" t="s">
        <v>14</v>
      </c>
      <c r="C5" s="5">
        <v>140</v>
      </c>
      <c r="D5" s="5">
        <v>150</v>
      </c>
      <c r="E5" s="5">
        <v>163</v>
      </c>
      <c r="F5" s="5">
        <v>170</v>
      </c>
      <c r="G5" s="5">
        <v>170</v>
      </c>
      <c r="H5" s="5">
        <v>180</v>
      </c>
      <c r="I5" s="5">
        <v>190</v>
      </c>
      <c r="J5" s="5">
        <v>190</v>
      </c>
      <c r="K5" s="5">
        <v>200</v>
      </c>
      <c r="L5" s="5">
        <v>230</v>
      </c>
      <c r="M5" s="5">
        <v>260</v>
      </c>
      <c r="N5" s="5">
        <v>260</v>
      </c>
      <c r="O5" s="5">
        <v>275</v>
      </c>
      <c r="P5" s="5">
        <v>289</v>
      </c>
      <c r="Q5" s="5">
        <v>295</v>
      </c>
      <c r="R5" s="5">
        <v>300</v>
      </c>
      <c r="S5" s="37">
        <v>275</v>
      </c>
    </row>
    <row r="6" spans="1:78" s="2" customFormat="1" x14ac:dyDescent="0.35">
      <c r="A6" s="4"/>
      <c r="B6" t="s">
        <v>2</v>
      </c>
      <c r="C6" s="5">
        <v>90</v>
      </c>
      <c r="D6" s="5">
        <v>95</v>
      </c>
      <c r="E6" s="5">
        <v>100</v>
      </c>
      <c r="F6" s="5">
        <v>108</v>
      </c>
      <c r="G6" s="5">
        <v>110</v>
      </c>
      <c r="H6" s="5">
        <v>115</v>
      </c>
      <c r="I6" s="5">
        <v>118</v>
      </c>
      <c r="J6" s="5">
        <v>120</v>
      </c>
      <c r="K6" s="5">
        <v>135</v>
      </c>
      <c r="L6" s="5">
        <v>160</v>
      </c>
      <c r="M6" s="5">
        <v>170</v>
      </c>
      <c r="N6" s="5">
        <v>190</v>
      </c>
      <c r="O6" s="5">
        <v>200</v>
      </c>
      <c r="P6" s="5">
        <v>200</v>
      </c>
      <c r="Q6" s="5">
        <v>200</v>
      </c>
      <c r="R6" s="5">
        <v>200</v>
      </c>
      <c r="S6" s="37">
        <v>210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c r="D7" s="5"/>
      <c r="E7" s="5">
        <v>120</v>
      </c>
      <c r="F7" s="5"/>
      <c r="G7" s="5"/>
      <c r="H7" s="5"/>
      <c r="I7" s="5"/>
      <c r="J7" s="5"/>
      <c r="K7" s="5"/>
      <c r="L7" s="5"/>
      <c r="M7" s="5">
        <v>183</v>
      </c>
      <c r="N7" s="5">
        <v>225</v>
      </c>
      <c r="O7" s="5"/>
      <c r="P7" s="5"/>
      <c r="Q7" s="5"/>
      <c r="R7" s="5">
        <v>180</v>
      </c>
      <c r="S7" s="37">
        <v>205</v>
      </c>
    </row>
    <row r="8" spans="1:78" x14ac:dyDescent="0.35">
      <c r="B8" t="s">
        <v>23</v>
      </c>
      <c r="C8" s="5">
        <v>95</v>
      </c>
      <c r="D8" s="5">
        <v>100</v>
      </c>
      <c r="E8" s="5">
        <v>123</v>
      </c>
      <c r="F8" s="5">
        <v>156</v>
      </c>
      <c r="G8" s="5"/>
      <c r="H8" s="5"/>
      <c r="I8" s="5">
        <v>120</v>
      </c>
      <c r="J8" s="5">
        <v>133</v>
      </c>
      <c r="K8" s="5">
        <v>160</v>
      </c>
      <c r="L8" s="5"/>
      <c r="M8" s="5">
        <v>210</v>
      </c>
      <c r="N8" s="5">
        <v>200</v>
      </c>
      <c r="O8" s="5">
        <v>220</v>
      </c>
      <c r="P8" s="5">
        <v>195</v>
      </c>
      <c r="Q8" s="5">
        <v>194</v>
      </c>
      <c r="R8" s="5">
        <v>228</v>
      </c>
      <c r="S8" s="37">
        <v>258</v>
      </c>
    </row>
    <row r="9" spans="1:78" x14ac:dyDescent="0.35">
      <c r="B9" t="s">
        <v>3</v>
      </c>
      <c r="C9" s="5">
        <v>105</v>
      </c>
      <c r="D9" s="5">
        <v>115</v>
      </c>
      <c r="E9" s="5">
        <v>125</v>
      </c>
      <c r="F9" s="5">
        <v>130</v>
      </c>
      <c r="G9" s="5">
        <v>140</v>
      </c>
      <c r="H9" s="5">
        <v>147</v>
      </c>
      <c r="I9" s="5">
        <v>150</v>
      </c>
      <c r="J9" s="5">
        <v>160</v>
      </c>
      <c r="K9" s="5">
        <v>185</v>
      </c>
      <c r="L9" s="5">
        <v>205</v>
      </c>
      <c r="M9" s="5">
        <v>225</v>
      </c>
      <c r="N9" s="5">
        <v>240</v>
      </c>
      <c r="O9" s="5">
        <v>250</v>
      </c>
      <c r="P9" s="5">
        <v>260</v>
      </c>
      <c r="Q9" s="5">
        <v>260</v>
      </c>
      <c r="R9" s="5">
        <v>270</v>
      </c>
      <c r="S9" s="37">
        <v>280</v>
      </c>
    </row>
    <row r="10" spans="1:78" x14ac:dyDescent="0.35">
      <c r="B10" t="s">
        <v>24</v>
      </c>
      <c r="C10" s="5">
        <v>95</v>
      </c>
      <c r="D10" s="5">
        <v>100</v>
      </c>
      <c r="E10" s="5">
        <v>105</v>
      </c>
      <c r="F10" s="5">
        <v>108</v>
      </c>
      <c r="G10" s="5">
        <v>120</v>
      </c>
      <c r="H10" s="5">
        <v>115</v>
      </c>
      <c r="I10" s="5">
        <v>125</v>
      </c>
      <c r="J10" s="5">
        <v>140</v>
      </c>
      <c r="K10" s="5">
        <v>140</v>
      </c>
      <c r="L10" s="5">
        <v>152</v>
      </c>
      <c r="M10" s="5">
        <v>175</v>
      </c>
      <c r="N10" s="5">
        <v>170</v>
      </c>
      <c r="O10" s="5">
        <v>190</v>
      </c>
      <c r="P10" s="5">
        <v>185</v>
      </c>
      <c r="Q10" s="5">
        <v>208</v>
      </c>
      <c r="R10" s="5">
        <v>215</v>
      </c>
      <c r="S10" s="37">
        <v>210</v>
      </c>
    </row>
    <row r="11" spans="1:78" s="2" customFormat="1" x14ac:dyDescent="0.35">
      <c r="A11" s="4"/>
      <c r="B11" t="s">
        <v>25</v>
      </c>
      <c r="C11" s="5">
        <v>125</v>
      </c>
      <c r="D11" s="5">
        <v>135</v>
      </c>
      <c r="E11" s="5">
        <v>140</v>
      </c>
      <c r="F11" s="5">
        <v>145</v>
      </c>
      <c r="G11" s="5">
        <v>150</v>
      </c>
      <c r="H11" s="5">
        <v>155</v>
      </c>
      <c r="I11" s="5">
        <v>165</v>
      </c>
      <c r="J11" s="5">
        <v>178</v>
      </c>
      <c r="K11" s="5">
        <v>190</v>
      </c>
      <c r="L11" s="5">
        <v>220</v>
      </c>
      <c r="M11" s="5">
        <v>230</v>
      </c>
      <c r="N11" s="5">
        <v>250</v>
      </c>
      <c r="O11" s="5">
        <v>260</v>
      </c>
      <c r="P11" s="5">
        <v>270</v>
      </c>
      <c r="Q11" s="5">
        <v>270</v>
      </c>
      <c r="R11" s="5">
        <v>275</v>
      </c>
      <c r="S11" s="37">
        <v>275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100</v>
      </c>
      <c r="D12" s="5">
        <v>103</v>
      </c>
      <c r="E12" s="5">
        <v>105</v>
      </c>
      <c r="F12" s="5">
        <v>110</v>
      </c>
      <c r="G12" s="5">
        <v>110</v>
      </c>
      <c r="H12" s="5">
        <v>118</v>
      </c>
      <c r="I12" s="5">
        <v>120</v>
      </c>
      <c r="J12" s="5">
        <v>130</v>
      </c>
      <c r="K12" s="5">
        <v>140</v>
      </c>
      <c r="L12" s="5">
        <v>165</v>
      </c>
      <c r="M12" s="5">
        <v>180</v>
      </c>
      <c r="N12" s="5">
        <v>195</v>
      </c>
      <c r="O12" s="5">
        <v>205</v>
      </c>
      <c r="P12" s="5">
        <v>200</v>
      </c>
      <c r="Q12" s="5">
        <v>210</v>
      </c>
      <c r="R12" s="5">
        <v>220</v>
      </c>
      <c r="S12" s="37">
        <v>220</v>
      </c>
    </row>
    <row r="13" spans="1:78" x14ac:dyDescent="0.35">
      <c r="B13" t="s">
        <v>4</v>
      </c>
      <c r="C13" s="5">
        <v>105</v>
      </c>
      <c r="D13" s="5">
        <v>110</v>
      </c>
      <c r="E13" s="5">
        <v>120</v>
      </c>
      <c r="F13" s="5">
        <v>130</v>
      </c>
      <c r="G13" s="5">
        <v>130</v>
      </c>
      <c r="H13" s="5">
        <v>130</v>
      </c>
      <c r="I13" s="5">
        <v>135</v>
      </c>
      <c r="J13" s="5">
        <v>145</v>
      </c>
      <c r="K13" s="5">
        <v>160</v>
      </c>
      <c r="L13" s="5">
        <v>190</v>
      </c>
      <c r="M13" s="5">
        <v>210</v>
      </c>
      <c r="N13" s="5">
        <v>230</v>
      </c>
      <c r="O13" s="5">
        <v>230</v>
      </c>
      <c r="P13" s="5">
        <v>240</v>
      </c>
      <c r="Q13" s="5">
        <v>250</v>
      </c>
      <c r="R13" s="5">
        <v>255</v>
      </c>
      <c r="S13" s="37">
        <v>260</v>
      </c>
    </row>
    <row r="14" spans="1:78" x14ac:dyDescent="0.35">
      <c r="B14" t="s">
        <v>0</v>
      </c>
      <c r="C14" s="5">
        <v>105</v>
      </c>
      <c r="D14" s="5">
        <v>113</v>
      </c>
      <c r="E14" s="5">
        <v>115</v>
      </c>
      <c r="F14" s="5">
        <v>110</v>
      </c>
      <c r="G14" s="5">
        <v>120</v>
      </c>
      <c r="H14" s="5">
        <v>120</v>
      </c>
      <c r="I14" s="5">
        <v>125</v>
      </c>
      <c r="J14" s="5">
        <v>142</v>
      </c>
      <c r="K14" s="5">
        <v>140</v>
      </c>
      <c r="L14" s="5">
        <v>150</v>
      </c>
      <c r="M14" s="5">
        <v>210</v>
      </c>
      <c r="N14" s="5">
        <v>220</v>
      </c>
      <c r="O14" s="5">
        <v>213</v>
      </c>
      <c r="P14" s="5">
        <v>228</v>
      </c>
      <c r="Q14" s="5">
        <v>200</v>
      </c>
      <c r="R14" s="5">
        <v>223</v>
      </c>
      <c r="S14" s="37">
        <v>238</v>
      </c>
    </row>
    <row r="15" spans="1:78" x14ac:dyDescent="0.35">
      <c r="B15" t="s">
        <v>27</v>
      </c>
      <c r="C15" s="5">
        <v>105</v>
      </c>
      <c r="D15" s="5">
        <v>120</v>
      </c>
      <c r="E15" s="5">
        <v>120</v>
      </c>
      <c r="F15" s="5">
        <v>130</v>
      </c>
      <c r="G15" s="5">
        <v>130</v>
      </c>
      <c r="H15" s="5">
        <v>135</v>
      </c>
      <c r="I15" s="5">
        <v>150</v>
      </c>
      <c r="J15" s="5">
        <v>150</v>
      </c>
      <c r="K15" s="5">
        <v>170</v>
      </c>
      <c r="L15" s="5">
        <v>203</v>
      </c>
      <c r="M15" s="5">
        <v>220</v>
      </c>
      <c r="N15" s="5">
        <v>230</v>
      </c>
      <c r="O15" s="5">
        <v>245</v>
      </c>
      <c r="P15" s="5">
        <v>255</v>
      </c>
      <c r="Q15" s="5">
        <v>260</v>
      </c>
      <c r="R15" s="5">
        <v>275</v>
      </c>
      <c r="S15" s="37">
        <v>265</v>
      </c>
    </row>
    <row r="16" spans="1:78" x14ac:dyDescent="0.35">
      <c r="B16" t="s">
        <v>15</v>
      </c>
      <c r="C16" s="5">
        <v>105</v>
      </c>
      <c r="D16" s="5">
        <v>115</v>
      </c>
      <c r="E16" s="5">
        <v>120</v>
      </c>
      <c r="F16" s="5">
        <v>120</v>
      </c>
      <c r="G16" s="5">
        <v>123</v>
      </c>
      <c r="H16" s="5">
        <v>130</v>
      </c>
      <c r="I16" s="5">
        <v>145</v>
      </c>
      <c r="J16" s="5">
        <v>140</v>
      </c>
      <c r="K16" s="5">
        <v>153</v>
      </c>
      <c r="L16" s="5">
        <v>180</v>
      </c>
      <c r="M16" s="5">
        <v>198</v>
      </c>
      <c r="N16" s="5">
        <v>250</v>
      </c>
      <c r="O16" s="5">
        <v>220</v>
      </c>
      <c r="P16" s="5">
        <v>190</v>
      </c>
      <c r="Q16" s="5">
        <v>210</v>
      </c>
      <c r="R16" s="5">
        <v>218</v>
      </c>
      <c r="S16" s="37">
        <v>288</v>
      </c>
    </row>
    <row r="17" spans="1:78" x14ac:dyDescent="0.35">
      <c r="B17" t="s">
        <v>16</v>
      </c>
      <c r="C17" s="5">
        <v>123</v>
      </c>
      <c r="D17" s="5">
        <v>130</v>
      </c>
      <c r="E17" s="5">
        <v>139</v>
      </c>
      <c r="F17" s="5">
        <v>153</v>
      </c>
      <c r="G17" s="5">
        <v>150</v>
      </c>
      <c r="H17" s="5">
        <v>153</v>
      </c>
      <c r="I17" s="5">
        <v>165</v>
      </c>
      <c r="J17" s="5">
        <v>160</v>
      </c>
      <c r="K17" s="5">
        <v>300</v>
      </c>
      <c r="L17" s="5">
        <v>220</v>
      </c>
      <c r="M17" s="5">
        <v>235</v>
      </c>
      <c r="N17" s="5">
        <v>225</v>
      </c>
      <c r="O17" s="5">
        <v>245</v>
      </c>
      <c r="P17" s="5">
        <v>345</v>
      </c>
      <c r="Q17" s="5">
        <v>350</v>
      </c>
      <c r="R17" s="5">
        <v>330</v>
      </c>
      <c r="S17" s="37">
        <v>350</v>
      </c>
    </row>
    <row r="18" spans="1:78" x14ac:dyDescent="0.35">
      <c r="B18" t="s">
        <v>5</v>
      </c>
      <c r="C18" s="5">
        <v>95</v>
      </c>
      <c r="D18" s="5">
        <v>95</v>
      </c>
      <c r="E18" s="5">
        <v>100</v>
      </c>
      <c r="F18" s="5">
        <v>110</v>
      </c>
      <c r="G18" s="5">
        <v>120</v>
      </c>
      <c r="H18" s="5">
        <v>120</v>
      </c>
      <c r="I18" s="5">
        <v>125</v>
      </c>
      <c r="J18" s="5">
        <v>130</v>
      </c>
      <c r="K18" s="5">
        <v>170</v>
      </c>
      <c r="L18" s="5">
        <v>185</v>
      </c>
      <c r="M18" s="5">
        <v>195</v>
      </c>
      <c r="N18" s="5">
        <v>200</v>
      </c>
      <c r="O18" s="5">
        <v>205</v>
      </c>
      <c r="P18" s="5">
        <v>230</v>
      </c>
      <c r="Q18" s="5">
        <v>238</v>
      </c>
      <c r="R18" s="5">
        <v>258</v>
      </c>
      <c r="S18" s="37">
        <v>250</v>
      </c>
    </row>
    <row r="19" spans="1:78" x14ac:dyDescent="0.35">
      <c r="B19" t="s">
        <v>17</v>
      </c>
      <c r="C19" s="5">
        <v>110</v>
      </c>
      <c r="D19" s="5">
        <v>120</v>
      </c>
      <c r="E19" s="5">
        <v>120</v>
      </c>
      <c r="F19" s="5">
        <v>130</v>
      </c>
      <c r="G19" s="5">
        <v>118</v>
      </c>
      <c r="H19" s="5">
        <v>130</v>
      </c>
      <c r="I19" s="5">
        <v>150</v>
      </c>
      <c r="J19" s="5">
        <v>130</v>
      </c>
      <c r="K19" s="5">
        <v>162</v>
      </c>
      <c r="L19" s="5">
        <v>190</v>
      </c>
      <c r="M19" s="5">
        <v>190</v>
      </c>
      <c r="N19" s="5">
        <v>210</v>
      </c>
      <c r="O19" s="5">
        <v>238</v>
      </c>
      <c r="P19" s="5">
        <v>230</v>
      </c>
      <c r="Q19" s="5">
        <v>230</v>
      </c>
      <c r="R19" s="5">
        <v>250</v>
      </c>
      <c r="S19" s="37">
        <v>250</v>
      </c>
    </row>
    <row r="20" spans="1:78" x14ac:dyDescent="0.35">
      <c r="B20" t="s">
        <v>6</v>
      </c>
      <c r="C20" s="5">
        <v>180</v>
      </c>
      <c r="D20" s="5">
        <v>210</v>
      </c>
      <c r="E20" s="5">
        <v>235</v>
      </c>
      <c r="F20" s="5">
        <v>240</v>
      </c>
      <c r="G20" s="5">
        <v>250</v>
      </c>
      <c r="H20" s="5">
        <v>250</v>
      </c>
      <c r="I20" s="5">
        <v>265</v>
      </c>
      <c r="J20" s="5">
        <v>280</v>
      </c>
      <c r="K20" s="5">
        <v>300</v>
      </c>
      <c r="L20" s="5">
        <v>315</v>
      </c>
      <c r="M20" s="5">
        <v>350</v>
      </c>
      <c r="N20" s="5">
        <v>360</v>
      </c>
      <c r="O20" s="5">
        <v>370</v>
      </c>
      <c r="P20" s="5">
        <v>370</v>
      </c>
      <c r="Q20" s="5">
        <v>380</v>
      </c>
      <c r="R20" s="5">
        <v>370</v>
      </c>
      <c r="S20" s="37">
        <v>360</v>
      </c>
    </row>
    <row r="21" spans="1:78" s="2" customFormat="1" x14ac:dyDescent="0.35">
      <c r="A21" s="4"/>
      <c r="B21" t="s">
        <v>7</v>
      </c>
      <c r="C21" s="5"/>
      <c r="D21" s="5"/>
      <c r="E21" s="5"/>
      <c r="F21" s="5"/>
      <c r="G21" s="5"/>
      <c r="H21" s="5"/>
      <c r="I21" s="5"/>
      <c r="J21" s="5"/>
      <c r="K21" s="5"/>
      <c r="L21" s="5">
        <v>227</v>
      </c>
      <c r="M21" s="5">
        <v>280</v>
      </c>
      <c r="N21" s="5">
        <v>290</v>
      </c>
      <c r="O21" s="5">
        <v>288</v>
      </c>
      <c r="P21" s="5">
        <v>281</v>
      </c>
      <c r="Q21" s="5">
        <v>290</v>
      </c>
      <c r="R21" s="5">
        <v>301</v>
      </c>
      <c r="S21" s="37">
        <v>295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118</v>
      </c>
      <c r="D22" s="5">
        <v>120</v>
      </c>
      <c r="E22" s="5">
        <v>130</v>
      </c>
      <c r="F22" s="5">
        <v>125</v>
      </c>
      <c r="G22" s="5">
        <v>143</v>
      </c>
      <c r="H22" s="5">
        <v>168</v>
      </c>
      <c r="I22" s="5">
        <v>150</v>
      </c>
      <c r="J22" s="5">
        <v>150</v>
      </c>
      <c r="K22" s="5">
        <v>190</v>
      </c>
      <c r="L22" s="5">
        <v>200</v>
      </c>
      <c r="M22" s="5">
        <v>280</v>
      </c>
      <c r="N22" s="5">
        <v>265</v>
      </c>
      <c r="O22" s="5">
        <v>260</v>
      </c>
      <c r="P22" s="5">
        <v>230</v>
      </c>
      <c r="Q22" s="5">
        <v>280</v>
      </c>
      <c r="R22" s="5">
        <v>310</v>
      </c>
      <c r="S22" s="37">
        <v>270</v>
      </c>
    </row>
    <row r="23" spans="1:78" x14ac:dyDescent="0.35">
      <c r="B23" t="s">
        <v>8</v>
      </c>
      <c r="C23" s="5">
        <v>115</v>
      </c>
      <c r="D23" s="5">
        <v>125</v>
      </c>
      <c r="E23" s="5">
        <v>130</v>
      </c>
      <c r="F23" s="5">
        <v>140</v>
      </c>
      <c r="G23" s="5">
        <v>145</v>
      </c>
      <c r="H23" s="5">
        <v>150</v>
      </c>
      <c r="I23" s="5">
        <v>155</v>
      </c>
      <c r="J23" s="5">
        <v>160</v>
      </c>
      <c r="K23" s="5">
        <v>190</v>
      </c>
      <c r="L23" s="5">
        <v>220</v>
      </c>
      <c r="M23" s="5">
        <v>230</v>
      </c>
      <c r="N23" s="5">
        <v>250</v>
      </c>
      <c r="O23" s="5">
        <v>260</v>
      </c>
      <c r="P23" s="5">
        <v>270</v>
      </c>
      <c r="Q23" s="5">
        <v>260</v>
      </c>
      <c r="R23" s="5">
        <v>270</v>
      </c>
      <c r="S23" s="37">
        <v>275</v>
      </c>
    </row>
    <row r="24" spans="1:78" x14ac:dyDescent="0.35">
      <c r="B24" t="s">
        <v>9</v>
      </c>
      <c r="C24" s="5">
        <v>110</v>
      </c>
      <c r="D24" s="5">
        <v>120</v>
      </c>
      <c r="E24" s="5">
        <v>125</v>
      </c>
      <c r="F24" s="5">
        <v>132</v>
      </c>
      <c r="G24" s="5">
        <v>140</v>
      </c>
      <c r="H24" s="5">
        <v>145</v>
      </c>
      <c r="I24" s="5">
        <v>150</v>
      </c>
      <c r="J24" s="5">
        <v>150</v>
      </c>
      <c r="K24" s="5">
        <v>170</v>
      </c>
      <c r="L24" s="5">
        <v>210</v>
      </c>
      <c r="M24" s="5">
        <v>240</v>
      </c>
      <c r="N24" s="5">
        <v>250</v>
      </c>
      <c r="O24" s="5">
        <v>260</v>
      </c>
      <c r="P24" s="5">
        <v>270</v>
      </c>
      <c r="Q24" s="5">
        <v>275</v>
      </c>
      <c r="R24" s="5">
        <v>290</v>
      </c>
      <c r="S24" s="37">
        <v>280</v>
      </c>
    </row>
    <row r="25" spans="1:78" x14ac:dyDescent="0.35">
      <c r="B25" t="s">
        <v>28</v>
      </c>
      <c r="C25" s="5">
        <v>90</v>
      </c>
      <c r="D25" s="5">
        <v>95</v>
      </c>
      <c r="E25" s="5">
        <v>110</v>
      </c>
      <c r="F25" s="5">
        <v>118</v>
      </c>
      <c r="G25" s="5">
        <v>115</v>
      </c>
      <c r="H25" s="5">
        <v>95</v>
      </c>
      <c r="I25" s="5">
        <v>105</v>
      </c>
      <c r="J25" s="5">
        <v>138</v>
      </c>
      <c r="K25" s="5">
        <v>143</v>
      </c>
      <c r="L25" s="5">
        <v>135</v>
      </c>
      <c r="M25" s="5">
        <v>200</v>
      </c>
      <c r="N25" s="5">
        <v>210</v>
      </c>
      <c r="O25" s="5">
        <v>220</v>
      </c>
      <c r="P25" s="5">
        <v>213</v>
      </c>
      <c r="Q25" s="5">
        <v>220</v>
      </c>
      <c r="R25" s="5">
        <v>238</v>
      </c>
      <c r="S25" s="37">
        <v>228</v>
      </c>
    </row>
    <row r="26" spans="1:78" x14ac:dyDescent="0.35">
      <c r="B26" t="s">
        <v>10</v>
      </c>
      <c r="C26" s="5"/>
      <c r="D26" s="5">
        <v>120</v>
      </c>
      <c r="E26" s="5"/>
      <c r="F26" s="5">
        <v>140</v>
      </c>
      <c r="G26" s="5">
        <v>153</v>
      </c>
      <c r="H26" s="5"/>
      <c r="I26" s="5">
        <v>155</v>
      </c>
      <c r="J26" s="5">
        <v>175</v>
      </c>
      <c r="K26" s="5">
        <v>163</v>
      </c>
      <c r="L26" s="5"/>
      <c r="M26" s="5">
        <v>240</v>
      </c>
      <c r="N26" s="5"/>
      <c r="O26" s="5">
        <v>255</v>
      </c>
      <c r="P26" s="5"/>
      <c r="Q26" s="5"/>
      <c r="R26" s="5">
        <v>200</v>
      </c>
      <c r="S26" s="37">
        <v>270</v>
      </c>
    </row>
    <row r="27" spans="1:78" x14ac:dyDescent="0.35">
      <c r="B27" t="s">
        <v>29</v>
      </c>
      <c r="C27" s="5">
        <v>155</v>
      </c>
      <c r="D27" s="5">
        <v>170</v>
      </c>
      <c r="E27" s="5">
        <v>185</v>
      </c>
      <c r="F27" s="5">
        <v>190</v>
      </c>
      <c r="G27" s="5">
        <v>195</v>
      </c>
      <c r="H27" s="5">
        <v>205</v>
      </c>
      <c r="I27" s="5">
        <v>220</v>
      </c>
      <c r="J27" s="5">
        <v>230</v>
      </c>
      <c r="K27" s="5">
        <v>260</v>
      </c>
      <c r="L27" s="5">
        <v>290</v>
      </c>
      <c r="M27" s="5">
        <v>300</v>
      </c>
      <c r="N27" s="5">
        <v>315</v>
      </c>
      <c r="O27" s="5">
        <v>330</v>
      </c>
      <c r="P27" s="5">
        <v>330</v>
      </c>
      <c r="Q27" s="5">
        <v>330</v>
      </c>
      <c r="R27" s="5">
        <v>330</v>
      </c>
      <c r="S27" s="37">
        <v>335</v>
      </c>
    </row>
    <row r="28" spans="1:78" x14ac:dyDescent="0.35">
      <c r="B28" t="s">
        <v>30</v>
      </c>
      <c r="C28" s="5">
        <v>155</v>
      </c>
      <c r="D28" s="5">
        <v>165</v>
      </c>
      <c r="E28" s="5">
        <v>170</v>
      </c>
      <c r="F28" s="5">
        <v>180</v>
      </c>
      <c r="G28" s="5">
        <v>185</v>
      </c>
      <c r="H28" s="5">
        <v>190</v>
      </c>
      <c r="I28" s="5">
        <v>200</v>
      </c>
      <c r="J28" s="5">
        <v>205</v>
      </c>
      <c r="K28" s="5">
        <v>230</v>
      </c>
      <c r="L28" s="5">
        <v>261</v>
      </c>
      <c r="M28" s="5">
        <v>280</v>
      </c>
      <c r="N28" s="5">
        <v>300</v>
      </c>
      <c r="O28" s="5">
        <v>300</v>
      </c>
      <c r="P28" s="5">
        <v>330</v>
      </c>
      <c r="Q28" s="5">
        <v>325</v>
      </c>
      <c r="R28" s="5">
        <v>330</v>
      </c>
      <c r="S28" s="37">
        <v>315</v>
      </c>
    </row>
    <row r="29" spans="1:78" x14ac:dyDescent="0.35">
      <c r="B29" t="s">
        <v>19</v>
      </c>
      <c r="C29" s="5">
        <v>125</v>
      </c>
      <c r="D29" s="5">
        <v>140</v>
      </c>
      <c r="E29" s="5">
        <v>130</v>
      </c>
      <c r="F29" s="5">
        <v>130</v>
      </c>
      <c r="G29" s="5">
        <v>150</v>
      </c>
      <c r="H29" s="5">
        <v>160</v>
      </c>
      <c r="I29" s="5">
        <v>160</v>
      </c>
      <c r="J29" s="5">
        <v>160</v>
      </c>
      <c r="K29" s="5">
        <v>200</v>
      </c>
      <c r="L29" s="5">
        <v>215</v>
      </c>
      <c r="M29" s="5">
        <v>220</v>
      </c>
      <c r="N29" s="5">
        <v>231</v>
      </c>
      <c r="O29" s="5">
        <v>215</v>
      </c>
      <c r="P29" s="5">
        <v>230</v>
      </c>
      <c r="Q29" s="5">
        <v>240</v>
      </c>
      <c r="R29" s="5">
        <v>260</v>
      </c>
      <c r="S29" s="37">
        <v>225</v>
      </c>
    </row>
    <row r="30" spans="1:78" x14ac:dyDescent="0.35">
      <c r="B30" t="s">
        <v>11</v>
      </c>
      <c r="C30" s="5"/>
      <c r="D30" s="5"/>
      <c r="E30" s="5">
        <v>95</v>
      </c>
      <c r="F30" s="5">
        <v>120</v>
      </c>
      <c r="G30" s="5"/>
      <c r="H30" s="5">
        <v>150</v>
      </c>
      <c r="I30" s="5">
        <v>160</v>
      </c>
      <c r="J30" s="5">
        <v>153</v>
      </c>
      <c r="K30" s="5">
        <v>158</v>
      </c>
      <c r="L30" s="5">
        <v>190</v>
      </c>
      <c r="M30" s="5">
        <v>220</v>
      </c>
      <c r="N30" s="5">
        <v>245</v>
      </c>
      <c r="O30" s="5">
        <v>230</v>
      </c>
      <c r="P30" s="5">
        <v>250</v>
      </c>
      <c r="Q30" s="5">
        <v>260</v>
      </c>
      <c r="R30" s="5">
        <v>260</v>
      </c>
      <c r="S30" s="37">
        <v>270</v>
      </c>
    </row>
    <row r="31" spans="1:78" x14ac:dyDescent="0.35">
      <c r="B31" t="s">
        <v>12</v>
      </c>
      <c r="C31" s="5"/>
      <c r="D31" s="5">
        <v>108</v>
      </c>
      <c r="E31" s="5">
        <v>120</v>
      </c>
      <c r="F31" s="5"/>
      <c r="G31" s="5"/>
      <c r="H31" s="5">
        <v>120</v>
      </c>
      <c r="I31" s="5">
        <v>130</v>
      </c>
      <c r="J31" s="5">
        <v>140</v>
      </c>
      <c r="K31" s="5"/>
      <c r="L31" s="5">
        <v>160</v>
      </c>
      <c r="M31" s="5">
        <v>185</v>
      </c>
      <c r="N31" s="5">
        <v>195</v>
      </c>
      <c r="O31" s="5">
        <v>200</v>
      </c>
      <c r="P31" s="5">
        <v>200</v>
      </c>
      <c r="Q31" s="5">
        <v>200</v>
      </c>
      <c r="R31" s="5">
        <v>253</v>
      </c>
      <c r="S31" s="37">
        <v>185</v>
      </c>
    </row>
    <row r="32" spans="1:78" x14ac:dyDescent="0.35">
      <c r="B32" t="s">
        <v>13</v>
      </c>
      <c r="C32" s="5">
        <v>140</v>
      </c>
      <c r="D32" s="5">
        <v>145</v>
      </c>
      <c r="E32" s="5">
        <v>160</v>
      </c>
      <c r="F32" s="5">
        <v>170</v>
      </c>
      <c r="G32" s="5">
        <v>175</v>
      </c>
      <c r="H32" s="5">
        <v>180</v>
      </c>
      <c r="I32" s="5">
        <v>185</v>
      </c>
      <c r="J32" s="5">
        <v>195</v>
      </c>
      <c r="K32" s="5">
        <v>220</v>
      </c>
      <c r="L32" s="5">
        <v>270</v>
      </c>
      <c r="M32" s="5">
        <v>270</v>
      </c>
      <c r="N32" s="5">
        <v>290</v>
      </c>
      <c r="O32" s="5">
        <v>310</v>
      </c>
      <c r="P32" s="5">
        <v>340</v>
      </c>
      <c r="Q32" s="5">
        <v>335</v>
      </c>
      <c r="R32" s="5">
        <v>350</v>
      </c>
      <c r="S32" s="37">
        <v>344</v>
      </c>
    </row>
    <row r="33" spans="1:19" x14ac:dyDescent="0.35">
      <c r="B33" t="s">
        <v>20</v>
      </c>
      <c r="C33" s="5">
        <v>110</v>
      </c>
      <c r="D33" s="5">
        <v>110</v>
      </c>
      <c r="E33" s="5">
        <v>120</v>
      </c>
      <c r="F33" s="5">
        <v>125</v>
      </c>
      <c r="G33" s="5">
        <v>125</v>
      </c>
      <c r="H33" s="5">
        <v>128</v>
      </c>
      <c r="I33" s="5">
        <v>138</v>
      </c>
      <c r="J33" s="5">
        <v>130</v>
      </c>
      <c r="K33" s="5">
        <v>145</v>
      </c>
      <c r="L33" s="5">
        <v>170</v>
      </c>
      <c r="M33" s="5">
        <v>175</v>
      </c>
      <c r="N33" s="5">
        <v>200</v>
      </c>
      <c r="O33" s="5">
        <v>200</v>
      </c>
      <c r="P33" s="5">
        <v>210</v>
      </c>
      <c r="Q33" s="5">
        <v>200</v>
      </c>
      <c r="R33" s="5">
        <v>234</v>
      </c>
      <c r="S33" s="37">
        <v>230</v>
      </c>
    </row>
    <row r="34" spans="1:19" x14ac:dyDescent="0.35">
      <c r="B34" s="2" t="s">
        <v>50</v>
      </c>
      <c r="C34" s="6">
        <v>130</v>
      </c>
      <c r="D34" s="6">
        <v>140</v>
      </c>
      <c r="E34" s="6">
        <v>150</v>
      </c>
      <c r="F34" s="6">
        <v>160</v>
      </c>
      <c r="G34" s="6">
        <v>165</v>
      </c>
      <c r="H34" s="6">
        <v>175</v>
      </c>
      <c r="I34" s="6">
        <v>185</v>
      </c>
      <c r="J34" s="6">
        <v>195</v>
      </c>
      <c r="K34" s="6">
        <v>220</v>
      </c>
      <c r="L34" s="6">
        <v>260</v>
      </c>
      <c r="M34" s="6">
        <v>270</v>
      </c>
      <c r="N34" s="6">
        <v>285</v>
      </c>
      <c r="O34" s="6">
        <v>290</v>
      </c>
      <c r="P34" s="6">
        <v>300</v>
      </c>
      <c r="Q34" s="6">
        <v>310</v>
      </c>
      <c r="R34" s="6">
        <v>310</v>
      </c>
      <c r="S34" s="6">
        <v>320</v>
      </c>
    </row>
    <row r="35" spans="1:19" x14ac:dyDescent="0.35">
      <c r="B35" s="2" t="s">
        <v>54</v>
      </c>
      <c r="C35" s="6">
        <v>80</v>
      </c>
      <c r="D35" s="6">
        <v>80</v>
      </c>
      <c r="E35" s="6">
        <v>85</v>
      </c>
      <c r="F35" s="6">
        <v>90</v>
      </c>
      <c r="G35" s="6">
        <v>95</v>
      </c>
      <c r="H35" s="6">
        <v>95</v>
      </c>
      <c r="I35" s="6">
        <v>100</v>
      </c>
      <c r="J35" s="6">
        <v>105</v>
      </c>
      <c r="K35" s="6">
        <v>115</v>
      </c>
      <c r="L35" s="6">
        <v>120</v>
      </c>
      <c r="M35" s="6">
        <v>130</v>
      </c>
      <c r="N35" s="6">
        <v>135</v>
      </c>
      <c r="O35" s="6">
        <v>150</v>
      </c>
      <c r="P35" s="6">
        <v>150</v>
      </c>
      <c r="Q35" s="6">
        <v>160</v>
      </c>
      <c r="R35" s="6">
        <v>165</v>
      </c>
      <c r="S35" s="6">
        <v>165</v>
      </c>
    </row>
    <row r="36" spans="1:19" x14ac:dyDescent="0.35">
      <c r="B36" s="2" t="s">
        <v>51</v>
      </c>
      <c r="C36" s="6">
        <v>120</v>
      </c>
      <c r="D36" s="6">
        <v>130</v>
      </c>
      <c r="E36" s="6">
        <v>140</v>
      </c>
      <c r="F36" s="6">
        <v>150</v>
      </c>
      <c r="G36" s="6">
        <v>160</v>
      </c>
      <c r="H36" s="6">
        <v>165</v>
      </c>
      <c r="I36" s="6">
        <v>175</v>
      </c>
      <c r="J36" s="6">
        <v>185</v>
      </c>
      <c r="K36" s="6">
        <v>205</v>
      </c>
      <c r="L36" s="6">
        <v>250</v>
      </c>
      <c r="M36" s="6">
        <v>255</v>
      </c>
      <c r="N36" s="6">
        <v>270</v>
      </c>
      <c r="O36" s="6">
        <v>280</v>
      </c>
      <c r="P36" s="6">
        <v>290</v>
      </c>
      <c r="Q36" s="6">
        <v>300</v>
      </c>
      <c r="R36" s="6">
        <v>300</v>
      </c>
      <c r="S36" s="6">
        <v>310</v>
      </c>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row r="46" spans="1:19" x14ac:dyDescent="0.35">
      <c r="A46"/>
      <c r="C46"/>
      <c r="D46"/>
      <c r="E46"/>
      <c r="F46"/>
      <c r="G46"/>
      <c r="H46"/>
      <c r="I46"/>
      <c r="J46"/>
      <c r="K46"/>
      <c r="L46"/>
      <c r="M46"/>
      <c r="N46"/>
    </row>
    <row r="47" spans="1:19" x14ac:dyDescent="0.35">
      <c r="A47"/>
      <c r="C47"/>
      <c r="D47"/>
      <c r="E47"/>
      <c r="F47"/>
      <c r="G47"/>
      <c r="H47"/>
      <c r="I47"/>
      <c r="J47"/>
      <c r="K47"/>
      <c r="L47"/>
      <c r="M47"/>
      <c r="N4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45"/>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32</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165</v>
      </c>
      <c r="D3" s="5">
        <v>170</v>
      </c>
      <c r="E3" s="5">
        <v>180</v>
      </c>
      <c r="F3" s="5">
        <v>190</v>
      </c>
      <c r="G3" s="5">
        <v>190</v>
      </c>
      <c r="H3" s="5">
        <v>200</v>
      </c>
      <c r="I3" s="5">
        <v>210</v>
      </c>
      <c r="J3" s="5">
        <v>225</v>
      </c>
      <c r="K3" s="5">
        <v>240</v>
      </c>
      <c r="L3" s="5">
        <v>280</v>
      </c>
      <c r="M3" s="5">
        <v>300</v>
      </c>
      <c r="N3" s="5">
        <v>310</v>
      </c>
      <c r="O3" s="5">
        <v>320</v>
      </c>
      <c r="P3" s="5">
        <v>321</v>
      </c>
      <c r="Q3" s="5">
        <v>325</v>
      </c>
      <c r="R3" s="5">
        <v>336</v>
      </c>
      <c r="S3" s="37">
        <v>340</v>
      </c>
    </row>
    <row r="4" spans="1:78" x14ac:dyDescent="0.35">
      <c r="B4" t="s">
        <v>21</v>
      </c>
      <c r="C4" s="5">
        <v>200</v>
      </c>
      <c r="D4" s="5">
        <v>220</v>
      </c>
      <c r="E4" s="5">
        <v>229</v>
      </c>
      <c r="F4" s="5">
        <v>230</v>
      </c>
      <c r="G4" s="5">
        <v>225</v>
      </c>
      <c r="H4" s="5">
        <v>240</v>
      </c>
      <c r="I4" s="5">
        <v>250</v>
      </c>
      <c r="J4" s="5">
        <v>280</v>
      </c>
      <c r="K4" s="5">
        <v>300</v>
      </c>
      <c r="L4" s="5">
        <v>350</v>
      </c>
      <c r="M4" s="5">
        <v>360</v>
      </c>
      <c r="N4" s="5">
        <v>380</v>
      </c>
      <c r="O4" s="5">
        <v>400</v>
      </c>
      <c r="P4" s="5">
        <v>415</v>
      </c>
      <c r="Q4" s="5">
        <v>400</v>
      </c>
      <c r="R4" s="5">
        <v>410</v>
      </c>
      <c r="S4" s="37">
        <v>400</v>
      </c>
    </row>
    <row r="5" spans="1:78" x14ac:dyDescent="0.35">
      <c r="B5" t="s">
        <v>14</v>
      </c>
      <c r="C5" s="5">
        <v>190</v>
      </c>
      <c r="D5" s="5">
        <v>200</v>
      </c>
      <c r="E5" s="5">
        <v>220</v>
      </c>
      <c r="F5" s="5">
        <v>230</v>
      </c>
      <c r="G5" s="5">
        <v>230</v>
      </c>
      <c r="H5" s="5">
        <v>235</v>
      </c>
      <c r="I5" s="5">
        <v>240</v>
      </c>
      <c r="J5" s="5">
        <v>255</v>
      </c>
      <c r="K5" s="5">
        <v>290</v>
      </c>
      <c r="L5" s="5">
        <v>330</v>
      </c>
      <c r="M5" s="5">
        <v>350</v>
      </c>
      <c r="N5" s="5">
        <v>360</v>
      </c>
      <c r="O5" s="5">
        <v>380</v>
      </c>
      <c r="P5" s="5">
        <v>385</v>
      </c>
      <c r="Q5" s="5">
        <v>380</v>
      </c>
      <c r="R5" s="5">
        <v>400</v>
      </c>
      <c r="S5" s="37">
        <v>400</v>
      </c>
    </row>
    <row r="6" spans="1:78" s="2" customFormat="1" x14ac:dyDescent="0.35">
      <c r="A6" s="4"/>
      <c r="B6" t="s">
        <v>2</v>
      </c>
      <c r="C6" s="5">
        <v>125</v>
      </c>
      <c r="D6" s="5">
        <v>135</v>
      </c>
      <c r="E6" s="5">
        <v>130</v>
      </c>
      <c r="F6" s="5">
        <v>140</v>
      </c>
      <c r="G6" s="5">
        <v>140</v>
      </c>
      <c r="H6" s="5">
        <v>150</v>
      </c>
      <c r="I6" s="5">
        <v>155</v>
      </c>
      <c r="J6" s="5">
        <v>168</v>
      </c>
      <c r="K6" s="5">
        <v>175</v>
      </c>
      <c r="L6" s="5">
        <v>195</v>
      </c>
      <c r="M6" s="5">
        <v>225</v>
      </c>
      <c r="N6" s="5">
        <v>245</v>
      </c>
      <c r="O6" s="5">
        <v>260</v>
      </c>
      <c r="P6" s="5">
        <v>260</v>
      </c>
      <c r="Q6" s="5">
        <v>260</v>
      </c>
      <c r="R6" s="5">
        <v>279</v>
      </c>
      <c r="S6" s="37">
        <v>280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135</v>
      </c>
      <c r="D7" s="5">
        <v>145</v>
      </c>
      <c r="E7" s="5">
        <v>145</v>
      </c>
      <c r="F7" s="5">
        <v>150</v>
      </c>
      <c r="G7" s="5">
        <v>152</v>
      </c>
      <c r="H7" s="5">
        <v>165</v>
      </c>
      <c r="I7" s="5">
        <v>165</v>
      </c>
      <c r="J7" s="5">
        <v>168</v>
      </c>
      <c r="K7" s="5">
        <v>180</v>
      </c>
      <c r="L7" s="5">
        <v>200</v>
      </c>
      <c r="M7" s="5">
        <v>220</v>
      </c>
      <c r="N7" s="5">
        <v>235</v>
      </c>
      <c r="O7" s="5">
        <v>260</v>
      </c>
      <c r="P7" s="5">
        <v>250</v>
      </c>
      <c r="Q7" s="5">
        <v>255</v>
      </c>
      <c r="R7" s="5">
        <v>265</v>
      </c>
      <c r="S7" s="37">
        <v>270</v>
      </c>
    </row>
    <row r="8" spans="1:78" x14ac:dyDescent="0.35">
      <c r="B8" t="s">
        <v>23</v>
      </c>
      <c r="C8" s="5">
        <v>145</v>
      </c>
      <c r="D8" s="5">
        <v>150</v>
      </c>
      <c r="E8" s="5">
        <v>155</v>
      </c>
      <c r="F8" s="5">
        <v>160</v>
      </c>
      <c r="G8" s="5">
        <v>160</v>
      </c>
      <c r="H8" s="5">
        <v>165</v>
      </c>
      <c r="I8" s="5">
        <v>170</v>
      </c>
      <c r="J8" s="5">
        <v>175</v>
      </c>
      <c r="K8" s="5">
        <v>190</v>
      </c>
      <c r="L8" s="5">
        <v>213</v>
      </c>
      <c r="M8" s="5">
        <v>230</v>
      </c>
      <c r="N8" s="5">
        <v>260</v>
      </c>
      <c r="O8" s="5">
        <v>270</v>
      </c>
      <c r="P8" s="5">
        <v>280</v>
      </c>
      <c r="Q8" s="5">
        <v>290</v>
      </c>
      <c r="R8" s="5">
        <v>295</v>
      </c>
      <c r="S8" s="37">
        <v>300</v>
      </c>
    </row>
    <row r="9" spans="1:78" x14ac:dyDescent="0.35">
      <c r="B9" t="s">
        <v>3</v>
      </c>
      <c r="C9" s="5">
        <v>145</v>
      </c>
      <c r="D9" s="5">
        <v>155</v>
      </c>
      <c r="E9" s="5">
        <v>165</v>
      </c>
      <c r="F9" s="5">
        <v>170</v>
      </c>
      <c r="G9" s="5">
        <v>173</v>
      </c>
      <c r="H9" s="5">
        <v>180</v>
      </c>
      <c r="I9" s="5">
        <v>190</v>
      </c>
      <c r="J9" s="5">
        <v>210</v>
      </c>
      <c r="K9" s="5">
        <v>230</v>
      </c>
      <c r="L9" s="5">
        <v>280</v>
      </c>
      <c r="M9" s="5">
        <v>295</v>
      </c>
      <c r="N9" s="5">
        <v>310</v>
      </c>
      <c r="O9" s="5">
        <v>320</v>
      </c>
      <c r="P9" s="5">
        <v>320</v>
      </c>
      <c r="Q9" s="5">
        <v>340</v>
      </c>
      <c r="R9" s="5">
        <v>340</v>
      </c>
      <c r="S9" s="37">
        <v>350</v>
      </c>
    </row>
    <row r="10" spans="1:78" x14ac:dyDescent="0.35">
      <c r="B10" t="s">
        <v>24</v>
      </c>
      <c r="C10" s="5">
        <v>130</v>
      </c>
      <c r="D10" s="5">
        <v>140</v>
      </c>
      <c r="E10" s="5">
        <v>140</v>
      </c>
      <c r="F10" s="5">
        <v>145</v>
      </c>
      <c r="G10" s="5">
        <v>150</v>
      </c>
      <c r="H10" s="5">
        <v>160</v>
      </c>
      <c r="I10" s="5">
        <v>160</v>
      </c>
      <c r="J10" s="5">
        <v>170</v>
      </c>
      <c r="K10" s="5">
        <v>185</v>
      </c>
      <c r="L10" s="5">
        <v>210</v>
      </c>
      <c r="M10" s="5">
        <v>230</v>
      </c>
      <c r="N10" s="5">
        <v>250</v>
      </c>
      <c r="O10" s="5">
        <v>270</v>
      </c>
      <c r="P10" s="5">
        <v>265</v>
      </c>
      <c r="Q10" s="5">
        <v>270</v>
      </c>
      <c r="R10" s="5">
        <v>275</v>
      </c>
      <c r="S10" s="37">
        <v>280</v>
      </c>
    </row>
    <row r="11" spans="1:78" s="2" customFormat="1" x14ac:dyDescent="0.35">
      <c r="A11" s="4"/>
      <c r="B11" t="s">
        <v>25</v>
      </c>
      <c r="C11" s="5">
        <v>174</v>
      </c>
      <c r="D11" s="5">
        <v>185</v>
      </c>
      <c r="E11" s="5">
        <v>195</v>
      </c>
      <c r="F11" s="5">
        <v>200</v>
      </c>
      <c r="G11" s="5">
        <v>218</v>
      </c>
      <c r="H11" s="5">
        <v>230</v>
      </c>
      <c r="I11" s="5">
        <v>235</v>
      </c>
      <c r="J11" s="5">
        <v>240</v>
      </c>
      <c r="K11" s="5">
        <v>285</v>
      </c>
      <c r="L11" s="5">
        <v>320</v>
      </c>
      <c r="M11" s="5">
        <v>330</v>
      </c>
      <c r="N11" s="5">
        <v>350</v>
      </c>
      <c r="O11" s="5">
        <v>365</v>
      </c>
      <c r="P11" s="5">
        <v>370</v>
      </c>
      <c r="Q11" s="5">
        <v>380</v>
      </c>
      <c r="R11" s="5">
        <v>380</v>
      </c>
      <c r="S11" s="37">
        <v>385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125</v>
      </c>
      <c r="D12" s="5">
        <v>130</v>
      </c>
      <c r="E12" s="5">
        <v>135</v>
      </c>
      <c r="F12" s="5">
        <v>135</v>
      </c>
      <c r="G12" s="5">
        <v>140</v>
      </c>
      <c r="H12" s="5">
        <v>145</v>
      </c>
      <c r="I12" s="5">
        <v>150</v>
      </c>
      <c r="J12" s="5">
        <v>160</v>
      </c>
      <c r="K12" s="5">
        <v>175</v>
      </c>
      <c r="L12" s="5">
        <v>210</v>
      </c>
      <c r="M12" s="5">
        <v>230</v>
      </c>
      <c r="N12" s="5">
        <v>258</v>
      </c>
      <c r="O12" s="5">
        <v>260</v>
      </c>
      <c r="P12" s="5">
        <v>270</v>
      </c>
      <c r="Q12" s="5">
        <v>270</v>
      </c>
      <c r="R12" s="5">
        <v>280</v>
      </c>
      <c r="S12" s="37">
        <v>280</v>
      </c>
    </row>
    <row r="13" spans="1:78" x14ac:dyDescent="0.35">
      <c r="B13" t="s">
        <v>4</v>
      </c>
      <c r="C13" s="5">
        <v>150</v>
      </c>
      <c r="D13" s="5">
        <v>160</v>
      </c>
      <c r="E13" s="5">
        <v>165</v>
      </c>
      <c r="F13" s="5">
        <v>170</v>
      </c>
      <c r="G13" s="5">
        <v>175</v>
      </c>
      <c r="H13" s="5">
        <v>180</v>
      </c>
      <c r="I13" s="5">
        <v>180</v>
      </c>
      <c r="J13" s="5">
        <v>185</v>
      </c>
      <c r="K13" s="5">
        <v>208</v>
      </c>
      <c r="L13" s="5">
        <v>240</v>
      </c>
      <c r="M13" s="5">
        <v>260</v>
      </c>
      <c r="N13" s="5">
        <v>275</v>
      </c>
      <c r="O13" s="5">
        <v>280</v>
      </c>
      <c r="P13" s="5">
        <v>285</v>
      </c>
      <c r="Q13" s="5">
        <v>290</v>
      </c>
      <c r="R13" s="5">
        <v>310</v>
      </c>
      <c r="S13" s="37">
        <v>310</v>
      </c>
    </row>
    <row r="14" spans="1:78" x14ac:dyDescent="0.35">
      <c r="B14" t="s">
        <v>0</v>
      </c>
      <c r="C14" s="5">
        <v>150</v>
      </c>
      <c r="D14" s="5">
        <v>160</v>
      </c>
      <c r="E14" s="5">
        <v>165</v>
      </c>
      <c r="F14" s="5">
        <v>167</v>
      </c>
      <c r="G14" s="5">
        <v>175</v>
      </c>
      <c r="H14" s="5">
        <v>170</v>
      </c>
      <c r="I14" s="5">
        <v>180</v>
      </c>
      <c r="J14" s="5">
        <v>185</v>
      </c>
      <c r="K14" s="5">
        <v>200</v>
      </c>
      <c r="L14" s="5">
        <v>228</v>
      </c>
      <c r="M14" s="5">
        <v>250</v>
      </c>
      <c r="N14" s="5">
        <v>280</v>
      </c>
      <c r="O14" s="5">
        <v>273</v>
      </c>
      <c r="P14" s="5">
        <v>290</v>
      </c>
      <c r="Q14" s="5">
        <v>290</v>
      </c>
      <c r="R14" s="5">
        <v>300</v>
      </c>
      <c r="S14" s="37">
        <v>300</v>
      </c>
    </row>
    <row r="15" spans="1:78" x14ac:dyDescent="0.35">
      <c r="B15" t="s">
        <v>27</v>
      </c>
      <c r="C15" s="5">
        <v>145</v>
      </c>
      <c r="D15" s="5">
        <v>155</v>
      </c>
      <c r="E15" s="5">
        <v>165</v>
      </c>
      <c r="F15" s="5">
        <v>175</v>
      </c>
      <c r="G15" s="5">
        <v>180</v>
      </c>
      <c r="H15" s="5">
        <v>185</v>
      </c>
      <c r="I15" s="5">
        <v>195</v>
      </c>
      <c r="J15" s="5">
        <v>205</v>
      </c>
      <c r="K15" s="5">
        <v>230</v>
      </c>
      <c r="L15" s="5">
        <v>260</v>
      </c>
      <c r="M15" s="5">
        <v>280</v>
      </c>
      <c r="N15" s="5">
        <v>295</v>
      </c>
      <c r="O15" s="5">
        <v>310</v>
      </c>
      <c r="P15" s="5">
        <v>320</v>
      </c>
      <c r="Q15" s="5">
        <v>330</v>
      </c>
      <c r="R15" s="5">
        <v>340</v>
      </c>
      <c r="S15" s="37">
        <v>345</v>
      </c>
    </row>
    <row r="16" spans="1:78" x14ac:dyDescent="0.35">
      <c r="B16" t="s">
        <v>15</v>
      </c>
      <c r="C16" s="5">
        <v>145</v>
      </c>
      <c r="D16" s="5">
        <v>155</v>
      </c>
      <c r="E16" s="5">
        <v>160</v>
      </c>
      <c r="F16" s="5">
        <v>165</v>
      </c>
      <c r="G16" s="5">
        <v>175</v>
      </c>
      <c r="H16" s="5">
        <v>180</v>
      </c>
      <c r="I16" s="5">
        <v>190</v>
      </c>
      <c r="J16" s="5">
        <v>195</v>
      </c>
      <c r="K16" s="5">
        <v>220</v>
      </c>
      <c r="L16" s="5">
        <v>243</v>
      </c>
      <c r="M16" s="5">
        <v>265</v>
      </c>
      <c r="N16" s="5">
        <v>280</v>
      </c>
      <c r="O16" s="5">
        <v>295</v>
      </c>
      <c r="P16" s="5">
        <v>288</v>
      </c>
      <c r="Q16" s="5">
        <v>320</v>
      </c>
      <c r="R16" s="5">
        <v>320</v>
      </c>
      <c r="S16" s="37">
        <v>338</v>
      </c>
    </row>
    <row r="17" spans="1:78" x14ac:dyDescent="0.35">
      <c r="B17" t="s">
        <v>16</v>
      </c>
      <c r="C17" s="5">
        <v>178</v>
      </c>
      <c r="D17" s="5">
        <v>190</v>
      </c>
      <c r="E17" s="5">
        <v>200</v>
      </c>
      <c r="F17" s="5">
        <v>215</v>
      </c>
      <c r="G17" s="5">
        <v>210</v>
      </c>
      <c r="H17" s="5">
        <v>235</v>
      </c>
      <c r="I17" s="5">
        <v>240</v>
      </c>
      <c r="J17" s="5">
        <v>250</v>
      </c>
      <c r="K17" s="5">
        <v>260</v>
      </c>
      <c r="L17" s="5">
        <v>310</v>
      </c>
      <c r="M17" s="5">
        <v>305</v>
      </c>
      <c r="N17" s="5">
        <v>340</v>
      </c>
      <c r="O17" s="5">
        <v>350</v>
      </c>
      <c r="P17" s="5">
        <v>350</v>
      </c>
      <c r="Q17" s="5">
        <v>360</v>
      </c>
      <c r="R17" s="5">
        <v>378</v>
      </c>
      <c r="S17" s="37">
        <v>388</v>
      </c>
    </row>
    <row r="18" spans="1:78" x14ac:dyDescent="0.35">
      <c r="B18" t="s">
        <v>5</v>
      </c>
      <c r="C18" s="5">
        <v>120</v>
      </c>
      <c r="D18" s="5">
        <v>130</v>
      </c>
      <c r="E18" s="5">
        <v>135</v>
      </c>
      <c r="F18" s="5">
        <v>145</v>
      </c>
      <c r="G18" s="5">
        <v>155</v>
      </c>
      <c r="H18" s="5">
        <v>175</v>
      </c>
      <c r="I18" s="5">
        <v>160</v>
      </c>
      <c r="J18" s="5">
        <v>190</v>
      </c>
      <c r="K18" s="5">
        <v>240</v>
      </c>
      <c r="L18" s="5">
        <v>270</v>
      </c>
      <c r="M18" s="5">
        <v>295</v>
      </c>
      <c r="N18" s="5">
        <v>300</v>
      </c>
      <c r="O18" s="5">
        <v>320</v>
      </c>
      <c r="P18" s="5">
        <v>320</v>
      </c>
      <c r="Q18" s="5">
        <v>340</v>
      </c>
      <c r="R18" s="5">
        <v>328</v>
      </c>
      <c r="S18" s="37">
        <v>330</v>
      </c>
    </row>
    <row r="19" spans="1:78" x14ac:dyDescent="0.35">
      <c r="B19" t="s">
        <v>17</v>
      </c>
      <c r="C19" s="5">
        <v>150</v>
      </c>
      <c r="D19" s="5">
        <v>158</v>
      </c>
      <c r="E19" s="5">
        <v>160</v>
      </c>
      <c r="F19" s="5">
        <v>165</v>
      </c>
      <c r="G19" s="5">
        <v>170</v>
      </c>
      <c r="H19" s="5">
        <v>175</v>
      </c>
      <c r="I19" s="5">
        <v>180</v>
      </c>
      <c r="J19" s="5">
        <v>190</v>
      </c>
      <c r="K19" s="5">
        <v>210</v>
      </c>
      <c r="L19" s="5">
        <v>250</v>
      </c>
      <c r="M19" s="5">
        <v>265</v>
      </c>
      <c r="N19" s="5">
        <v>280</v>
      </c>
      <c r="O19" s="5">
        <v>300</v>
      </c>
      <c r="P19" s="5">
        <v>310</v>
      </c>
      <c r="Q19" s="5">
        <v>303</v>
      </c>
      <c r="R19" s="5">
        <v>320</v>
      </c>
      <c r="S19" s="37">
        <v>325</v>
      </c>
    </row>
    <row r="20" spans="1:78" x14ac:dyDescent="0.35">
      <c r="B20" t="s">
        <v>6</v>
      </c>
      <c r="C20" s="5">
        <v>285</v>
      </c>
      <c r="D20" s="5">
        <v>300</v>
      </c>
      <c r="E20" s="5">
        <v>330</v>
      </c>
      <c r="F20" s="5">
        <v>340</v>
      </c>
      <c r="G20" s="5">
        <v>330</v>
      </c>
      <c r="H20" s="5">
        <v>340</v>
      </c>
      <c r="I20" s="5">
        <v>350</v>
      </c>
      <c r="J20" s="5">
        <v>369</v>
      </c>
      <c r="K20" s="5">
        <v>410</v>
      </c>
      <c r="L20" s="5">
        <v>460</v>
      </c>
      <c r="M20" s="5">
        <v>480</v>
      </c>
      <c r="N20" s="5">
        <v>485</v>
      </c>
      <c r="O20" s="5">
        <v>510</v>
      </c>
      <c r="P20" s="5">
        <v>510</v>
      </c>
      <c r="Q20" s="5">
        <v>510</v>
      </c>
      <c r="R20" s="5">
        <v>515</v>
      </c>
      <c r="S20" s="37">
        <v>510</v>
      </c>
    </row>
    <row r="21" spans="1:78" s="2" customFormat="1" x14ac:dyDescent="0.35">
      <c r="A21" s="4"/>
      <c r="B21" t="s">
        <v>7</v>
      </c>
      <c r="C21" s="5">
        <v>135</v>
      </c>
      <c r="D21" s="5">
        <v>135</v>
      </c>
      <c r="E21" s="5">
        <v>135</v>
      </c>
      <c r="F21" s="5">
        <v>140</v>
      </c>
      <c r="G21" s="5">
        <v>155</v>
      </c>
      <c r="H21" s="5">
        <v>155</v>
      </c>
      <c r="I21" s="5">
        <v>155</v>
      </c>
      <c r="J21" s="5">
        <v>150</v>
      </c>
      <c r="K21" s="5">
        <v>175</v>
      </c>
      <c r="L21" s="5">
        <v>198</v>
      </c>
      <c r="M21" s="5">
        <v>198</v>
      </c>
      <c r="N21" s="5">
        <v>233</v>
      </c>
      <c r="O21" s="5">
        <v>220</v>
      </c>
      <c r="P21" s="5">
        <v>230</v>
      </c>
      <c r="Q21" s="5">
        <v>250</v>
      </c>
      <c r="R21" s="5">
        <v>250</v>
      </c>
      <c r="S21" s="37">
        <v>260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168</v>
      </c>
      <c r="D22" s="5">
        <v>175</v>
      </c>
      <c r="E22" s="5">
        <v>180</v>
      </c>
      <c r="F22" s="5">
        <v>190</v>
      </c>
      <c r="G22" s="5">
        <v>195</v>
      </c>
      <c r="H22" s="5">
        <v>210</v>
      </c>
      <c r="I22" s="5">
        <v>215</v>
      </c>
      <c r="J22" s="5">
        <v>230</v>
      </c>
      <c r="K22" s="5">
        <v>255</v>
      </c>
      <c r="L22" s="5">
        <v>290</v>
      </c>
      <c r="M22" s="5">
        <v>300</v>
      </c>
      <c r="N22" s="5">
        <v>320</v>
      </c>
      <c r="O22" s="5">
        <v>330</v>
      </c>
      <c r="P22" s="5">
        <v>340</v>
      </c>
      <c r="Q22" s="5">
        <v>350</v>
      </c>
      <c r="R22" s="5">
        <v>360</v>
      </c>
      <c r="S22" s="37">
        <v>360</v>
      </c>
    </row>
    <row r="23" spans="1:78" x14ac:dyDescent="0.35">
      <c r="B23" t="s">
        <v>8</v>
      </c>
      <c r="C23" s="5">
        <v>160</v>
      </c>
      <c r="D23" s="5">
        <v>160</v>
      </c>
      <c r="E23" s="5">
        <v>175</v>
      </c>
      <c r="F23" s="5">
        <v>185</v>
      </c>
      <c r="G23" s="5">
        <v>185</v>
      </c>
      <c r="H23" s="5">
        <v>195</v>
      </c>
      <c r="I23" s="5">
        <v>200</v>
      </c>
      <c r="J23" s="5">
        <v>218</v>
      </c>
      <c r="K23" s="5">
        <v>250</v>
      </c>
      <c r="L23" s="5">
        <v>300</v>
      </c>
      <c r="M23" s="5">
        <v>300</v>
      </c>
      <c r="N23" s="5">
        <v>320</v>
      </c>
      <c r="O23" s="5">
        <v>335</v>
      </c>
      <c r="P23" s="5">
        <v>350</v>
      </c>
      <c r="Q23" s="5">
        <v>350</v>
      </c>
      <c r="R23" s="5">
        <v>350</v>
      </c>
      <c r="S23" s="37">
        <v>350</v>
      </c>
    </row>
    <row r="24" spans="1:78" x14ac:dyDescent="0.35">
      <c r="B24" t="s">
        <v>9</v>
      </c>
      <c r="C24" s="5">
        <v>141</v>
      </c>
      <c r="D24" s="5">
        <v>155</v>
      </c>
      <c r="E24" s="5">
        <v>165</v>
      </c>
      <c r="F24" s="5">
        <v>170</v>
      </c>
      <c r="G24" s="5">
        <v>180</v>
      </c>
      <c r="H24" s="5">
        <v>183</v>
      </c>
      <c r="I24" s="5">
        <v>190</v>
      </c>
      <c r="J24" s="5">
        <v>200</v>
      </c>
      <c r="K24" s="5">
        <v>230</v>
      </c>
      <c r="L24" s="5">
        <v>285</v>
      </c>
      <c r="M24" s="5">
        <v>300</v>
      </c>
      <c r="N24" s="5">
        <v>320</v>
      </c>
      <c r="O24" s="5">
        <v>330</v>
      </c>
      <c r="P24" s="5">
        <v>350</v>
      </c>
      <c r="Q24" s="5">
        <v>340</v>
      </c>
      <c r="R24" s="5">
        <v>350</v>
      </c>
      <c r="S24" s="37">
        <v>350</v>
      </c>
    </row>
    <row r="25" spans="1:78" x14ac:dyDescent="0.35">
      <c r="B25" t="s">
        <v>28</v>
      </c>
      <c r="C25" s="5">
        <v>120</v>
      </c>
      <c r="D25" s="5">
        <v>130</v>
      </c>
      <c r="E25" s="5">
        <v>140</v>
      </c>
      <c r="F25" s="5">
        <v>145</v>
      </c>
      <c r="G25" s="5">
        <v>150</v>
      </c>
      <c r="H25" s="5">
        <v>155</v>
      </c>
      <c r="I25" s="5">
        <v>160</v>
      </c>
      <c r="J25" s="5">
        <v>170</v>
      </c>
      <c r="K25" s="5">
        <v>175</v>
      </c>
      <c r="L25" s="5">
        <v>220</v>
      </c>
      <c r="M25" s="5">
        <v>240</v>
      </c>
      <c r="N25" s="5">
        <v>248</v>
      </c>
      <c r="O25" s="5">
        <v>270</v>
      </c>
      <c r="P25" s="5">
        <v>280</v>
      </c>
      <c r="Q25" s="5">
        <v>270</v>
      </c>
      <c r="R25" s="5">
        <v>290</v>
      </c>
      <c r="S25" s="37">
        <v>290</v>
      </c>
    </row>
    <row r="26" spans="1:78" x14ac:dyDescent="0.35">
      <c r="B26" t="s">
        <v>10</v>
      </c>
      <c r="C26" s="5">
        <v>185</v>
      </c>
      <c r="D26" s="5">
        <v>180</v>
      </c>
      <c r="E26" s="5">
        <v>200</v>
      </c>
      <c r="F26" s="5">
        <v>205</v>
      </c>
      <c r="G26" s="5">
        <v>200</v>
      </c>
      <c r="H26" s="5">
        <v>200</v>
      </c>
      <c r="I26" s="5">
        <v>218</v>
      </c>
      <c r="J26" s="5">
        <v>230</v>
      </c>
      <c r="K26" s="5">
        <v>220</v>
      </c>
      <c r="L26" s="5">
        <v>270</v>
      </c>
      <c r="M26" s="5">
        <v>300</v>
      </c>
      <c r="N26" s="5">
        <v>300</v>
      </c>
      <c r="O26" s="5">
        <v>300</v>
      </c>
      <c r="P26" s="5">
        <v>315</v>
      </c>
      <c r="Q26" s="5">
        <v>313</v>
      </c>
      <c r="R26" s="5">
        <v>330</v>
      </c>
      <c r="S26" s="37">
        <v>310</v>
      </c>
    </row>
    <row r="27" spans="1:78" x14ac:dyDescent="0.35">
      <c r="B27" t="s">
        <v>29</v>
      </c>
      <c r="C27" s="5">
        <v>220</v>
      </c>
      <c r="D27" s="5">
        <v>240</v>
      </c>
      <c r="E27" s="5">
        <v>252</v>
      </c>
      <c r="F27" s="5">
        <v>260</v>
      </c>
      <c r="G27" s="5">
        <v>275</v>
      </c>
      <c r="H27" s="5">
        <v>280</v>
      </c>
      <c r="I27" s="5">
        <v>290</v>
      </c>
      <c r="J27" s="5">
        <v>320</v>
      </c>
      <c r="K27" s="5">
        <v>350</v>
      </c>
      <c r="L27" s="5">
        <v>380</v>
      </c>
      <c r="M27" s="5">
        <v>395</v>
      </c>
      <c r="N27" s="5">
        <v>420</v>
      </c>
      <c r="O27" s="5">
        <v>433</v>
      </c>
      <c r="P27" s="5">
        <v>450</v>
      </c>
      <c r="Q27" s="5">
        <v>450</v>
      </c>
      <c r="R27" s="5">
        <v>450</v>
      </c>
      <c r="S27" s="37">
        <v>450</v>
      </c>
    </row>
    <row r="28" spans="1:78" x14ac:dyDescent="0.35">
      <c r="B28" t="s">
        <v>30</v>
      </c>
      <c r="C28" s="5">
        <v>210</v>
      </c>
      <c r="D28" s="5">
        <v>233</v>
      </c>
      <c r="E28" s="5">
        <v>250</v>
      </c>
      <c r="F28" s="5">
        <v>255</v>
      </c>
      <c r="G28" s="5">
        <v>250</v>
      </c>
      <c r="H28" s="5">
        <v>255</v>
      </c>
      <c r="I28" s="5">
        <v>260</v>
      </c>
      <c r="J28" s="5">
        <v>290</v>
      </c>
      <c r="K28" s="5">
        <v>310</v>
      </c>
      <c r="L28" s="5">
        <v>365</v>
      </c>
      <c r="M28" s="5">
        <v>380</v>
      </c>
      <c r="N28" s="5">
        <v>400</v>
      </c>
      <c r="O28" s="5">
        <v>420</v>
      </c>
      <c r="P28" s="5">
        <v>460</v>
      </c>
      <c r="Q28" s="5">
        <v>440</v>
      </c>
      <c r="R28" s="5">
        <v>450</v>
      </c>
      <c r="S28" s="37">
        <v>450</v>
      </c>
    </row>
    <row r="29" spans="1:78" x14ac:dyDescent="0.35">
      <c r="B29" t="s">
        <v>19</v>
      </c>
      <c r="C29" s="5">
        <v>165</v>
      </c>
      <c r="D29" s="5">
        <v>170</v>
      </c>
      <c r="E29" s="5">
        <v>180</v>
      </c>
      <c r="F29" s="5">
        <v>190</v>
      </c>
      <c r="G29" s="5">
        <v>195</v>
      </c>
      <c r="H29" s="5">
        <v>200</v>
      </c>
      <c r="I29" s="5">
        <v>210</v>
      </c>
      <c r="J29" s="5">
        <v>220</v>
      </c>
      <c r="K29" s="5">
        <v>250</v>
      </c>
      <c r="L29" s="5">
        <v>290</v>
      </c>
      <c r="M29" s="5">
        <v>300</v>
      </c>
      <c r="N29" s="5">
        <v>320</v>
      </c>
      <c r="O29" s="5">
        <v>330</v>
      </c>
      <c r="P29" s="5">
        <v>350</v>
      </c>
      <c r="Q29" s="5">
        <v>350</v>
      </c>
      <c r="R29" s="5">
        <v>350</v>
      </c>
      <c r="S29" s="37">
        <v>370</v>
      </c>
    </row>
    <row r="30" spans="1:78" x14ac:dyDescent="0.35">
      <c r="B30" t="s">
        <v>11</v>
      </c>
      <c r="C30" s="5">
        <v>150</v>
      </c>
      <c r="D30" s="5">
        <v>160</v>
      </c>
      <c r="E30" s="5">
        <v>165</v>
      </c>
      <c r="F30" s="5">
        <v>170</v>
      </c>
      <c r="G30" s="5">
        <v>170</v>
      </c>
      <c r="H30" s="5">
        <v>175</v>
      </c>
      <c r="I30" s="5">
        <v>180</v>
      </c>
      <c r="J30" s="5">
        <v>185</v>
      </c>
      <c r="K30" s="5">
        <v>195</v>
      </c>
      <c r="L30" s="5">
        <v>230</v>
      </c>
      <c r="M30" s="5">
        <v>250</v>
      </c>
      <c r="N30" s="5">
        <v>260</v>
      </c>
      <c r="O30" s="5">
        <v>283</v>
      </c>
      <c r="P30" s="5">
        <v>280</v>
      </c>
      <c r="Q30" s="5">
        <v>287</v>
      </c>
      <c r="R30" s="5">
        <v>300</v>
      </c>
      <c r="S30" s="37">
        <v>290</v>
      </c>
    </row>
    <row r="31" spans="1:78" x14ac:dyDescent="0.35">
      <c r="B31" t="s">
        <v>12</v>
      </c>
      <c r="C31" s="5">
        <v>130</v>
      </c>
      <c r="D31" s="5">
        <v>140</v>
      </c>
      <c r="E31" s="5">
        <v>145</v>
      </c>
      <c r="F31" s="5">
        <v>150</v>
      </c>
      <c r="G31" s="5">
        <v>155</v>
      </c>
      <c r="H31" s="5">
        <v>160</v>
      </c>
      <c r="I31" s="5">
        <v>165</v>
      </c>
      <c r="J31" s="5">
        <v>175</v>
      </c>
      <c r="K31" s="5">
        <v>175</v>
      </c>
      <c r="L31" s="5">
        <v>195</v>
      </c>
      <c r="M31" s="5">
        <v>220</v>
      </c>
      <c r="N31" s="5">
        <v>230</v>
      </c>
      <c r="O31" s="5">
        <v>240</v>
      </c>
      <c r="P31" s="5">
        <v>240</v>
      </c>
      <c r="Q31" s="5">
        <v>250</v>
      </c>
      <c r="R31" s="5">
        <v>265</v>
      </c>
      <c r="S31" s="37">
        <v>265</v>
      </c>
    </row>
    <row r="32" spans="1:78" x14ac:dyDescent="0.35">
      <c r="B32" t="s">
        <v>13</v>
      </c>
      <c r="C32" s="5">
        <v>220</v>
      </c>
      <c r="D32" s="5">
        <v>275</v>
      </c>
      <c r="E32" s="5">
        <v>275</v>
      </c>
      <c r="F32" s="5">
        <v>275</v>
      </c>
      <c r="G32" s="5">
        <v>275</v>
      </c>
      <c r="H32" s="5">
        <v>275</v>
      </c>
      <c r="I32" s="5">
        <v>290</v>
      </c>
      <c r="J32" s="5">
        <v>320</v>
      </c>
      <c r="K32" s="5">
        <v>345</v>
      </c>
      <c r="L32" s="5">
        <v>420</v>
      </c>
      <c r="M32" s="5">
        <v>400</v>
      </c>
      <c r="N32" s="5">
        <v>440</v>
      </c>
      <c r="O32" s="5">
        <v>450</v>
      </c>
      <c r="P32" s="5">
        <v>480</v>
      </c>
      <c r="Q32" s="5">
        <v>495</v>
      </c>
      <c r="R32" s="5">
        <v>495</v>
      </c>
      <c r="S32" s="37">
        <v>480</v>
      </c>
    </row>
    <row r="33" spans="1:19" x14ac:dyDescent="0.35">
      <c r="B33" t="s">
        <v>20</v>
      </c>
      <c r="C33" s="5">
        <v>135</v>
      </c>
      <c r="D33" s="5">
        <v>145</v>
      </c>
      <c r="E33" s="5">
        <v>145</v>
      </c>
      <c r="F33" s="5">
        <v>155</v>
      </c>
      <c r="G33" s="5">
        <v>160</v>
      </c>
      <c r="H33" s="5">
        <v>170</v>
      </c>
      <c r="I33" s="5">
        <v>170</v>
      </c>
      <c r="J33" s="5">
        <v>180</v>
      </c>
      <c r="K33" s="5">
        <v>190</v>
      </c>
      <c r="L33" s="5">
        <v>230</v>
      </c>
      <c r="M33" s="5">
        <v>245</v>
      </c>
      <c r="N33" s="5">
        <v>260</v>
      </c>
      <c r="O33" s="5">
        <v>280</v>
      </c>
      <c r="P33" s="5">
        <v>280</v>
      </c>
      <c r="Q33" s="5">
        <v>295</v>
      </c>
      <c r="R33" s="5">
        <v>300</v>
      </c>
      <c r="S33" s="37">
        <v>318</v>
      </c>
    </row>
    <row r="34" spans="1:19" x14ac:dyDescent="0.35">
      <c r="B34" s="2" t="s">
        <v>50</v>
      </c>
      <c r="C34" s="6">
        <v>160</v>
      </c>
      <c r="D34" s="6">
        <v>170</v>
      </c>
      <c r="E34" s="6">
        <v>185</v>
      </c>
      <c r="F34" s="6">
        <v>190</v>
      </c>
      <c r="G34" s="6">
        <v>200</v>
      </c>
      <c r="H34" s="6">
        <v>205</v>
      </c>
      <c r="I34" s="6">
        <v>220</v>
      </c>
      <c r="J34" s="6">
        <v>230</v>
      </c>
      <c r="K34" s="6">
        <v>260</v>
      </c>
      <c r="L34" s="6">
        <v>300</v>
      </c>
      <c r="M34" s="6">
        <v>320</v>
      </c>
      <c r="N34" s="6">
        <v>340</v>
      </c>
      <c r="O34" s="6">
        <v>350</v>
      </c>
      <c r="P34" s="6">
        <v>360</v>
      </c>
      <c r="Q34" s="6">
        <v>360</v>
      </c>
      <c r="R34" s="6">
        <v>360</v>
      </c>
      <c r="S34">
        <v>380</v>
      </c>
    </row>
    <row r="35" spans="1:19" x14ac:dyDescent="0.35">
      <c r="B35" s="2" t="s">
        <v>54</v>
      </c>
      <c r="C35" s="6">
        <v>120</v>
      </c>
      <c r="D35" s="6">
        <v>120</v>
      </c>
      <c r="E35" s="6">
        <v>125</v>
      </c>
      <c r="F35" s="6">
        <v>130</v>
      </c>
      <c r="G35" s="6">
        <v>140</v>
      </c>
      <c r="H35" s="6">
        <v>145</v>
      </c>
      <c r="I35" s="6">
        <v>150</v>
      </c>
      <c r="J35" s="6">
        <v>155</v>
      </c>
      <c r="K35" s="6">
        <v>160</v>
      </c>
      <c r="L35" s="6">
        <v>170</v>
      </c>
      <c r="M35" s="6">
        <v>180</v>
      </c>
      <c r="N35" s="6">
        <v>195</v>
      </c>
      <c r="O35" s="6">
        <v>210</v>
      </c>
      <c r="P35" s="6">
        <v>210</v>
      </c>
      <c r="Q35" s="6">
        <v>220</v>
      </c>
      <c r="R35" s="6">
        <v>230</v>
      </c>
      <c r="S35">
        <v>230</v>
      </c>
    </row>
    <row r="36" spans="1:19" x14ac:dyDescent="0.35">
      <c r="B36" s="2" t="s">
        <v>51</v>
      </c>
      <c r="C36" s="6">
        <v>150</v>
      </c>
      <c r="D36" s="6">
        <v>160</v>
      </c>
      <c r="E36" s="6">
        <v>170</v>
      </c>
      <c r="F36" s="6">
        <v>176</v>
      </c>
      <c r="G36" s="6">
        <v>185</v>
      </c>
      <c r="H36" s="6">
        <v>190</v>
      </c>
      <c r="I36" s="6">
        <v>200</v>
      </c>
      <c r="J36" s="6">
        <v>210</v>
      </c>
      <c r="K36" s="6">
        <v>235</v>
      </c>
      <c r="L36" s="6">
        <v>280</v>
      </c>
      <c r="M36" s="6">
        <v>290</v>
      </c>
      <c r="N36" s="6">
        <v>315</v>
      </c>
      <c r="O36" s="6">
        <v>325</v>
      </c>
      <c r="P36" s="6">
        <v>340</v>
      </c>
      <c r="Q36" s="6">
        <v>340</v>
      </c>
      <c r="R36" s="6">
        <v>345</v>
      </c>
      <c r="S36">
        <v>355</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sheetData>
  <phoneticPr fontId="3"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33</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200</v>
      </c>
      <c r="D3" s="5">
        <v>238</v>
      </c>
      <c r="E3" s="5">
        <v>230</v>
      </c>
      <c r="F3" s="5">
        <v>240</v>
      </c>
      <c r="G3" s="5">
        <v>250</v>
      </c>
      <c r="H3" s="5">
        <v>240</v>
      </c>
      <c r="I3" s="5">
        <v>270</v>
      </c>
      <c r="J3" s="5">
        <v>268</v>
      </c>
      <c r="K3" s="5">
        <v>318</v>
      </c>
      <c r="L3" s="5">
        <v>350</v>
      </c>
      <c r="M3" s="5">
        <v>350</v>
      </c>
      <c r="N3" s="5">
        <v>370</v>
      </c>
      <c r="O3" s="5">
        <v>395</v>
      </c>
      <c r="P3" s="5">
        <v>370</v>
      </c>
      <c r="Q3" s="5">
        <v>380</v>
      </c>
      <c r="R3" s="5">
        <v>390</v>
      </c>
      <c r="S3" s="37">
        <v>385</v>
      </c>
    </row>
    <row r="4" spans="1:78" x14ac:dyDescent="0.35">
      <c r="B4" t="s">
        <v>21</v>
      </c>
      <c r="C4" s="5">
        <v>283</v>
      </c>
      <c r="D4" s="5">
        <v>310</v>
      </c>
      <c r="E4" s="5">
        <v>300</v>
      </c>
      <c r="F4" s="5">
        <v>300</v>
      </c>
      <c r="G4" s="5">
        <v>300</v>
      </c>
      <c r="H4" s="5">
        <v>310</v>
      </c>
      <c r="I4" s="5">
        <v>360</v>
      </c>
      <c r="J4" s="5">
        <v>360</v>
      </c>
      <c r="K4" s="5">
        <v>448</v>
      </c>
      <c r="L4" s="5">
        <v>500</v>
      </c>
      <c r="M4" s="5">
        <v>500</v>
      </c>
      <c r="N4" s="5">
        <v>473</v>
      </c>
      <c r="O4" s="5">
        <v>580</v>
      </c>
      <c r="P4" s="5">
        <v>550</v>
      </c>
      <c r="Q4" s="5">
        <v>525</v>
      </c>
      <c r="R4" s="5">
        <v>570</v>
      </c>
      <c r="S4" s="37">
        <v>610</v>
      </c>
    </row>
    <row r="5" spans="1:78" x14ac:dyDescent="0.35">
      <c r="B5" t="s">
        <v>14</v>
      </c>
      <c r="C5" s="5">
        <v>298</v>
      </c>
      <c r="D5" s="5">
        <v>293</v>
      </c>
      <c r="E5" s="5">
        <v>318</v>
      </c>
      <c r="F5" s="5">
        <v>315</v>
      </c>
      <c r="G5" s="5">
        <v>340</v>
      </c>
      <c r="H5" s="5">
        <v>320</v>
      </c>
      <c r="I5" s="5">
        <v>345</v>
      </c>
      <c r="J5" s="5">
        <v>365</v>
      </c>
      <c r="K5" s="5">
        <v>400</v>
      </c>
      <c r="L5" s="5">
        <v>428</v>
      </c>
      <c r="M5" s="5">
        <v>465</v>
      </c>
      <c r="N5" s="5">
        <v>509</v>
      </c>
      <c r="O5" s="5">
        <v>525</v>
      </c>
      <c r="P5" s="5">
        <v>530</v>
      </c>
      <c r="Q5" s="5">
        <v>519</v>
      </c>
      <c r="R5" s="5">
        <v>520</v>
      </c>
      <c r="S5" s="37">
        <v>540</v>
      </c>
    </row>
    <row r="6" spans="1:78" s="2" customFormat="1" x14ac:dyDescent="0.35">
      <c r="A6" s="4"/>
      <c r="B6" t="s">
        <v>2</v>
      </c>
      <c r="C6" s="5">
        <v>175</v>
      </c>
      <c r="D6" s="5">
        <v>180</v>
      </c>
      <c r="E6" s="5">
        <v>190</v>
      </c>
      <c r="F6" s="5">
        <v>190</v>
      </c>
      <c r="G6" s="5">
        <v>200</v>
      </c>
      <c r="H6" s="5">
        <v>190</v>
      </c>
      <c r="I6" s="5">
        <v>195</v>
      </c>
      <c r="J6" s="5">
        <v>210</v>
      </c>
      <c r="K6" s="5">
        <v>230</v>
      </c>
      <c r="L6" s="5">
        <v>250</v>
      </c>
      <c r="M6" s="5">
        <v>280</v>
      </c>
      <c r="N6" s="5">
        <v>285</v>
      </c>
      <c r="O6" s="5">
        <v>300</v>
      </c>
      <c r="P6" s="5">
        <v>308</v>
      </c>
      <c r="Q6" s="5">
        <v>310</v>
      </c>
      <c r="R6" s="5">
        <v>323</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155</v>
      </c>
      <c r="E7" s="5">
        <v>170</v>
      </c>
      <c r="F7" s="5">
        <v>175</v>
      </c>
      <c r="G7" s="5">
        <v>195</v>
      </c>
      <c r="H7" s="5">
        <v>190</v>
      </c>
      <c r="I7" s="5">
        <v>185</v>
      </c>
      <c r="J7" s="5">
        <v>200</v>
      </c>
      <c r="K7" s="5">
        <v>200</v>
      </c>
      <c r="L7" s="5">
        <v>230</v>
      </c>
      <c r="M7" s="5">
        <v>240</v>
      </c>
      <c r="N7" s="5">
        <v>270</v>
      </c>
      <c r="O7" s="5">
        <v>280</v>
      </c>
      <c r="P7" s="5">
        <v>275</v>
      </c>
      <c r="Q7" s="5">
        <v>290</v>
      </c>
      <c r="R7" s="5">
        <v>293</v>
      </c>
      <c r="S7" s="37">
        <v>290</v>
      </c>
    </row>
    <row r="8" spans="1:78" x14ac:dyDescent="0.35">
      <c r="B8" t="s">
        <v>23</v>
      </c>
      <c r="C8" s="5">
        <v>150</v>
      </c>
      <c r="D8" s="5">
        <v>150</v>
      </c>
      <c r="E8" s="5">
        <v>185</v>
      </c>
      <c r="F8" s="5">
        <v>185</v>
      </c>
      <c r="G8" s="5">
        <v>185</v>
      </c>
      <c r="H8" s="5">
        <v>195</v>
      </c>
      <c r="I8" s="5">
        <v>210</v>
      </c>
      <c r="J8" s="5">
        <v>210</v>
      </c>
      <c r="K8" s="5">
        <v>230</v>
      </c>
      <c r="L8" s="5">
        <v>250</v>
      </c>
      <c r="M8" s="5">
        <v>280</v>
      </c>
      <c r="N8" s="5">
        <v>290</v>
      </c>
      <c r="O8" s="5">
        <v>300</v>
      </c>
      <c r="P8" s="5">
        <v>310</v>
      </c>
      <c r="Q8" s="5">
        <v>315</v>
      </c>
      <c r="R8" s="5">
        <v>318</v>
      </c>
      <c r="S8" s="37">
        <v>330</v>
      </c>
    </row>
    <row r="9" spans="1:78" x14ac:dyDescent="0.35">
      <c r="B9" t="s">
        <v>3</v>
      </c>
      <c r="C9" s="5">
        <v>175</v>
      </c>
      <c r="D9" s="5">
        <v>210</v>
      </c>
      <c r="E9" s="5">
        <v>200</v>
      </c>
      <c r="F9" s="5">
        <v>225</v>
      </c>
      <c r="G9" s="5">
        <v>223</v>
      </c>
      <c r="H9" s="5">
        <v>215</v>
      </c>
      <c r="I9" s="5">
        <v>243</v>
      </c>
      <c r="J9" s="5">
        <v>240</v>
      </c>
      <c r="K9" s="5">
        <v>280</v>
      </c>
      <c r="L9" s="5">
        <v>330</v>
      </c>
      <c r="M9" s="5">
        <v>350</v>
      </c>
      <c r="N9" s="5">
        <v>365</v>
      </c>
      <c r="O9" s="5">
        <v>355</v>
      </c>
      <c r="P9" s="5">
        <v>380</v>
      </c>
      <c r="Q9" s="5">
        <v>400</v>
      </c>
      <c r="R9" s="5">
        <v>400</v>
      </c>
      <c r="S9" s="37">
        <v>405</v>
      </c>
    </row>
    <row r="10" spans="1:78" x14ac:dyDescent="0.35">
      <c r="B10" t="s">
        <v>24</v>
      </c>
      <c r="C10" s="5">
        <v>155</v>
      </c>
      <c r="D10" s="5">
        <v>170</v>
      </c>
      <c r="E10" s="5">
        <v>175</v>
      </c>
      <c r="F10" s="5">
        <v>175</v>
      </c>
      <c r="G10" s="5">
        <v>188</v>
      </c>
      <c r="H10" s="5">
        <v>195</v>
      </c>
      <c r="I10" s="5">
        <v>200</v>
      </c>
      <c r="J10" s="5">
        <v>225</v>
      </c>
      <c r="K10" s="5">
        <v>220</v>
      </c>
      <c r="L10" s="5">
        <v>260</v>
      </c>
      <c r="M10" s="5">
        <v>280</v>
      </c>
      <c r="N10" s="5">
        <v>295</v>
      </c>
      <c r="O10" s="5">
        <v>330</v>
      </c>
      <c r="P10" s="5">
        <v>310</v>
      </c>
      <c r="Q10" s="5">
        <v>323</v>
      </c>
      <c r="R10" s="5">
        <v>330</v>
      </c>
      <c r="S10" s="37">
        <v>340</v>
      </c>
    </row>
    <row r="11" spans="1:78" s="2" customFormat="1" x14ac:dyDescent="0.35">
      <c r="A11" s="4"/>
      <c r="B11" t="s">
        <v>25</v>
      </c>
      <c r="C11" s="5">
        <v>255</v>
      </c>
      <c r="D11" s="5">
        <v>260</v>
      </c>
      <c r="E11" s="5">
        <v>293</v>
      </c>
      <c r="F11" s="5">
        <v>283</v>
      </c>
      <c r="G11" s="5">
        <v>305</v>
      </c>
      <c r="H11" s="5">
        <v>290</v>
      </c>
      <c r="I11" s="5">
        <v>300</v>
      </c>
      <c r="J11" s="5">
        <v>350</v>
      </c>
      <c r="K11" s="5">
        <v>370</v>
      </c>
      <c r="L11" s="5">
        <v>410</v>
      </c>
      <c r="M11" s="5">
        <v>460</v>
      </c>
      <c r="N11" s="5">
        <v>450</v>
      </c>
      <c r="O11" s="5">
        <v>485</v>
      </c>
      <c r="P11" s="5">
        <v>520</v>
      </c>
      <c r="Q11" s="5">
        <v>500</v>
      </c>
      <c r="R11" s="5">
        <v>518</v>
      </c>
      <c r="S11" s="37">
        <v>550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157</v>
      </c>
      <c r="D12" s="5">
        <v>160</v>
      </c>
      <c r="E12" s="5">
        <v>165</v>
      </c>
      <c r="F12" s="5">
        <v>178</v>
      </c>
      <c r="G12" s="5">
        <v>173</v>
      </c>
      <c r="H12" s="5">
        <v>186</v>
      </c>
      <c r="I12" s="5">
        <v>195</v>
      </c>
      <c r="J12" s="5">
        <v>215</v>
      </c>
      <c r="K12" s="5">
        <v>235</v>
      </c>
      <c r="L12" s="5">
        <v>277</v>
      </c>
      <c r="M12" s="5">
        <v>300</v>
      </c>
      <c r="N12" s="5">
        <v>315</v>
      </c>
      <c r="O12" s="5">
        <v>325</v>
      </c>
      <c r="P12" s="5">
        <v>328</v>
      </c>
      <c r="Q12" s="5">
        <v>340</v>
      </c>
      <c r="R12" s="5">
        <v>350</v>
      </c>
      <c r="S12" s="37">
        <v>345</v>
      </c>
    </row>
    <row r="13" spans="1:78" x14ac:dyDescent="0.35">
      <c r="B13" t="s">
        <v>4</v>
      </c>
      <c r="C13" s="5">
        <v>195</v>
      </c>
      <c r="D13" s="5">
        <v>190</v>
      </c>
      <c r="E13" s="5">
        <v>200</v>
      </c>
      <c r="F13" s="5">
        <v>220</v>
      </c>
      <c r="G13" s="5">
        <v>188</v>
      </c>
      <c r="H13" s="5">
        <v>205</v>
      </c>
      <c r="I13" s="5">
        <v>210</v>
      </c>
      <c r="J13" s="5">
        <v>230</v>
      </c>
      <c r="K13" s="5">
        <v>250</v>
      </c>
      <c r="L13" s="5">
        <v>305</v>
      </c>
      <c r="M13" s="5">
        <v>300</v>
      </c>
      <c r="N13" s="5">
        <v>328</v>
      </c>
      <c r="O13" s="5">
        <v>365</v>
      </c>
      <c r="P13" s="5">
        <v>345</v>
      </c>
      <c r="Q13" s="5">
        <v>395</v>
      </c>
      <c r="R13" s="5">
        <v>390</v>
      </c>
      <c r="S13" s="37">
        <v>370</v>
      </c>
    </row>
    <row r="14" spans="1:78" x14ac:dyDescent="0.35">
      <c r="B14" t="s">
        <v>0</v>
      </c>
      <c r="C14" s="5">
        <v>170</v>
      </c>
      <c r="D14" s="5">
        <v>173</v>
      </c>
      <c r="E14" s="5">
        <v>185</v>
      </c>
      <c r="F14" s="5">
        <v>190</v>
      </c>
      <c r="G14" s="5">
        <v>200</v>
      </c>
      <c r="H14" s="5">
        <v>200</v>
      </c>
      <c r="I14" s="5">
        <v>195</v>
      </c>
      <c r="J14" s="5">
        <v>210</v>
      </c>
      <c r="K14" s="5">
        <v>220</v>
      </c>
      <c r="L14" s="5">
        <v>260</v>
      </c>
      <c r="M14" s="5">
        <v>280</v>
      </c>
      <c r="N14" s="5">
        <v>300</v>
      </c>
      <c r="O14" s="5">
        <v>320</v>
      </c>
      <c r="P14" s="5">
        <v>300</v>
      </c>
      <c r="Q14" s="5">
        <v>310</v>
      </c>
      <c r="R14" s="5">
        <v>320</v>
      </c>
      <c r="S14" s="37">
        <v>320</v>
      </c>
    </row>
    <row r="15" spans="1:78" x14ac:dyDescent="0.35">
      <c r="B15" t="s">
        <v>27</v>
      </c>
      <c r="C15" s="5">
        <v>200</v>
      </c>
      <c r="D15" s="5">
        <v>210</v>
      </c>
      <c r="E15" s="5">
        <v>220</v>
      </c>
      <c r="F15" s="5">
        <v>225</v>
      </c>
      <c r="G15" s="5">
        <v>230</v>
      </c>
      <c r="H15" s="5">
        <v>230</v>
      </c>
      <c r="I15" s="5">
        <v>278</v>
      </c>
      <c r="J15" s="5">
        <v>270</v>
      </c>
      <c r="K15" s="5">
        <v>310</v>
      </c>
      <c r="L15" s="5">
        <v>310</v>
      </c>
      <c r="M15" s="5">
        <v>360</v>
      </c>
      <c r="N15" s="5">
        <v>360</v>
      </c>
      <c r="O15" s="5">
        <v>370</v>
      </c>
      <c r="P15" s="5">
        <v>390</v>
      </c>
      <c r="Q15" s="5">
        <v>400</v>
      </c>
      <c r="R15" s="5">
        <v>400</v>
      </c>
      <c r="S15" s="37">
        <v>428</v>
      </c>
    </row>
    <row r="16" spans="1:78" x14ac:dyDescent="0.35">
      <c r="B16" t="s">
        <v>15</v>
      </c>
      <c r="C16" s="5">
        <v>190</v>
      </c>
      <c r="D16" s="5">
        <v>200</v>
      </c>
      <c r="E16" s="5">
        <v>200</v>
      </c>
      <c r="F16" s="5">
        <v>210</v>
      </c>
      <c r="G16" s="5">
        <v>220</v>
      </c>
      <c r="H16" s="5">
        <v>230</v>
      </c>
      <c r="I16" s="5">
        <v>230</v>
      </c>
      <c r="J16" s="5">
        <v>250</v>
      </c>
      <c r="K16" s="5">
        <v>260</v>
      </c>
      <c r="L16" s="5">
        <v>300</v>
      </c>
      <c r="M16" s="5">
        <v>310</v>
      </c>
      <c r="N16" s="5">
        <v>345</v>
      </c>
      <c r="O16" s="5">
        <v>350</v>
      </c>
      <c r="P16" s="5">
        <v>350</v>
      </c>
      <c r="Q16" s="5">
        <v>370</v>
      </c>
      <c r="R16" s="5">
        <v>370</v>
      </c>
      <c r="S16" s="37">
        <v>370</v>
      </c>
    </row>
    <row r="17" spans="1:78" x14ac:dyDescent="0.35">
      <c r="B17" t="s">
        <v>16</v>
      </c>
      <c r="C17" s="5">
        <v>235</v>
      </c>
      <c r="D17" s="5">
        <v>238</v>
      </c>
      <c r="E17" s="5">
        <v>233</v>
      </c>
      <c r="F17" s="5">
        <v>250</v>
      </c>
      <c r="G17" s="5">
        <v>260</v>
      </c>
      <c r="H17" s="5">
        <v>273</v>
      </c>
      <c r="I17" s="5">
        <v>260</v>
      </c>
      <c r="J17" s="5">
        <v>300</v>
      </c>
      <c r="K17" s="5">
        <v>305</v>
      </c>
      <c r="L17" s="5">
        <v>350</v>
      </c>
      <c r="M17" s="5">
        <v>380</v>
      </c>
      <c r="N17" s="5">
        <v>383</v>
      </c>
      <c r="O17" s="5">
        <v>430</v>
      </c>
      <c r="P17" s="5">
        <v>415</v>
      </c>
      <c r="Q17" s="5">
        <v>420</v>
      </c>
      <c r="R17" s="5">
        <v>470</v>
      </c>
      <c r="S17" s="37">
        <v>475</v>
      </c>
    </row>
    <row r="18" spans="1:78" x14ac:dyDescent="0.35">
      <c r="B18" t="s">
        <v>5</v>
      </c>
      <c r="C18" s="5">
        <v>170</v>
      </c>
      <c r="D18" s="5">
        <v>195</v>
      </c>
      <c r="E18" s="5">
        <v>190</v>
      </c>
      <c r="F18" s="5">
        <v>240</v>
      </c>
      <c r="G18" s="5">
        <v>273</v>
      </c>
      <c r="H18" s="5">
        <v>260</v>
      </c>
      <c r="I18" s="5">
        <v>248</v>
      </c>
      <c r="J18" s="5">
        <v>278</v>
      </c>
      <c r="K18" s="5">
        <v>310</v>
      </c>
      <c r="L18" s="5">
        <v>330</v>
      </c>
      <c r="M18" s="5">
        <v>360</v>
      </c>
      <c r="N18" s="5">
        <v>380</v>
      </c>
      <c r="O18" s="5">
        <v>400</v>
      </c>
      <c r="P18" s="5">
        <v>385</v>
      </c>
      <c r="Q18" s="5">
        <v>410</v>
      </c>
      <c r="R18" s="5">
        <v>420</v>
      </c>
      <c r="S18" s="37">
        <v>400</v>
      </c>
    </row>
    <row r="19" spans="1:78" x14ac:dyDescent="0.35">
      <c r="B19" t="s">
        <v>17</v>
      </c>
      <c r="C19" s="5">
        <v>180</v>
      </c>
      <c r="D19" s="5">
        <v>200</v>
      </c>
      <c r="E19" s="5">
        <v>207</v>
      </c>
      <c r="F19" s="5">
        <v>210</v>
      </c>
      <c r="G19" s="5">
        <v>210</v>
      </c>
      <c r="H19" s="5">
        <v>220</v>
      </c>
      <c r="I19" s="5">
        <v>230</v>
      </c>
      <c r="J19" s="5">
        <v>248</v>
      </c>
      <c r="K19" s="5">
        <v>260</v>
      </c>
      <c r="L19" s="5">
        <v>315</v>
      </c>
      <c r="M19" s="5">
        <v>310</v>
      </c>
      <c r="N19" s="5">
        <v>340</v>
      </c>
      <c r="O19" s="5">
        <v>360</v>
      </c>
      <c r="P19" s="5">
        <v>360</v>
      </c>
      <c r="Q19" s="5">
        <v>360</v>
      </c>
      <c r="R19" s="5">
        <v>375</v>
      </c>
      <c r="S19" s="37">
        <v>385</v>
      </c>
    </row>
    <row r="20" spans="1:78" x14ac:dyDescent="0.35">
      <c r="B20" t="s">
        <v>6</v>
      </c>
      <c r="C20" s="5">
        <v>400</v>
      </c>
      <c r="D20" s="5">
        <v>390</v>
      </c>
      <c r="E20" s="5">
        <v>425</v>
      </c>
      <c r="F20" s="5">
        <v>450</v>
      </c>
      <c r="G20" s="5">
        <v>480</v>
      </c>
      <c r="H20" s="5">
        <v>480</v>
      </c>
      <c r="I20" s="5">
        <v>465</v>
      </c>
      <c r="J20" s="5">
        <v>518</v>
      </c>
      <c r="K20" s="5">
        <v>580</v>
      </c>
      <c r="L20" s="5">
        <v>630</v>
      </c>
      <c r="M20" s="5">
        <v>678</v>
      </c>
      <c r="N20" s="5">
        <v>675</v>
      </c>
      <c r="O20" s="5">
        <v>700</v>
      </c>
      <c r="P20" s="5">
        <v>700</v>
      </c>
      <c r="Q20" s="5">
        <v>710</v>
      </c>
      <c r="R20" s="5">
        <v>705</v>
      </c>
      <c r="S20" s="37">
        <v>750</v>
      </c>
    </row>
    <row r="21" spans="1:78" s="2" customFormat="1" x14ac:dyDescent="0.35">
      <c r="A21" s="4"/>
      <c r="B21" t="s">
        <v>7</v>
      </c>
      <c r="C21" s="5">
        <v>150</v>
      </c>
      <c r="D21" s="5">
        <v>155</v>
      </c>
      <c r="E21" s="5">
        <v>160</v>
      </c>
      <c r="F21" s="5">
        <v>175</v>
      </c>
      <c r="G21" s="5">
        <v>190</v>
      </c>
      <c r="H21" s="5">
        <v>200</v>
      </c>
      <c r="I21" s="5">
        <v>200</v>
      </c>
      <c r="J21" s="5">
        <v>208</v>
      </c>
      <c r="K21" s="5">
        <v>220</v>
      </c>
      <c r="L21" s="5">
        <v>230</v>
      </c>
      <c r="M21" s="5">
        <v>250</v>
      </c>
      <c r="N21" s="5">
        <v>265</v>
      </c>
      <c r="O21" s="5">
        <v>270</v>
      </c>
      <c r="P21" s="5">
        <v>275</v>
      </c>
      <c r="Q21" s="5">
        <v>275</v>
      </c>
      <c r="R21" s="5">
        <v>290</v>
      </c>
      <c r="S21" s="37">
        <v>300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215</v>
      </c>
      <c r="D22" s="5">
        <v>230</v>
      </c>
      <c r="E22" s="5">
        <v>240</v>
      </c>
      <c r="F22" s="5">
        <v>250</v>
      </c>
      <c r="G22" s="5">
        <v>260</v>
      </c>
      <c r="H22" s="5">
        <v>260</v>
      </c>
      <c r="I22" s="5">
        <v>270</v>
      </c>
      <c r="J22" s="5">
        <v>280</v>
      </c>
      <c r="K22" s="5">
        <v>330</v>
      </c>
      <c r="L22" s="5">
        <v>355</v>
      </c>
      <c r="M22" s="5">
        <v>380</v>
      </c>
      <c r="N22" s="5">
        <v>390</v>
      </c>
      <c r="O22" s="5">
        <v>400</v>
      </c>
      <c r="P22" s="5">
        <v>420</v>
      </c>
      <c r="Q22" s="5">
        <v>420</v>
      </c>
      <c r="R22" s="5">
        <v>420</v>
      </c>
      <c r="S22" s="37">
        <v>450</v>
      </c>
    </row>
    <row r="23" spans="1:78" x14ac:dyDescent="0.35">
      <c r="B23" t="s">
        <v>8</v>
      </c>
      <c r="C23" s="5">
        <v>220</v>
      </c>
      <c r="D23" s="5">
        <v>230</v>
      </c>
      <c r="E23" s="5">
        <v>253</v>
      </c>
      <c r="F23" s="5">
        <v>240</v>
      </c>
      <c r="G23" s="5">
        <v>260</v>
      </c>
      <c r="H23" s="5">
        <v>250</v>
      </c>
      <c r="I23" s="5">
        <v>270</v>
      </c>
      <c r="J23" s="5">
        <v>275</v>
      </c>
      <c r="K23" s="5">
        <v>310</v>
      </c>
      <c r="L23" s="5">
        <v>350</v>
      </c>
      <c r="M23" s="5">
        <v>360</v>
      </c>
      <c r="N23" s="5">
        <v>361</v>
      </c>
      <c r="O23" s="5">
        <v>365</v>
      </c>
      <c r="P23" s="5">
        <v>420</v>
      </c>
      <c r="Q23" s="5">
        <v>410</v>
      </c>
      <c r="R23" s="5">
        <v>410</v>
      </c>
      <c r="S23" s="37">
        <v>420</v>
      </c>
    </row>
    <row r="24" spans="1:78" x14ac:dyDescent="0.35">
      <c r="B24" t="s">
        <v>9</v>
      </c>
      <c r="C24" s="5">
        <v>195</v>
      </c>
      <c r="D24" s="5">
        <v>221</v>
      </c>
      <c r="E24" s="5">
        <v>240</v>
      </c>
      <c r="F24" s="5">
        <v>260</v>
      </c>
      <c r="G24" s="5">
        <v>240</v>
      </c>
      <c r="H24" s="5">
        <v>250</v>
      </c>
      <c r="I24" s="5">
        <v>250</v>
      </c>
      <c r="J24" s="5">
        <v>270</v>
      </c>
      <c r="K24" s="5">
        <v>300</v>
      </c>
      <c r="L24" s="5">
        <v>338</v>
      </c>
      <c r="M24" s="5">
        <v>380</v>
      </c>
      <c r="N24" s="5">
        <v>370</v>
      </c>
      <c r="O24" s="5">
        <v>380</v>
      </c>
      <c r="P24" s="5">
        <v>395</v>
      </c>
      <c r="Q24" s="5">
        <v>395</v>
      </c>
      <c r="R24" s="5">
        <v>390</v>
      </c>
      <c r="S24" s="37">
        <v>400</v>
      </c>
    </row>
    <row r="25" spans="1:78" x14ac:dyDescent="0.35">
      <c r="B25" t="s">
        <v>28</v>
      </c>
      <c r="C25" s="5">
        <v>140</v>
      </c>
      <c r="D25" s="5">
        <v>150</v>
      </c>
      <c r="E25" s="5">
        <v>165</v>
      </c>
      <c r="F25" s="5">
        <v>185</v>
      </c>
      <c r="G25" s="5">
        <v>190</v>
      </c>
      <c r="H25" s="5">
        <v>200</v>
      </c>
      <c r="I25" s="5">
        <v>210</v>
      </c>
      <c r="J25" s="5">
        <v>215</v>
      </c>
      <c r="K25" s="5">
        <v>238</v>
      </c>
      <c r="L25" s="5">
        <v>290</v>
      </c>
      <c r="M25" s="5">
        <v>300</v>
      </c>
      <c r="N25" s="5">
        <v>335</v>
      </c>
      <c r="O25" s="5">
        <v>350</v>
      </c>
      <c r="P25" s="5">
        <v>360</v>
      </c>
      <c r="Q25" s="5">
        <v>350</v>
      </c>
      <c r="R25" s="5">
        <v>350</v>
      </c>
      <c r="S25" s="37">
        <v>355</v>
      </c>
    </row>
    <row r="26" spans="1:78" x14ac:dyDescent="0.35">
      <c r="B26" t="s">
        <v>10</v>
      </c>
      <c r="C26" s="5">
        <v>200</v>
      </c>
      <c r="D26" s="5">
        <v>225</v>
      </c>
      <c r="E26" s="5">
        <v>220</v>
      </c>
      <c r="F26" s="5">
        <v>240</v>
      </c>
      <c r="G26" s="5">
        <v>240</v>
      </c>
      <c r="H26" s="5">
        <v>245</v>
      </c>
      <c r="I26" s="5">
        <v>280</v>
      </c>
      <c r="J26" s="5">
        <v>250</v>
      </c>
      <c r="K26" s="5">
        <v>310</v>
      </c>
      <c r="L26" s="5">
        <v>340</v>
      </c>
      <c r="M26" s="5">
        <v>355</v>
      </c>
      <c r="N26" s="5">
        <v>360</v>
      </c>
      <c r="O26" s="5">
        <v>390</v>
      </c>
      <c r="P26" s="5">
        <v>390</v>
      </c>
      <c r="Q26" s="5">
        <v>375</v>
      </c>
      <c r="R26" s="5">
        <v>420</v>
      </c>
      <c r="S26" s="37">
        <v>390</v>
      </c>
    </row>
    <row r="27" spans="1:78" x14ac:dyDescent="0.35">
      <c r="B27" t="s">
        <v>29</v>
      </c>
      <c r="C27" s="5">
        <v>380</v>
      </c>
      <c r="D27" s="5">
        <v>368</v>
      </c>
      <c r="E27" s="5">
        <v>420</v>
      </c>
      <c r="F27" s="5">
        <v>470</v>
      </c>
      <c r="G27" s="5">
        <v>420</v>
      </c>
      <c r="H27" s="5">
        <v>430</v>
      </c>
      <c r="I27" s="5">
        <v>435</v>
      </c>
      <c r="J27" s="5">
        <v>450</v>
      </c>
      <c r="K27" s="5">
        <v>533</v>
      </c>
      <c r="L27" s="5">
        <v>580</v>
      </c>
      <c r="M27" s="5">
        <v>570</v>
      </c>
      <c r="N27" s="5">
        <v>615</v>
      </c>
      <c r="O27" s="5">
        <v>643</v>
      </c>
      <c r="P27" s="5">
        <v>690</v>
      </c>
      <c r="Q27" s="5">
        <v>630</v>
      </c>
      <c r="R27" s="5">
        <v>635</v>
      </c>
      <c r="S27" s="37">
        <v>750</v>
      </c>
    </row>
    <row r="28" spans="1:78" x14ac:dyDescent="0.35">
      <c r="B28" t="s">
        <v>30</v>
      </c>
      <c r="C28" s="5">
        <v>290</v>
      </c>
      <c r="D28" s="5">
        <v>365</v>
      </c>
      <c r="E28" s="5">
        <v>328</v>
      </c>
      <c r="F28" s="5">
        <v>335</v>
      </c>
      <c r="G28" s="5">
        <v>360</v>
      </c>
      <c r="H28" s="5">
        <v>350</v>
      </c>
      <c r="I28" s="5">
        <v>375</v>
      </c>
      <c r="J28" s="5">
        <v>398</v>
      </c>
      <c r="K28" s="5">
        <v>440</v>
      </c>
      <c r="L28" s="5">
        <v>473</v>
      </c>
      <c r="M28" s="5">
        <v>550</v>
      </c>
      <c r="N28" s="5">
        <v>550</v>
      </c>
      <c r="O28" s="5">
        <v>555</v>
      </c>
      <c r="P28" s="5">
        <v>628</v>
      </c>
      <c r="Q28" s="5">
        <v>620</v>
      </c>
      <c r="R28" s="5">
        <v>600</v>
      </c>
      <c r="S28" s="37">
        <v>673</v>
      </c>
    </row>
    <row r="29" spans="1:78" x14ac:dyDescent="0.35">
      <c r="B29" t="s">
        <v>19</v>
      </c>
      <c r="C29" s="5">
        <v>200</v>
      </c>
      <c r="D29" s="5">
        <v>235</v>
      </c>
      <c r="E29" s="5">
        <v>250</v>
      </c>
      <c r="F29" s="5">
        <v>250</v>
      </c>
      <c r="G29" s="5">
        <v>260</v>
      </c>
      <c r="H29" s="5">
        <v>265</v>
      </c>
      <c r="I29" s="5">
        <v>275</v>
      </c>
      <c r="J29" s="5">
        <v>293</v>
      </c>
      <c r="K29" s="5">
        <v>325</v>
      </c>
      <c r="L29" s="5">
        <v>355</v>
      </c>
      <c r="M29" s="5">
        <v>380</v>
      </c>
      <c r="N29" s="5">
        <v>393</v>
      </c>
      <c r="O29" s="5">
        <v>400</v>
      </c>
      <c r="P29" s="5">
        <v>420</v>
      </c>
      <c r="Q29" s="5">
        <v>430</v>
      </c>
      <c r="R29" s="5">
        <v>430</v>
      </c>
      <c r="S29" s="37">
        <v>440</v>
      </c>
    </row>
    <row r="30" spans="1:78" x14ac:dyDescent="0.35">
      <c r="B30" t="s">
        <v>11</v>
      </c>
      <c r="C30" s="5">
        <v>180</v>
      </c>
      <c r="D30" s="5">
        <v>185</v>
      </c>
      <c r="E30" s="5">
        <v>195</v>
      </c>
      <c r="F30" s="5">
        <v>200</v>
      </c>
      <c r="G30" s="5">
        <v>200</v>
      </c>
      <c r="H30" s="5">
        <v>200</v>
      </c>
      <c r="I30" s="5">
        <v>208</v>
      </c>
      <c r="J30" s="5">
        <v>220</v>
      </c>
      <c r="K30" s="5">
        <v>245</v>
      </c>
      <c r="L30" s="5">
        <v>270</v>
      </c>
      <c r="M30" s="5">
        <v>300</v>
      </c>
      <c r="N30" s="5">
        <v>300</v>
      </c>
      <c r="O30" s="5">
        <v>305</v>
      </c>
      <c r="P30" s="5">
        <v>310</v>
      </c>
      <c r="Q30" s="5">
        <v>310</v>
      </c>
      <c r="R30" s="5">
        <v>310</v>
      </c>
      <c r="S30" s="37">
        <v>320</v>
      </c>
    </row>
    <row r="31" spans="1:78" x14ac:dyDescent="0.35">
      <c r="B31" t="s">
        <v>12</v>
      </c>
      <c r="C31" s="5">
        <v>155</v>
      </c>
      <c r="D31" s="5">
        <v>165</v>
      </c>
      <c r="E31" s="5">
        <v>170</v>
      </c>
      <c r="F31" s="5">
        <v>173</v>
      </c>
      <c r="G31" s="5">
        <v>190</v>
      </c>
      <c r="H31" s="5">
        <v>185</v>
      </c>
      <c r="I31" s="5">
        <v>190</v>
      </c>
      <c r="J31" s="5">
        <v>200</v>
      </c>
      <c r="K31" s="5">
        <v>210</v>
      </c>
      <c r="L31" s="5">
        <v>230</v>
      </c>
      <c r="M31" s="5">
        <v>255</v>
      </c>
      <c r="N31" s="5">
        <v>263</v>
      </c>
      <c r="O31" s="5">
        <v>270</v>
      </c>
      <c r="P31" s="5">
        <v>280</v>
      </c>
      <c r="Q31" s="5">
        <v>280</v>
      </c>
      <c r="R31" s="5">
        <v>300</v>
      </c>
      <c r="S31" s="37">
        <v>298</v>
      </c>
    </row>
    <row r="32" spans="1:78" x14ac:dyDescent="0.35">
      <c r="B32" t="s">
        <v>13</v>
      </c>
      <c r="C32" s="5">
        <v>345</v>
      </c>
      <c r="D32" s="5">
        <v>365</v>
      </c>
      <c r="E32" s="5">
        <v>370</v>
      </c>
      <c r="F32" s="5">
        <v>360</v>
      </c>
      <c r="G32" s="5">
        <v>368</v>
      </c>
      <c r="H32" s="5">
        <v>430</v>
      </c>
      <c r="I32" s="5">
        <v>408</v>
      </c>
      <c r="J32" s="5">
        <v>485</v>
      </c>
      <c r="K32" s="5">
        <v>480</v>
      </c>
      <c r="L32" s="5">
        <v>555</v>
      </c>
      <c r="M32" s="5">
        <v>600</v>
      </c>
      <c r="N32" s="5">
        <v>595</v>
      </c>
      <c r="O32" s="5">
        <v>648</v>
      </c>
      <c r="P32" s="5">
        <v>660</v>
      </c>
      <c r="Q32" s="5">
        <v>698</v>
      </c>
      <c r="R32" s="5">
        <v>700</v>
      </c>
      <c r="S32" s="37">
        <v>720</v>
      </c>
    </row>
    <row r="33" spans="2:19" x14ac:dyDescent="0.35">
      <c r="B33" t="s">
        <v>20</v>
      </c>
      <c r="C33" s="5">
        <v>163</v>
      </c>
      <c r="D33" s="5">
        <v>185</v>
      </c>
      <c r="E33" s="5">
        <v>185</v>
      </c>
      <c r="F33" s="5">
        <v>190</v>
      </c>
      <c r="G33" s="5">
        <v>220</v>
      </c>
      <c r="H33" s="5">
        <v>218</v>
      </c>
      <c r="I33" s="5">
        <v>220</v>
      </c>
      <c r="J33" s="5">
        <v>240</v>
      </c>
      <c r="K33" s="5">
        <v>255</v>
      </c>
      <c r="L33" s="5">
        <v>290</v>
      </c>
      <c r="M33" s="5">
        <v>301</v>
      </c>
      <c r="N33" s="5">
        <v>350</v>
      </c>
      <c r="O33" s="5">
        <v>350</v>
      </c>
      <c r="P33" s="5">
        <v>345</v>
      </c>
      <c r="Q33" s="5">
        <v>365</v>
      </c>
      <c r="R33" s="5">
        <v>360</v>
      </c>
      <c r="S33" s="37">
        <v>380</v>
      </c>
    </row>
    <row r="34" spans="2:19" x14ac:dyDescent="0.35">
      <c r="B34" s="2" t="s">
        <v>50</v>
      </c>
      <c r="C34" s="6">
        <v>210</v>
      </c>
      <c r="D34" s="6">
        <v>220</v>
      </c>
      <c r="E34" s="6">
        <v>225</v>
      </c>
      <c r="F34" s="6">
        <v>240</v>
      </c>
      <c r="G34" s="6">
        <v>240</v>
      </c>
      <c r="H34" s="6">
        <v>235</v>
      </c>
      <c r="I34" s="6">
        <v>245</v>
      </c>
      <c r="J34" s="6">
        <v>260</v>
      </c>
      <c r="K34" s="6">
        <v>290</v>
      </c>
      <c r="L34" s="6">
        <v>330</v>
      </c>
      <c r="M34" s="6">
        <v>340</v>
      </c>
      <c r="N34" s="6">
        <v>360</v>
      </c>
      <c r="O34" s="6">
        <v>370</v>
      </c>
      <c r="P34" s="6">
        <v>380</v>
      </c>
      <c r="Q34" s="6">
        <v>380</v>
      </c>
      <c r="R34" s="6">
        <v>380</v>
      </c>
      <c r="S34" s="6">
        <v>400</v>
      </c>
    </row>
    <row r="35" spans="2:19" x14ac:dyDescent="0.35">
      <c r="B35" s="2" t="s">
        <v>54</v>
      </c>
      <c r="C35" s="6">
        <v>150</v>
      </c>
      <c r="D35" s="6">
        <v>150</v>
      </c>
      <c r="E35" s="6">
        <v>160</v>
      </c>
      <c r="F35" s="6">
        <v>170</v>
      </c>
      <c r="G35" s="6">
        <v>175</v>
      </c>
      <c r="H35" s="6">
        <v>190</v>
      </c>
      <c r="I35" s="6">
        <v>200</v>
      </c>
      <c r="J35" s="6">
        <v>220</v>
      </c>
      <c r="K35" s="6">
        <v>225</v>
      </c>
      <c r="L35" s="6">
        <v>235</v>
      </c>
      <c r="M35" s="6">
        <v>240</v>
      </c>
      <c r="N35" s="6">
        <v>260</v>
      </c>
      <c r="O35" s="6">
        <v>275</v>
      </c>
      <c r="P35" s="6">
        <v>285</v>
      </c>
      <c r="Q35" s="6">
        <v>290</v>
      </c>
      <c r="R35" s="6">
        <v>300</v>
      </c>
      <c r="S35" s="6">
        <v>295</v>
      </c>
    </row>
    <row r="36" spans="2:19" x14ac:dyDescent="0.35">
      <c r="B36" s="2" t="s">
        <v>51</v>
      </c>
      <c r="C36" s="6">
        <v>200</v>
      </c>
      <c r="D36" s="6">
        <v>210</v>
      </c>
      <c r="E36" s="6">
        <v>220</v>
      </c>
      <c r="F36" s="6">
        <v>230</v>
      </c>
      <c r="G36" s="6">
        <v>235</v>
      </c>
      <c r="H36" s="6">
        <v>230</v>
      </c>
      <c r="I36" s="6">
        <v>240</v>
      </c>
      <c r="J36" s="6">
        <v>250</v>
      </c>
      <c r="K36" s="6">
        <v>280</v>
      </c>
      <c r="L36" s="6">
        <v>310</v>
      </c>
      <c r="M36" s="6">
        <v>320</v>
      </c>
      <c r="N36" s="6">
        <v>350</v>
      </c>
      <c r="O36" s="6">
        <v>355</v>
      </c>
      <c r="P36" s="6">
        <v>360</v>
      </c>
      <c r="Q36" s="6">
        <v>360</v>
      </c>
      <c r="R36" s="6">
        <v>365</v>
      </c>
      <c r="S36" s="6">
        <v>380</v>
      </c>
    </row>
  </sheetData>
  <phoneticPr fontId="3"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34</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180</v>
      </c>
      <c r="D3" s="5">
        <v>180</v>
      </c>
      <c r="E3" s="5">
        <v>180</v>
      </c>
      <c r="F3" s="5">
        <v>195</v>
      </c>
      <c r="G3" s="5">
        <v>200</v>
      </c>
      <c r="H3" s="5">
        <v>210</v>
      </c>
      <c r="I3" s="5">
        <v>215</v>
      </c>
      <c r="J3" s="5">
        <v>230</v>
      </c>
      <c r="K3" s="5">
        <v>265</v>
      </c>
      <c r="L3" s="5">
        <v>265</v>
      </c>
      <c r="M3" s="5">
        <v>300</v>
      </c>
      <c r="N3" s="5">
        <v>316</v>
      </c>
      <c r="O3" s="5">
        <v>320</v>
      </c>
      <c r="P3" s="5">
        <v>330</v>
      </c>
      <c r="Q3" s="5">
        <v>330</v>
      </c>
      <c r="R3" s="5">
        <v>340</v>
      </c>
      <c r="S3" s="37">
        <v>350</v>
      </c>
    </row>
    <row r="4" spans="1:78" x14ac:dyDescent="0.35">
      <c r="B4" t="s">
        <v>21</v>
      </c>
      <c r="C4" s="5">
        <v>240</v>
      </c>
      <c r="D4" s="5">
        <v>250</v>
      </c>
      <c r="E4" s="5">
        <v>270</v>
      </c>
      <c r="F4" s="5">
        <v>265</v>
      </c>
      <c r="G4" s="5">
        <v>270</v>
      </c>
      <c r="H4" s="5">
        <v>278</v>
      </c>
      <c r="I4" s="5">
        <v>288</v>
      </c>
      <c r="J4" s="5">
        <v>293</v>
      </c>
      <c r="K4" s="5">
        <v>335</v>
      </c>
      <c r="L4" s="5">
        <v>395</v>
      </c>
      <c r="M4" s="5">
        <v>400</v>
      </c>
      <c r="N4" s="5">
        <v>390</v>
      </c>
      <c r="O4" s="5">
        <v>450</v>
      </c>
      <c r="P4" s="5">
        <v>440</v>
      </c>
      <c r="Q4" s="5">
        <v>450</v>
      </c>
      <c r="R4" s="5">
        <v>450</v>
      </c>
      <c r="S4" s="37">
        <v>460</v>
      </c>
    </row>
    <row r="5" spans="1:78" x14ac:dyDescent="0.35">
      <c r="B5" t="s">
        <v>14</v>
      </c>
      <c r="C5" s="5">
        <v>240</v>
      </c>
      <c r="D5" s="5">
        <v>250</v>
      </c>
      <c r="E5" s="5">
        <v>263</v>
      </c>
      <c r="F5" s="5">
        <v>250</v>
      </c>
      <c r="G5" s="5">
        <v>270</v>
      </c>
      <c r="H5" s="5">
        <v>275</v>
      </c>
      <c r="I5" s="5">
        <v>280</v>
      </c>
      <c r="J5" s="5">
        <v>298</v>
      </c>
      <c r="K5" s="5">
        <v>330</v>
      </c>
      <c r="L5" s="5">
        <v>400</v>
      </c>
      <c r="M5" s="5">
        <v>390</v>
      </c>
      <c r="N5" s="5">
        <v>422</v>
      </c>
      <c r="O5" s="5">
        <v>450</v>
      </c>
      <c r="P5" s="5">
        <v>450</v>
      </c>
      <c r="Q5" s="5">
        <v>460</v>
      </c>
      <c r="R5" s="5">
        <v>455</v>
      </c>
      <c r="S5" s="37">
        <v>488</v>
      </c>
    </row>
    <row r="6" spans="1:78" s="2" customFormat="1" x14ac:dyDescent="0.35">
      <c r="A6" s="4"/>
      <c r="B6" t="s">
        <v>2</v>
      </c>
      <c r="C6" s="5">
        <v>135</v>
      </c>
      <c r="D6" s="5">
        <v>150</v>
      </c>
      <c r="E6" s="5">
        <v>150</v>
      </c>
      <c r="F6" s="5">
        <v>160</v>
      </c>
      <c r="G6" s="5">
        <v>164</v>
      </c>
      <c r="H6" s="5">
        <v>160</v>
      </c>
      <c r="I6" s="5">
        <v>160</v>
      </c>
      <c r="J6" s="5">
        <v>180</v>
      </c>
      <c r="K6" s="5">
        <v>185</v>
      </c>
      <c r="L6" s="5">
        <v>225</v>
      </c>
      <c r="M6" s="5">
        <v>250</v>
      </c>
      <c r="N6" s="5">
        <v>260</v>
      </c>
      <c r="O6" s="5">
        <v>260</v>
      </c>
      <c r="P6" s="5">
        <v>280</v>
      </c>
      <c r="Q6" s="5">
        <v>270</v>
      </c>
      <c r="R6" s="5">
        <v>290</v>
      </c>
      <c r="S6" s="37">
        <v>286</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123</v>
      </c>
      <c r="D7" s="5">
        <v>145</v>
      </c>
      <c r="E7" s="5">
        <v>133</v>
      </c>
      <c r="F7" s="5">
        <v>150</v>
      </c>
      <c r="G7" s="5">
        <v>150</v>
      </c>
      <c r="H7" s="5">
        <v>160</v>
      </c>
      <c r="I7" s="5">
        <v>185</v>
      </c>
      <c r="J7" s="5">
        <v>180</v>
      </c>
      <c r="K7" s="5">
        <v>185</v>
      </c>
      <c r="L7" s="5">
        <v>233</v>
      </c>
      <c r="M7" s="5">
        <v>235</v>
      </c>
      <c r="N7" s="5">
        <v>258</v>
      </c>
      <c r="O7" s="5">
        <v>260</v>
      </c>
      <c r="P7" s="5">
        <v>250</v>
      </c>
      <c r="Q7" s="5">
        <v>293</v>
      </c>
      <c r="R7" s="5">
        <v>290</v>
      </c>
      <c r="S7" s="37">
        <v>295</v>
      </c>
    </row>
    <row r="8" spans="1:78" x14ac:dyDescent="0.35">
      <c r="B8" t="s">
        <v>23</v>
      </c>
      <c r="C8" s="5">
        <v>145</v>
      </c>
      <c r="D8" s="5">
        <v>148</v>
      </c>
      <c r="E8" s="5">
        <v>160</v>
      </c>
      <c r="F8" s="5">
        <v>165</v>
      </c>
      <c r="G8" s="5">
        <v>165</v>
      </c>
      <c r="H8" s="5">
        <v>164</v>
      </c>
      <c r="I8" s="5">
        <v>170</v>
      </c>
      <c r="J8" s="5">
        <v>180</v>
      </c>
      <c r="K8" s="5">
        <v>193</v>
      </c>
      <c r="L8" s="5">
        <v>220</v>
      </c>
      <c r="M8" s="5">
        <v>240</v>
      </c>
      <c r="N8" s="5">
        <v>270</v>
      </c>
      <c r="O8" s="5">
        <v>290</v>
      </c>
      <c r="P8" s="5">
        <v>285</v>
      </c>
      <c r="Q8" s="5">
        <v>285</v>
      </c>
      <c r="R8" s="5">
        <v>300</v>
      </c>
      <c r="S8" s="37">
        <v>300</v>
      </c>
    </row>
    <row r="9" spans="1:78" x14ac:dyDescent="0.35">
      <c r="B9" t="s">
        <v>3</v>
      </c>
      <c r="C9" s="5">
        <v>180</v>
      </c>
      <c r="D9" s="5">
        <v>200</v>
      </c>
      <c r="E9" s="5">
        <v>200</v>
      </c>
      <c r="F9" s="5">
        <v>220</v>
      </c>
      <c r="G9" s="5">
        <v>210</v>
      </c>
      <c r="H9" s="5">
        <v>210</v>
      </c>
      <c r="I9" s="5">
        <v>220</v>
      </c>
      <c r="J9" s="5">
        <v>250</v>
      </c>
      <c r="K9" s="5">
        <v>270</v>
      </c>
      <c r="L9" s="5">
        <v>315</v>
      </c>
      <c r="M9" s="5">
        <v>330</v>
      </c>
      <c r="N9" s="5">
        <v>350</v>
      </c>
      <c r="O9" s="5">
        <v>340</v>
      </c>
      <c r="P9" s="5">
        <v>370</v>
      </c>
      <c r="Q9" s="5">
        <v>360</v>
      </c>
      <c r="R9" s="5">
        <v>360</v>
      </c>
      <c r="S9" s="37">
        <v>390</v>
      </c>
    </row>
    <row r="10" spans="1:78" x14ac:dyDescent="0.35">
      <c r="B10" t="s">
        <v>24</v>
      </c>
      <c r="C10" s="5">
        <v>138</v>
      </c>
      <c r="D10" s="5">
        <v>140</v>
      </c>
      <c r="E10" s="5">
        <v>150</v>
      </c>
      <c r="F10" s="5">
        <v>160</v>
      </c>
      <c r="G10" s="5">
        <v>168</v>
      </c>
      <c r="H10" s="5">
        <v>180</v>
      </c>
      <c r="I10" s="5">
        <v>183</v>
      </c>
      <c r="J10" s="5">
        <v>188</v>
      </c>
      <c r="K10" s="5">
        <v>200</v>
      </c>
      <c r="L10" s="5">
        <v>233</v>
      </c>
      <c r="M10" s="5">
        <v>240</v>
      </c>
      <c r="N10" s="5">
        <v>270</v>
      </c>
      <c r="O10" s="5">
        <v>283</v>
      </c>
      <c r="P10" s="5">
        <v>280</v>
      </c>
      <c r="Q10" s="5">
        <v>280</v>
      </c>
      <c r="R10" s="5">
        <v>285</v>
      </c>
      <c r="S10" s="37">
        <v>295</v>
      </c>
    </row>
    <row r="11" spans="1:78" s="2" customFormat="1" x14ac:dyDescent="0.35">
      <c r="A11" s="4"/>
      <c r="B11" t="s">
        <v>25</v>
      </c>
      <c r="C11" s="5">
        <v>220</v>
      </c>
      <c r="D11" s="5">
        <v>240</v>
      </c>
      <c r="E11" s="5">
        <v>230</v>
      </c>
      <c r="F11" s="5">
        <v>240</v>
      </c>
      <c r="G11" s="5">
        <v>250</v>
      </c>
      <c r="H11" s="5">
        <v>260</v>
      </c>
      <c r="I11" s="5">
        <v>260</v>
      </c>
      <c r="J11" s="5">
        <v>283</v>
      </c>
      <c r="K11" s="5">
        <v>315</v>
      </c>
      <c r="L11" s="5">
        <v>345</v>
      </c>
      <c r="M11" s="5">
        <v>375</v>
      </c>
      <c r="N11" s="5">
        <v>370</v>
      </c>
      <c r="O11" s="5">
        <v>400</v>
      </c>
      <c r="P11" s="5">
        <v>410</v>
      </c>
      <c r="Q11" s="5">
        <v>430</v>
      </c>
      <c r="R11" s="5">
        <v>450</v>
      </c>
      <c r="S11" s="37">
        <v>443</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145</v>
      </c>
      <c r="D12" s="5">
        <v>145</v>
      </c>
      <c r="E12" s="5">
        <v>150</v>
      </c>
      <c r="F12" s="5">
        <v>150</v>
      </c>
      <c r="G12" s="5">
        <v>150</v>
      </c>
      <c r="H12" s="5">
        <v>163</v>
      </c>
      <c r="I12" s="5">
        <v>165</v>
      </c>
      <c r="J12" s="5">
        <v>175</v>
      </c>
      <c r="K12" s="5">
        <v>190</v>
      </c>
      <c r="L12" s="5">
        <v>231</v>
      </c>
      <c r="M12" s="5">
        <v>240</v>
      </c>
      <c r="N12" s="5">
        <v>290</v>
      </c>
      <c r="O12" s="5">
        <v>280</v>
      </c>
      <c r="P12" s="5">
        <v>280</v>
      </c>
      <c r="Q12" s="5">
        <v>285</v>
      </c>
      <c r="R12" s="5">
        <v>289</v>
      </c>
      <c r="S12" s="37">
        <v>315</v>
      </c>
    </row>
    <row r="13" spans="1:78" x14ac:dyDescent="0.35">
      <c r="B13" t="s">
        <v>4</v>
      </c>
      <c r="C13" s="5">
        <v>180</v>
      </c>
      <c r="D13" s="5">
        <v>180</v>
      </c>
      <c r="E13" s="5">
        <v>190</v>
      </c>
      <c r="F13" s="5">
        <v>200</v>
      </c>
      <c r="G13" s="5">
        <v>210</v>
      </c>
      <c r="H13" s="5">
        <v>205</v>
      </c>
      <c r="I13" s="5">
        <v>218</v>
      </c>
      <c r="J13" s="5">
        <v>220</v>
      </c>
      <c r="K13" s="5">
        <v>240</v>
      </c>
      <c r="L13" s="5">
        <v>300</v>
      </c>
      <c r="M13" s="5">
        <v>298</v>
      </c>
      <c r="N13" s="5">
        <v>340</v>
      </c>
      <c r="O13" s="5">
        <v>353</v>
      </c>
      <c r="P13" s="5">
        <v>350</v>
      </c>
      <c r="Q13" s="5">
        <v>395</v>
      </c>
      <c r="R13" s="5">
        <v>380</v>
      </c>
      <c r="S13" s="37">
        <v>385</v>
      </c>
    </row>
    <row r="14" spans="1:78" x14ac:dyDescent="0.35">
      <c r="B14" t="s">
        <v>0</v>
      </c>
      <c r="C14" s="5">
        <v>150</v>
      </c>
      <c r="D14" s="5">
        <v>148</v>
      </c>
      <c r="E14" s="5">
        <v>160</v>
      </c>
      <c r="F14" s="5">
        <v>160</v>
      </c>
      <c r="G14" s="5">
        <v>170</v>
      </c>
      <c r="H14" s="5">
        <v>200</v>
      </c>
      <c r="I14" s="5">
        <v>185</v>
      </c>
      <c r="J14" s="5">
        <v>185</v>
      </c>
      <c r="K14" s="5">
        <v>195</v>
      </c>
      <c r="L14" s="5">
        <v>225</v>
      </c>
      <c r="M14" s="5">
        <v>240</v>
      </c>
      <c r="N14" s="5">
        <v>290</v>
      </c>
      <c r="O14" s="5">
        <v>298</v>
      </c>
      <c r="P14" s="5">
        <v>290</v>
      </c>
      <c r="Q14" s="5">
        <v>290</v>
      </c>
      <c r="R14" s="5">
        <v>290</v>
      </c>
      <c r="S14" s="37">
        <v>310</v>
      </c>
    </row>
    <row r="15" spans="1:78" x14ac:dyDescent="0.35">
      <c r="B15" t="s">
        <v>27</v>
      </c>
      <c r="C15" s="5">
        <v>180</v>
      </c>
      <c r="D15" s="5">
        <v>188</v>
      </c>
      <c r="E15" s="5">
        <v>195</v>
      </c>
      <c r="F15" s="5">
        <v>200</v>
      </c>
      <c r="G15" s="5">
        <v>205</v>
      </c>
      <c r="H15" s="5">
        <v>213</v>
      </c>
      <c r="I15" s="5">
        <v>210</v>
      </c>
      <c r="J15" s="5">
        <v>220</v>
      </c>
      <c r="K15" s="5">
        <v>255</v>
      </c>
      <c r="L15" s="5">
        <v>280</v>
      </c>
      <c r="M15" s="5">
        <v>310</v>
      </c>
      <c r="N15" s="5">
        <v>345</v>
      </c>
      <c r="O15" s="5">
        <v>335</v>
      </c>
      <c r="P15" s="5">
        <v>350</v>
      </c>
      <c r="Q15" s="5">
        <v>380</v>
      </c>
      <c r="R15" s="5">
        <v>380</v>
      </c>
      <c r="S15" s="37">
        <v>365</v>
      </c>
    </row>
    <row r="16" spans="1:78" x14ac:dyDescent="0.35">
      <c r="B16" t="s">
        <v>15</v>
      </c>
      <c r="C16" s="5">
        <v>145</v>
      </c>
      <c r="D16" s="5">
        <v>163</v>
      </c>
      <c r="E16" s="5">
        <v>170</v>
      </c>
      <c r="F16" s="5">
        <v>175</v>
      </c>
      <c r="G16" s="5">
        <v>173</v>
      </c>
      <c r="H16" s="5">
        <v>180</v>
      </c>
      <c r="I16" s="5">
        <v>180</v>
      </c>
      <c r="J16" s="5">
        <v>200</v>
      </c>
      <c r="K16" s="5">
        <v>213</v>
      </c>
      <c r="L16" s="5">
        <v>260</v>
      </c>
      <c r="M16" s="5">
        <v>255</v>
      </c>
      <c r="N16" s="5">
        <v>290</v>
      </c>
      <c r="O16" s="5">
        <v>300</v>
      </c>
      <c r="P16" s="5">
        <v>290</v>
      </c>
      <c r="Q16" s="5">
        <v>310</v>
      </c>
      <c r="R16" s="5">
        <v>330</v>
      </c>
      <c r="S16" s="37">
        <v>325</v>
      </c>
    </row>
    <row r="17" spans="1:78" x14ac:dyDescent="0.35">
      <c r="B17" t="s">
        <v>16</v>
      </c>
      <c r="C17" s="5">
        <v>195</v>
      </c>
      <c r="D17" s="5">
        <v>188</v>
      </c>
      <c r="E17" s="5">
        <v>190</v>
      </c>
      <c r="F17" s="5">
        <v>215</v>
      </c>
      <c r="G17" s="5">
        <v>200</v>
      </c>
      <c r="H17" s="5">
        <v>204</v>
      </c>
      <c r="I17" s="5">
        <v>230</v>
      </c>
      <c r="J17" s="5">
        <v>270</v>
      </c>
      <c r="K17" s="5"/>
      <c r="L17" s="5">
        <v>270</v>
      </c>
      <c r="M17" s="5">
        <v>330</v>
      </c>
      <c r="N17" s="5">
        <v>330</v>
      </c>
      <c r="O17" s="5">
        <v>328</v>
      </c>
      <c r="P17" s="5">
        <v>335</v>
      </c>
      <c r="Q17" s="5">
        <v>360</v>
      </c>
      <c r="R17" s="5">
        <v>348</v>
      </c>
      <c r="S17" s="37">
        <v>350</v>
      </c>
    </row>
    <row r="18" spans="1:78" x14ac:dyDescent="0.35">
      <c r="B18" t="s">
        <v>5</v>
      </c>
      <c r="C18" s="5">
        <v>165</v>
      </c>
      <c r="D18" s="5">
        <v>170</v>
      </c>
      <c r="E18" s="5">
        <v>190</v>
      </c>
      <c r="F18" s="5">
        <v>193</v>
      </c>
      <c r="G18" s="5">
        <v>208</v>
      </c>
      <c r="H18" s="5">
        <v>200</v>
      </c>
      <c r="I18" s="5">
        <v>215</v>
      </c>
      <c r="J18" s="5">
        <v>240</v>
      </c>
      <c r="K18" s="5">
        <v>270</v>
      </c>
      <c r="L18" s="5">
        <v>315</v>
      </c>
      <c r="M18" s="5">
        <v>310</v>
      </c>
      <c r="N18" s="5">
        <v>340</v>
      </c>
      <c r="O18" s="5">
        <v>335</v>
      </c>
      <c r="P18" s="5">
        <v>360</v>
      </c>
      <c r="Q18" s="5">
        <v>375</v>
      </c>
      <c r="R18" s="5">
        <v>373</v>
      </c>
      <c r="S18" s="37">
        <v>390</v>
      </c>
    </row>
    <row r="19" spans="1:78" x14ac:dyDescent="0.35">
      <c r="B19" t="s">
        <v>17</v>
      </c>
      <c r="C19" s="5">
        <v>160</v>
      </c>
      <c r="D19" s="5">
        <v>165</v>
      </c>
      <c r="E19" s="5">
        <v>170</v>
      </c>
      <c r="F19" s="5">
        <v>175</v>
      </c>
      <c r="G19" s="5">
        <v>180</v>
      </c>
      <c r="H19" s="5">
        <v>200</v>
      </c>
      <c r="I19" s="5">
        <v>200</v>
      </c>
      <c r="J19" s="5">
        <v>210</v>
      </c>
      <c r="K19" s="5">
        <v>230</v>
      </c>
      <c r="L19" s="5">
        <v>270</v>
      </c>
      <c r="M19" s="5">
        <v>275</v>
      </c>
      <c r="N19" s="5">
        <v>298</v>
      </c>
      <c r="O19" s="5">
        <v>300</v>
      </c>
      <c r="P19" s="5">
        <v>320</v>
      </c>
      <c r="Q19" s="5">
        <v>320</v>
      </c>
      <c r="R19" s="5">
        <v>330</v>
      </c>
      <c r="S19" s="37">
        <v>340</v>
      </c>
    </row>
    <row r="20" spans="1:78" x14ac:dyDescent="0.35">
      <c r="B20" t="s">
        <v>6</v>
      </c>
      <c r="C20" s="5">
        <v>228</v>
      </c>
      <c r="D20" s="5">
        <v>268</v>
      </c>
      <c r="E20" s="5">
        <v>268</v>
      </c>
      <c r="F20" s="5">
        <v>263</v>
      </c>
      <c r="G20" s="5">
        <v>280</v>
      </c>
      <c r="H20" s="5">
        <v>270</v>
      </c>
      <c r="I20" s="5">
        <v>300</v>
      </c>
      <c r="J20" s="5">
        <v>310</v>
      </c>
      <c r="K20" s="5">
        <v>345</v>
      </c>
      <c r="L20" s="5">
        <v>420</v>
      </c>
      <c r="M20" s="5">
        <v>405</v>
      </c>
      <c r="N20" s="5">
        <v>451</v>
      </c>
      <c r="O20" s="5">
        <v>460</v>
      </c>
      <c r="P20" s="5">
        <v>470</v>
      </c>
      <c r="Q20" s="5">
        <v>473</v>
      </c>
      <c r="R20" s="5">
        <v>500</v>
      </c>
      <c r="S20" s="37">
        <v>490</v>
      </c>
    </row>
    <row r="21" spans="1:78" s="2" customFormat="1" x14ac:dyDescent="0.35">
      <c r="A21" s="4"/>
      <c r="B21" t="s">
        <v>7</v>
      </c>
      <c r="C21" s="5">
        <v>135</v>
      </c>
      <c r="D21" s="5"/>
      <c r="E21" s="5"/>
      <c r="F21" s="5"/>
      <c r="G21" s="5">
        <v>155</v>
      </c>
      <c r="H21" s="5">
        <v>163</v>
      </c>
      <c r="I21" s="5">
        <v>175</v>
      </c>
      <c r="J21" s="5"/>
      <c r="K21" s="5">
        <v>223</v>
      </c>
      <c r="L21" s="5">
        <v>230</v>
      </c>
      <c r="M21" s="5">
        <v>230</v>
      </c>
      <c r="N21" s="5">
        <v>238</v>
      </c>
      <c r="O21" s="5">
        <v>260</v>
      </c>
      <c r="P21" s="5">
        <v>260</v>
      </c>
      <c r="Q21" s="5">
        <v>265</v>
      </c>
      <c r="R21" s="5">
        <v>290</v>
      </c>
      <c r="S21" s="37">
        <v>275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175</v>
      </c>
      <c r="D22" s="5">
        <v>185</v>
      </c>
      <c r="E22" s="5">
        <v>208</v>
      </c>
      <c r="F22" s="5">
        <v>200</v>
      </c>
      <c r="G22" s="5">
        <v>210</v>
      </c>
      <c r="H22" s="5">
        <v>220</v>
      </c>
      <c r="I22" s="5">
        <v>220</v>
      </c>
      <c r="J22" s="5">
        <v>235</v>
      </c>
      <c r="K22" s="5">
        <v>255</v>
      </c>
      <c r="L22" s="5">
        <v>300</v>
      </c>
      <c r="M22" s="5">
        <v>320</v>
      </c>
      <c r="N22" s="5">
        <v>320</v>
      </c>
      <c r="O22" s="5">
        <v>340</v>
      </c>
      <c r="P22" s="5">
        <v>350</v>
      </c>
      <c r="Q22" s="5">
        <v>350</v>
      </c>
      <c r="R22" s="5">
        <v>380</v>
      </c>
      <c r="S22" s="37">
        <v>375</v>
      </c>
    </row>
    <row r="23" spans="1:78" x14ac:dyDescent="0.35">
      <c r="B23" t="s">
        <v>8</v>
      </c>
      <c r="C23" s="5">
        <v>204</v>
      </c>
      <c r="D23" s="5">
        <v>200</v>
      </c>
      <c r="E23" s="5">
        <v>220</v>
      </c>
      <c r="F23" s="5">
        <v>225</v>
      </c>
      <c r="G23" s="5">
        <v>230</v>
      </c>
      <c r="H23" s="5">
        <v>253</v>
      </c>
      <c r="I23" s="5">
        <v>230</v>
      </c>
      <c r="J23" s="5">
        <v>250</v>
      </c>
      <c r="K23" s="5">
        <v>290</v>
      </c>
      <c r="L23" s="5">
        <v>328</v>
      </c>
      <c r="M23" s="5">
        <v>348</v>
      </c>
      <c r="N23" s="5">
        <v>375</v>
      </c>
      <c r="O23" s="5">
        <v>400</v>
      </c>
      <c r="P23" s="5">
        <v>390</v>
      </c>
      <c r="Q23" s="5">
        <v>390</v>
      </c>
      <c r="R23" s="5">
        <v>430</v>
      </c>
      <c r="S23" s="37">
        <v>420</v>
      </c>
    </row>
    <row r="24" spans="1:78" x14ac:dyDescent="0.35">
      <c r="B24" t="s">
        <v>9</v>
      </c>
      <c r="C24" s="5">
        <v>180</v>
      </c>
      <c r="D24" s="5">
        <v>185</v>
      </c>
      <c r="E24" s="5">
        <v>195</v>
      </c>
      <c r="F24" s="5">
        <v>220</v>
      </c>
      <c r="G24" s="5">
        <v>210</v>
      </c>
      <c r="H24" s="5">
        <v>220</v>
      </c>
      <c r="I24" s="5">
        <v>240</v>
      </c>
      <c r="J24" s="5">
        <v>235</v>
      </c>
      <c r="K24" s="5">
        <v>275</v>
      </c>
      <c r="L24" s="5">
        <v>310</v>
      </c>
      <c r="M24" s="5">
        <v>340</v>
      </c>
      <c r="N24" s="5">
        <v>363</v>
      </c>
      <c r="O24" s="5">
        <v>360</v>
      </c>
      <c r="P24" s="5">
        <v>390</v>
      </c>
      <c r="Q24" s="5">
        <v>370</v>
      </c>
      <c r="R24" s="5">
        <v>410</v>
      </c>
      <c r="S24" s="37">
        <v>420</v>
      </c>
    </row>
    <row r="25" spans="1:78" x14ac:dyDescent="0.35">
      <c r="B25" t="s">
        <v>28</v>
      </c>
      <c r="C25" s="5">
        <v>125</v>
      </c>
      <c r="D25" s="5">
        <v>135</v>
      </c>
      <c r="E25" s="5">
        <v>145</v>
      </c>
      <c r="F25" s="5">
        <v>160</v>
      </c>
      <c r="G25" s="5">
        <v>155</v>
      </c>
      <c r="H25" s="5">
        <v>163</v>
      </c>
      <c r="I25" s="5">
        <v>170</v>
      </c>
      <c r="J25" s="5">
        <v>170</v>
      </c>
      <c r="K25" s="5">
        <v>180</v>
      </c>
      <c r="L25" s="5">
        <v>205</v>
      </c>
      <c r="M25" s="5">
        <v>220</v>
      </c>
      <c r="N25" s="5">
        <v>245</v>
      </c>
      <c r="O25" s="5">
        <v>260</v>
      </c>
      <c r="P25" s="5">
        <v>260</v>
      </c>
      <c r="Q25" s="5">
        <v>268</v>
      </c>
      <c r="R25" s="5">
        <v>275</v>
      </c>
      <c r="S25" s="37">
        <v>280</v>
      </c>
    </row>
    <row r="26" spans="1:78" x14ac:dyDescent="0.35">
      <c r="B26" t="s">
        <v>10</v>
      </c>
      <c r="C26" s="5">
        <v>185</v>
      </c>
      <c r="D26" s="5">
        <v>190</v>
      </c>
      <c r="E26" s="5">
        <v>190</v>
      </c>
      <c r="F26" s="5">
        <v>210</v>
      </c>
      <c r="G26" s="5">
        <v>200</v>
      </c>
      <c r="H26" s="5">
        <v>170</v>
      </c>
      <c r="I26" s="5">
        <v>180</v>
      </c>
      <c r="J26" s="5">
        <v>200</v>
      </c>
      <c r="K26" s="5"/>
      <c r="L26" s="5">
        <v>270</v>
      </c>
      <c r="M26" s="5">
        <v>300</v>
      </c>
      <c r="N26" s="5">
        <v>300</v>
      </c>
      <c r="O26" s="5">
        <v>340</v>
      </c>
      <c r="P26" s="5">
        <v>330</v>
      </c>
      <c r="Q26" s="5">
        <v>350</v>
      </c>
      <c r="R26" s="5" t="s">
        <v>132</v>
      </c>
      <c r="S26" s="37">
        <v>343</v>
      </c>
    </row>
    <row r="27" spans="1:78" x14ac:dyDescent="0.35">
      <c r="B27" t="s">
        <v>29</v>
      </c>
      <c r="C27" s="5">
        <v>270</v>
      </c>
      <c r="D27" s="5">
        <v>285</v>
      </c>
      <c r="E27" s="5">
        <v>310</v>
      </c>
      <c r="F27" s="5">
        <v>320</v>
      </c>
      <c r="G27" s="5">
        <v>320</v>
      </c>
      <c r="H27" s="5">
        <v>325</v>
      </c>
      <c r="I27" s="5">
        <v>350</v>
      </c>
      <c r="J27" s="5">
        <v>350</v>
      </c>
      <c r="K27" s="5">
        <v>400</v>
      </c>
      <c r="L27" s="5">
        <v>430</v>
      </c>
      <c r="M27" s="5">
        <v>468</v>
      </c>
      <c r="N27" s="5">
        <v>515</v>
      </c>
      <c r="O27" s="5">
        <v>530</v>
      </c>
      <c r="P27" s="5">
        <v>558</v>
      </c>
      <c r="Q27" s="5">
        <v>550</v>
      </c>
      <c r="R27" s="5">
        <v>560</v>
      </c>
      <c r="S27" s="37">
        <v>565</v>
      </c>
    </row>
    <row r="28" spans="1:78" x14ac:dyDescent="0.35">
      <c r="B28" t="s">
        <v>30</v>
      </c>
      <c r="C28" s="5">
        <v>260</v>
      </c>
      <c r="D28" s="5">
        <v>290</v>
      </c>
      <c r="E28" s="5">
        <v>275</v>
      </c>
      <c r="F28" s="5">
        <v>300</v>
      </c>
      <c r="G28" s="5">
        <v>320</v>
      </c>
      <c r="H28" s="5">
        <v>310</v>
      </c>
      <c r="I28" s="5">
        <v>320</v>
      </c>
      <c r="J28" s="5">
        <v>325</v>
      </c>
      <c r="K28" s="5">
        <v>400</v>
      </c>
      <c r="L28" s="5">
        <v>420</v>
      </c>
      <c r="M28" s="5">
        <v>460</v>
      </c>
      <c r="N28" s="5">
        <v>500</v>
      </c>
      <c r="O28" s="5">
        <v>520</v>
      </c>
      <c r="P28" s="5">
        <v>525</v>
      </c>
      <c r="Q28" s="5">
        <v>523</v>
      </c>
      <c r="R28" s="5">
        <v>565</v>
      </c>
      <c r="S28" s="37">
        <v>555</v>
      </c>
    </row>
    <row r="29" spans="1:78" x14ac:dyDescent="0.35">
      <c r="B29" t="s">
        <v>19</v>
      </c>
      <c r="C29" s="5">
        <v>180</v>
      </c>
      <c r="D29" s="5">
        <v>195</v>
      </c>
      <c r="E29" s="5">
        <v>200</v>
      </c>
      <c r="F29" s="5">
        <v>210</v>
      </c>
      <c r="G29" s="5">
        <v>220</v>
      </c>
      <c r="H29" s="5">
        <v>230</v>
      </c>
      <c r="I29" s="5">
        <v>230</v>
      </c>
      <c r="J29" s="5">
        <v>250</v>
      </c>
      <c r="K29" s="5">
        <v>280</v>
      </c>
      <c r="L29" s="5">
        <v>300</v>
      </c>
      <c r="M29" s="5">
        <v>320</v>
      </c>
      <c r="N29" s="5">
        <v>340</v>
      </c>
      <c r="O29" s="5">
        <v>350</v>
      </c>
      <c r="P29" s="5">
        <v>350</v>
      </c>
      <c r="Q29" s="5">
        <v>370</v>
      </c>
      <c r="R29" s="5">
        <v>350</v>
      </c>
      <c r="S29" s="37">
        <v>375</v>
      </c>
    </row>
    <row r="30" spans="1:78" x14ac:dyDescent="0.35">
      <c r="B30" t="s">
        <v>11</v>
      </c>
      <c r="C30" s="5">
        <v>165</v>
      </c>
      <c r="D30" s="5">
        <v>150</v>
      </c>
      <c r="E30" s="5">
        <v>163</v>
      </c>
      <c r="F30" s="5">
        <v>185</v>
      </c>
      <c r="G30" s="5">
        <v>175</v>
      </c>
      <c r="H30" s="5">
        <v>193</v>
      </c>
      <c r="I30" s="5">
        <v>188</v>
      </c>
      <c r="J30" s="5">
        <v>195</v>
      </c>
      <c r="K30" s="5">
        <v>223</v>
      </c>
      <c r="L30" s="5">
        <v>240</v>
      </c>
      <c r="M30" s="5">
        <v>270</v>
      </c>
      <c r="N30" s="5">
        <v>285</v>
      </c>
      <c r="O30" s="5">
        <v>320</v>
      </c>
      <c r="P30" s="5">
        <v>290</v>
      </c>
      <c r="Q30" s="5">
        <v>290</v>
      </c>
      <c r="R30" s="5">
        <v>300</v>
      </c>
      <c r="S30" s="37">
        <v>300</v>
      </c>
    </row>
    <row r="31" spans="1:78" x14ac:dyDescent="0.35">
      <c r="B31" t="s">
        <v>12</v>
      </c>
      <c r="C31" s="5">
        <v>143</v>
      </c>
      <c r="D31" s="5">
        <v>135</v>
      </c>
      <c r="E31" s="5">
        <v>148</v>
      </c>
      <c r="F31" s="5">
        <v>158</v>
      </c>
      <c r="G31" s="5">
        <v>165</v>
      </c>
      <c r="H31" s="5">
        <v>165</v>
      </c>
      <c r="I31" s="5">
        <v>170</v>
      </c>
      <c r="J31" s="5">
        <v>185</v>
      </c>
      <c r="K31" s="5">
        <v>208</v>
      </c>
      <c r="L31" s="5">
        <v>218</v>
      </c>
      <c r="M31" s="5">
        <v>220</v>
      </c>
      <c r="N31" s="5">
        <v>240</v>
      </c>
      <c r="O31" s="5">
        <v>255</v>
      </c>
      <c r="P31" s="5">
        <v>260</v>
      </c>
      <c r="Q31" s="5">
        <v>270</v>
      </c>
      <c r="R31" s="5">
        <v>270</v>
      </c>
      <c r="S31" s="37">
        <v>285</v>
      </c>
    </row>
    <row r="32" spans="1:78" x14ac:dyDescent="0.35">
      <c r="B32" t="s">
        <v>13</v>
      </c>
      <c r="C32" s="5">
        <v>250</v>
      </c>
      <c r="D32" s="5">
        <v>260</v>
      </c>
      <c r="E32" s="5">
        <v>280</v>
      </c>
      <c r="F32" s="5">
        <v>288</v>
      </c>
      <c r="G32" s="5">
        <v>290</v>
      </c>
      <c r="H32" s="5">
        <v>300</v>
      </c>
      <c r="I32" s="5">
        <v>320</v>
      </c>
      <c r="J32" s="5">
        <v>320</v>
      </c>
      <c r="K32" s="5">
        <v>380</v>
      </c>
      <c r="L32" s="5">
        <v>410</v>
      </c>
      <c r="M32" s="5">
        <v>445</v>
      </c>
      <c r="N32" s="5">
        <v>450</v>
      </c>
      <c r="O32" s="5">
        <v>490</v>
      </c>
      <c r="P32" s="5">
        <v>500</v>
      </c>
      <c r="Q32" s="5">
        <v>515</v>
      </c>
      <c r="R32" s="5">
        <v>550</v>
      </c>
      <c r="S32" s="37">
        <v>550</v>
      </c>
    </row>
    <row r="33" spans="2:19" x14ac:dyDescent="0.35">
      <c r="B33" t="s">
        <v>20</v>
      </c>
      <c r="C33" s="5">
        <v>140</v>
      </c>
      <c r="D33" s="5">
        <v>155</v>
      </c>
      <c r="E33" s="5">
        <v>155</v>
      </c>
      <c r="F33" s="5">
        <v>170</v>
      </c>
      <c r="G33" s="5">
        <v>170</v>
      </c>
      <c r="H33" s="5">
        <v>175</v>
      </c>
      <c r="I33" s="5">
        <v>180</v>
      </c>
      <c r="J33" s="5">
        <v>198</v>
      </c>
      <c r="K33" s="5">
        <v>210</v>
      </c>
      <c r="L33" s="5">
        <v>238</v>
      </c>
      <c r="M33" s="5">
        <v>260</v>
      </c>
      <c r="N33" s="5">
        <v>280</v>
      </c>
      <c r="O33" s="5">
        <v>280</v>
      </c>
      <c r="P33" s="5">
        <v>270</v>
      </c>
      <c r="Q33" s="5">
        <v>300</v>
      </c>
      <c r="R33" s="5">
        <v>300</v>
      </c>
      <c r="S33" s="37">
        <v>310</v>
      </c>
    </row>
    <row r="34" spans="2:19" x14ac:dyDescent="0.35">
      <c r="B34" s="2" t="s">
        <v>50</v>
      </c>
      <c r="C34" s="6">
        <v>190</v>
      </c>
      <c r="D34" s="6">
        <v>200</v>
      </c>
      <c r="E34" s="6">
        <v>210</v>
      </c>
      <c r="F34" s="6">
        <v>220</v>
      </c>
      <c r="G34" s="6">
        <v>220</v>
      </c>
      <c r="H34" s="6">
        <v>230</v>
      </c>
      <c r="I34" s="6">
        <v>235</v>
      </c>
      <c r="J34" s="6">
        <v>240</v>
      </c>
      <c r="K34" s="6">
        <v>270</v>
      </c>
      <c r="L34" s="6">
        <v>310</v>
      </c>
      <c r="M34" s="6">
        <v>330</v>
      </c>
      <c r="N34" s="6">
        <v>350</v>
      </c>
      <c r="O34" s="6">
        <v>350</v>
      </c>
      <c r="P34" s="6">
        <v>368</v>
      </c>
      <c r="Q34" s="6">
        <v>375</v>
      </c>
      <c r="R34" s="6">
        <v>380</v>
      </c>
      <c r="S34" s="6">
        <v>395</v>
      </c>
    </row>
    <row r="35" spans="2:19" x14ac:dyDescent="0.35">
      <c r="B35" s="2" t="s">
        <v>54</v>
      </c>
      <c r="C35" s="6">
        <v>120</v>
      </c>
      <c r="D35" s="6">
        <v>125</v>
      </c>
      <c r="E35" s="6">
        <v>130</v>
      </c>
      <c r="F35" s="6">
        <v>135</v>
      </c>
      <c r="G35" s="6">
        <v>145</v>
      </c>
      <c r="H35" s="6">
        <v>150</v>
      </c>
      <c r="I35" s="6">
        <v>160</v>
      </c>
      <c r="J35" s="6">
        <v>165</v>
      </c>
      <c r="K35" s="6">
        <v>175</v>
      </c>
      <c r="L35" s="6">
        <v>180</v>
      </c>
      <c r="M35" s="6">
        <v>190</v>
      </c>
      <c r="N35" s="6">
        <v>200</v>
      </c>
      <c r="O35" s="6">
        <v>220</v>
      </c>
      <c r="P35" s="6">
        <v>230</v>
      </c>
      <c r="Q35" s="6">
        <v>230</v>
      </c>
      <c r="R35" s="6">
        <v>240</v>
      </c>
      <c r="S35" s="6">
        <v>240</v>
      </c>
    </row>
    <row r="36" spans="2:19" x14ac:dyDescent="0.35">
      <c r="B36" s="2" t="s">
        <v>51</v>
      </c>
      <c r="C36" s="6">
        <v>160</v>
      </c>
      <c r="D36" s="6">
        <v>170</v>
      </c>
      <c r="E36" s="6">
        <v>180</v>
      </c>
      <c r="F36" s="6">
        <v>190</v>
      </c>
      <c r="G36" s="6">
        <v>185</v>
      </c>
      <c r="H36" s="6">
        <v>195</v>
      </c>
      <c r="I36" s="6">
        <v>200</v>
      </c>
      <c r="J36" s="6">
        <v>200</v>
      </c>
      <c r="K36" s="6">
        <v>220</v>
      </c>
      <c r="L36" s="6">
        <v>250</v>
      </c>
      <c r="M36" s="6">
        <v>265</v>
      </c>
      <c r="N36" s="6">
        <v>290</v>
      </c>
      <c r="O36" s="6">
        <v>300</v>
      </c>
      <c r="P36" s="6">
        <v>310</v>
      </c>
      <c r="Q36" s="6">
        <v>310</v>
      </c>
      <c r="R36" s="6">
        <v>315</v>
      </c>
      <c r="S36" s="6">
        <v>330</v>
      </c>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48</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185</v>
      </c>
      <c r="D3" s="5">
        <v>195</v>
      </c>
      <c r="E3" s="5">
        <v>210</v>
      </c>
      <c r="F3" s="5">
        <v>230</v>
      </c>
      <c r="G3" s="5">
        <v>230</v>
      </c>
      <c r="H3" s="5">
        <v>230</v>
      </c>
      <c r="I3" s="5">
        <v>240</v>
      </c>
      <c r="J3" s="5">
        <v>260</v>
      </c>
      <c r="K3" s="5">
        <v>280</v>
      </c>
      <c r="L3" s="5">
        <v>320</v>
      </c>
      <c r="M3" s="5">
        <v>330</v>
      </c>
      <c r="N3" s="5">
        <v>350</v>
      </c>
      <c r="O3" s="5">
        <v>353</v>
      </c>
      <c r="P3" s="5">
        <v>353</v>
      </c>
      <c r="Q3" s="5">
        <v>370</v>
      </c>
      <c r="R3" s="5">
        <v>365</v>
      </c>
      <c r="S3" s="37">
        <v>390</v>
      </c>
    </row>
    <row r="4" spans="1:78" x14ac:dyDescent="0.35">
      <c r="B4" t="s">
        <v>21</v>
      </c>
      <c r="C4" s="5">
        <v>280</v>
      </c>
      <c r="D4" s="5">
        <v>320</v>
      </c>
      <c r="E4" s="5">
        <v>360</v>
      </c>
      <c r="F4" s="5">
        <v>325</v>
      </c>
      <c r="G4" s="5">
        <v>335</v>
      </c>
      <c r="H4" s="5">
        <v>370</v>
      </c>
      <c r="I4" s="5">
        <v>385</v>
      </c>
      <c r="J4" s="5">
        <v>400</v>
      </c>
      <c r="K4" s="5">
        <v>450</v>
      </c>
      <c r="L4" s="5">
        <v>500</v>
      </c>
      <c r="M4" s="5">
        <v>520</v>
      </c>
      <c r="N4" s="5">
        <v>560</v>
      </c>
      <c r="O4" s="5">
        <v>595</v>
      </c>
      <c r="P4" s="5">
        <v>685</v>
      </c>
      <c r="Q4" s="5">
        <v>598</v>
      </c>
      <c r="R4" s="5">
        <v>625</v>
      </c>
      <c r="S4" s="37">
        <v>710</v>
      </c>
    </row>
    <row r="5" spans="1:78" x14ac:dyDescent="0.35">
      <c r="B5" t="s">
        <v>14</v>
      </c>
      <c r="C5" s="5">
        <v>280</v>
      </c>
      <c r="D5" s="5">
        <v>300</v>
      </c>
      <c r="E5" s="5">
        <v>320</v>
      </c>
      <c r="F5" s="5">
        <v>330</v>
      </c>
      <c r="G5" s="5">
        <v>330</v>
      </c>
      <c r="H5" s="5">
        <v>330</v>
      </c>
      <c r="I5" s="5">
        <v>350</v>
      </c>
      <c r="J5" s="5">
        <v>360</v>
      </c>
      <c r="K5" s="5">
        <v>420</v>
      </c>
      <c r="L5" s="5">
        <v>466</v>
      </c>
      <c r="M5" s="5">
        <v>485</v>
      </c>
      <c r="N5" s="5">
        <v>520</v>
      </c>
      <c r="O5" s="5">
        <v>530</v>
      </c>
      <c r="P5" s="5">
        <v>543</v>
      </c>
      <c r="Q5" s="5">
        <v>575</v>
      </c>
      <c r="R5" s="5">
        <v>583</v>
      </c>
      <c r="S5" s="37">
        <v>595</v>
      </c>
    </row>
    <row r="6" spans="1:78" s="2" customFormat="1" x14ac:dyDescent="0.35">
      <c r="A6" s="4"/>
      <c r="B6" t="s">
        <v>2</v>
      </c>
      <c r="C6" s="5">
        <v>160</v>
      </c>
      <c r="D6" s="5">
        <v>170</v>
      </c>
      <c r="E6" s="5">
        <v>175</v>
      </c>
      <c r="F6" s="5">
        <v>180</v>
      </c>
      <c r="G6" s="5">
        <v>185</v>
      </c>
      <c r="H6" s="5">
        <v>180</v>
      </c>
      <c r="I6" s="5">
        <v>190</v>
      </c>
      <c r="J6" s="5">
        <v>200</v>
      </c>
      <c r="K6" s="5">
        <v>220</v>
      </c>
      <c r="L6" s="5">
        <v>250</v>
      </c>
      <c r="M6" s="5">
        <v>280</v>
      </c>
      <c r="N6" s="5">
        <v>300</v>
      </c>
      <c r="O6" s="5">
        <v>300</v>
      </c>
      <c r="P6" s="5">
        <v>300</v>
      </c>
      <c r="Q6" s="5">
        <v>300</v>
      </c>
      <c r="R6" s="5">
        <v>311</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165</v>
      </c>
      <c r="E7" s="5">
        <v>165</v>
      </c>
      <c r="F7" s="5">
        <v>175</v>
      </c>
      <c r="G7" s="5">
        <v>185</v>
      </c>
      <c r="H7" s="5">
        <v>190</v>
      </c>
      <c r="I7" s="5">
        <v>200</v>
      </c>
      <c r="J7" s="5">
        <v>200</v>
      </c>
      <c r="K7" s="5">
        <v>220</v>
      </c>
      <c r="L7" s="5">
        <v>260</v>
      </c>
      <c r="M7" s="5">
        <v>265</v>
      </c>
      <c r="N7" s="5">
        <v>295</v>
      </c>
      <c r="O7" s="5">
        <v>300</v>
      </c>
      <c r="P7" s="5">
        <v>300</v>
      </c>
      <c r="Q7" s="5">
        <v>300</v>
      </c>
      <c r="R7" s="5">
        <v>310</v>
      </c>
      <c r="S7" s="37">
        <v>320</v>
      </c>
    </row>
    <row r="8" spans="1:78" x14ac:dyDescent="0.35">
      <c r="B8" t="s">
        <v>23</v>
      </c>
      <c r="C8" s="5">
        <v>165</v>
      </c>
      <c r="D8" s="5">
        <v>170</v>
      </c>
      <c r="E8" s="5">
        <v>175</v>
      </c>
      <c r="F8" s="5">
        <v>183</v>
      </c>
      <c r="G8" s="5">
        <v>185</v>
      </c>
      <c r="H8" s="5">
        <v>200</v>
      </c>
      <c r="I8" s="5">
        <v>200</v>
      </c>
      <c r="J8" s="5">
        <v>210</v>
      </c>
      <c r="K8" s="5">
        <v>230</v>
      </c>
      <c r="L8" s="5">
        <v>260</v>
      </c>
      <c r="M8" s="5">
        <v>280</v>
      </c>
      <c r="N8" s="5">
        <v>300</v>
      </c>
      <c r="O8" s="5">
        <v>320</v>
      </c>
      <c r="P8" s="5">
        <v>320</v>
      </c>
      <c r="Q8" s="5">
        <v>320</v>
      </c>
      <c r="R8" s="5">
        <v>330</v>
      </c>
      <c r="S8" s="37">
        <v>340</v>
      </c>
    </row>
    <row r="9" spans="1:78" x14ac:dyDescent="0.35">
      <c r="B9" t="s">
        <v>3</v>
      </c>
      <c r="C9" s="5">
        <v>180</v>
      </c>
      <c r="D9" s="5">
        <v>200</v>
      </c>
      <c r="E9" s="5">
        <v>210</v>
      </c>
      <c r="F9" s="5">
        <v>220</v>
      </c>
      <c r="G9" s="5">
        <v>220</v>
      </c>
      <c r="H9" s="5">
        <v>230</v>
      </c>
      <c r="I9" s="5">
        <v>233</v>
      </c>
      <c r="J9" s="5">
        <v>250</v>
      </c>
      <c r="K9" s="5">
        <v>270</v>
      </c>
      <c r="L9" s="5">
        <v>320</v>
      </c>
      <c r="M9" s="5">
        <v>350</v>
      </c>
      <c r="N9" s="5">
        <v>360</v>
      </c>
      <c r="O9" s="5">
        <v>365</v>
      </c>
      <c r="P9" s="5">
        <v>370</v>
      </c>
      <c r="Q9" s="5">
        <v>390</v>
      </c>
      <c r="R9" s="5">
        <v>405</v>
      </c>
      <c r="S9" s="37">
        <v>410</v>
      </c>
    </row>
    <row r="10" spans="1:78" x14ac:dyDescent="0.35">
      <c r="B10" t="s">
        <v>24</v>
      </c>
      <c r="C10" s="5">
        <v>160</v>
      </c>
      <c r="D10" s="5">
        <v>170</v>
      </c>
      <c r="E10" s="5">
        <v>175</v>
      </c>
      <c r="F10" s="5">
        <v>180</v>
      </c>
      <c r="G10" s="5">
        <v>190</v>
      </c>
      <c r="H10" s="5">
        <v>200</v>
      </c>
      <c r="I10" s="5">
        <v>205</v>
      </c>
      <c r="J10" s="5">
        <v>210</v>
      </c>
      <c r="K10" s="5">
        <v>230</v>
      </c>
      <c r="L10" s="5">
        <v>255</v>
      </c>
      <c r="M10" s="5">
        <v>271</v>
      </c>
      <c r="N10" s="5">
        <v>300</v>
      </c>
      <c r="O10" s="5">
        <v>320</v>
      </c>
      <c r="P10" s="5">
        <v>315</v>
      </c>
      <c r="Q10" s="5">
        <v>315</v>
      </c>
      <c r="R10" s="5">
        <v>330</v>
      </c>
      <c r="S10" s="37">
        <v>338</v>
      </c>
    </row>
    <row r="11" spans="1:78" s="2" customFormat="1" x14ac:dyDescent="0.35">
      <c r="A11" s="4"/>
      <c r="B11" t="s">
        <v>25</v>
      </c>
      <c r="C11" s="5">
        <v>250</v>
      </c>
      <c r="D11" s="5">
        <v>250</v>
      </c>
      <c r="E11" s="5">
        <v>278</v>
      </c>
      <c r="F11" s="5">
        <v>295</v>
      </c>
      <c r="G11" s="5">
        <v>280</v>
      </c>
      <c r="H11" s="5">
        <v>300</v>
      </c>
      <c r="I11" s="5">
        <v>320</v>
      </c>
      <c r="J11" s="5">
        <v>320</v>
      </c>
      <c r="K11" s="5">
        <v>370</v>
      </c>
      <c r="L11" s="5">
        <v>420</v>
      </c>
      <c r="M11" s="5">
        <v>440</v>
      </c>
      <c r="N11" s="5">
        <v>460</v>
      </c>
      <c r="O11" s="5">
        <v>493</v>
      </c>
      <c r="P11" s="5">
        <v>500</v>
      </c>
      <c r="Q11" s="5">
        <v>500</v>
      </c>
      <c r="R11" s="5">
        <v>514</v>
      </c>
      <c r="S11" s="37">
        <v>520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160</v>
      </c>
      <c r="D12" s="5">
        <v>160</v>
      </c>
      <c r="E12" s="5">
        <v>167</v>
      </c>
      <c r="F12" s="5">
        <v>175</v>
      </c>
      <c r="G12" s="5">
        <v>180</v>
      </c>
      <c r="H12" s="5">
        <v>180</v>
      </c>
      <c r="I12" s="5">
        <v>190</v>
      </c>
      <c r="J12" s="5">
        <v>205</v>
      </c>
      <c r="K12" s="5">
        <v>240</v>
      </c>
      <c r="L12" s="5">
        <v>270</v>
      </c>
      <c r="M12" s="5">
        <v>290</v>
      </c>
      <c r="N12" s="5">
        <v>310</v>
      </c>
      <c r="O12" s="5">
        <v>320</v>
      </c>
      <c r="P12" s="5">
        <v>320</v>
      </c>
      <c r="Q12" s="5">
        <v>320</v>
      </c>
      <c r="R12" s="5">
        <v>340</v>
      </c>
      <c r="S12" s="37">
        <v>350</v>
      </c>
    </row>
    <row r="13" spans="1:78" x14ac:dyDescent="0.35">
      <c r="B13" t="s">
        <v>4</v>
      </c>
      <c r="C13" s="5">
        <v>180</v>
      </c>
      <c r="D13" s="5">
        <v>190</v>
      </c>
      <c r="E13" s="5">
        <v>190</v>
      </c>
      <c r="F13" s="5">
        <v>220</v>
      </c>
      <c r="G13" s="5">
        <v>219</v>
      </c>
      <c r="H13" s="5">
        <v>210</v>
      </c>
      <c r="I13" s="5">
        <v>213</v>
      </c>
      <c r="J13" s="5">
        <v>230</v>
      </c>
      <c r="K13" s="5">
        <v>250</v>
      </c>
      <c r="L13" s="5">
        <v>300</v>
      </c>
      <c r="M13" s="5">
        <v>320</v>
      </c>
      <c r="N13" s="5">
        <v>330</v>
      </c>
      <c r="O13" s="5">
        <v>350</v>
      </c>
      <c r="P13" s="5">
        <v>350</v>
      </c>
      <c r="Q13" s="5">
        <v>380</v>
      </c>
      <c r="R13" s="5">
        <v>383</v>
      </c>
      <c r="S13" s="37">
        <v>400</v>
      </c>
    </row>
    <row r="14" spans="1:78" x14ac:dyDescent="0.35">
      <c r="B14" t="s">
        <v>0</v>
      </c>
      <c r="C14" s="5">
        <v>170</v>
      </c>
      <c r="D14" s="5">
        <v>180</v>
      </c>
      <c r="E14" s="5">
        <v>180</v>
      </c>
      <c r="F14" s="5">
        <v>190</v>
      </c>
      <c r="G14" s="5">
        <v>195</v>
      </c>
      <c r="H14" s="5">
        <v>200</v>
      </c>
      <c r="I14" s="5">
        <v>205</v>
      </c>
      <c r="J14" s="5">
        <v>210</v>
      </c>
      <c r="K14" s="5">
        <v>230</v>
      </c>
      <c r="L14" s="5">
        <v>270</v>
      </c>
      <c r="M14" s="5">
        <v>290</v>
      </c>
      <c r="N14" s="5">
        <v>310</v>
      </c>
      <c r="O14" s="5">
        <v>320</v>
      </c>
      <c r="P14" s="5">
        <v>320</v>
      </c>
      <c r="Q14" s="5">
        <v>313</v>
      </c>
      <c r="R14" s="5">
        <v>320</v>
      </c>
      <c r="S14" s="37">
        <v>330</v>
      </c>
    </row>
    <row r="15" spans="1:78" x14ac:dyDescent="0.35">
      <c r="B15" t="s">
        <v>27</v>
      </c>
      <c r="C15" s="5">
        <v>195</v>
      </c>
      <c r="D15" s="5">
        <v>210</v>
      </c>
      <c r="E15" s="5">
        <v>225</v>
      </c>
      <c r="F15" s="5">
        <v>225</v>
      </c>
      <c r="G15" s="5">
        <v>238</v>
      </c>
      <c r="H15" s="5">
        <v>235</v>
      </c>
      <c r="I15" s="5">
        <v>255</v>
      </c>
      <c r="J15" s="5">
        <v>270</v>
      </c>
      <c r="K15" s="5">
        <v>310</v>
      </c>
      <c r="L15" s="5">
        <v>345</v>
      </c>
      <c r="M15" s="5">
        <v>360</v>
      </c>
      <c r="N15" s="5">
        <v>380</v>
      </c>
      <c r="O15" s="5">
        <v>395</v>
      </c>
      <c r="P15" s="5">
        <v>410</v>
      </c>
      <c r="Q15" s="5">
        <v>410</v>
      </c>
      <c r="R15" s="5">
        <v>430</v>
      </c>
      <c r="S15" s="37">
        <v>440</v>
      </c>
    </row>
    <row r="16" spans="1:78" x14ac:dyDescent="0.35">
      <c r="B16" t="s">
        <v>15</v>
      </c>
      <c r="C16" s="5">
        <v>180</v>
      </c>
      <c r="D16" s="5">
        <v>185</v>
      </c>
      <c r="E16" s="5">
        <v>195</v>
      </c>
      <c r="F16" s="5">
        <v>200</v>
      </c>
      <c r="G16" s="5">
        <v>215</v>
      </c>
      <c r="H16" s="5">
        <v>220</v>
      </c>
      <c r="I16" s="5">
        <v>225</v>
      </c>
      <c r="J16" s="5">
        <v>240</v>
      </c>
      <c r="K16" s="5">
        <v>265</v>
      </c>
      <c r="L16" s="5">
        <v>300</v>
      </c>
      <c r="M16" s="5">
        <v>310</v>
      </c>
      <c r="N16" s="5">
        <v>340</v>
      </c>
      <c r="O16" s="5">
        <v>350</v>
      </c>
      <c r="P16" s="5">
        <v>350</v>
      </c>
      <c r="Q16" s="5">
        <v>350</v>
      </c>
      <c r="R16" s="5">
        <v>370</v>
      </c>
      <c r="S16" s="37">
        <v>370</v>
      </c>
    </row>
    <row r="17" spans="1:78" x14ac:dyDescent="0.35">
      <c r="B17" t="s">
        <v>16</v>
      </c>
      <c r="C17" s="5">
        <v>210</v>
      </c>
      <c r="D17" s="5">
        <v>230</v>
      </c>
      <c r="E17" s="5">
        <v>238</v>
      </c>
      <c r="F17" s="5">
        <v>240</v>
      </c>
      <c r="G17" s="5">
        <v>250</v>
      </c>
      <c r="H17" s="5">
        <v>250</v>
      </c>
      <c r="I17" s="5">
        <v>260</v>
      </c>
      <c r="J17" s="5">
        <v>270</v>
      </c>
      <c r="K17" s="5">
        <v>300</v>
      </c>
      <c r="L17" s="5">
        <v>350</v>
      </c>
      <c r="M17" s="5">
        <v>350</v>
      </c>
      <c r="N17" s="5">
        <v>375</v>
      </c>
      <c r="O17" s="5">
        <v>400</v>
      </c>
      <c r="P17" s="5">
        <v>395</v>
      </c>
      <c r="Q17" s="5">
        <v>400</v>
      </c>
      <c r="R17" s="5">
        <v>420</v>
      </c>
      <c r="S17" s="37">
        <v>430</v>
      </c>
    </row>
    <row r="18" spans="1:78" x14ac:dyDescent="0.35">
      <c r="B18" t="s">
        <v>5</v>
      </c>
      <c r="C18" s="5">
        <v>170</v>
      </c>
      <c r="D18" s="5">
        <v>180</v>
      </c>
      <c r="E18" s="5">
        <v>190</v>
      </c>
      <c r="F18" s="5">
        <v>200</v>
      </c>
      <c r="G18" s="5">
        <v>220</v>
      </c>
      <c r="H18" s="5">
        <v>215</v>
      </c>
      <c r="I18" s="5">
        <v>230</v>
      </c>
      <c r="J18" s="5">
        <v>240</v>
      </c>
      <c r="K18" s="5">
        <v>280</v>
      </c>
      <c r="L18" s="5">
        <v>320</v>
      </c>
      <c r="M18" s="5">
        <v>350</v>
      </c>
      <c r="N18" s="5">
        <v>360</v>
      </c>
      <c r="O18" s="5">
        <v>360</v>
      </c>
      <c r="P18" s="5">
        <v>380</v>
      </c>
      <c r="Q18" s="5">
        <v>400</v>
      </c>
      <c r="R18" s="5">
        <v>415</v>
      </c>
      <c r="S18" s="37">
        <v>428</v>
      </c>
    </row>
    <row r="19" spans="1:78" x14ac:dyDescent="0.35">
      <c r="B19" t="s">
        <v>17</v>
      </c>
      <c r="C19" s="5">
        <v>175</v>
      </c>
      <c r="D19" s="5">
        <v>180</v>
      </c>
      <c r="E19" s="5">
        <v>190</v>
      </c>
      <c r="F19" s="5">
        <v>200</v>
      </c>
      <c r="G19" s="5">
        <v>210</v>
      </c>
      <c r="H19" s="5">
        <v>215</v>
      </c>
      <c r="I19" s="5">
        <v>230</v>
      </c>
      <c r="J19" s="5">
        <v>240</v>
      </c>
      <c r="K19" s="5">
        <v>260</v>
      </c>
      <c r="L19" s="5">
        <v>300</v>
      </c>
      <c r="M19" s="5">
        <v>320</v>
      </c>
      <c r="N19" s="5">
        <v>340</v>
      </c>
      <c r="O19" s="5">
        <v>350</v>
      </c>
      <c r="P19" s="5">
        <v>350</v>
      </c>
      <c r="Q19" s="5">
        <v>360</v>
      </c>
      <c r="R19" s="5">
        <v>375</v>
      </c>
      <c r="S19" s="37">
        <v>380</v>
      </c>
    </row>
    <row r="20" spans="1:78" x14ac:dyDescent="0.35">
      <c r="B20" t="s">
        <v>6</v>
      </c>
      <c r="C20" s="5">
        <v>283</v>
      </c>
      <c r="D20" s="5">
        <v>315</v>
      </c>
      <c r="E20" s="5">
        <v>330</v>
      </c>
      <c r="F20" s="5">
        <v>370</v>
      </c>
      <c r="G20" s="5">
        <v>330</v>
      </c>
      <c r="H20" s="5">
        <v>380</v>
      </c>
      <c r="I20" s="5">
        <v>350</v>
      </c>
      <c r="J20" s="5">
        <v>385</v>
      </c>
      <c r="K20" s="5">
        <v>420</v>
      </c>
      <c r="L20" s="5">
        <v>513</v>
      </c>
      <c r="M20" s="5">
        <v>520</v>
      </c>
      <c r="N20" s="5">
        <v>540</v>
      </c>
      <c r="O20" s="5">
        <v>575</v>
      </c>
      <c r="P20" s="5">
        <v>598</v>
      </c>
      <c r="Q20" s="5">
        <v>595</v>
      </c>
      <c r="R20" s="5">
        <v>630</v>
      </c>
      <c r="S20" s="37">
        <v>620</v>
      </c>
    </row>
    <row r="21" spans="1:78" s="2" customFormat="1" x14ac:dyDescent="0.35">
      <c r="A21" s="4"/>
      <c r="B21" t="s">
        <v>7</v>
      </c>
      <c r="C21" s="5">
        <v>150</v>
      </c>
      <c r="D21" s="5">
        <v>160</v>
      </c>
      <c r="E21" s="5">
        <v>165</v>
      </c>
      <c r="F21" s="5">
        <v>175</v>
      </c>
      <c r="G21" s="5">
        <v>190</v>
      </c>
      <c r="H21" s="5">
        <v>190</v>
      </c>
      <c r="I21" s="5">
        <v>200</v>
      </c>
      <c r="J21" s="5">
        <v>205</v>
      </c>
      <c r="K21" s="5">
        <v>225</v>
      </c>
      <c r="L21" s="5">
        <v>250</v>
      </c>
      <c r="M21" s="5">
        <v>265</v>
      </c>
      <c r="N21" s="5">
        <v>280</v>
      </c>
      <c r="O21" s="5">
        <v>280</v>
      </c>
      <c r="P21" s="5">
        <v>280</v>
      </c>
      <c r="Q21" s="5">
        <v>290</v>
      </c>
      <c r="R21" s="5">
        <v>300</v>
      </c>
      <c r="S21" s="37">
        <v>315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190</v>
      </c>
      <c r="D22" s="5">
        <v>205</v>
      </c>
      <c r="E22" s="5">
        <v>220</v>
      </c>
      <c r="F22" s="5">
        <v>220</v>
      </c>
      <c r="G22" s="5">
        <v>230</v>
      </c>
      <c r="H22" s="5">
        <v>240</v>
      </c>
      <c r="I22" s="5">
        <v>250</v>
      </c>
      <c r="J22" s="5">
        <v>262</v>
      </c>
      <c r="K22" s="5">
        <v>300</v>
      </c>
      <c r="L22" s="5">
        <v>335</v>
      </c>
      <c r="M22" s="5">
        <v>350</v>
      </c>
      <c r="N22" s="5">
        <v>370</v>
      </c>
      <c r="O22" s="5">
        <v>380</v>
      </c>
      <c r="P22" s="5">
        <v>385</v>
      </c>
      <c r="Q22" s="5">
        <v>395</v>
      </c>
      <c r="R22" s="5">
        <v>415</v>
      </c>
      <c r="S22" s="37">
        <v>420</v>
      </c>
    </row>
    <row r="23" spans="1:78" x14ac:dyDescent="0.35">
      <c r="B23" t="s">
        <v>8</v>
      </c>
      <c r="C23" s="5">
        <v>220</v>
      </c>
      <c r="D23" s="5">
        <v>210</v>
      </c>
      <c r="E23" s="5">
        <v>230</v>
      </c>
      <c r="F23" s="5">
        <v>230</v>
      </c>
      <c r="G23" s="5">
        <v>230</v>
      </c>
      <c r="H23" s="5">
        <v>230</v>
      </c>
      <c r="I23" s="5">
        <v>240</v>
      </c>
      <c r="J23" s="5">
        <v>260</v>
      </c>
      <c r="K23" s="5">
        <v>280</v>
      </c>
      <c r="L23" s="5">
        <v>338</v>
      </c>
      <c r="M23" s="5">
        <v>350</v>
      </c>
      <c r="N23" s="5">
        <v>370</v>
      </c>
      <c r="O23" s="5">
        <v>400</v>
      </c>
      <c r="P23" s="5">
        <v>400</v>
      </c>
      <c r="Q23" s="5">
        <v>400</v>
      </c>
      <c r="R23" s="5">
        <v>450</v>
      </c>
      <c r="S23" s="37">
        <v>450</v>
      </c>
    </row>
    <row r="24" spans="1:78" x14ac:dyDescent="0.35">
      <c r="B24" t="s">
        <v>9</v>
      </c>
      <c r="C24" s="5">
        <v>190</v>
      </c>
      <c r="D24" s="5">
        <v>195</v>
      </c>
      <c r="E24" s="5">
        <v>210</v>
      </c>
      <c r="F24" s="5">
        <v>210</v>
      </c>
      <c r="G24" s="5">
        <v>220</v>
      </c>
      <c r="H24" s="5">
        <v>230</v>
      </c>
      <c r="I24" s="5">
        <v>230</v>
      </c>
      <c r="J24" s="5">
        <v>240</v>
      </c>
      <c r="K24" s="5">
        <v>288</v>
      </c>
      <c r="L24" s="5">
        <v>330</v>
      </c>
      <c r="M24" s="5">
        <v>350</v>
      </c>
      <c r="N24" s="5">
        <v>355</v>
      </c>
      <c r="O24" s="5">
        <v>380</v>
      </c>
      <c r="P24" s="5">
        <v>378</v>
      </c>
      <c r="Q24" s="5">
        <v>380</v>
      </c>
      <c r="R24" s="5">
        <v>405</v>
      </c>
      <c r="S24" s="37">
        <v>400</v>
      </c>
    </row>
    <row r="25" spans="1:78" x14ac:dyDescent="0.35">
      <c r="B25" t="s">
        <v>28</v>
      </c>
      <c r="C25" s="5">
        <v>150</v>
      </c>
      <c r="D25" s="5">
        <v>160</v>
      </c>
      <c r="E25" s="5">
        <v>170</v>
      </c>
      <c r="F25" s="5">
        <v>180</v>
      </c>
      <c r="G25" s="5">
        <v>185</v>
      </c>
      <c r="H25" s="5">
        <v>200</v>
      </c>
      <c r="I25" s="5">
        <v>200</v>
      </c>
      <c r="J25" s="5">
        <v>215</v>
      </c>
      <c r="K25" s="5">
        <v>225</v>
      </c>
      <c r="L25" s="5">
        <v>250</v>
      </c>
      <c r="M25" s="5">
        <v>270</v>
      </c>
      <c r="N25" s="5">
        <v>290</v>
      </c>
      <c r="O25" s="5">
        <v>310</v>
      </c>
      <c r="P25" s="5">
        <v>320</v>
      </c>
      <c r="Q25" s="5">
        <v>320</v>
      </c>
      <c r="R25" s="5">
        <v>340</v>
      </c>
      <c r="S25" s="37">
        <v>340</v>
      </c>
    </row>
    <row r="26" spans="1:78" x14ac:dyDescent="0.35">
      <c r="B26" t="s">
        <v>10</v>
      </c>
      <c r="C26" s="5">
        <v>200</v>
      </c>
      <c r="D26" s="5">
        <v>228</v>
      </c>
      <c r="E26" s="5">
        <v>240</v>
      </c>
      <c r="F26" s="5">
        <v>240</v>
      </c>
      <c r="G26" s="5">
        <v>260</v>
      </c>
      <c r="H26" s="5">
        <v>268</v>
      </c>
      <c r="I26" s="5">
        <v>263</v>
      </c>
      <c r="J26" s="5">
        <v>276</v>
      </c>
      <c r="K26" s="5">
        <v>315</v>
      </c>
      <c r="L26" s="5">
        <v>350</v>
      </c>
      <c r="M26" s="5">
        <v>381</v>
      </c>
      <c r="N26" s="5">
        <v>360</v>
      </c>
      <c r="O26" s="5">
        <v>385</v>
      </c>
      <c r="P26" s="5">
        <v>360</v>
      </c>
      <c r="Q26" s="5">
        <v>340</v>
      </c>
      <c r="R26" s="5">
        <v>360</v>
      </c>
      <c r="S26" s="37">
        <v>350</v>
      </c>
    </row>
    <row r="27" spans="1:78" x14ac:dyDescent="0.35">
      <c r="B27" t="s">
        <v>29</v>
      </c>
      <c r="C27" s="5">
        <v>365</v>
      </c>
      <c r="D27" s="5">
        <v>380</v>
      </c>
      <c r="E27" s="5">
        <v>393</v>
      </c>
      <c r="F27" s="5">
        <v>410</v>
      </c>
      <c r="G27" s="5">
        <v>400</v>
      </c>
      <c r="H27" s="5">
        <v>450</v>
      </c>
      <c r="I27" s="5">
        <v>445</v>
      </c>
      <c r="J27" s="5">
        <v>490</v>
      </c>
      <c r="K27" s="5">
        <v>520</v>
      </c>
      <c r="L27" s="5">
        <v>613</v>
      </c>
      <c r="M27" s="5">
        <v>620</v>
      </c>
      <c r="N27" s="5">
        <v>675</v>
      </c>
      <c r="O27" s="5">
        <v>700</v>
      </c>
      <c r="P27" s="5">
        <v>750</v>
      </c>
      <c r="Q27" s="5">
        <v>750</v>
      </c>
      <c r="R27" s="5">
        <v>710</v>
      </c>
      <c r="S27" s="37">
        <v>833</v>
      </c>
    </row>
    <row r="28" spans="1:78" x14ac:dyDescent="0.35">
      <c r="B28" t="s">
        <v>30</v>
      </c>
      <c r="C28" s="5">
        <v>313</v>
      </c>
      <c r="D28" s="5">
        <v>350</v>
      </c>
      <c r="E28" s="5">
        <v>360</v>
      </c>
      <c r="F28" s="5">
        <v>360</v>
      </c>
      <c r="G28" s="5">
        <v>400</v>
      </c>
      <c r="H28" s="5">
        <v>400</v>
      </c>
      <c r="I28" s="5">
        <v>450</v>
      </c>
      <c r="J28" s="5">
        <v>400</v>
      </c>
      <c r="K28" s="5">
        <v>490</v>
      </c>
      <c r="L28" s="5">
        <v>550</v>
      </c>
      <c r="M28" s="5">
        <v>550</v>
      </c>
      <c r="N28" s="5">
        <v>640</v>
      </c>
      <c r="O28" s="5">
        <v>700</v>
      </c>
      <c r="P28" s="5">
        <v>700</v>
      </c>
      <c r="Q28" s="5">
        <v>650</v>
      </c>
      <c r="R28" s="5">
        <v>695</v>
      </c>
      <c r="S28" s="37">
        <v>785</v>
      </c>
    </row>
    <row r="29" spans="1:78" x14ac:dyDescent="0.35">
      <c r="B29" t="s">
        <v>19</v>
      </c>
      <c r="C29" s="5">
        <v>200</v>
      </c>
      <c r="D29" s="5">
        <v>215</v>
      </c>
      <c r="E29" s="5">
        <v>225</v>
      </c>
      <c r="F29" s="5">
        <v>235</v>
      </c>
      <c r="G29" s="5">
        <v>232</v>
      </c>
      <c r="H29" s="5">
        <v>250</v>
      </c>
      <c r="I29" s="5">
        <v>260</v>
      </c>
      <c r="J29" s="5">
        <v>270</v>
      </c>
      <c r="K29" s="5">
        <v>300</v>
      </c>
      <c r="L29" s="5">
        <v>345</v>
      </c>
      <c r="M29" s="5">
        <v>350</v>
      </c>
      <c r="N29" s="5">
        <v>375</v>
      </c>
      <c r="O29" s="5">
        <v>390</v>
      </c>
      <c r="P29" s="5">
        <v>390</v>
      </c>
      <c r="Q29" s="5">
        <v>395</v>
      </c>
      <c r="R29" s="5">
        <v>400</v>
      </c>
      <c r="S29" s="37">
        <v>400</v>
      </c>
    </row>
    <row r="30" spans="1:78" x14ac:dyDescent="0.35">
      <c r="B30" t="s">
        <v>11</v>
      </c>
      <c r="C30" s="5">
        <v>170</v>
      </c>
      <c r="D30" s="5">
        <v>180</v>
      </c>
      <c r="E30" s="5">
        <v>185</v>
      </c>
      <c r="F30" s="5">
        <v>195</v>
      </c>
      <c r="G30" s="5">
        <v>200</v>
      </c>
      <c r="H30" s="5">
        <v>210</v>
      </c>
      <c r="I30" s="5">
        <v>220</v>
      </c>
      <c r="J30" s="5">
        <v>220</v>
      </c>
      <c r="K30" s="5">
        <v>240</v>
      </c>
      <c r="L30" s="5">
        <v>290</v>
      </c>
      <c r="M30" s="5">
        <v>300</v>
      </c>
      <c r="N30" s="5">
        <v>320</v>
      </c>
      <c r="O30" s="5">
        <v>330</v>
      </c>
      <c r="P30" s="5">
        <v>320</v>
      </c>
      <c r="Q30" s="5">
        <v>330</v>
      </c>
      <c r="R30" s="5">
        <v>330</v>
      </c>
      <c r="S30" s="37">
        <v>332</v>
      </c>
    </row>
    <row r="31" spans="1:78" x14ac:dyDescent="0.35">
      <c r="B31" t="s">
        <v>12</v>
      </c>
      <c r="C31" s="5">
        <v>165</v>
      </c>
      <c r="D31" s="5">
        <v>170</v>
      </c>
      <c r="E31" s="5">
        <v>180</v>
      </c>
      <c r="F31" s="5">
        <v>183</v>
      </c>
      <c r="G31" s="5">
        <v>190</v>
      </c>
      <c r="H31" s="5">
        <v>190</v>
      </c>
      <c r="I31" s="5">
        <v>200</v>
      </c>
      <c r="J31" s="5">
        <v>200</v>
      </c>
      <c r="K31" s="5">
        <v>215</v>
      </c>
      <c r="L31" s="5">
        <v>250</v>
      </c>
      <c r="M31" s="5">
        <v>260</v>
      </c>
      <c r="N31" s="5">
        <v>280</v>
      </c>
      <c r="O31" s="5">
        <v>280</v>
      </c>
      <c r="P31" s="5">
        <v>285</v>
      </c>
      <c r="Q31" s="5">
        <v>290</v>
      </c>
      <c r="R31" s="5">
        <v>300</v>
      </c>
      <c r="S31" s="37">
        <v>310</v>
      </c>
    </row>
    <row r="32" spans="1:78" x14ac:dyDescent="0.35">
      <c r="B32" t="s">
        <v>13</v>
      </c>
      <c r="C32" s="5">
        <v>290</v>
      </c>
      <c r="D32" s="5">
        <v>300</v>
      </c>
      <c r="E32" s="5">
        <v>343</v>
      </c>
      <c r="F32" s="5">
        <v>330</v>
      </c>
      <c r="G32" s="5">
        <v>360</v>
      </c>
      <c r="H32" s="5">
        <v>355</v>
      </c>
      <c r="I32" s="5">
        <v>360</v>
      </c>
      <c r="J32" s="5">
        <v>380</v>
      </c>
      <c r="K32" s="5">
        <v>450</v>
      </c>
      <c r="L32" s="5">
        <v>500</v>
      </c>
      <c r="M32" s="5">
        <v>530</v>
      </c>
      <c r="N32" s="5">
        <v>583</v>
      </c>
      <c r="O32" s="5">
        <v>655</v>
      </c>
      <c r="P32" s="5">
        <v>630</v>
      </c>
      <c r="Q32" s="5">
        <v>650</v>
      </c>
      <c r="R32" s="5">
        <v>695</v>
      </c>
      <c r="S32" s="37">
        <v>698</v>
      </c>
    </row>
    <row r="33" spans="2:19" x14ac:dyDescent="0.35">
      <c r="B33" t="s">
        <v>20</v>
      </c>
      <c r="C33" s="5">
        <v>160</v>
      </c>
      <c r="D33" s="5">
        <v>175</v>
      </c>
      <c r="E33" s="5">
        <v>180</v>
      </c>
      <c r="F33" s="5">
        <v>195</v>
      </c>
      <c r="G33" s="5">
        <v>200</v>
      </c>
      <c r="H33" s="5">
        <v>210</v>
      </c>
      <c r="I33" s="5">
        <v>220</v>
      </c>
      <c r="J33" s="5">
        <v>220</v>
      </c>
      <c r="K33" s="5">
        <v>250</v>
      </c>
      <c r="L33" s="5">
        <v>275</v>
      </c>
      <c r="M33" s="5">
        <v>300</v>
      </c>
      <c r="N33" s="5">
        <v>320</v>
      </c>
      <c r="O33" s="5">
        <v>340</v>
      </c>
      <c r="P33" s="5">
        <v>350</v>
      </c>
      <c r="Q33" s="5">
        <v>345</v>
      </c>
      <c r="R33" s="5">
        <v>353</v>
      </c>
      <c r="S33" s="37">
        <v>375</v>
      </c>
    </row>
    <row r="34" spans="2:19" x14ac:dyDescent="0.35">
      <c r="B34" s="2" t="s">
        <v>50</v>
      </c>
      <c r="C34" s="6">
        <v>180</v>
      </c>
      <c r="D34" s="6">
        <v>185</v>
      </c>
      <c r="E34" s="6">
        <v>195</v>
      </c>
      <c r="F34" s="6">
        <v>200</v>
      </c>
      <c r="G34" s="6">
        <v>210</v>
      </c>
      <c r="H34" s="6">
        <v>215</v>
      </c>
      <c r="I34" s="6">
        <v>220</v>
      </c>
      <c r="J34" s="6">
        <v>230</v>
      </c>
      <c r="K34" s="6">
        <v>250</v>
      </c>
      <c r="L34" s="6">
        <v>290</v>
      </c>
      <c r="M34" s="6">
        <v>300</v>
      </c>
      <c r="N34" s="6">
        <v>325</v>
      </c>
      <c r="O34" s="6">
        <v>340</v>
      </c>
      <c r="P34" s="6">
        <v>335</v>
      </c>
      <c r="Q34" s="6">
        <v>340</v>
      </c>
      <c r="R34" s="6">
        <v>350</v>
      </c>
      <c r="S34" s="6">
        <v>360</v>
      </c>
    </row>
    <row r="35" spans="2:19" x14ac:dyDescent="0.35">
      <c r="B35" s="2" t="s">
        <v>54</v>
      </c>
      <c r="C35" s="6">
        <v>140</v>
      </c>
      <c r="D35" s="6">
        <v>145</v>
      </c>
      <c r="E35" s="6">
        <v>150</v>
      </c>
      <c r="F35" s="6">
        <v>160</v>
      </c>
      <c r="G35" s="6">
        <v>170</v>
      </c>
      <c r="H35" s="6">
        <v>180</v>
      </c>
      <c r="I35" s="6">
        <v>185</v>
      </c>
      <c r="J35" s="6">
        <v>190</v>
      </c>
      <c r="K35" s="6">
        <v>200</v>
      </c>
      <c r="L35" s="6">
        <v>220</v>
      </c>
      <c r="M35" s="6">
        <v>230</v>
      </c>
      <c r="N35" s="6">
        <v>245</v>
      </c>
      <c r="O35" s="6">
        <v>260</v>
      </c>
      <c r="P35" s="6">
        <v>270</v>
      </c>
      <c r="Q35" s="6">
        <v>270</v>
      </c>
      <c r="R35" s="6">
        <v>280</v>
      </c>
      <c r="S35" s="6">
        <v>280</v>
      </c>
    </row>
    <row r="36" spans="2:19" x14ac:dyDescent="0.35">
      <c r="B36" s="2" t="s">
        <v>51</v>
      </c>
      <c r="C36" s="6">
        <v>165</v>
      </c>
      <c r="D36" s="6">
        <v>170</v>
      </c>
      <c r="E36" s="6">
        <v>180</v>
      </c>
      <c r="F36" s="6">
        <v>190</v>
      </c>
      <c r="G36" s="6">
        <v>195</v>
      </c>
      <c r="H36" s="6">
        <v>200</v>
      </c>
      <c r="I36" s="6">
        <v>210</v>
      </c>
      <c r="J36" s="6">
        <v>220</v>
      </c>
      <c r="K36" s="6">
        <v>235</v>
      </c>
      <c r="L36" s="6">
        <v>260</v>
      </c>
      <c r="M36" s="6">
        <v>280</v>
      </c>
      <c r="N36" s="6">
        <v>300</v>
      </c>
      <c r="O36" s="6">
        <v>320</v>
      </c>
      <c r="P36" s="6">
        <v>320</v>
      </c>
      <c r="Q36" s="6">
        <v>320</v>
      </c>
      <c r="R36" s="6">
        <v>330</v>
      </c>
      <c r="S36" s="6">
        <v>340</v>
      </c>
    </row>
  </sheetData>
  <phoneticPr fontId="3" type="noConversion"/>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44"/>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49</v>
      </c>
      <c r="C2" s="41" t="s">
        <v>47</v>
      </c>
      <c r="D2" s="41" t="s">
        <v>36</v>
      </c>
      <c r="E2" s="41" t="s">
        <v>37</v>
      </c>
      <c r="F2" s="41" t="s">
        <v>38</v>
      </c>
      <c r="G2" s="41" t="s">
        <v>39</v>
      </c>
      <c r="H2" s="41" t="s">
        <v>40</v>
      </c>
      <c r="I2" s="41" t="s">
        <v>41</v>
      </c>
      <c r="J2" s="41" t="s">
        <v>42</v>
      </c>
      <c r="K2" s="41" t="s">
        <v>43</v>
      </c>
      <c r="L2" s="41" t="s">
        <v>44</v>
      </c>
      <c r="M2" s="41" t="s">
        <v>45</v>
      </c>
      <c r="N2" s="41" t="s">
        <v>35</v>
      </c>
      <c r="O2" s="41" t="s">
        <v>46</v>
      </c>
      <c r="P2" s="41" t="s">
        <v>52</v>
      </c>
      <c r="Q2" s="41" t="s">
        <v>53</v>
      </c>
      <c r="R2" s="41" t="s">
        <v>133</v>
      </c>
      <c r="S2" s="42" t="s">
        <v>136</v>
      </c>
    </row>
    <row r="3" spans="1:78" x14ac:dyDescent="0.35">
      <c r="B3" t="s">
        <v>1</v>
      </c>
      <c r="C3" s="5">
        <v>250</v>
      </c>
      <c r="D3" s="5">
        <v>260</v>
      </c>
      <c r="E3" s="5">
        <v>250</v>
      </c>
      <c r="F3" s="5">
        <v>285</v>
      </c>
      <c r="G3" s="5">
        <v>275</v>
      </c>
      <c r="H3" s="5">
        <v>280</v>
      </c>
      <c r="I3" s="5">
        <v>295</v>
      </c>
      <c r="J3" s="5">
        <v>318</v>
      </c>
      <c r="K3" s="5">
        <v>380</v>
      </c>
      <c r="L3" s="5">
        <v>420</v>
      </c>
      <c r="M3" s="5">
        <v>430</v>
      </c>
      <c r="N3" s="5">
        <v>450</v>
      </c>
      <c r="O3" s="5">
        <v>440</v>
      </c>
      <c r="P3" s="5">
        <v>450</v>
      </c>
      <c r="Q3" s="5">
        <v>460</v>
      </c>
      <c r="R3" s="5">
        <v>480</v>
      </c>
      <c r="S3" s="37">
        <v>480</v>
      </c>
    </row>
    <row r="4" spans="1:78" x14ac:dyDescent="0.35">
      <c r="B4" t="s">
        <v>21</v>
      </c>
      <c r="C4" s="5">
        <v>475</v>
      </c>
      <c r="D4" s="5">
        <v>550</v>
      </c>
      <c r="E4" s="5">
        <v>550</v>
      </c>
      <c r="F4" s="5">
        <v>613</v>
      </c>
      <c r="G4" s="5">
        <v>550</v>
      </c>
      <c r="H4" s="5">
        <v>675</v>
      </c>
      <c r="I4" s="5">
        <v>600</v>
      </c>
      <c r="J4" s="5">
        <v>725</v>
      </c>
      <c r="K4" s="5">
        <v>805</v>
      </c>
      <c r="L4" s="5">
        <v>823</v>
      </c>
      <c r="M4" s="5">
        <v>738</v>
      </c>
      <c r="N4" s="5">
        <v>883</v>
      </c>
      <c r="O4" s="5">
        <v>813</v>
      </c>
      <c r="P4" s="5">
        <v>900</v>
      </c>
      <c r="Q4" s="5">
        <v>950</v>
      </c>
      <c r="R4" s="5">
        <v>910</v>
      </c>
      <c r="S4" s="37">
        <v>900</v>
      </c>
    </row>
    <row r="5" spans="1:78" x14ac:dyDescent="0.35">
      <c r="B5" t="s">
        <v>14</v>
      </c>
      <c r="C5" s="5">
        <v>420</v>
      </c>
      <c r="D5" s="5">
        <v>425</v>
      </c>
      <c r="E5" s="5">
        <v>490</v>
      </c>
      <c r="F5" s="5">
        <v>475</v>
      </c>
      <c r="G5" s="5">
        <v>500</v>
      </c>
      <c r="H5" s="5">
        <v>500</v>
      </c>
      <c r="I5" s="5">
        <v>510</v>
      </c>
      <c r="J5" s="5">
        <v>550</v>
      </c>
      <c r="K5" s="5">
        <v>575</v>
      </c>
      <c r="L5" s="5">
        <v>650</v>
      </c>
      <c r="M5" s="5">
        <v>690</v>
      </c>
      <c r="N5" s="5">
        <v>770</v>
      </c>
      <c r="O5" s="5">
        <v>825</v>
      </c>
      <c r="P5" s="5">
        <v>750</v>
      </c>
      <c r="Q5" s="5">
        <v>830</v>
      </c>
      <c r="R5" s="5">
        <v>750</v>
      </c>
      <c r="S5" s="37">
        <v>850</v>
      </c>
    </row>
    <row r="6" spans="1:78" s="2" customFormat="1" x14ac:dyDescent="0.35">
      <c r="A6" s="4"/>
      <c r="B6" t="s">
        <v>2</v>
      </c>
      <c r="C6" s="5">
        <v>205</v>
      </c>
      <c r="D6" s="5">
        <v>220</v>
      </c>
      <c r="E6" s="5">
        <v>205</v>
      </c>
      <c r="F6" s="5">
        <v>200</v>
      </c>
      <c r="G6" s="5">
        <v>235</v>
      </c>
      <c r="H6" s="5">
        <v>220</v>
      </c>
      <c r="I6" s="5">
        <v>245</v>
      </c>
      <c r="J6" s="5">
        <v>250</v>
      </c>
      <c r="K6" s="5">
        <v>280</v>
      </c>
      <c r="L6" s="5">
        <v>320</v>
      </c>
      <c r="M6" s="5">
        <v>320</v>
      </c>
      <c r="N6" s="5">
        <v>330</v>
      </c>
      <c r="O6" s="5">
        <v>343</v>
      </c>
      <c r="P6" s="5">
        <v>355</v>
      </c>
      <c r="Q6" s="5">
        <v>360</v>
      </c>
      <c r="R6" s="5">
        <v>360</v>
      </c>
      <c r="S6" s="37">
        <v>370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195</v>
      </c>
      <c r="D7" s="5">
        <v>250</v>
      </c>
      <c r="E7" s="5">
        <v>210</v>
      </c>
      <c r="F7" s="5">
        <v>250</v>
      </c>
      <c r="G7" s="5">
        <v>230</v>
      </c>
      <c r="H7" s="5">
        <v>230</v>
      </c>
      <c r="I7" s="5">
        <v>240</v>
      </c>
      <c r="J7" s="5">
        <v>250</v>
      </c>
      <c r="K7" s="5">
        <v>265</v>
      </c>
      <c r="L7" s="5">
        <v>300</v>
      </c>
      <c r="M7" s="5">
        <v>300</v>
      </c>
      <c r="N7" s="5">
        <v>330</v>
      </c>
      <c r="O7" s="5">
        <v>340</v>
      </c>
      <c r="P7" s="5">
        <v>340</v>
      </c>
      <c r="Q7" s="5">
        <v>340</v>
      </c>
      <c r="R7" s="5">
        <v>358</v>
      </c>
      <c r="S7" s="37">
        <v>360</v>
      </c>
    </row>
    <row r="8" spans="1:78" x14ac:dyDescent="0.35">
      <c r="B8" t="s">
        <v>23</v>
      </c>
      <c r="C8" s="5">
        <v>200</v>
      </c>
      <c r="D8" s="5">
        <v>210</v>
      </c>
      <c r="E8" s="5">
        <v>220</v>
      </c>
      <c r="F8" s="5">
        <v>240</v>
      </c>
      <c r="G8" s="5">
        <v>235</v>
      </c>
      <c r="H8" s="5">
        <v>250</v>
      </c>
      <c r="I8" s="5">
        <v>250</v>
      </c>
      <c r="J8" s="5">
        <v>265</v>
      </c>
      <c r="K8" s="5">
        <v>290</v>
      </c>
      <c r="L8" s="5">
        <v>330</v>
      </c>
      <c r="M8" s="5">
        <v>340</v>
      </c>
      <c r="N8" s="5">
        <v>360</v>
      </c>
      <c r="O8" s="5">
        <v>378</v>
      </c>
      <c r="P8" s="5">
        <v>380</v>
      </c>
      <c r="Q8" s="5">
        <v>380</v>
      </c>
      <c r="R8" s="5">
        <v>400</v>
      </c>
      <c r="S8" s="37">
        <v>400</v>
      </c>
    </row>
    <row r="9" spans="1:78" x14ac:dyDescent="0.35">
      <c r="B9" t="s">
        <v>3</v>
      </c>
      <c r="C9" s="5">
        <v>200</v>
      </c>
      <c r="D9" s="5">
        <v>250</v>
      </c>
      <c r="E9" s="5">
        <v>241</v>
      </c>
      <c r="F9" s="5">
        <v>243</v>
      </c>
      <c r="G9" s="5">
        <v>300</v>
      </c>
      <c r="H9" s="5">
        <v>273</v>
      </c>
      <c r="I9" s="5">
        <v>310</v>
      </c>
      <c r="J9" s="5">
        <v>380</v>
      </c>
      <c r="K9" s="5">
        <v>300</v>
      </c>
      <c r="L9" s="5">
        <v>380</v>
      </c>
      <c r="M9" s="5">
        <v>390</v>
      </c>
      <c r="N9" s="5">
        <v>445</v>
      </c>
      <c r="O9" s="5">
        <v>410</v>
      </c>
      <c r="P9" s="5">
        <v>420</v>
      </c>
      <c r="Q9" s="5">
        <v>470</v>
      </c>
      <c r="R9" s="5">
        <v>450</v>
      </c>
      <c r="S9" s="37">
        <v>500</v>
      </c>
    </row>
    <row r="10" spans="1:78" x14ac:dyDescent="0.35">
      <c r="B10" t="s">
        <v>24</v>
      </c>
      <c r="C10" s="5">
        <v>185</v>
      </c>
      <c r="D10" s="5">
        <v>195</v>
      </c>
      <c r="E10" s="5">
        <v>200</v>
      </c>
      <c r="F10" s="5">
        <v>220</v>
      </c>
      <c r="G10" s="5">
        <v>240</v>
      </c>
      <c r="H10" s="5">
        <v>243</v>
      </c>
      <c r="I10" s="5">
        <v>250</v>
      </c>
      <c r="J10" s="5">
        <v>275</v>
      </c>
      <c r="K10" s="5">
        <v>280</v>
      </c>
      <c r="L10" s="5">
        <v>320</v>
      </c>
      <c r="M10" s="5">
        <v>330</v>
      </c>
      <c r="N10" s="5">
        <v>368</v>
      </c>
      <c r="O10" s="5">
        <v>380</v>
      </c>
      <c r="P10" s="5">
        <v>400</v>
      </c>
      <c r="Q10" s="5">
        <v>390</v>
      </c>
      <c r="R10" s="5">
        <v>405</v>
      </c>
      <c r="S10" s="37">
        <v>420</v>
      </c>
    </row>
    <row r="11" spans="1:78" s="2" customFormat="1" x14ac:dyDescent="0.35">
      <c r="A11" s="4"/>
      <c r="B11" t="s">
        <v>25</v>
      </c>
      <c r="C11" s="5">
        <v>350</v>
      </c>
      <c r="D11" s="5">
        <v>350</v>
      </c>
      <c r="E11" s="5">
        <v>423</v>
      </c>
      <c r="F11" s="5">
        <v>380</v>
      </c>
      <c r="G11" s="5">
        <v>350</v>
      </c>
      <c r="H11" s="5">
        <v>350</v>
      </c>
      <c r="I11" s="5">
        <v>385</v>
      </c>
      <c r="J11" s="5">
        <v>398</v>
      </c>
      <c r="K11" s="5">
        <v>450</v>
      </c>
      <c r="L11" s="5">
        <v>530</v>
      </c>
      <c r="M11" s="5">
        <v>598</v>
      </c>
      <c r="N11" s="5">
        <v>600</v>
      </c>
      <c r="O11" s="5">
        <v>643</v>
      </c>
      <c r="P11" s="5">
        <v>695</v>
      </c>
      <c r="Q11" s="5">
        <v>595</v>
      </c>
      <c r="R11" s="5">
        <v>693</v>
      </c>
      <c r="S11" s="37">
        <v>790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170</v>
      </c>
      <c r="D12" s="5">
        <v>180</v>
      </c>
      <c r="E12" s="5">
        <v>190</v>
      </c>
      <c r="F12" s="5">
        <v>195</v>
      </c>
      <c r="G12" s="5">
        <v>195</v>
      </c>
      <c r="H12" s="5">
        <v>210</v>
      </c>
      <c r="I12" s="5">
        <v>220</v>
      </c>
      <c r="J12" s="5">
        <v>230</v>
      </c>
      <c r="K12" s="5">
        <v>250</v>
      </c>
      <c r="L12" s="5">
        <v>310</v>
      </c>
      <c r="M12" s="5">
        <v>350</v>
      </c>
      <c r="N12" s="5">
        <v>350</v>
      </c>
      <c r="O12" s="5">
        <v>360</v>
      </c>
      <c r="P12" s="5">
        <v>373</v>
      </c>
      <c r="Q12" s="5">
        <v>370</v>
      </c>
      <c r="R12" s="5">
        <v>398</v>
      </c>
      <c r="S12" s="37">
        <v>400</v>
      </c>
    </row>
    <row r="13" spans="1:78" x14ac:dyDescent="0.35">
      <c r="B13" t="s">
        <v>4</v>
      </c>
      <c r="C13" s="5">
        <v>235</v>
      </c>
      <c r="D13" s="5">
        <v>230</v>
      </c>
      <c r="E13" s="5">
        <v>260</v>
      </c>
      <c r="F13" s="5">
        <v>270</v>
      </c>
      <c r="G13" s="5">
        <v>250</v>
      </c>
      <c r="H13" s="5">
        <v>270</v>
      </c>
      <c r="I13" s="5">
        <v>270</v>
      </c>
      <c r="J13" s="5">
        <v>340</v>
      </c>
      <c r="K13" s="5">
        <v>295</v>
      </c>
      <c r="L13" s="5">
        <v>330</v>
      </c>
      <c r="M13" s="5">
        <v>370</v>
      </c>
      <c r="N13" s="5">
        <v>420</v>
      </c>
      <c r="O13" s="5">
        <v>420</v>
      </c>
      <c r="P13" s="5">
        <v>390</v>
      </c>
      <c r="Q13" s="5">
        <v>500</v>
      </c>
      <c r="R13" s="5">
        <v>490</v>
      </c>
      <c r="S13" s="37">
        <v>513</v>
      </c>
    </row>
    <row r="14" spans="1:78" x14ac:dyDescent="0.35">
      <c r="B14" t="s">
        <v>0</v>
      </c>
      <c r="C14" s="5">
        <v>190</v>
      </c>
      <c r="D14" s="5">
        <v>200</v>
      </c>
      <c r="E14" s="5">
        <v>215</v>
      </c>
      <c r="F14" s="5">
        <v>230</v>
      </c>
      <c r="G14" s="5">
        <v>230</v>
      </c>
      <c r="H14" s="5">
        <v>240</v>
      </c>
      <c r="I14" s="5">
        <v>240</v>
      </c>
      <c r="J14" s="5">
        <v>270</v>
      </c>
      <c r="K14" s="5">
        <v>290</v>
      </c>
      <c r="L14" s="5">
        <v>340</v>
      </c>
      <c r="M14" s="5">
        <v>343</v>
      </c>
      <c r="N14" s="5">
        <v>360</v>
      </c>
      <c r="O14" s="5">
        <v>360</v>
      </c>
      <c r="P14" s="5">
        <v>358</v>
      </c>
      <c r="Q14" s="5">
        <v>363</v>
      </c>
      <c r="R14" s="5">
        <v>370</v>
      </c>
      <c r="S14" s="37">
        <v>375</v>
      </c>
    </row>
    <row r="15" spans="1:78" x14ac:dyDescent="0.35">
      <c r="B15" t="s">
        <v>27</v>
      </c>
      <c r="C15" s="5">
        <v>245</v>
      </c>
      <c r="D15" s="5">
        <v>260</v>
      </c>
      <c r="E15" s="5">
        <v>275</v>
      </c>
      <c r="F15" s="5">
        <v>280</v>
      </c>
      <c r="G15" s="5">
        <v>300</v>
      </c>
      <c r="H15" s="5">
        <v>330</v>
      </c>
      <c r="I15" s="5">
        <v>340</v>
      </c>
      <c r="J15" s="5">
        <v>375</v>
      </c>
      <c r="K15" s="5">
        <v>390</v>
      </c>
      <c r="L15" s="5">
        <v>413</v>
      </c>
      <c r="M15" s="5">
        <v>420</v>
      </c>
      <c r="N15" s="5">
        <v>470</v>
      </c>
      <c r="O15" s="5">
        <v>493</v>
      </c>
      <c r="P15" s="5">
        <v>493</v>
      </c>
      <c r="Q15" s="5">
        <v>525</v>
      </c>
      <c r="R15" s="5">
        <v>550</v>
      </c>
      <c r="S15" s="37">
        <v>550</v>
      </c>
    </row>
    <row r="16" spans="1:78" x14ac:dyDescent="0.35">
      <c r="B16" t="s">
        <v>15</v>
      </c>
      <c r="C16" s="5">
        <v>220</v>
      </c>
      <c r="D16" s="5">
        <v>240</v>
      </c>
      <c r="E16" s="5">
        <v>240</v>
      </c>
      <c r="F16" s="5">
        <v>250</v>
      </c>
      <c r="G16" s="5">
        <v>258</v>
      </c>
      <c r="H16" s="5">
        <v>280</v>
      </c>
      <c r="I16" s="5">
        <v>280</v>
      </c>
      <c r="J16" s="5">
        <v>285</v>
      </c>
      <c r="K16" s="5">
        <v>308</v>
      </c>
      <c r="L16" s="5">
        <v>370</v>
      </c>
      <c r="M16" s="5">
        <v>370</v>
      </c>
      <c r="N16" s="5">
        <v>400</v>
      </c>
      <c r="O16" s="5">
        <v>410</v>
      </c>
      <c r="P16" s="5">
        <v>430</v>
      </c>
      <c r="Q16" s="5">
        <v>420</v>
      </c>
      <c r="R16" s="5">
        <v>430</v>
      </c>
      <c r="S16" s="37">
        <v>430</v>
      </c>
    </row>
    <row r="17" spans="1:78" x14ac:dyDescent="0.35">
      <c r="B17" t="s">
        <v>16</v>
      </c>
      <c r="C17" s="5">
        <v>290</v>
      </c>
      <c r="D17" s="5">
        <v>290</v>
      </c>
      <c r="E17" s="5">
        <v>300</v>
      </c>
      <c r="F17" s="5">
        <v>330</v>
      </c>
      <c r="G17" s="5">
        <v>320</v>
      </c>
      <c r="H17" s="5">
        <v>300</v>
      </c>
      <c r="I17" s="5">
        <v>345</v>
      </c>
      <c r="J17" s="5">
        <v>356</v>
      </c>
      <c r="K17" s="5">
        <v>370</v>
      </c>
      <c r="L17" s="5">
        <v>400</v>
      </c>
      <c r="M17" s="5">
        <v>450</v>
      </c>
      <c r="N17" s="5">
        <v>480</v>
      </c>
      <c r="O17" s="5">
        <v>490</v>
      </c>
      <c r="P17" s="5">
        <v>475</v>
      </c>
      <c r="Q17" s="5">
        <v>495</v>
      </c>
      <c r="R17" s="5">
        <v>530</v>
      </c>
      <c r="S17" s="37">
        <v>515</v>
      </c>
    </row>
    <row r="18" spans="1:78" x14ac:dyDescent="0.35">
      <c r="B18" t="s">
        <v>5</v>
      </c>
      <c r="C18" s="5">
        <v>200</v>
      </c>
      <c r="D18" s="5">
        <v>205</v>
      </c>
      <c r="E18" s="5">
        <v>230</v>
      </c>
      <c r="F18" s="5">
        <v>253</v>
      </c>
      <c r="G18" s="5">
        <v>223</v>
      </c>
      <c r="H18" s="5">
        <v>240</v>
      </c>
      <c r="I18" s="5">
        <v>245</v>
      </c>
      <c r="J18" s="5">
        <v>295</v>
      </c>
      <c r="K18" s="5">
        <v>280</v>
      </c>
      <c r="L18" s="5">
        <v>390</v>
      </c>
      <c r="M18" s="5">
        <v>420</v>
      </c>
      <c r="N18" s="5">
        <v>420</v>
      </c>
      <c r="O18" s="5">
        <v>475</v>
      </c>
      <c r="P18" s="5">
        <v>400</v>
      </c>
      <c r="Q18" s="5">
        <v>480</v>
      </c>
      <c r="R18" s="5">
        <v>530</v>
      </c>
      <c r="S18" s="37">
        <v>485</v>
      </c>
    </row>
    <row r="19" spans="1:78" x14ac:dyDescent="0.35">
      <c r="B19" t="s">
        <v>17</v>
      </c>
      <c r="C19" s="5">
        <v>230</v>
      </c>
      <c r="D19" s="5">
        <v>255</v>
      </c>
      <c r="E19" s="5">
        <v>260</v>
      </c>
      <c r="F19" s="5">
        <v>270</v>
      </c>
      <c r="G19" s="5">
        <v>268</v>
      </c>
      <c r="H19" s="5">
        <v>273</v>
      </c>
      <c r="I19" s="5">
        <v>278</v>
      </c>
      <c r="J19" s="5">
        <v>310</v>
      </c>
      <c r="K19" s="5">
        <v>335</v>
      </c>
      <c r="L19" s="5">
        <v>350</v>
      </c>
      <c r="M19" s="5">
        <v>380</v>
      </c>
      <c r="N19" s="5">
        <v>400</v>
      </c>
      <c r="O19" s="5">
        <v>420</v>
      </c>
      <c r="P19" s="5">
        <v>450</v>
      </c>
      <c r="Q19" s="5">
        <v>450</v>
      </c>
      <c r="R19" s="5">
        <v>440</v>
      </c>
      <c r="S19" s="37">
        <v>470</v>
      </c>
    </row>
    <row r="20" spans="1:78" x14ac:dyDescent="0.35">
      <c r="B20" t="s">
        <v>6</v>
      </c>
      <c r="C20" s="5">
        <v>425</v>
      </c>
      <c r="D20" s="5">
        <v>355</v>
      </c>
      <c r="E20" s="5">
        <v>410</v>
      </c>
      <c r="F20" s="5">
        <v>385</v>
      </c>
      <c r="G20" s="5">
        <v>440</v>
      </c>
      <c r="H20" s="5">
        <v>550</v>
      </c>
      <c r="I20" s="5">
        <v>475</v>
      </c>
      <c r="J20" s="5">
        <v>508</v>
      </c>
      <c r="K20" s="5">
        <v>518</v>
      </c>
      <c r="L20" s="5">
        <v>650</v>
      </c>
      <c r="M20" s="5">
        <v>615</v>
      </c>
      <c r="N20" s="5">
        <v>700</v>
      </c>
      <c r="O20" s="5">
        <v>690</v>
      </c>
      <c r="P20" s="5">
        <v>783</v>
      </c>
      <c r="Q20" s="5">
        <v>800</v>
      </c>
      <c r="R20" s="5">
        <v>863</v>
      </c>
      <c r="S20" s="37">
        <v>850</v>
      </c>
    </row>
    <row r="21" spans="1:78" s="2" customFormat="1" x14ac:dyDescent="0.35">
      <c r="A21" s="4"/>
      <c r="B21" t="s">
        <v>7</v>
      </c>
      <c r="C21" s="5">
        <v>170</v>
      </c>
      <c r="D21" s="5">
        <v>183</v>
      </c>
      <c r="E21" s="5">
        <v>180</v>
      </c>
      <c r="F21" s="5">
        <v>220</v>
      </c>
      <c r="G21" s="5">
        <v>230</v>
      </c>
      <c r="H21" s="5">
        <v>240</v>
      </c>
      <c r="I21" s="5">
        <v>250</v>
      </c>
      <c r="J21" s="5">
        <v>255</v>
      </c>
      <c r="K21" s="5">
        <v>280</v>
      </c>
      <c r="L21" s="5">
        <v>318</v>
      </c>
      <c r="M21" s="5">
        <v>300</v>
      </c>
      <c r="N21" s="5">
        <v>310</v>
      </c>
      <c r="O21" s="5">
        <v>320</v>
      </c>
      <c r="P21" s="5">
        <v>315</v>
      </c>
      <c r="Q21" s="5">
        <v>329</v>
      </c>
      <c r="R21" s="5">
        <v>350</v>
      </c>
      <c r="S21" s="37">
        <v>350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240</v>
      </c>
      <c r="D22" s="5">
        <v>250</v>
      </c>
      <c r="E22" s="5">
        <v>260</v>
      </c>
      <c r="F22" s="5">
        <v>275</v>
      </c>
      <c r="G22" s="5">
        <v>270</v>
      </c>
      <c r="H22" s="5">
        <v>298</v>
      </c>
      <c r="I22" s="5">
        <v>300</v>
      </c>
      <c r="J22" s="5">
        <v>310</v>
      </c>
      <c r="K22" s="5">
        <v>367</v>
      </c>
      <c r="L22" s="5">
        <v>400</v>
      </c>
      <c r="M22" s="5">
        <v>415</v>
      </c>
      <c r="N22" s="5">
        <v>425</v>
      </c>
      <c r="O22" s="5">
        <v>458</v>
      </c>
      <c r="P22" s="5">
        <v>440</v>
      </c>
      <c r="Q22" s="5">
        <v>450</v>
      </c>
      <c r="R22" s="5">
        <v>480</v>
      </c>
      <c r="S22" s="37">
        <v>500</v>
      </c>
    </row>
    <row r="23" spans="1:78" x14ac:dyDescent="0.35">
      <c r="B23" t="s">
        <v>8</v>
      </c>
      <c r="C23" s="5">
        <v>250</v>
      </c>
      <c r="D23" s="5">
        <v>260</v>
      </c>
      <c r="E23" s="5">
        <v>255</v>
      </c>
      <c r="F23" s="5">
        <v>300</v>
      </c>
      <c r="G23" s="5">
        <v>260</v>
      </c>
      <c r="H23" s="5">
        <v>250</v>
      </c>
      <c r="I23" s="5">
        <v>285</v>
      </c>
      <c r="J23" s="5">
        <v>325</v>
      </c>
      <c r="K23" s="5">
        <v>400</v>
      </c>
      <c r="L23" s="5">
        <v>410</v>
      </c>
      <c r="M23" s="5">
        <v>400</v>
      </c>
      <c r="N23" s="5">
        <v>460</v>
      </c>
      <c r="O23" s="5">
        <v>493</v>
      </c>
      <c r="P23" s="5">
        <v>500</v>
      </c>
      <c r="Q23" s="5">
        <v>545</v>
      </c>
      <c r="R23" s="5">
        <v>520</v>
      </c>
      <c r="S23" s="37">
        <v>590</v>
      </c>
    </row>
    <row r="24" spans="1:78" x14ac:dyDescent="0.35">
      <c r="B24" t="s">
        <v>9</v>
      </c>
      <c r="C24" s="5">
        <v>245</v>
      </c>
      <c r="D24" s="5">
        <v>280</v>
      </c>
      <c r="E24" s="5">
        <v>250</v>
      </c>
      <c r="F24" s="5">
        <v>250</v>
      </c>
      <c r="G24" s="5">
        <v>280</v>
      </c>
      <c r="H24" s="5">
        <v>300</v>
      </c>
      <c r="I24" s="5">
        <v>300</v>
      </c>
      <c r="J24" s="5">
        <v>310</v>
      </c>
      <c r="K24" s="5">
        <v>355</v>
      </c>
      <c r="L24" s="5">
        <v>450</v>
      </c>
      <c r="M24" s="5">
        <v>430</v>
      </c>
      <c r="N24" s="5">
        <v>400</v>
      </c>
      <c r="O24" s="5">
        <v>445</v>
      </c>
      <c r="P24" s="5">
        <v>529</v>
      </c>
      <c r="Q24" s="5">
        <v>480</v>
      </c>
      <c r="R24" s="5">
        <v>540</v>
      </c>
      <c r="S24" s="37">
        <v>595</v>
      </c>
    </row>
    <row r="25" spans="1:78" x14ac:dyDescent="0.35">
      <c r="B25" t="s">
        <v>28</v>
      </c>
      <c r="C25" s="5">
        <v>210</v>
      </c>
      <c r="D25" s="5">
        <v>240</v>
      </c>
      <c r="E25" s="5">
        <v>238</v>
      </c>
      <c r="F25" s="5">
        <v>245</v>
      </c>
      <c r="G25" s="5">
        <v>240</v>
      </c>
      <c r="H25" s="5">
        <v>250</v>
      </c>
      <c r="I25" s="5">
        <v>280</v>
      </c>
      <c r="J25" s="5">
        <v>275</v>
      </c>
      <c r="K25" s="5">
        <v>300</v>
      </c>
      <c r="L25" s="5">
        <v>345</v>
      </c>
      <c r="M25" s="5">
        <v>350</v>
      </c>
      <c r="N25" s="5">
        <v>380</v>
      </c>
      <c r="O25" s="5">
        <v>395</v>
      </c>
      <c r="P25" s="5">
        <v>430</v>
      </c>
      <c r="Q25" s="5">
        <v>440</v>
      </c>
      <c r="R25" s="5">
        <v>450</v>
      </c>
      <c r="S25" s="37">
        <v>450</v>
      </c>
    </row>
    <row r="26" spans="1:78" x14ac:dyDescent="0.35">
      <c r="B26" t="s">
        <v>10</v>
      </c>
      <c r="C26" s="5">
        <v>263</v>
      </c>
      <c r="D26" s="5">
        <v>285</v>
      </c>
      <c r="E26" s="5">
        <v>300</v>
      </c>
      <c r="F26" s="5">
        <v>303</v>
      </c>
      <c r="G26" s="5">
        <v>353</v>
      </c>
      <c r="H26" s="5">
        <v>330</v>
      </c>
      <c r="I26" s="5">
        <v>350</v>
      </c>
      <c r="J26" s="5">
        <v>360</v>
      </c>
      <c r="K26" s="5">
        <v>405</v>
      </c>
      <c r="L26" s="5">
        <v>480</v>
      </c>
      <c r="M26" s="5">
        <v>430</v>
      </c>
      <c r="N26" s="5">
        <v>390</v>
      </c>
      <c r="O26" s="5">
        <v>385</v>
      </c>
      <c r="P26" s="5">
        <v>365</v>
      </c>
      <c r="Q26" s="5">
        <v>350</v>
      </c>
      <c r="R26" s="5">
        <v>393</v>
      </c>
      <c r="S26" s="37">
        <v>375</v>
      </c>
    </row>
    <row r="27" spans="1:78" x14ac:dyDescent="0.35">
      <c r="B27" t="s">
        <v>29</v>
      </c>
      <c r="C27" s="5">
        <v>560</v>
      </c>
      <c r="D27" s="5">
        <v>525</v>
      </c>
      <c r="E27" s="5">
        <v>510</v>
      </c>
      <c r="F27" s="5">
        <v>495</v>
      </c>
      <c r="G27" s="5">
        <v>500</v>
      </c>
      <c r="H27" s="5">
        <v>555</v>
      </c>
      <c r="I27" s="5">
        <v>670</v>
      </c>
      <c r="J27" s="5">
        <v>780</v>
      </c>
      <c r="K27" s="5">
        <v>700</v>
      </c>
      <c r="L27" s="5">
        <v>850</v>
      </c>
      <c r="M27" s="5">
        <v>900</v>
      </c>
      <c r="N27" s="5">
        <v>950</v>
      </c>
      <c r="O27" s="5">
        <v>850</v>
      </c>
      <c r="P27" s="5">
        <v>950</v>
      </c>
      <c r="Q27" s="5">
        <v>1050</v>
      </c>
      <c r="R27" s="5">
        <v>1050</v>
      </c>
      <c r="S27" s="37">
        <v>1015</v>
      </c>
    </row>
    <row r="28" spans="1:78" x14ac:dyDescent="0.35">
      <c r="B28" t="s">
        <v>30</v>
      </c>
      <c r="C28" s="5">
        <v>445</v>
      </c>
      <c r="D28" s="5">
        <v>690</v>
      </c>
      <c r="E28" s="5">
        <v>508</v>
      </c>
      <c r="F28" s="5">
        <v>465</v>
      </c>
      <c r="G28" s="5">
        <v>575</v>
      </c>
      <c r="H28" s="5">
        <v>580</v>
      </c>
      <c r="I28" s="5">
        <v>703</v>
      </c>
      <c r="J28" s="5">
        <v>575</v>
      </c>
      <c r="K28" s="5">
        <v>655</v>
      </c>
      <c r="L28" s="5">
        <v>793</v>
      </c>
      <c r="M28" s="5">
        <v>790</v>
      </c>
      <c r="N28" s="5">
        <v>840</v>
      </c>
      <c r="O28" s="5">
        <v>840</v>
      </c>
      <c r="P28" s="5">
        <v>755</v>
      </c>
      <c r="Q28" s="5">
        <v>925</v>
      </c>
      <c r="R28" s="5">
        <v>1150</v>
      </c>
      <c r="S28" s="37">
        <v>980</v>
      </c>
    </row>
    <row r="29" spans="1:78" x14ac:dyDescent="0.35">
      <c r="B29" t="s">
        <v>19</v>
      </c>
      <c r="C29" s="5">
        <v>235</v>
      </c>
      <c r="D29" s="5">
        <v>260</v>
      </c>
      <c r="E29" s="5">
        <v>280</v>
      </c>
      <c r="F29" s="5">
        <v>280</v>
      </c>
      <c r="G29" s="5">
        <v>300</v>
      </c>
      <c r="H29" s="5">
        <v>295</v>
      </c>
      <c r="I29" s="5">
        <v>300</v>
      </c>
      <c r="J29" s="5">
        <v>323</v>
      </c>
      <c r="K29" s="5">
        <v>400</v>
      </c>
      <c r="L29" s="5">
        <v>400</v>
      </c>
      <c r="M29" s="5">
        <v>430</v>
      </c>
      <c r="N29" s="5">
        <v>450</v>
      </c>
      <c r="O29" s="5">
        <v>480</v>
      </c>
      <c r="P29" s="5">
        <v>478</v>
      </c>
      <c r="Q29" s="5">
        <v>480</v>
      </c>
      <c r="R29" s="5">
        <v>500</v>
      </c>
      <c r="S29" s="37">
        <v>500</v>
      </c>
    </row>
    <row r="30" spans="1:78" x14ac:dyDescent="0.35">
      <c r="B30" t="s">
        <v>11</v>
      </c>
      <c r="C30" s="5">
        <v>200</v>
      </c>
      <c r="D30" s="5">
        <v>208</v>
      </c>
      <c r="E30" s="5">
        <v>223</v>
      </c>
      <c r="F30" s="5">
        <v>230</v>
      </c>
      <c r="G30" s="5">
        <v>220</v>
      </c>
      <c r="H30" s="5">
        <v>263</v>
      </c>
      <c r="I30" s="5">
        <v>250</v>
      </c>
      <c r="J30" s="5">
        <v>300</v>
      </c>
      <c r="K30" s="5">
        <v>305</v>
      </c>
      <c r="L30" s="5">
        <v>350</v>
      </c>
      <c r="M30" s="5">
        <v>360</v>
      </c>
      <c r="N30" s="5">
        <v>370</v>
      </c>
      <c r="O30" s="5">
        <v>380</v>
      </c>
      <c r="P30" s="5">
        <v>360</v>
      </c>
      <c r="Q30" s="5">
        <v>360</v>
      </c>
      <c r="R30" s="5">
        <v>370</v>
      </c>
      <c r="S30" s="37">
        <v>370</v>
      </c>
    </row>
    <row r="31" spans="1:78" x14ac:dyDescent="0.35">
      <c r="B31" t="s">
        <v>12</v>
      </c>
      <c r="C31" s="5">
        <v>195</v>
      </c>
      <c r="D31" s="5">
        <v>210</v>
      </c>
      <c r="E31" s="5">
        <v>210</v>
      </c>
      <c r="F31" s="5">
        <v>225</v>
      </c>
      <c r="G31" s="5">
        <v>225</v>
      </c>
      <c r="H31" s="5">
        <v>240</v>
      </c>
      <c r="I31" s="5">
        <v>260</v>
      </c>
      <c r="J31" s="5">
        <v>250</v>
      </c>
      <c r="K31" s="5">
        <v>270</v>
      </c>
      <c r="L31" s="5">
        <v>330</v>
      </c>
      <c r="M31" s="5">
        <v>300</v>
      </c>
      <c r="N31" s="5">
        <v>320</v>
      </c>
      <c r="O31" s="5">
        <v>325</v>
      </c>
      <c r="P31" s="5">
        <v>330</v>
      </c>
      <c r="Q31" s="5">
        <v>340</v>
      </c>
      <c r="R31" s="5">
        <v>350</v>
      </c>
      <c r="S31" s="37">
        <v>360</v>
      </c>
    </row>
    <row r="32" spans="1:78" x14ac:dyDescent="0.35">
      <c r="B32" t="s">
        <v>13</v>
      </c>
      <c r="C32" s="5">
        <v>310</v>
      </c>
      <c r="D32" s="5">
        <v>350</v>
      </c>
      <c r="E32" s="5">
        <v>420</v>
      </c>
      <c r="F32" s="5">
        <v>440</v>
      </c>
      <c r="G32" s="5">
        <v>395</v>
      </c>
      <c r="H32" s="5">
        <v>488</v>
      </c>
      <c r="I32" s="5">
        <v>450</v>
      </c>
      <c r="J32" s="5">
        <v>441</v>
      </c>
      <c r="K32" s="5">
        <v>535</v>
      </c>
      <c r="L32" s="5">
        <v>580</v>
      </c>
      <c r="M32" s="5">
        <v>650</v>
      </c>
      <c r="N32" s="5">
        <v>635</v>
      </c>
      <c r="O32" s="5">
        <v>688</v>
      </c>
      <c r="P32" s="5">
        <v>698</v>
      </c>
      <c r="Q32" s="5">
        <v>750</v>
      </c>
      <c r="R32" s="5">
        <v>855</v>
      </c>
      <c r="S32" s="37">
        <v>860</v>
      </c>
    </row>
    <row r="33" spans="1:19" x14ac:dyDescent="0.35">
      <c r="B33" t="s">
        <v>20</v>
      </c>
      <c r="C33" s="5">
        <v>195</v>
      </c>
      <c r="D33" s="5">
        <v>200</v>
      </c>
      <c r="E33" s="5">
        <v>230</v>
      </c>
      <c r="F33" s="5">
        <v>240</v>
      </c>
      <c r="G33" s="5">
        <v>240</v>
      </c>
      <c r="H33" s="5">
        <v>250</v>
      </c>
      <c r="I33" s="5">
        <v>268</v>
      </c>
      <c r="J33" s="5">
        <v>270</v>
      </c>
      <c r="K33" s="5">
        <v>290</v>
      </c>
      <c r="L33" s="5">
        <v>350</v>
      </c>
      <c r="M33" s="5">
        <v>370</v>
      </c>
      <c r="N33" s="5">
        <v>400</v>
      </c>
      <c r="O33" s="5">
        <v>400</v>
      </c>
      <c r="P33" s="5">
        <v>400</v>
      </c>
      <c r="Q33" s="5">
        <v>415</v>
      </c>
      <c r="R33" s="5">
        <v>450</v>
      </c>
      <c r="S33" s="37">
        <v>445</v>
      </c>
    </row>
    <row r="34" spans="1:19" x14ac:dyDescent="0.35">
      <c r="B34" s="2" t="s">
        <v>50</v>
      </c>
      <c r="C34" s="6">
        <v>235</v>
      </c>
      <c r="D34" s="6">
        <v>250</v>
      </c>
      <c r="E34" s="6">
        <v>255</v>
      </c>
      <c r="F34" s="6">
        <v>260</v>
      </c>
      <c r="G34" s="6">
        <v>260</v>
      </c>
      <c r="H34" s="6">
        <v>265</v>
      </c>
      <c r="I34" s="6">
        <v>275</v>
      </c>
      <c r="J34" s="6">
        <v>290</v>
      </c>
      <c r="K34" s="6">
        <v>310</v>
      </c>
      <c r="L34" s="6">
        <v>350</v>
      </c>
      <c r="M34" s="6">
        <v>360</v>
      </c>
      <c r="N34" s="6">
        <v>375</v>
      </c>
      <c r="O34" s="6">
        <v>380</v>
      </c>
      <c r="P34" s="6">
        <v>380</v>
      </c>
      <c r="Q34" s="6">
        <v>390</v>
      </c>
      <c r="R34" s="6">
        <v>400</v>
      </c>
      <c r="S34" s="6">
        <v>410</v>
      </c>
    </row>
    <row r="35" spans="1:19" x14ac:dyDescent="0.35">
      <c r="B35" s="2" t="s">
        <v>54</v>
      </c>
      <c r="C35" s="6">
        <v>160</v>
      </c>
      <c r="D35" s="6">
        <v>165</v>
      </c>
      <c r="E35" s="6">
        <v>180</v>
      </c>
      <c r="F35" s="6">
        <v>200</v>
      </c>
      <c r="G35" s="6">
        <v>210</v>
      </c>
      <c r="H35" s="6">
        <v>225</v>
      </c>
      <c r="I35" s="6">
        <v>230</v>
      </c>
      <c r="J35" s="6">
        <v>240</v>
      </c>
      <c r="K35" s="6">
        <v>260</v>
      </c>
      <c r="L35" s="6">
        <v>275</v>
      </c>
      <c r="M35" s="6">
        <v>290</v>
      </c>
      <c r="N35" s="6">
        <v>320</v>
      </c>
      <c r="O35" s="6">
        <v>335</v>
      </c>
      <c r="P35" s="6">
        <v>340</v>
      </c>
      <c r="Q35" s="6">
        <v>340</v>
      </c>
      <c r="R35" s="6">
        <v>350</v>
      </c>
      <c r="S35" s="6">
        <v>350</v>
      </c>
    </row>
    <row r="36" spans="1:19" x14ac:dyDescent="0.35">
      <c r="B36" s="2" t="s">
        <v>51</v>
      </c>
      <c r="C36" s="6">
        <v>210</v>
      </c>
      <c r="D36" s="6">
        <v>225</v>
      </c>
      <c r="E36" s="6">
        <v>235</v>
      </c>
      <c r="F36" s="6">
        <v>250</v>
      </c>
      <c r="G36" s="6">
        <v>250</v>
      </c>
      <c r="H36" s="6">
        <v>250</v>
      </c>
      <c r="I36" s="6">
        <v>260</v>
      </c>
      <c r="J36" s="6">
        <v>270</v>
      </c>
      <c r="K36" s="6">
        <v>295</v>
      </c>
      <c r="L36" s="6">
        <v>330</v>
      </c>
      <c r="M36" s="6">
        <v>340</v>
      </c>
      <c r="N36" s="6">
        <v>360</v>
      </c>
      <c r="O36" s="6">
        <v>370</v>
      </c>
      <c r="P36" s="6">
        <v>370</v>
      </c>
      <c r="Q36" s="6">
        <v>370</v>
      </c>
      <c r="R36" s="6">
        <v>385</v>
      </c>
      <c r="S36" s="6">
        <v>390</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sheetData>
  <phoneticPr fontId="3"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499984740745262"/>
    <pageSetUpPr fitToPage="1"/>
  </sheetPr>
  <dimension ref="A1:BM639"/>
  <sheetViews>
    <sheetView showGridLines="0" showRowColHeaders="0" tabSelected="1" zoomScale="75" zoomScaleNormal="75" workbookViewId="0">
      <selection activeCell="R65" sqref="R65"/>
    </sheetView>
  </sheetViews>
  <sheetFormatPr defaultColWidth="9.08984375" defaultRowHeight="14.5" x14ac:dyDescent="0.35"/>
  <cols>
    <col min="1" max="2" width="3.6328125" style="39" customWidth="1"/>
    <col min="3" max="3" width="3.6328125" style="68" customWidth="1"/>
    <col min="4" max="4" width="8.453125" style="36" customWidth="1"/>
    <col min="5" max="5" width="18.08984375" style="39" customWidth="1"/>
    <col min="6" max="6" width="19" style="39" customWidth="1"/>
    <col min="7" max="7" width="8.6328125" style="39" bestFit="1" customWidth="1"/>
    <col min="8" max="8" width="16.08984375" style="39" customWidth="1"/>
    <col min="9" max="10" width="14.36328125" style="39" customWidth="1"/>
    <col min="11" max="12" width="5.08984375" style="39" customWidth="1"/>
    <col min="13" max="14" width="5.6328125" style="39" customWidth="1"/>
    <col min="15" max="15" width="7" style="39" customWidth="1"/>
    <col min="16" max="21" width="9.08984375" style="39"/>
    <col min="22" max="22" width="3.08984375" style="39" customWidth="1"/>
    <col min="23" max="27" width="8" style="39" customWidth="1"/>
    <col min="28" max="28" width="9.6328125" style="39" customWidth="1"/>
    <col min="29" max="29" width="4" style="39" customWidth="1"/>
    <col min="30" max="16384" width="9.08984375" style="39"/>
  </cols>
  <sheetData>
    <row r="1" spans="4:30" ht="41.25" customHeight="1" x14ac:dyDescent="0.6">
      <c r="D1" s="104" t="s">
        <v>152</v>
      </c>
      <c r="E1" s="104"/>
      <c r="F1" s="104"/>
      <c r="G1" s="104"/>
      <c r="H1" s="104"/>
      <c r="I1" s="104"/>
      <c r="J1" s="104"/>
      <c r="K1" s="104"/>
      <c r="L1" s="104"/>
      <c r="P1" s="100" t="str">
        <f>CONCATENATE("Median Housing Rental: ",E12," as a percentage of ",F12)</f>
        <v>Median Housing Rental: Greater Dandenong: 3-bedroom house as a percentage of Metro Melbourne: 3-bedroom house</v>
      </c>
      <c r="Q1" s="100"/>
      <c r="R1" s="100"/>
      <c r="S1" s="100"/>
      <c r="T1" s="100"/>
      <c r="U1" s="100"/>
      <c r="W1" s="98" t="s">
        <v>146</v>
      </c>
      <c r="X1" s="98"/>
      <c r="Y1" s="98"/>
      <c r="Z1" s="98"/>
      <c r="AA1" s="98"/>
      <c r="AB1" s="98"/>
    </row>
    <row r="2" spans="4:30" ht="3" customHeight="1" x14ac:dyDescent="0.35">
      <c r="Q2" s="7"/>
      <c r="R2" s="7"/>
      <c r="S2" s="7"/>
      <c r="Y2" s="7"/>
    </row>
    <row r="3" spans="4:30" x14ac:dyDescent="0.35">
      <c r="D3" s="102" t="s">
        <v>65</v>
      </c>
      <c r="E3" s="102"/>
      <c r="F3" s="103" t="s">
        <v>66</v>
      </c>
      <c r="G3" s="103"/>
      <c r="P3" s="7"/>
      <c r="Q3" s="54" t="s">
        <v>67</v>
      </c>
      <c r="R3" s="7"/>
      <c r="S3" s="7"/>
      <c r="T3" s="7"/>
      <c r="U3" s="7"/>
      <c r="V3" s="7"/>
      <c r="W3" s="7"/>
      <c r="X3" s="7"/>
      <c r="Y3" s="7" t="s">
        <v>134</v>
      </c>
      <c r="Z3" s="7"/>
      <c r="AA3" s="7"/>
      <c r="AB3" s="7"/>
    </row>
    <row r="4" spans="4:30" x14ac:dyDescent="0.35">
      <c r="D4" s="102"/>
      <c r="E4" s="102"/>
      <c r="F4" s="103"/>
      <c r="G4" s="103"/>
      <c r="O4" s="101" t="str">
        <f>CONCATENATE(E12,"as a percentage of ",F12)</f>
        <v>Greater Dandenong: 3-bedroom houseas a percentage of Metro Melbourne: 3-bedroom house</v>
      </c>
      <c r="P4" s="7"/>
      <c r="Q4" s="54" t="s">
        <v>68</v>
      </c>
      <c r="R4" s="7"/>
      <c r="S4" s="7"/>
      <c r="T4" s="7"/>
      <c r="U4" s="7"/>
      <c r="V4" s="7"/>
      <c r="W4" s="72">
        <v>1</v>
      </c>
      <c r="Y4" s="39" t="s">
        <v>135</v>
      </c>
      <c r="Z4" s="7"/>
      <c r="AA4" s="7"/>
      <c r="AB4" s="7"/>
    </row>
    <row r="5" spans="4:30" ht="3" customHeight="1" x14ac:dyDescent="0.35">
      <c r="D5" s="40"/>
      <c r="E5" s="8"/>
      <c r="F5" s="8"/>
      <c r="O5" s="101"/>
      <c r="P5" s="7"/>
      <c r="Q5" s="54" t="s">
        <v>69</v>
      </c>
      <c r="R5" s="7"/>
      <c r="S5" s="7"/>
      <c r="T5" s="7"/>
      <c r="U5" s="7"/>
      <c r="V5" s="7"/>
      <c r="Z5" s="7"/>
      <c r="AA5" s="7"/>
      <c r="AB5" s="7"/>
    </row>
    <row r="6" spans="4:30" ht="16.5" customHeight="1" x14ac:dyDescent="0.35">
      <c r="D6" s="45">
        <v>10</v>
      </c>
      <c r="E6" s="8"/>
      <c r="F6" s="9">
        <v>32</v>
      </c>
      <c r="O6" s="101"/>
      <c r="P6" s="7"/>
      <c r="Q6" s="54" t="s">
        <v>70</v>
      </c>
      <c r="R6" s="7"/>
      <c r="S6" s="7"/>
      <c r="T6" s="7"/>
      <c r="U6" s="7"/>
      <c r="V6" s="7"/>
    </row>
    <row r="7" spans="4:30" ht="6.75" customHeight="1" thickBot="1" x14ac:dyDescent="0.4">
      <c r="D7" s="46"/>
      <c r="E7" s="8"/>
      <c r="F7" s="8"/>
      <c r="I7"/>
      <c r="O7" s="101"/>
      <c r="P7" s="7"/>
      <c r="Q7" s="54" t="s">
        <v>71</v>
      </c>
      <c r="R7" s="7"/>
      <c r="S7" s="7"/>
      <c r="T7" s="7"/>
      <c r="U7" s="7"/>
      <c r="V7" s="7"/>
    </row>
    <row r="8" spans="4:30" ht="19.5" customHeight="1" thickTop="1" x14ac:dyDescent="0.35">
      <c r="D8" s="45">
        <v>5</v>
      </c>
      <c r="E8" s="8"/>
      <c r="F8" s="9">
        <v>5</v>
      </c>
      <c r="H8" s="105" t="s">
        <v>73</v>
      </c>
      <c r="I8" s="106"/>
      <c r="O8" s="101"/>
      <c r="P8" s="7"/>
      <c r="Q8" s="54" t="s">
        <v>72</v>
      </c>
      <c r="R8" s="67"/>
      <c r="S8" s="7"/>
      <c r="T8" s="7"/>
      <c r="U8" s="7"/>
      <c r="V8" s="7"/>
    </row>
    <row r="9" spans="4:30" ht="9.75" customHeight="1" x14ac:dyDescent="0.35">
      <c r="D9" s="40"/>
      <c r="E9" s="8"/>
      <c r="F9" s="8"/>
      <c r="H9" s="107"/>
      <c r="I9" s="108"/>
      <c r="O9" s="101"/>
      <c r="P9" s="7"/>
      <c r="Q9" s="14">
        <v>1999</v>
      </c>
      <c r="R9" s="67">
        <f>E13/F13*100</f>
        <v>88.8888888888889</v>
      </c>
      <c r="S9" s="7"/>
      <c r="T9" s="7"/>
      <c r="U9" s="7"/>
      <c r="V9" s="7"/>
    </row>
    <row r="10" spans="4:30" x14ac:dyDescent="0.35">
      <c r="D10" s="40"/>
      <c r="E10" s="8"/>
      <c r="F10" s="8"/>
      <c r="H10" s="47">
        <v>1</v>
      </c>
      <c r="O10" s="101"/>
      <c r="P10" s="7"/>
      <c r="Q10" s="14">
        <v>2000</v>
      </c>
      <c r="R10" s="67">
        <f t="shared" ref="R10:R24" si="0">E14/F14*100</f>
        <v>86.486486486486498</v>
      </c>
      <c r="S10" s="7"/>
      <c r="T10" s="7"/>
      <c r="U10" s="7"/>
      <c r="V10" s="7"/>
      <c r="W10" s="7"/>
      <c r="X10" s="7"/>
      <c r="Y10" s="7"/>
      <c r="Z10" s="7"/>
      <c r="AA10" s="7"/>
      <c r="AB10" s="7"/>
      <c r="AC10" s="7"/>
      <c r="AD10" s="7"/>
    </row>
    <row r="11" spans="4:30" ht="3" customHeight="1" x14ac:dyDescent="0.35">
      <c r="O11" s="101"/>
      <c r="P11" s="7"/>
      <c r="Q11" s="14">
        <v>2001</v>
      </c>
      <c r="R11" s="67">
        <f t="shared" si="0"/>
        <v>85.641025641025649</v>
      </c>
      <c r="S11" s="7"/>
      <c r="T11" s="7"/>
      <c r="U11" s="7"/>
      <c r="V11" s="7"/>
      <c r="W11" s="7"/>
      <c r="X11" s="7"/>
      <c r="Y11" s="7"/>
      <c r="Z11" s="7"/>
      <c r="AA11" s="7"/>
      <c r="AB11" s="7"/>
      <c r="AC11" s="7"/>
      <c r="AD11" s="7"/>
    </row>
    <row r="12" spans="4:30" ht="36" customHeight="1" x14ac:dyDescent="0.35">
      <c r="E12" s="10" t="str">
        <f>CONCATENATE(INDEX(E100:E133,D6),": ",INDEX(Q3:Q8,D8))</f>
        <v>Greater Dandenong: 3-bedroom house</v>
      </c>
      <c r="F12" s="11" t="str">
        <f>CONCATENATE(INDEX(E100:E133,F6),": ",INDEX(Q3:Q8,F8))</f>
        <v>Metro Melbourne: 3-bedroom house</v>
      </c>
      <c r="G12" s="12"/>
      <c r="H12" s="12"/>
      <c r="I12" s="12"/>
      <c r="J12" s="12"/>
      <c r="K12" s="12"/>
      <c r="L12" s="12"/>
      <c r="O12" s="101"/>
      <c r="P12" s="7"/>
      <c r="Q12" s="14">
        <v>2002</v>
      </c>
      <c r="R12" s="67">
        <f t="shared" si="0"/>
        <v>87.5</v>
      </c>
      <c r="S12" s="7"/>
      <c r="T12" s="7"/>
      <c r="U12" s="7"/>
      <c r="V12" s="7"/>
      <c r="W12" s="7"/>
      <c r="X12" s="7"/>
      <c r="Y12" s="7"/>
      <c r="Z12" s="7"/>
      <c r="AA12" s="7"/>
      <c r="AB12" s="7"/>
      <c r="AC12" s="7"/>
      <c r="AD12" s="7"/>
    </row>
    <row r="13" spans="4:30" x14ac:dyDescent="0.35">
      <c r="D13" s="13">
        <v>1999</v>
      </c>
      <c r="E13" s="50">
        <f>IF($H$10=1,VLOOKUP($D$8*100-100+$D$6,$A$100:$AT$633,5+$D13-1998)*VLOOKUP(1,$E$97:$AS$97,$E$98-1)/F$97,VLOOKUP($D$8*100-100+$D$6,$A$100:$AT$633,5+$D13-1998))</f>
        <v>329.32944606413997</v>
      </c>
      <c r="F13" s="51">
        <f>IF($H$10=1,VLOOKUP($F$8*100-100+$F$6,$A$100:$AT$633,5+$D13-1998)*VLOOKUP(1,$E$97:$AS$97,$E$98-1)/F$97,VLOOKUP($F$8*100-100+$F$6,$A$100:$AT$633,5+$D13-1998))</f>
        <v>370.49562682215742</v>
      </c>
      <c r="O13" s="101"/>
      <c r="P13" s="7"/>
      <c r="Q13" s="14">
        <v>2003</v>
      </c>
      <c r="R13" s="67">
        <f t="shared" si="0"/>
        <v>85.714285714285708</v>
      </c>
      <c r="S13" s="7"/>
      <c r="T13" s="7"/>
      <c r="U13" s="7"/>
      <c r="V13" s="56">
        <v>1</v>
      </c>
      <c r="W13" s="56" t="s">
        <v>1</v>
      </c>
      <c r="X13" s="73">
        <f>VLOOKUP($W$4*100-100+$V13,$A$100:$AS$630,32)</f>
        <v>450</v>
      </c>
      <c r="Y13" s="74">
        <f>X13+0.0001*V13</f>
        <v>450.00009999999997</v>
      </c>
      <c r="Z13" s="74">
        <f>RANK(Y13,Y$13:Y$43)</f>
        <v>10</v>
      </c>
      <c r="AA13" s="74" t="str">
        <f>VLOOKUP(MATCH(V13,Z$13:Z$43,0),$V$13:$X$43,2)</f>
        <v>Melbourne</v>
      </c>
      <c r="AB13" s="74">
        <f>VLOOKUP(MATCH(V13,Z$13:Z$43,0),$V$13:$X$43,3)</f>
        <v>550</v>
      </c>
      <c r="AC13" s="55"/>
      <c r="AD13" s="7"/>
    </row>
    <row r="14" spans="4:30" x14ac:dyDescent="0.35">
      <c r="D14" s="13">
        <v>2000</v>
      </c>
      <c r="E14" s="50">
        <f>IF($H$10=1,VLOOKUP($D$8*100-100+$D$6,$A$100:$AT$633,5+$D14-1998)*VLOOKUP(1,$E$97:$AS$97,$E$98-1)/G$97,VLOOKUP($D$8*100-100+$D$6,$A$100:$AT$633,5+$D14-1998))</f>
        <v>318.64598025387869</v>
      </c>
      <c r="F14" s="51">
        <f>IF($H$10=1,VLOOKUP($F$8*100-100+$F$6,$A$100:$AT$633,5+$D14-1998)*VLOOKUP(1,$E$97:$AS$97,$E$98-1)/G$97,VLOOKUP($F$8*100-100+$F$6,$A$100:$AT$633,5+$D14-1998))</f>
        <v>368.43441466854716</v>
      </c>
      <c r="O14" s="101"/>
      <c r="P14" s="7"/>
      <c r="Q14" s="14">
        <v>2004</v>
      </c>
      <c r="R14" s="67">
        <f>E18/F18*100</f>
        <v>83.720930232558132</v>
      </c>
      <c r="S14" s="7"/>
      <c r="T14" s="7"/>
      <c r="U14" s="7"/>
      <c r="V14" s="56">
        <v>2</v>
      </c>
      <c r="W14" s="56" t="s">
        <v>21</v>
      </c>
      <c r="X14" s="73">
        <f t="shared" ref="X14:X43" si="1">VLOOKUP($W$4*100-100+$V14,$A$100:$AS$630,32)</f>
        <v>473</v>
      </c>
      <c r="Y14" s="74">
        <f t="shared" ref="Y14:Y43" si="2">X14+0.0001*V14</f>
        <v>473.00020000000001</v>
      </c>
      <c r="Z14" s="74">
        <f t="shared" ref="Z14:Z43" si="3">RANK(Y14,Y$13:Y$43)</f>
        <v>8</v>
      </c>
      <c r="AA14" s="74" t="str">
        <f t="shared" ref="AA14:AA43" si="4">VLOOKUP(MATCH(V14,Z$13:Z$43,0),$V$13:$X$43,2)</f>
        <v>Yarra</v>
      </c>
      <c r="AB14" s="74">
        <f t="shared" ref="AB14:AB43" si="5">VLOOKUP(MATCH(V14,Z$13:Z$43,0),$V$13:$X$43,3)</f>
        <v>520</v>
      </c>
      <c r="AC14" s="55"/>
      <c r="AD14" s="7"/>
    </row>
    <row r="15" spans="4:30" x14ac:dyDescent="0.35">
      <c r="D15" s="13">
        <v>2001</v>
      </c>
      <c r="E15" s="50">
        <f>IF($H$10=1,VLOOKUP($D$8*100-100+$D$6,$A$100:$AT$633,5+$D15-1998)*VLOOKUP(1,$E$97:$AS$97,$E$98-1)/H$97,VLOOKUP($D$8*100-100+$D$6,$A$100:$AT$633,5+$D15-1998))</f>
        <v>313.98668442077229</v>
      </c>
      <c r="F15" s="51">
        <f>IF($H$10=1,VLOOKUP($F$8*100-100+$F$6,$A$100:$AT$633,5+$D15-1998)*VLOOKUP(1,$E$97:$AS$97,$E$98-1)/H$97,VLOOKUP($F$8*100-100+$F$6,$A$100:$AT$633,5+$D15-1998))</f>
        <v>366.63115845539278</v>
      </c>
      <c r="O15" s="101"/>
      <c r="P15" s="7"/>
      <c r="Q15" s="14">
        <v>2005</v>
      </c>
      <c r="R15" s="67">
        <f t="shared" si="0"/>
        <v>86.36363636363636</v>
      </c>
      <c r="S15" s="7"/>
      <c r="T15" s="7"/>
      <c r="U15" s="7"/>
      <c r="V15" s="56">
        <v>3</v>
      </c>
      <c r="W15" s="56" t="s">
        <v>14</v>
      </c>
      <c r="X15" s="73">
        <f t="shared" si="1"/>
        <v>460</v>
      </c>
      <c r="Y15" s="74">
        <f t="shared" si="2"/>
        <v>460.00029999999998</v>
      </c>
      <c r="Z15" s="74">
        <f t="shared" si="3"/>
        <v>9</v>
      </c>
      <c r="AA15" s="74" t="str">
        <f t="shared" si="4"/>
        <v>Stonnington</v>
      </c>
      <c r="AB15" s="74">
        <f t="shared" si="5"/>
        <v>500</v>
      </c>
      <c r="AC15" s="55"/>
      <c r="AD15" s="7"/>
    </row>
    <row r="16" spans="4:30" x14ac:dyDescent="0.35">
      <c r="D16" s="13">
        <v>2002</v>
      </c>
      <c r="E16" s="50">
        <f>IF($H$10=1,VLOOKUP($D$8*100-100+$D$6,$A$100:$AT$633,5+$D16-1998)*VLOOKUP(1,$E$97:$AS$97,$E$98-1)/I$97,VLOOKUP($D$8*100-100+$D$6,$A$100:$AT$633,5+$D16-1998))</f>
        <v>319.66364812419141</v>
      </c>
      <c r="F16" s="51">
        <f>IF($H$10=1,VLOOKUP($F$8*100-100+$F$6,$A$100:$AT$633,5+$D16-1998)*VLOOKUP(1,$E$97:$AS$97,$E$98-1)/I$97,VLOOKUP($F$8*100-100+$F$6,$A$100:$AT$633,5+$D16-1998))</f>
        <v>365.32988357050448</v>
      </c>
      <c r="O16" s="101"/>
      <c r="P16" s="7"/>
      <c r="Q16" s="14">
        <v>2006</v>
      </c>
      <c r="R16" s="67">
        <f t="shared" si="0"/>
        <v>89.130434782608688</v>
      </c>
      <c r="S16" s="7"/>
      <c r="T16" s="7"/>
      <c r="U16" s="7"/>
      <c r="V16" s="56">
        <v>4</v>
      </c>
      <c r="W16" s="56" t="s">
        <v>2</v>
      </c>
      <c r="X16" s="73">
        <f t="shared" si="1"/>
        <v>350</v>
      </c>
      <c r="Y16" s="74">
        <f t="shared" si="2"/>
        <v>350.00040000000001</v>
      </c>
      <c r="Z16" s="74">
        <f t="shared" si="3"/>
        <v>29</v>
      </c>
      <c r="AA16" s="74" t="str">
        <f t="shared" si="4"/>
        <v>Moonee Valley</v>
      </c>
      <c r="AB16" s="74">
        <f t="shared" si="5"/>
        <v>490</v>
      </c>
      <c r="AC16" s="55"/>
      <c r="AD16" s="7"/>
    </row>
    <row r="17" spans="1:30" x14ac:dyDescent="0.35">
      <c r="D17" s="13">
        <v>2003</v>
      </c>
      <c r="E17" s="50">
        <f>IF($H$10=1,VLOOKUP($D$8*100-100+$D$6,$A$100:$AT$633,5+$D17-1998)*VLOOKUP(1,$E$97:$AS$97,$E$98-1)/J$97,VLOOKUP($D$8*100-100+$D$6,$A$100:$AT$633,5+$D17-1998))</f>
        <v>319.2964824120603</v>
      </c>
      <c r="F17" s="51">
        <f>IF($H$10=1,VLOOKUP($F$8*100-100+$F$6,$A$100:$AT$633,5+$D17-1998)*VLOOKUP(1,$E$97:$AS$97,$E$98-1)/J$97,VLOOKUP($F$8*100-100+$F$6,$A$100:$AT$633,5+$D17-1998))</f>
        <v>372.51256281407035</v>
      </c>
      <c r="P17" s="7"/>
      <c r="Q17" s="14">
        <v>2007</v>
      </c>
      <c r="R17" s="67">
        <f t="shared" si="0"/>
        <v>96</v>
      </c>
      <c r="S17" s="7"/>
      <c r="T17" s="7"/>
      <c r="U17" s="7"/>
      <c r="V17" s="56">
        <v>5</v>
      </c>
      <c r="W17" s="56" t="s">
        <v>22</v>
      </c>
      <c r="X17" s="73">
        <f t="shared" si="1"/>
        <v>417.39130434782606</v>
      </c>
      <c r="Y17" s="74">
        <f t="shared" si="2"/>
        <v>417.39180434782605</v>
      </c>
      <c r="Z17" s="74">
        <f t="shared" si="3"/>
        <v>17</v>
      </c>
      <c r="AA17" s="74" t="str">
        <f t="shared" si="4"/>
        <v>Port Phillip</v>
      </c>
      <c r="AB17" s="74">
        <f t="shared" si="5"/>
        <v>485</v>
      </c>
      <c r="AC17" s="55"/>
      <c r="AD17" s="7"/>
    </row>
    <row r="18" spans="1:30" x14ac:dyDescent="0.35">
      <c r="D18" s="13">
        <v>2004</v>
      </c>
      <c r="E18" s="50">
        <f>IF($H$10=1,VLOOKUP($D$8*100-100+$D$6,$A$100:$AT$633,5+$D18-1998)*VLOOKUP(1,$E$97:$AS$97,$E$98-1)/K$97,VLOOKUP($D$8*100-100+$D$6,$A$100:$AT$633,5+$D18-1998))</f>
        <v>312.61992619926195</v>
      </c>
      <c r="F18" s="51">
        <f>IF($H$10=1,VLOOKUP($F$8*100-100+$F$6,$A$100:$AT$633,5+$D18-1998)*VLOOKUP(1,$E$97:$AS$97,$E$98-1)/K$97,VLOOKUP($F$8*100-100+$F$6,$A$100:$AT$633,5+$D18-1998))</f>
        <v>373.40713407134069</v>
      </c>
      <c r="P18" s="7"/>
      <c r="Q18" s="14">
        <v>2008</v>
      </c>
      <c r="R18" s="67">
        <f t="shared" si="0"/>
        <v>93.103448275862064</v>
      </c>
      <c r="S18" s="7"/>
      <c r="T18" s="7"/>
      <c r="U18" s="7"/>
      <c r="V18" s="56">
        <v>6</v>
      </c>
      <c r="W18" s="56" t="s">
        <v>23</v>
      </c>
      <c r="X18" s="73">
        <f t="shared" si="1"/>
        <v>395</v>
      </c>
      <c r="Y18" s="74">
        <f t="shared" si="2"/>
        <v>395.00060000000002</v>
      </c>
      <c r="Z18" s="74">
        <f t="shared" si="3"/>
        <v>21</v>
      </c>
      <c r="AA18" s="74" t="str">
        <f t="shared" si="4"/>
        <v>Whitehorse</v>
      </c>
      <c r="AB18" s="74">
        <f t="shared" si="5"/>
        <v>480</v>
      </c>
      <c r="AC18" s="55"/>
      <c r="AD18" s="7"/>
    </row>
    <row r="19" spans="1:30" x14ac:dyDescent="0.35">
      <c r="D19" s="13">
        <v>2005</v>
      </c>
      <c r="E19" s="50">
        <f>IF($H$10=1,VLOOKUP($D$8*100-100+$D$6,$A$100:$AT$633,5+$D19-1998)*VLOOKUP(1,$E$97:$AS$97,$E$98-1)/L$97,VLOOKUP($D$8*100-100+$D$6,$A$100:$AT$633,5+$D19-1998))</f>
        <v>323.22891566265054</v>
      </c>
      <c r="F19" s="51">
        <f>IF($H$10=1,VLOOKUP($F$8*100-100+$F$6,$A$100:$AT$633,5+$D19-1998)*VLOOKUP(1,$E$97:$AS$97,$E$98-1)/L$97,VLOOKUP($F$8*100-100+$F$6,$A$100:$AT$633,5+$D19-1998))</f>
        <v>374.26506024096381</v>
      </c>
      <c r="P19" s="7"/>
      <c r="Q19" s="14">
        <v>2009</v>
      </c>
      <c r="R19" s="67">
        <f t="shared" si="0"/>
        <v>96.666666666666671</v>
      </c>
      <c r="S19" s="7"/>
      <c r="T19" s="7"/>
      <c r="U19" s="7"/>
      <c r="V19" s="56">
        <v>7</v>
      </c>
      <c r="W19" s="56" t="s">
        <v>3</v>
      </c>
      <c r="X19" s="73">
        <f t="shared" si="1"/>
        <v>410</v>
      </c>
      <c r="Y19" s="74">
        <f t="shared" si="2"/>
        <v>410.00069999999999</v>
      </c>
      <c r="Z19" s="74">
        <f t="shared" si="3"/>
        <v>19</v>
      </c>
      <c r="AA19" s="74" t="str">
        <f t="shared" si="4"/>
        <v>Manningham</v>
      </c>
      <c r="AB19" s="74">
        <f t="shared" si="5"/>
        <v>480</v>
      </c>
      <c r="AC19" s="55"/>
      <c r="AD19" s="7"/>
    </row>
    <row r="20" spans="1:30" x14ac:dyDescent="0.35">
      <c r="D20" s="13">
        <v>2006</v>
      </c>
      <c r="E20" s="50">
        <f>IF($H$10=1,VLOOKUP($D$8*100-100+$D$6,$A$100:$AT$633,5+$D20-1998)*VLOOKUP(1,$E$97:$AS$97,$E$98-1)/M$97,VLOOKUP($D$8*100-100+$D$6,$A$100:$AT$633,5+$D20-1998))</f>
        <v>335.80046403712294</v>
      </c>
      <c r="F20" s="51">
        <f>IF($H$10=1,VLOOKUP($F$8*100-100+$F$6,$A$100:$AT$633,5+$D20-1998)*VLOOKUP(1,$E$97:$AS$97,$E$98-1)/M$97,VLOOKUP($F$8*100-100+$F$6,$A$100:$AT$633,5+$D20-1998))</f>
        <v>376.75174013921111</v>
      </c>
      <c r="P20" s="7"/>
      <c r="Q20" s="14">
        <v>2010</v>
      </c>
      <c r="R20" s="67">
        <f t="shared" si="0"/>
        <v>95.384615384615401</v>
      </c>
      <c r="S20" s="54" t="s">
        <v>67</v>
      </c>
      <c r="T20" s="7">
        <v>1</v>
      </c>
      <c r="U20" s="55">
        <f t="shared" ref="U20:U25" si="6">VLOOKUP($T20*100-100+$D$6,$A$100:$AT$633,5+$D$39-1998)</f>
        <v>380</v>
      </c>
      <c r="V20" s="56">
        <v>8</v>
      </c>
      <c r="W20" s="56" t="s">
        <v>24</v>
      </c>
      <c r="X20" s="73">
        <f t="shared" si="1"/>
        <v>365</v>
      </c>
      <c r="Y20" s="74">
        <f t="shared" si="2"/>
        <v>365.00080000000003</v>
      </c>
      <c r="Z20" s="74">
        <f t="shared" si="3"/>
        <v>27</v>
      </c>
      <c r="AA20" s="74" t="str">
        <f t="shared" si="4"/>
        <v>Bayside</v>
      </c>
      <c r="AB20" s="74">
        <f t="shared" si="5"/>
        <v>473</v>
      </c>
      <c r="AC20" s="55"/>
      <c r="AD20" s="7"/>
    </row>
    <row r="21" spans="1:30" x14ac:dyDescent="0.35">
      <c r="D21" s="13">
        <v>2007</v>
      </c>
      <c r="E21" s="50">
        <f>IF($H$10=1,VLOOKUP($D$8*100-100+$D$6,$A$100:$AT$633,5+$D21-1998)*VLOOKUP(1,$E$97:$AS$97,$E$98-1)/N$97,VLOOKUP($D$8*100-100+$D$6,$A$100:$AT$633,5+$D21-1998))</f>
        <v>385.5290102389078</v>
      </c>
      <c r="F21" s="51">
        <f>IF($H$10=1,VLOOKUP($F$8*100-100+$F$6,$A$100:$AT$633,5+$D21-1998)*VLOOKUP(1,$E$97:$AS$97,$E$98-1)/N$97,VLOOKUP($F$8*100-100+$F$6,$A$100:$AT$633,5+$D21-1998))</f>
        <v>401.59271899886232</v>
      </c>
      <c r="O21" s="101" t="str">
        <f>CONCATENATE("Median Rental, by Housing Type: ",INDEX(E100:E133,D6))</f>
        <v>Median Rental, by Housing Type: Greater Dandenong</v>
      </c>
      <c r="P21" s="7"/>
      <c r="Q21" s="14">
        <v>2011</v>
      </c>
      <c r="R21" s="67">
        <f t="shared" si="0"/>
        <v>94.11764705882355</v>
      </c>
      <c r="S21" s="54" t="s">
        <v>68</v>
      </c>
      <c r="T21" s="7">
        <v>2</v>
      </c>
      <c r="U21" s="55">
        <f t="shared" si="6"/>
        <v>475</v>
      </c>
      <c r="V21" s="56">
        <v>9</v>
      </c>
      <c r="W21" s="56" t="s">
        <v>25</v>
      </c>
      <c r="X21" s="73">
        <f t="shared" si="1"/>
        <v>425</v>
      </c>
      <c r="Y21" s="74">
        <f t="shared" si="2"/>
        <v>425.0009</v>
      </c>
      <c r="Z21" s="74">
        <f t="shared" si="3"/>
        <v>15</v>
      </c>
      <c r="AA21" s="74" t="str">
        <f t="shared" si="4"/>
        <v>Boroondara</v>
      </c>
      <c r="AB21" s="74">
        <f t="shared" si="5"/>
        <v>460</v>
      </c>
      <c r="AC21" s="55"/>
      <c r="AD21" s="7"/>
    </row>
    <row r="22" spans="1:30" x14ac:dyDescent="0.35">
      <c r="D22" s="13">
        <v>2008</v>
      </c>
      <c r="E22" s="50">
        <f>IF($H$10=1,VLOOKUP($D$8*100-100+$D$6,$A$100:$AT$633,5+$D22-1998)*VLOOKUP(1,$E$97:$AS$97,$E$98-1)/O$97,VLOOKUP($D$8*100-100+$D$6,$A$100:$AT$633,5+$D22-1998))</f>
        <v>415.29411764705884</v>
      </c>
      <c r="F22" s="51">
        <f>IF($H$10=1,VLOOKUP($F$8*100-100+$F$6,$A$100:$AT$633,5+$D22-1998)*VLOOKUP(1,$E$97:$AS$97,$E$98-1)/O$97,VLOOKUP($F$8*100-100+$F$6,$A$100:$AT$633,5+$D22-1998))</f>
        <v>446.0566448801743</v>
      </c>
      <c r="O22" s="101"/>
      <c r="P22" s="7"/>
      <c r="Q22" s="14">
        <v>2012</v>
      </c>
      <c r="R22" s="67">
        <f t="shared" si="0"/>
        <v>95.522388059701512</v>
      </c>
      <c r="S22" s="54" t="s">
        <v>69</v>
      </c>
      <c r="T22" s="7">
        <v>3</v>
      </c>
      <c r="U22" s="55">
        <f t="shared" si="6"/>
        <v>570</v>
      </c>
      <c r="V22" s="56">
        <v>10</v>
      </c>
      <c r="W22" s="56" t="s">
        <v>26</v>
      </c>
      <c r="X22" s="73">
        <f t="shared" si="1"/>
        <v>380</v>
      </c>
      <c r="Y22" s="74">
        <f t="shared" si="2"/>
        <v>380.00099999999998</v>
      </c>
      <c r="Z22" s="74">
        <f t="shared" si="3"/>
        <v>23</v>
      </c>
      <c r="AA22" s="74" t="str">
        <f t="shared" si="4"/>
        <v>Banyule</v>
      </c>
      <c r="AB22" s="74">
        <f t="shared" si="5"/>
        <v>450</v>
      </c>
      <c r="AC22" s="55"/>
      <c r="AD22" s="7"/>
    </row>
    <row r="23" spans="1:30" x14ac:dyDescent="0.35">
      <c r="D23" s="13">
        <v>2009</v>
      </c>
      <c r="E23" s="50">
        <f>IF($H$10=1,VLOOKUP($D$8*100-100+$D$6,$A$100:$AT$633,5+$D23-1998)*VLOOKUP(1,$E$97:$AS$97,$E$98-1)/P$97,VLOOKUP($D$8*100-100+$D$6,$A$100:$AT$633,5+$D23-1998))</f>
        <v>440.77502691065661</v>
      </c>
      <c r="F23" s="51">
        <f>IF($H$10=1,VLOOKUP($F$8*100-100+$F$6,$A$100:$AT$633,5+$D23-1998)*VLOOKUP(1,$E$97:$AS$97,$E$98-1)/P$97,VLOOKUP($F$8*100-100+$F$6,$A$100:$AT$633,5+$D23-1998))</f>
        <v>455.97416576964474</v>
      </c>
      <c r="O23" s="101"/>
      <c r="P23" s="7"/>
      <c r="Q23" s="14">
        <v>2013</v>
      </c>
      <c r="R23" s="67">
        <f t="shared" si="0"/>
        <v>94.117647058823536</v>
      </c>
      <c r="S23" s="54" t="s">
        <v>70</v>
      </c>
      <c r="T23" s="7">
        <v>4</v>
      </c>
      <c r="U23" s="55">
        <f t="shared" si="6"/>
        <v>500</v>
      </c>
      <c r="V23" s="56">
        <v>11</v>
      </c>
      <c r="W23" s="56" t="s">
        <v>4</v>
      </c>
      <c r="X23" s="73">
        <f t="shared" si="1"/>
        <v>400</v>
      </c>
      <c r="Y23" s="74">
        <f t="shared" si="2"/>
        <v>400.00110000000001</v>
      </c>
      <c r="Z23" s="74">
        <f t="shared" si="3"/>
        <v>20</v>
      </c>
      <c r="AA23" s="74" t="str">
        <f t="shared" si="4"/>
        <v>Monash</v>
      </c>
      <c r="AB23" s="74">
        <f t="shared" si="5"/>
        <v>440</v>
      </c>
      <c r="AC23" s="55"/>
      <c r="AD23" s="7"/>
    </row>
    <row r="24" spans="1:30" x14ac:dyDescent="0.35">
      <c r="D24" s="13">
        <v>2010</v>
      </c>
      <c r="E24" s="50">
        <f>IF($H$10=1,VLOOKUP($D$8*100-100+$D$6,$A$100:$AT$633,5+$D24-1998)*VLOOKUP(1,$E$97:$AS$97,$E$98-1)/Q$97,VLOOKUP($D$8*100-100+$D$6,$A$100:$AT$633,5+$D24-1998))</f>
        <v>456.91022964509398</v>
      </c>
      <c r="F24" s="51">
        <f>IF($H$10=1,VLOOKUP($F$8*100-100+$F$6,$A$100:$AT$633,5+$D24-1998)*VLOOKUP(1,$E$97:$AS$97,$E$98-1)/Q$97,VLOOKUP($F$8*100-100+$F$6,$A$100:$AT$633,5+$D24-1998))</f>
        <v>479.01878914405006</v>
      </c>
      <c r="O24" s="101"/>
      <c r="P24" s="7"/>
      <c r="Q24" s="14">
        <v>2014</v>
      </c>
      <c r="R24" s="67">
        <f t="shared" si="0"/>
        <v>92.957746478873233</v>
      </c>
      <c r="S24" s="54" t="s">
        <v>71</v>
      </c>
      <c r="T24" s="7">
        <v>5</v>
      </c>
      <c r="U24" s="55">
        <f t="shared" si="6"/>
        <v>550</v>
      </c>
      <c r="V24" s="56">
        <v>12</v>
      </c>
      <c r="W24" s="56" t="s">
        <v>0</v>
      </c>
      <c r="X24" s="73">
        <f t="shared" si="1"/>
        <v>323</v>
      </c>
      <c r="Y24" s="74">
        <f t="shared" si="2"/>
        <v>323.00119999999998</v>
      </c>
      <c r="Z24" s="74">
        <f t="shared" si="3"/>
        <v>31</v>
      </c>
      <c r="AA24" s="74" t="str">
        <f t="shared" si="4"/>
        <v>Moreland</v>
      </c>
      <c r="AB24" s="74">
        <f t="shared" si="5"/>
        <v>435</v>
      </c>
      <c r="AC24" s="55"/>
      <c r="AD24" s="7"/>
    </row>
    <row r="25" spans="1:30" x14ac:dyDescent="0.35">
      <c r="D25" s="13">
        <v>2011</v>
      </c>
      <c r="E25" s="50">
        <f>IF($H$10=1,VLOOKUP($D$8*100-100+$D$6,$A$100:$AT$633,5+$D25-1998)*VLOOKUP(1,$E$97:$AS$97,$E$98-1)/R$97,VLOOKUP($D$8*100-100+$D$6,$A$100:$AT$633,5+$D25-1998))</f>
        <v>455.48387096774195</v>
      </c>
      <c r="F25" s="51">
        <f>IF($H$10=1,VLOOKUP($F$8*100-100+$F$6,$A$100:$AT$633,5+$D25-1998)*VLOOKUP(1,$E$97:$AS$97,$E$98-1)/R$97,VLOOKUP($F$8*100-100+$F$6,$A$100:$AT$633,5+$D25-1998))</f>
        <v>483.95161290322574</v>
      </c>
      <c r="O25" s="101"/>
      <c r="P25" s="7"/>
      <c r="Q25" s="14">
        <v>2015</v>
      </c>
      <c r="R25" s="67">
        <f t="shared" ref="R25:R30" si="7">E29/F29*100</f>
        <v>94.444444444444443</v>
      </c>
      <c r="S25" s="54" t="s">
        <v>72</v>
      </c>
      <c r="T25" s="7">
        <v>6</v>
      </c>
      <c r="U25" s="55">
        <f t="shared" si="6"/>
        <v>680</v>
      </c>
      <c r="V25" s="56">
        <v>13</v>
      </c>
      <c r="W25" s="56" t="s">
        <v>27</v>
      </c>
      <c r="X25" s="73">
        <f t="shared" si="1"/>
        <v>430</v>
      </c>
      <c r="Y25" s="74">
        <f t="shared" si="2"/>
        <v>430.00130000000001</v>
      </c>
      <c r="Z25" s="74">
        <f t="shared" si="3"/>
        <v>14</v>
      </c>
      <c r="AA25" s="74" t="str">
        <f t="shared" si="4"/>
        <v>Maroondah</v>
      </c>
      <c r="AB25" s="74">
        <f t="shared" si="5"/>
        <v>430</v>
      </c>
      <c r="AC25" s="55"/>
      <c r="AD25" s="7"/>
    </row>
    <row r="26" spans="1:30" x14ac:dyDescent="0.35">
      <c r="D26" s="13">
        <v>2012</v>
      </c>
      <c r="E26" s="50">
        <f>IF($H$10=1,VLOOKUP($D$8*100-100+$D$6,$A$100:$AT$633,5+$D26-1998)*VLOOKUP(1,$E$97:$AS$97,$E$98-1)/S$97,VLOOKUP($D$8*100-100+$D$6,$A$100:$AT$633,5+$D26-1998))</f>
        <v>450.0398406374502</v>
      </c>
      <c r="F26" s="51">
        <f>IF($H$10=1,VLOOKUP($F$8*100-100+$F$6,$A$100:$AT$633,5+$D26-1998)*VLOOKUP(1,$E$97:$AS$97,$E$98-1)/S$97,VLOOKUP($F$8*100-100+$F$6,$A$100:$AT$633,5+$D26-1998))</f>
        <v>471.13545816733057</v>
      </c>
      <c r="O26" s="101"/>
      <c r="P26" s="7"/>
      <c r="Q26" s="14">
        <v>2016</v>
      </c>
      <c r="R26" s="67">
        <f t="shared" si="7"/>
        <v>97.297297297297305</v>
      </c>
      <c r="S26" s="7"/>
      <c r="T26" s="7"/>
      <c r="U26" s="7"/>
      <c r="V26" s="56">
        <v>14</v>
      </c>
      <c r="W26" s="56" t="s">
        <v>15</v>
      </c>
      <c r="X26" s="73">
        <f t="shared" si="1"/>
        <v>365</v>
      </c>
      <c r="Y26" s="74">
        <f t="shared" si="2"/>
        <v>365.00139999999999</v>
      </c>
      <c r="Z26" s="74">
        <f t="shared" si="3"/>
        <v>26</v>
      </c>
      <c r="AA26" s="74" t="str">
        <f t="shared" si="4"/>
        <v>Kingston</v>
      </c>
      <c r="AB26" s="74">
        <f t="shared" si="5"/>
        <v>430</v>
      </c>
      <c r="AC26" s="55"/>
      <c r="AD26" s="7"/>
    </row>
    <row r="27" spans="1:30" x14ac:dyDescent="0.35">
      <c r="D27" s="13">
        <v>2013</v>
      </c>
      <c r="E27" s="50">
        <f>IF($H$10=1,VLOOKUP($D$8*100-100+$D$6,$A$100:$AT$633,5+$D27-1998)*VLOOKUP(1,$E$97:$AS$97,$E$98-1)/T$97,VLOOKUP($D$8*100-100+$D$6,$A$100:$AT$633,5+$D27-1998))</f>
        <v>440.3898635477583</v>
      </c>
      <c r="F27" s="51">
        <f>IF($H$10=1,VLOOKUP($F$8*100-100+$F$6,$A$100:$AT$633,5+$D27-1998)*VLOOKUP(1,$E$97:$AS$97,$E$98-1)/T$97,VLOOKUP($F$8*100-100+$F$6,$A$100:$AT$633,5+$D27-1998))</f>
        <v>467.91423001949312</v>
      </c>
      <c r="O27" s="101"/>
      <c r="P27" s="7"/>
      <c r="Q27" s="14">
        <v>2017</v>
      </c>
      <c r="R27" s="67">
        <f t="shared" si="7"/>
        <v>97.368421052631575</v>
      </c>
      <c r="S27" s="7"/>
      <c r="T27" s="7"/>
      <c r="U27" s="7"/>
      <c r="V27" s="56">
        <v>15</v>
      </c>
      <c r="W27" s="56" t="s">
        <v>16</v>
      </c>
      <c r="X27" s="73">
        <f t="shared" si="1"/>
        <v>480</v>
      </c>
      <c r="Y27" s="74">
        <f t="shared" si="2"/>
        <v>480.00150000000002</v>
      </c>
      <c r="Z27" s="74">
        <f t="shared" si="3"/>
        <v>7</v>
      </c>
      <c r="AA27" s="74" t="str">
        <f t="shared" si="4"/>
        <v>Glen Eira</v>
      </c>
      <c r="AB27" s="74">
        <f t="shared" si="5"/>
        <v>425</v>
      </c>
      <c r="AC27" s="55"/>
      <c r="AD27" s="7"/>
    </row>
    <row r="28" spans="1:30" x14ac:dyDescent="0.35">
      <c r="D28" s="13">
        <v>2014</v>
      </c>
      <c r="E28" s="50">
        <f>IF($H$10=1,VLOOKUP($D$8*100-100+$D$6,$A$100:$AT$633,5+$D28-1998)*VLOOKUP(1,$E$97:$AS$97,$E$98-1)/U$97,VLOOKUP($D$8*100-100+$D$6,$A$100:$AT$633,5+$D28-1998))</f>
        <v>439.99999999999989</v>
      </c>
      <c r="F28" s="51">
        <f>IF($H$10=1,VLOOKUP($F$8*100-100+$F$6,$A$100:$AT$633,5+$D28-1998)*VLOOKUP(1,$E$97:$AS$97,$E$98-1)/U$97,VLOOKUP($F$8*100-100+$F$6,$A$100:$AT$633,5+$D28-1998))</f>
        <v>473.33333333333326</v>
      </c>
      <c r="O28" s="101"/>
      <c r="P28" s="7"/>
      <c r="Q28" s="14">
        <v>2018</v>
      </c>
      <c r="R28" s="67">
        <f t="shared" si="7"/>
        <v>96.202531645569607</v>
      </c>
      <c r="S28" s="7"/>
      <c r="T28" s="7"/>
      <c r="U28" s="7"/>
      <c r="V28" s="56">
        <v>16</v>
      </c>
      <c r="W28" s="56" t="s">
        <v>5</v>
      </c>
      <c r="X28" s="73">
        <f t="shared" si="1"/>
        <v>420</v>
      </c>
      <c r="Y28" s="74">
        <f t="shared" si="2"/>
        <v>420.0016</v>
      </c>
      <c r="Z28" s="74">
        <f t="shared" si="3"/>
        <v>16</v>
      </c>
      <c r="AA28" s="74" t="str">
        <f t="shared" si="4"/>
        <v>Maribyrnong</v>
      </c>
      <c r="AB28" s="74">
        <f t="shared" si="5"/>
        <v>420</v>
      </c>
      <c r="AC28" s="55"/>
      <c r="AD28" s="7"/>
    </row>
    <row r="29" spans="1:30" x14ac:dyDescent="0.35">
      <c r="A29" s="99"/>
      <c r="B29" s="99"/>
      <c r="C29" s="99"/>
      <c r="D29" s="13">
        <v>2015</v>
      </c>
      <c r="E29" s="50">
        <f>IF($H$10=1,VLOOKUP($D$8*100-100+$D$6,$A$100:$AT$633,5+$D29-1998)*VLOOKUP(1,$E$97:$AS$97,$E$98-1)/V$97,VLOOKUP($D$8*100-100+$D$6,$A$100:$AT$633,5+$D29-1998))</f>
        <v>448.2539682539682</v>
      </c>
      <c r="F29" s="51">
        <f>IF($H$10=1,VLOOKUP($F$8*100-100+$F$6,$A$100:$AT$633,5+$D29-1998)*VLOOKUP(1,$E$97:$AS$97,$E$98-1)/V$97,VLOOKUP($F$8*100-100+$F$6,$A$100:$AT$633,5+$D29-1998))</f>
        <v>474.62184873949576</v>
      </c>
      <c r="O29" s="101"/>
      <c r="P29" s="7"/>
      <c r="Q29" s="14">
        <v>2019</v>
      </c>
      <c r="R29" s="67">
        <f t="shared" si="7"/>
        <v>96.25</v>
      </c>
      <c r="S29" s="7"/>
      <c r="T29" s="7"/>
      <c r="U29" s="7"/>
      <c r="V29" s="56">
        <v>17</v>
      </c>
      <c r="W29" s="56" t="s">
        <v>17</v>
      </c>
      <c r="X29" s="73">
        <f t="shared" si="1"/>
        <v>430</v>
      </c>
      <c r="Y29" s="74">
        <f t="shared" si="2"/>
        <v>430.00170000000003</v>
      </c>
      <c r="Z29" s="74">
        <f t="shared" si="3"/>
        <v>13</v>
      </c>
      <c r="AA29" s="74" t="str">
        <f t="shared" si="4"/>
        <v>Cardinia</v>
      </c>
      <c r="AB29" s="74">
        <f t="shared" si="5"/>
        <v>417.39130434782606</v>
      </c>
      <c r="AC29" s="55"/>
      <c r="AD29" s="7"/>
    </row>
    <row r="30" spans="1:30" x14ac:dyDescent="0.35">
      <c r="D30" s="13">
        <v>2016</v>
      </c>
      <c r="E30" s="50">
        <f>IF($H$10=1,VLOOKUP($D$8*100-100+$D$6,$A$100:$AT$633,5+$D30-1998)*VLOOKUP(1,$E$97:$AS$97,$E$98-1)/W$97,VLOOKUP($D$8*100-100+$D$6,$A$100:$AT$633,5+$D30-1998))</f>
        <v>468.06629834254142</v>
      </c>
      <c r="F30" s="51">
        <f>IF($H$10=1,VLOOKUP($F$8*100-100+$F$6,$A$100:$AT$633,5+$D30-1998)*VLOOKUP(1,$E$97:$AS$97,$E$98-1)/W$97,VLOOKUP($F$8*100-100+$F$6,$A$100:$AT$633,5+$D30-1998))</f>
        <v>481.06813996316754</v>
      </c>
      <c r="O30" s="101"/>
      <c r="P30" s="7"/>
      <c r="Q30" s="14">
        <v>2020</v>
      </c>
      <c r="R30" s="67">
        <f t="shared" si="7"/>
        <v>97.5</v>
      </c>
      <c r="S30" s="7"/>
      <c r="T30" s="7"/>
      <c r="U30" s="7"/>
      <c r="V30" s="56">
        <v>18</v>
      </c>
      <c r="W30" s="56" t="s">
        <v>6</v>
      </c>
      <c r="X30" s="73">
        <f t="shared" si="1"/>
        <v>550</v>
      </c>
      <c r="Y30" s="74">
        <f t="shared" si="2"/>
        <v>550.0018</v>
      </c>
      <c r="Z30" s="74">
        <f t="shared" si="3"/>
        <v>1</v>
      </c>
      <c r="AA30" s="74" t="str">
        <f t="shared" si="4"/>
        <v>Yarra Ranges</v>
      </c>
      <c r="AB30" s="74">
        <f t="shared" si="5"/>
        <v>415</v>
      </c>
      <c r="AC30" s="55"/>
      <c r="AD30" s="7"/>
    </row>
    <row r="31" spans="1:30" x14ac:dyDescent="0.35">
      <c r="D31" s="13">
        <v>2017</v>
      </c>
      <c r="E31" s="50">
        <f>IF($H$10=1,VLOOKUP($D$8*100-100+$D$6,$A$100:$AT$633,5+$D31-1998)*VLOOKUP(1,$E$97:$AS$97,$E$98-1)/X$97,VLOOKUP($D$8*100-100+$D$6,$A$100:$AT$633,5+$D31-1998))</f>
        <v>470.66666666666663</v>
      </c>
      <c r="F31" s="51">
        <f>IF($H$10=1,VLOOKUP($F$8*100-100+$F$6,$A$100:$AT$633,5+$D31-1998)*VLOOKUP(1,$E$97:$AS$97,$E$98-1)/X$97,VLOOKUP($F$8*100-100+$F$6,$A$100:$AT$633,5+$D31-1998))</f>
        <v>483.38738738738732</v>
      </c>
      <c r="O31" s="101"/>
      <c r="P31" s="7"/>
      <c r="Q31" s="14">
        <v>2021</v>
      </c>
      <c r="R31" s="67">
        <f>E35/F35*100</f>
        <v>95.121951219512198</v>
      </c>
      <c r="S31" s="7"/>
      <c r="T31" s="7"/>
      <c r="U31" s="7"/>
      <c r="V31" s="56">
        <v>19</v>
      </c>
      <c r="W31" s="56" t="s">
        <v>7</v>
      </c>
      <c r="X31" s="73">
        <f t="shared" si="1"/>
        <v>339.13043478260869</v>
      </c>
      <c r="Y31" s="74">
        <f t="shared" si="2"/>
        <v>339.13233478260867</v>
      </c>
      <c r="Z31" s="74">
        <f t="shared" si="3"/>
        <v>30</v>
      </c>
      <c r="AA31" s="74" t="str">
        <f t="shared" si="4"/>
        <v>Darebin</v>
      </c>
      <c r="AB31" s="74">
        <f t="shared" si="5"/>
        <v>410</v>
      </c>
      <c r="AC31" s="55"/>
      <c r="AD31" s="7"/>
    </row>
    <row r="32" spans="1:30" x14ac:dyDescent="0.35">
      <c r="D32" s="13">
        <v>2018</v>
      </c>
      <c r="E32" s="50">
        <f>IF($H$10=1,VLOOKUP($D$8*100-100+$D$6,$A$100:$AT$633,5+$D32-1998)*VLOOKUP(1,$E$97:$AS$97,$E$98-1)/Y$97,VLOOKUP($D$8*100-100+$D$6,$A$100:$AT$633,5+$D32-1998))</f>
        <v>471.49384885764493</v>
      </c>
      <c r="F32" s="51">
        <f>IF($H$10=1,VLOOKUP($F$8*100-100+$F$6,$A$100:$AT$633,5+$D32-1998)*VLOOKUP(1,$E$97:$AS$97,$E$98-1)/Y$97,VLOOKUP($F$8*100-100+$F$6,$A$100:$AT$633,5+$D32-1998))</f>
        <v>490.10544815465727</v>
      </c>
      <c r="O32" s="101"/>
      <c r="P32" s="7"/>
      <c r="Q32" s="14">
        <v>2022</v>
      </c>
      <c r="R32" s="67">
        <f>E36/F36*100</f>
        <v>93.023255813953483</v>
      </c>
      <c r="S32" s="7"/>
      <c r="T32" s="7"/>
      <c r="U32" s="7"/>
      <c r="V32" s="56">
        <v>20</v>
      </c>
      <c r="W32" s="56" t="s">
        <v>18</v>
      </c>
      <c r="X32" s="73">
        <f t="shared" si="1"/>
        <v>440</v>
      </c>
      <c r="Y32" s="74">
        <f t="shared" si="2"/>
        <v>440.00200000000001</v>
      </c>
      <c r="Z32" s="74">
        <f t="shared" si="3"/>
        <v>11</v>
      </c>
      <c r="AA32" s="74" t="str">
        <f t="shared" si="4"/>
        <v>Hobsons Bay</v>
      </c>
      <c r="AB32" s="74">
        <f t="shared" si="5"/>
        <v>400</v>
      </c>
      <c r="AC32" s="55"/>
      <c r="AD32" s="7"/>
    </row>
    <row r="33" spans="4:30" x14ac:dyDescent="0.35">
      <c r="D33" s="13">
        <v>2019</v>
      </c>
      <c r="E33" s="50">
        <f t="shared" ref="E33" si="8">IF($H$10=1,VLOOKUP($D$8*100-100+$D$6,$A$100:$AT$633,5+$D33-1998)*VLOOKUP(1,$E$97:$AS$97,$E$98-1)/Z$97,VLOOKUP($D$8*100-100+$D$6,$A$100:$AT$633,5+$D33-1998))</f>
        <v>471.48308759757151</v>
      </c>
      <c r="F33" s="51">
        <f>IF($H$10=1,VLOOKUP($F$8*100-100+$F$6,$A$100:$AT$633,5+$D33-1998)*VLOOKUP(1,$E$97:$AS$97,$E$98-1)/Z$97,VLOOKUP($F$8*100-100+$F$6,$A$100:$AT$633,5+$D33-1998))</f>
        <v>489.85255854293143</v>
      </c>
      <c r="G33" s="15"/>
      <c r="O33" s="101"/>
      <c r="P33" s="7"/>
      <c r="Q33" s="14">
        <v>2023</v>
      </c>
      <c r="R33" s="67">
        <f>E37/F37*100</f>
        <v>97.916666666666657</v>
      </c>
      <c r="S33" s="7"/>
      <c r="T33" s="7"/>
      <c r="U33" s="7"/>
      <c r="V33" s="56">
        <v>21</v>
      </c>
      <c r="W33" s="56" t="s">
        <v>8</v>
      </c>
      <c r="X33" s="73">
        <f t="shared" si="1"/>
        <v>490</v>
      </c>
      <c r="Y33" s="74">
        <f t="shared" si="2"/>
        <v>490.00209999999998</v>
      </c>
      <c r="Z33" s="74">
        <f t="shared" si="3"/>
        <v>4</v>
      </c>
      <c r="AA33" s="74" t="str">
        <f t="shared" si="4"/>
        <v>Casey</v>
      </c>
      <c r="AB33" s="74">
        <f t="shared" si="5"/>
        <v>395</v>
      </c>
      <c r="AC33" s="55"/>
      <c r="AD33" s="7"/>
    </row>
    <row r="34" spans="4:30" x14ac:dyDescent="0.35">
      <c r="D34" s="13">
        <v>2020</v>
      </c>
      <c r="E34" s="50">
        <f>IF($H$10=1,VLOOKUP($D$8*100-100+$D$6,$A$100:$AT$633,5+$D34-1998)*VLOOKUP(1,$E$97:$AS$97,$E$98-1)/AA$97,VLOOKUP($D$8*100-100+$D$6,$A$100:$AT$633,5+$D34-1998))</f>
        <v>465.10135135135124</v>
      </c>
      <c r="F34" s="51">
        <f>IF($H$10=1,VLOOKUP($F$8*100-100+$F$6,$A$100:$AT$633,5+$D34-1998)*VLOOKUP(1,$E$97:$AS$97,$E$98-1)/AA$97,VLOOKUP($F$8*100-100+$F$6,$A$100:$AT$633,5+$D34-1998))</f>
        <v>477.02702702702692</v>
      </c>
      <c r="G34" s="15"/>
      <c r="P34" s="7"/>
      <c r="Q34" s="14">
        <v>2024</v>
      </c>
      <c r="R34" s="67">
        <f>E38/F38*100</f>
        <v>100</v>
      </c>
      <c r="S34" s="7"/>
      <c r="T34" s="7"/>
      <c r="U34" s="7"/>
      <c r="V34" s="56">
        <v>22</v>
      </c>
      <c r="W34" s="56" t="s">
        <v>9</v>
      </c>
      <c r="X34" s="73">
        <f t="shared" si="1"/>
        <v>435</v>
      </c>
      <c r="Y34" s="74">
        <f t="shared" si="2"/>
        <v>435.00220000000002</v>
      </c>
      <c r="Z34" s="74">
        <f t="shared" si="3"/>
        <v>12</v>
      </c>
      <c r="AA34" s="74" t="str">
        <f t="shared" si="4"/>
        <v>Whittlesea</v>
      </c>
      <c r="AB34" s="74">
        <f t="shared" si="5"/>
        <v>390</v>
      </c>
      <c r="AC34" s="55"/>
      <c r="AD34" s="7"/>
    </row>
    <row r="35" spans="4:30" x14ac:dyDescent="0.35">
      <c r="D35" s="13">
        <v>2021</v>
      </c>
      <c r="E35" s="50">
        <f>IF($H$10=1,VLOOKUP($D$8*100-100+$D$6,$A$100:$AT$633,5+$D35-1998)*VLOOKUP(1,$E$97:$AS$97,$E$98-1)/AB$97,VLOOKUP($D$8*100-100+$D$6,$A$100:$AT$633,5+$D35-1998))</f>
        <v>462.36775818639796</v>
      </c>
      <c r="F35" s="51">
        <f>IF($H$10=1,VLOOKUP($F$8*100-100+$F$6,$A$100:$AT$633,5+$D35-1998)*VLOOKUP(1,$E$97:$AS$97,$E$98-1)/AB$97,VLOOKUP($F$8*100-100+$F$6,$A$100:$AT$633,5+$D35-1998))</f>
        <v>486.07892527287987</v>
      </c>
      <c r="G35" s="15"/>
      <c r="H35" s="97" t="str">
        <f>CONCATENATE("Change since 1999: ",IF(H10=1,"Adjusted for inflation","Not adjusted for inflation"))</f>
        <v>Change since 1999: Adjusted for inflation</v>
      </c>
      <c r="I35" s="97"/>
      <c r="J35" s="97"/>
      <c r="P35" s="7"/>
      <c r="Q35" s="14">
        <v>2025</v>
      </c>
      <c r="R35" s="67">
        <f t="shared" ref="R35" si="9">E39/F39*100</f>
        <v>100</v>
      </c>
      <c r="S35" s="7"/>
      <c r="T35" s="7"/>
      <c r="U35" s="7"/>
      <c r="V35" s="56">
        <v>23</v>
      </c>
      <c r="W35" s="56" t="s">
        <v>55</v>
      </c>
      <c r="X35" s="73">
        <f t="shared" si="1"/>
        <v>370</v>
      </c>
      <c r="Y35" s="74">
        <f t="shared" si="2"/>
        <v>370.00229999999999</v>
      </c>
      <c r="Z35" s="74">
        <f t="shared" si="3"/>
        <v>25</v>
      </c>
      <c r="AA35" s="74" t="str">
        <f t="shared" si="4"/>
        <v>Greater Dandenong</v>
      </c>
      <c r="AB35" s="74">
        <f t="shared" si="5"/>
        <v>380</v>
      </c>
      <c r="AC35" s="55"/>
      <c r="AD35" s="7"/>
    </row>
    <row r="36" spans="4:30" ht="21" x14ac:dyDescent="0.35">
      <c r="D36" s="13">
        <v>2022</v>
      </c>
      <c r="E36" s="50">
        <f>IF($H$10=1,VLOOKUP($D$8*100-100+$D$6,$A$100:$AT$633,5+$D36-1998)*VLOOKUP(1,$E$97:$AS$97,$E$98-1)/AC$97,VLOOKUP($D$8*100-100+$D$6,$A$100:$AT$633,5+$D36-1998))</f>
        <v>446.83544303797458</v>
      </c>
      <c r="F36" s="51">
        <f>IF($H$10=1,VLOOKUP($F$8*100-100+$F$6,$A$100:$AT$633,5+$D36-1998)*VLOOKUP(1,$E$97:$AS$97,$E$98-1)/AC$97,VLOOKUP($F$8*100-100+$F$6,$A$100:$AT$633,5+$D36-1998))</f>
        <v>480.34810126582272</v>
      </c>
      <c r="I36" s="43" t="str">
        <f>E12</f>
        <v>Greater Dandenong: 3-bedroom house</v>
      </c>
      <c r="J36" s="44" t="str">
        <f>F12</f>
        <v>Metro Melbourne: 3-bedroom house</v>
      </c>
      <c r="P36" s="7"/>
      <c r="Q36" s="14">
        <v>2026</v>
      </c>
      <c r="R36" s="67" t="e">
        <f>E40/F40*100</f>
        <v>#DIV/0!</v>
      </c>
      <c r="S36" s="7"/>
      <c r="T36" s="7"/>
      <c r="U36" s="7"/>
      <c r="V36" s="56">
        <v>24</v>
      </c>
      <c r="W36" s="56" t="s">
        <v>10</v>
      </c>
      <c r="X36" s="73">
        <f t="shared" si="1"/>
        <v>375</v>
      </c>
      <c r="Y36" s="74">
        <f t="shared" si="2"/>
        <v>375.00240000000002</v>
      </c>
      <c r="Z36" s="74">
        <f t="shared" si="3"/>
        <v>24</v>
      </c>
      <c r="AA36" s="74" t="str">
        <f t="shared" si="4"/>
        <v>Nillumbik</v>
      </c>
      <c r="AB36" s="74">
        <f t="shared" si="5"/>
        <v>375</v>
      </c>
      <c r="AC36" s="55"/>
      <c r="AD36" s="7"/>
    </row>
    <row r="37" spans="4:30" x14ac:dyDescent="0.35">
      <c r="D37" s="13">
        <v>2023</v>
      </c>
      <c r="E37" s="70">
        <f>IF($H$10=1,VLOOKUP($D$8*100-100+$D$6,$A$100:$AT$633,5+$D37-1998)*VLOOKUP(1,$E$97:$AS$97,$E$98-1)/AD$97,VLOOKUP($D$8*100-100+$D$6,$A$100:$AT$633,5+$D37-1998))</f>
        <v>497.10861423220973</v>
      </c>
      <c r="F37" s="51">
        <f>IF($H$10=1,VLOOKUP($F$8*100-100+$F$6,$A$100:$AT$633,5+$D37-1998)*VLOOKUP(1,$E$97:$AS$97,$E$98-1)/AD$97,VLOOKUP($F$8*100-100+$F$6,$A$100:$AT$633,5+$D37-1998))</f>
        <v>507.68539325842698</v>
      </c>
      <c r="H37" s="16" t="s">
        <v>63</v>
      </c>
      <c r="I37" s="18">
        <f>E39-E13</f>
        <v>220.67055393586003</v>
      </c>
      <c r="J37" s="19">
        <f>F39-F13</f>
        <v>179.50437317784258</v>
      </c>
      <c r="P37" s="7"/>
      <c r="Q37" s="7"/>
      <c r="R37" s="7"/>
      <c r="S37" s="7"/>
      <c r="T37" s="7"/>
      <c r="U37" s="7"/>
      <c r="V37" s="56">
        <v>25</v>
      </c>
      <c r="W37" s="56" t="s">
        <v>29</v>
      </c>
      <c r="X37" s="73">
        <f t="shared" si="1"/>
        <v>485</v>
      </c>
      <c r="Y37" s="74">
        <f t="shared" si="2"/>
        <v>485.0025</v>
      </c>
      <c r="Z37" s="74">
        <f t="shared" si="3"/>
        <v>5</v>
      </c>
      <c r="AA37" s="74" t="str">
        <f t="shared" si="4"/>
        <v>Mornington Pen.</v>
      </c>
      <c r="AB37" s="74">
        <f t="shared" si="5"/>
        <v>370</v>
      </c>
      <c r="AC37" s="55"/>
      <c r="AD37" s="7"/>
    </row>
    <row r="38" spans="4:30" x14ac:dyDescent="0.35">
      <c r="D38" s="13">
        <v>2024</v>
      </c>
      <c r="E38" s="50">
        <f>IF($H$10=1,VLOOKUP($D$8*100-100+$D$6,$A$100:$AT$633,5+$D38-1998)*VLOOKUP(1,$E$97:$AS$97,$E$98-1)/AE$97,VLOOKUP($D$8*100-100+$D$6,$A$100:$AT$633,5+$D38-1998))</f>
        <v>561.12716763005778</v>
      </c>
      <c r="F38" s="51">
        <f>IF($H$10=1,VLOOKUP($F$8*100-100+$F$6,$A$100:$AT$633,5+$D38-1998)*VLOOKUP(1,$E$97:$AS$97,$E$98-1)/AE$97,VLOOKUP($F$8*100-100+$F$6,$A$100:$AT$633,5+$D38-1998))</f>
        <v>561.12716763005778</v>
      </c>
      <c r="H38" s="16" t="s">
        <v>64</v>
      </c>
      <c r="I38" s="20">
        <f>I37/E13*100</f>
        <v>67.006019830028322</v>
      </c>
      <c r="J38" s="53">
        <f>J37/F13*100</f>
        <v>48.449795404469633</v>
      </c>
      <c r="P38" s="7"/>
      <c r="Q38" s="7"/>
      <c r="R38" s="7"/>
      <c r="S38" s="7"/>
      <c r="T38" s="7"/>
      <c r="U38" s="7"/>
      <c r="V38" s="56">
        <v>26</v>
      </c>
      <c r="W38" s="56" t="s">
        <v>30</v>
      </c>
      <c r="X38" s="73">
        <f t="shared" si="1"/>
        <v>500</v>
      </c>
      <c r="Y38" s="74">
        <f t="shared" si="2"/>
        <v>500.00259999999997</v>
      </c>
      <c r="Z38" s="74">
        <f t="shared" si="3"/>
        <v>3</v>
      </c>
      <c r="AA38" s="74" t="str">
        <f t="shared" si="4"/>
        <v>Knox</v>
      </c>
      <c r="AB38" s="74">
        <f t="shared" si="5"/>
        <v>365</v>
      </c>
      <c r="AC38" s="55"/>
      <c r="AD38" s="7"/>
    </row>
    <row r="39" spans="4:30" x14ac:dyDescent="0.35">
      <c r="D39" s="13">
        <v>2025</v>
      </c>
      <c r="E39" s="50">
        <f>IF($H$10=1,VLOOKUP($D$8*100-100+$D$6,$A$100:$AT$633,5+$D39-1998)*VLOOKUP(1,$E$97:$AS$97,$E$98-1)/AF$97,VLOOKUP($D$8*100-100+$D$6,$A$100:$AT$633,5+$D39-1998))</f>
        <v>550</v>
      </c>
      <c r="F39" s="51">
        <f>IF($H$10=1,VLOOKUP($F$8*100-100+$F$6,$A$100:$AT$633,5+$D39-1998)*VLOOKUP(1,$E$97:$AS$97,$E$98-1)/AF$97,VLOOKUP($F$8*100-100+$F$6,$A$100:$AT$633,5+$D39-1998))</f>
        <v>550</v>
      </c>
      <c r="P39" s="7"/>
      <c r="Q39" s="7"/>
      <c r="R39" s="7"/>
      <c r="S39" s="7"/>
      <c r="T39" s="7"/>
      <c r="U39" s="7"/>
      <c r="V39" s="56">
        <v>27</v>
      </c>
      <c r="W39" s="56" t="s">
        <v>19</v>
      </c>
      <c r="X39" s="73">
        <f t="shared" si="1"/>
        <v>480</v>
      </c>
      <c r="Y39" s="74">
        <f t="shared" si="2"/>
        <v>480.0027</v>
      </c>
      <c r="Z39" s="74">
        <f t="shared" si="3"/>
        <v>6</v>
      </c>
      <c r="AA39" s="74" t="str">
        <f t="shared" si="4"/>
        <v>Frankston</v>
      </c>
      <c r="AB39" s="74">
        <f t="shared" si="5"/>
        <v>365</v>
      </c>
      <c r="AC39" s="55"/>
      <c r="AD39" s="7"/>
    </row>
    <row r="40" spans="4:30" x14ac:dyDescent="0.35">
      <c r="D40" s="14">
        <v>2026</v>
      </c>
      <c r="E40" s="71" t="e">
        <f>IF($H$10=1,VLOOKUP($D$8*100-100+$D$6,$A$100:$AT$633,5+$D40-1998)*VLOOKUP(1,$E$97:$AS$97,$E$98-1)/AG$97,VLOOKUP($D$8*100-100+$D$6,$A$100:$AT$633,5+$D40-1998))</f>
        <v>#DIV/0!</v>
      </c>
      <c r="F40" s="71" t="e">
        <f>IF($H$10=1,VLOOKUP($F$8*100-100+$F$6,$A$100:$AT$633,5+$D40-1998)*VLOOKUP(1,$E$97:$AS$97,$E$98-1)/AG$97,VLOOKUP($F$8*100-100+$F$6,$A$100:$AT$633,5+$D40-1998))</f>
        <v>#DIV/0!</v>
      </c>
      <c r="P40" s="7"/>
      <c r="Q40" s="7"/>
      <c r="R40" s="7"/>
      <c r="S40" s="7"/>
      <c r="T40" s="7"/>
      <c r="U40" s="7"/>
      <c r="V40" s="56">
        <v>28</v>
      </c>
      <c r="W40" s="56" t="s">
        <v>11</v>
      </c>
      <c r="X40" s="73">
        <f t="shared" si="1"/>
        <v>390</v>
      </c>
      <c r="Y40" s="74">
        <f t="shared" si="2"/>
        <v>390.00279999999998</v>
      </c>
      <c r="Z40" s="74">
        <f t="shared" si="3"/>
        <v>22</v>
      </c>
      <c r="AA40" s="74" t="str">
        <f t="shared" si="4"/>
        <v>Wyndham</v>
      </c>
      <c r="AB40" s="74">
        <f t="shared" si="5"/>
        <v>350</v>
      </c>
      <c r="AC40" s="55"/>
      <c r="AD40" s="7"/>
    </row>
    <row r="41" spans="4:30" x14ac:dyDescent="0.35">
      <c r="D41" s="14">
        <v>2027</v>
      </c>
      <c r="E41" s="71" t="e">
        <f>IF($H$10=1,VLOOKUP($D$8*100-100+$D$6,$A$100:$AT$633,5+$D41-1998)*VLOOKUP(1,$E$97:$AS$97,$E$98-1)/AH$97,VLOOKUP($D$8*100-100+$D$6,$A$100:$AT$633,5+$D41-1998))</f>
        <v>#DIV/0!</v>
      </c>
      <c r="F41" s="71" t="e">
        <f>IF($H$10=1,VLOOKUP($F$8*100-100+$F$6,$A$100:$AT$633,5+$D41-1998)*VLOOKUP(1,$E$97:$AS$97,$E$98-1)/AH$97,VLOOKUP($F$8*100-100+$F$6,$A$100:$AT$633,5+$D41-1998))</f>
        <v>#DIV/0!</v>
      </c>
      <c r="P41" s="7"/>
      <c r="Q41" s="7"/>
      <c r="R41" s="7"/>
      <c r="S41" s="7"/>
      <c r="T41" s="7"/>
      <c r="U41" s="7"/>
      <c r="V41" s="56">
        <v>29</v>
      </c>
      <c r="W41" s="56" t="s">
        <v>12</v>
      </c>
      <c r="X41" s="73">
        <f t="shared" si="1"/>
        <v>350</v>
      </c>
      <c r="Y41" s="74">
        <f t="shared" si="2"/>
        <v>350.00290000000001</v>
      </c>
      <c r="Z41" s="74">
        <f t="shared" si="3"/>
        <v>28</v>
      </c>
      <c r="AA41" s="74" t="str">
        <f t="shared" si="4"/>
        <v>Brimbank</v>
      </c>
      <c r="AB41" s="74">
        <f t="shared" si="5"/>
        <v>350</v>
      </c>
      <c r="AC41" s="55"/>
      <c r="AD41" s="7"/>
    </row>
    <row r="42" spans="4:30" x14ac:dyDescent="0.35">
      <c r="D42" s="13"/>
      <c r="P42" s="7"/>
      <c r="Q42" s="7"/>
      <c r="R42" s="7"/>
      <c r="S42" s="7"/>
      <c r="T42" s="7"/>
      <c r="U42" s="7"/>
      <c r="V42" s="56">
        <v>30</v>
      </c>
      <c r="W42" s="56" t="s">
        <v>13</v>
      </c>
      <c r="X42" s="73">
        <f t="shared" si="1"/>
        <v>520</v>
      </c>
      <c r="Y42" s="74">
        <f t="shared" si="2"/>
        <v>520.00300000000004</v>
      </c>
      <c r="Z42" s="74">
        <f t="shared" si="3"/>
        <v>2</v>
      </c>
      <c r="AA42" s="74" t="str">
        <f t="shared" si="4"/>
        <v>Melton</v>
      </c>
      <c r="AB42" s="74">
        <f t="shared" si="5"/>
        <v>339.13043478260869</v>
      </c>
      <c r="AC42" s="55"/>
      <c r="AD42" s="7"/>
    </row>
    <row r="43" spans="4:30" x14ac:dyDescent="0.35">
      <c r="D43" s="13"/>
      <c r="F43" s="39" t="s">
        <v>150</v>
      </c>
      <c r="P43" s="7"/>
      <c r="Q43" s="7"/>
      <c r="R43" s="7"/>
      <c r="S43" s="7"/>
      <c r="T43" s="7"/>
      <c r="U43" s="7"/>
      <c r="V43" s="56">
        <v>31</v>
      </c>
      <c r="W43" s="56" t="s">
        <v>20</v>
      </c>
      <c r="X43" s="73">
        <f t="shared" si="1"/>
        <v>415</v>
      </c>
      <c r="Y43" s="74">
        <f t="shared" si="2"/>
        <v>415.00310000000002</v>
      </c>
      <c r="Z43" s="74">
        <f t="shared" si="3"/>
        <v>18</v>
      </c>
      <c r="AA43" s="74" t="str">
        <f t="shared" si="4"/>
        <v>Hume</v>
      </c>
      <c r="AB43" s="74">
        <f t="shared" si="5"/>
        <v>323</v>
      </c>
      <c r="AC43" s="55"/>
      <c r="AD43" s="7"/>
    </row>
    <row r="44" spans="4:30" x14ac:dyDescent="0.35">
      <c r="P44" s="7"/>
      <c r="Q44" s="7"/>
      <c r="R44" s="7"/>
      <c r="S44" s="7"/>
      <c r="T44" s="7"/>
      <c r="U44" s="7"/>
      <c r="V44" s="7"/>
      <c r="W44" s="7"/>
      <c r="X44" s="7"/>
      <c r="Y44" s="55"/>
      <c r="Z44" s="55"/>
      <c r="AA44" s="55"/>
      <c r="AB44" s="55"/>
      <c r="AC44" s="55"/>
      <c r="AD44" s="7"/>
    </row>
    <row r="45" spans="4:30" x14ac:dyDescent="0.35">
      <c r="P45" s="7"/>
      <c r="Q45" s="7"/>
      <c r="R45" s="7"/>
      <c r="S45" s="7"/>
      <c r="T45" s="7"/>
      <c r="U45" s="7"/>
      <c r="V45" s="7"/>
      <c r="W45" s="7"/>
      <c r="X45" s="7"/>
      <c r="Y45" s="7"/>
      <c r="Z45" s="7"/>
      <c r="AA45" s="7"/>
      <c r="AB45" s="7"/>
      <c r="AC45" s="7"/>
      <c r="AD45" s="7"/>
    </row>
    <row r="46" spans="4:30" x14ac:dyDescent="0.35">
      <c r="P46" s="7"/>
      <c r="Q46" s="7"/>
      <c r="R46" s="7"/>
      <c r="S46" s="7"/>
      <c r="T46" s="7"/>
      <c r="U46" s="7"/>
      <c r="V46" s="7"/>
    </row>
    <row r="47" spans="4:30" x14ac:dyDescent="0.35">
      <c r="P47" s="7"/>
      <c r="Q47" s="7"/>
      <c r="R47" s="7"/>
      <c r="S47" s="7"/>
      <c r="T47" s="7"/>
      <c r="U47" s="7"/>
      <c r="V47" s="7"/>
    </row>
    <row r="48" spans="4:30" x14ac:dyDescent="0.35">
      <c r="P48" s="7"/>
      <c r="Q48" s="7"/>
      <c r="R48" s="7"/>
      <c r="S48" s="7"/>
      <c r="T48" s="7"/>
      <c r="U48" s="7"/>
      <c r="V48" s="7"/>
    </row>
    <row r="49" spans="16:28" x14ac:dyDescent="0.35">
      <c r="P49" s="7"/>
      <c r="Q49" s="7"/>
      <c r="R49" s="7"/>
      <c r="S49" s="7"/>
      <c r="T49" s="7"/>
      <c r="U49" s="7"/>
      <c r="V49" s="7"/>
    </row>
    <row r="50" spans="16:28" x14ac:dyDescent="0.35">
      <c r="P50" s="7"/>
      <c r="Q50" s="7"/>
      <c r="R50" s="7"/>
      <c r="S50" s="7"/>
      <c r="T50" s="7"/>
      <c r="U50" s="7"/>
      <c r="V50" s="7"/>
      <c r="W50" s="7"/>
      <c r="X50" s="7"/>
      <c r="Y50" s="7"/>
      <c r="Z50" s="7"/>
      <c r="AA50" s="7"/>
      <c r="AB50" s="7"/>
    </row>
    <row r="51" spans="16:28" x14ac:dyDescent="0.35">
      <c r="V51" s="7"/>
    </row>
    <row r="52" spans="16:28" x14ac:dyDescent="0.35">
      <c r="V52" s="7"/>
    </row>
    <row r="53" spans="16:28" x14ac:dyDescent="0.35">
      <c r="V53" s="7"/>
    </row>
    <row r="54" spans="16:28" x14ac:dyDescent="0.35">
      <c r="V54" s="7"/>
    </row>
    <row r="55" spans="16:28" x14ac:dyDescent="0.35">
      <c r="V55" s="7"/>
    </row>
    <row r="56" spans="16:28" x14ac:dyDescent="0.35">
      <c r="V56" s="7"/>
    </row>
    <row r="57" spans="16:28" x14ac:dyDescent="0.35">
      <c r="V57" s="7"/>
    </row>
    <row r="58" spans="16:28" x14ac:dyDescent="0.35">
      <c r="V58" s="7"/>
    </row>
    <row r="59" spans="16:28" x14ac:dyDescent="0.35">
      <c r="V59" s="7"/>
    </row>
    <row r="60" spans="16:28" x14ac:dyDescent="0.35">
      <c r="V60" s="7"/>
    </row>
    <row r="61" spans="16:28" x14ac:dyDescent="0.35">
      <c r="V61" s="7"/>
    </row>
    <row r="62" spans="16:28" x14ac:dyDescent="0.35">
      <c r="V62" s="7"/>
    </row>
    <row r="63" spans="16:28" x14ac:dyDescent="0.35">
      <c r="V63" s="7"/>
    </row>
    <row r="64" spans="16:28" x14ac:dyDescent="0.35">
      <c r="V64" s="7"/>
    </row>
    <row r="65" spans="22:22" x14ac:dyDescent="0.35">
      <c r="V65" s="7"/>
    </row>
    <row r="91" spans="3:45" s="7" customFormat="1" x14ac:dyDescent="0.35">
      <c r="C91" s="75"/>
      <c r="D91" s="17"/>
    </row>
    <row r="92" spans="3:45" s="7" customFormat="1" x14ac:dyDescent="0.35">
      <c r="C92" s="75"/>
      <c r="D92" s="17"/>
    </row>
    <row r="93" spans="3:45" s="7" customFormat="1" x14ac:dyDescent="0.35">
      <c r="C93" s="75"/>
      <c r="D93" s="17"/>
    </row>
    <row r="94" spans="3:45" s="7" customFormat="1" x14ac:dyDescent="0.35">
      <c r="C94" s="75"/>
      <c r="D94" s="17"/>
    </row>
    <row r="95" spans="3:45" s="7" customFormat="1" x14ac:dyDescent="0.35">
      <c r="C95" s="75"/>
      <c r="D95" s="17"/>
    </row>
    <row r="96" spans="3:45" s="7" customFormat="1" x14ac:dyDescent="0.35">
      <c r="C96" s="75"/>
      <c r="D96" s="17"/>
      <c r="E96" s="7" t="s">
        <v>56</v>
      </c>
      <c r="F96" s="76">
        <v>1999</v>
      </c>
      <c r="G96" s="76">
        <v>2000</v>
      </c>
      <c r="H96" s="76">
        <v>2001</v>
      </c>
      <c r="I96" s="76">
        <v>2002</v>
      </c>
      <c r="J96" s="76">
        <v>2003</v>
      </c>
      <c r="K96" s="76">
        <v>2004</v>
      </c>
      <c r="L96" s="76">
        <v>2005</v>
      </c>
      <c r="M96" s="76">
        <v>2006</v>
      </c>
      <c r="N96" s="76">
        <v>2007</v>
      </c>
      <c r="O96" s="76">
        <v>2008</v>
      </c>
      <c r="P96" s="76">
        <v>2009</v>
      </c>
      <c r="Q96" s="76">
        <v>2010</v>
      </c>
      <c r="R96" s="76">
        <v>2011</v>
      </c>
      <c r="S96" s="76">
        <v>2012</v>
      </c>
      <c r="T96" s="76">
        <v>2013</v>
      </c>
      <c r="U96" s="76">
        <v>2014</v>
      </c>
      <c r="V96" s="76">
        <v>2015</v>
      </c>
      <c r="W96" s="76">
        <v>2016</v>
      </c>
      <c r="X96" s="76">
        <v>2017</v>
      </c>
      <c r="Y96" s="76">
        <v>2018</v>
      </c>
      <c r="Z96" s="76">
        <v>2019</v>
      </c>
      <c r="AA96" s="76">
        <v>2020</v>
      </c>
      <c r="AB96" s="76">
        <v>2021</v>
      </c>
      <c r="AC96" s="76">
        <v>2022</v>
      </c>
      <c r="AD96" s="76">
        <v>2023</v>
      </c>
      <c r="AE96" s="76">
        <v>2024</v>
      </c>
      <c r="AF96" s="76">
        <v>2025</v>
      </c>
      <c r="AG96" s="76">
        <v>2026</v>
      </c>
      <c r="AH96" s="76">
        <v>2027</v>
      </c>
      <c r="AI96" s="76">
        <v>2028</v>
      </c>
      <c r="AJ96" s="76">
        <v>2029</v>
      </c>
      <c r="AK96" s="76">
        <v>2030</v>
      </c>
      <c r="AL96" s="76">
        <v>2031</v>
      </c>
      <c r="AM96" s="76">
        <v>2032</v>
      </c>
      <c r="AN96" s="76">
        <v>2033</v>
      </c>
      <c r="AO96" s="76">
        <v>2034</v>
      </c>
      <c r="AP96" s="76">
        <v>2035</v>
      </c>
      <c r="AQ96" s="76">
        <v>2036</v>
      </c>
      <c r="AR96" s="76">
        <v>2037</v>
      </c>
      <c r="AS96" s="76">
        <v>2038</v>
      </c>
    </row>
    <row r="97" spans="1:65" s="7" customFormat="1" x14ac:dyDescent="0.35">
      <c r="C97" s="75"/>
      <c r="D97" s="17"/>
      <c r="E97" s="7">
        <v>1</v>
      </c>
      <c r="F97" s="77">
        <v>68.599999999999994</v>
      </c>
      <c r="G97" s="77">
        <v>70.900000000000006</v>
      </c>
      <c r="H97" s="77">
        <v>75.099999999999994</v>
      </c>
      <c r="I97" s="77">
        <v>77.3</v>
      </c>
      <c r="J97" s="78">
        <v>79.599999999999994</v>
      </c>
      <c r="K97" s="77">
        <v>81.3</v>
      </c>
      <c r="L97" s="77">
        <v>83</v>
      </c>
      <c r="M97" s="77">
        <v>86.2</v>
      </c>
      <c r="N97" s="77">
        <v>87.9</v>
      </c>
      <c r="O97" s="77">
        <v>91.8</v>
      </c>
      <c r="P97" s="77">
        <v>92.9</v>
      </c>
      <c r="Q97" s="77">
        <v>95.8</v>
      </c>
      <c r="R97" s="77">
        <v>99.2</v>
      </c>
      <c r="S97" s="77">
        <v>100.4</v>
      </c>
      <c r="T97" s="77">
        <v>102.6</v>
      </c>
      <c r="U97" s="79">
        <v>105.9</v>
      </c>
      <c r="V97" s="7">
        <v>107.1</v>
      </c>
      <c r="W97" s="7">
        <v>108.6</v>
      </c>
      <c r="X97" s="7">
        <v>111</v>
      </c>
      <c r="Y97" s="7">
        <v>113.8</v>
      </c>
      <c r="Z97" s="7">
        <v>115.3</v>
      </c>
      <c r="AA97" s="7">
        <v>118.4</v>
      </c>
      <c r="AB97" s="7">
        <v>119.1</v>
      </c>
      <c r="AC97" s="7">
        <v>126.4</v>
      </c>
      <c r="AD97" s="7">
        <v>133.5</v>
      </c>
      <c r="AE97" s="7">
        <v>138.4</v>
      </c>
      <c r="AF97" s="7">
        <v>141.19999999999999</v>
      </c>
    </row>
    <row r="98" spans="1:65" s="7" customFormat="1" ht="15.5" x14ac:dyDescent="0.35">
      <c r="C98" s="75"/>
      <c r="D98" s="76"/>
      <c r="E98" s="80">
        <f>MATCH(0,E100:AS100,0)</f>
        <v>29</v>
      </c>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row>
    <row r="99" spans="1:65" s="7" customFormat="1" x14ac:dyDescent="0.35">
      <c r="C99" s="75" t="s">
        <v>58</v>
      </c>
      <c r="D99" s="17" t="s">
        <v>59</v>
      </c>
      <c r="E99" s="82" t="s">
        <v>31</v>
      </c>
      <c r="F99" s="81" t="s">
        <v>47</v>
      </c>
      <c r="G99" s="81" t="s">
        <v>36</v>
      </c>
      <c r="H99" s="81" t="s">
        <v>37</v>
      </c>
      <c r="I99" s="81" t="s">
        <v>38</v>
      </c>
      <c r="J99" s="81" t="s">
        <v>39</v>
      </c>
      <c r="K99" s="81" t="s">
        <v>40</v>
      </c>
      <c r="L99" s="81" t="s">
        <v>41</v>
      </c>
      <c r="M99" s="81" t="s">
        <v>42</v>
      </c>
      <c r="N99" s="81" t="s">
        <v>43</v>
      </c>
      <c r="O99" s="81" t="s">
        <v>44</v>
      </c>
      <c r="P99" s="81" t="s">
        <v>45</v>
      </c>
      <c r="Q99" s="81" t="s">
        <v>35</v>
      </c>
      <c r="R99" s="81" t="s">
        <v>46</v>
      </c>
      <c r="S99" s="81" t="s">
        <v>52</v>
      </c>
      <c r="T99" s="81" t="s">
        <v>53</v>
      </c>
      <c r="U99" s="83">
        <v>41791</v>
      </c>
      <c r="V99" s="84">
        <v>42064</v>
      </c>
      <c r="W99" s="84">
        <v>42522</v>
      </c>
      <c r="X99" s="76">
        <v>2017</v>
      </c>
      <c r="Y99" s="76">
        <v>2018</v>
      </c>
      <c r="Z99" s="76">
        <v>2019</v>
      </c>
      <c r="AA99" s="76">
        <v>2020</v>
      </c>
      <c r="AB99" s="76">
        <v>2021</v>
      </c>
      <c r="AC99" s="76">
        <v>2022</v>
      </c>
      <c r="AD99" s="76">
        <v>2023</v>
      </c>
      <c r="AE99" s="76">
        <v>2024</v>
      </c>
      <c r="AF99" s="76">
        <v>2025</v>
      </c>
      <c r="AG99" s="76">
        <v>2026</v>
      </c>
      <c r="AH99" s="76">
        <v>2027</v>
      </c>
      <c r="AI99" s="76">
        <v>2028</v>
      </c>
      <c r="AJ99" s="76">
        <v>2029</v>
      </c>
      <c r="AK99" s="76">
        <v>2030</v>
      </c>
      <c r="AL99" s="76">
        <v>2031</v>
      </c>
      <c r="AM99" s="76">
        <v>2032</v>
      </c>
      <c r="AN99" s="76">
        <v>2033</v>
      </c>
      <c r="AO99" s="76">
        <v>2034</v>
      </c>
      <c r="AP99" s="76">
        <v>2035</v>
      </c>
      <c r="AQ99" s="76">
        <v>2036</v>
      </c>
      <c r="AR99" s="76">
        <v>2037</v>
      </c>
      <c r="AS99" s="76">
        <v>2038</v>
      </c>
      <c r="AT99" s="85"/>
      <c r="AU99" s="85"/>
      <c r="AV99" s="85"/>
      <c r="AW99" s="85"/>
      <c r="AX99" s="85"/>
      <c r="AY99" s="85"/>
      <c r="AZ99" s="85"/>
      <c r="BA99" s="85"/>
      <c r="BB99" s="85"/>
      <c r="BC99" s="85"/>
      <c r="BD99" s="85"/>
      <c r="BE99" s="85"/>
      <c r="BF99" s="85"/>
      <c r="BG99" s="85"/>
      <c r="BH99" s="85"/>
      <c r="BI99" s="85"/>
      <c r="BJ99" s="85"/>
      <c r="BK99" s="85"/>
      <c r="BL99" s="85"/>
      <c r="BM99" s="85"/>
    </row>
    <row r="100" spans="1:65" s="7" customFormat="1" x14ac:dyDescent="0.35">
      <c r="A100" s="7">
        <v>1</v>
      </c>
      <c r="C100" s="75">
        <f>VLOOKUP(A100,$A$100:$AS$133,3+$E$98)</f>
        <v>450</v>
      </c>
      <c r="D100" s="17">
        <f>RANK(C100,C$100:C$130)</f>
        <v>10</v>
      </c>
      <c r="E100" s="7" t="s">
        <v>1</v>
      </c>
      <c r="F100" s="86">
        <v>120</v>
      </c>
      <c r="G100" s="86">
        <v>135</v>
      </c>
      <c r="H100" s="86">
        <v>140</v>
      </c>
      <c r="I100" s="86">
        <v>150</v>
      </c>
      <c r="J100" s="86">
        <v>158</v>
      </c>
      <c r="K100" s="86">
        <v>158</v>
      </c>
      <c r="L100" s="86">
        <v>160</v>
      </c>
      <c r="M100" s="86">
        <v>190</v>
      </c>
      <c r="N100" s="86">
        <v>185</v>
      </c>
      <c r="O100" s="86">
        <v>195</v>
      </c>
      <c r="P100" s="86">
        <v>238</v>
      </c>
      <c r="Q100" s="86">
        <v>255</v>
      </c>
      <c r="R100" s="86">
        <v>275</v>
      </c>
      <c r="S100" s="86">
        <v>270</v>
      </c>
      <c r="T100" s="86">
        <v>270</v>
      </c>
      <c r="U100" s="86">
        <v>220</v>
      </c>
      <c r="V100" s="87">
        <v>219</v>
      </c>
      <c r="W100" s="88">
        <v>290</v>
      </c>
      <c r="X100" s="87">
        <v>318</v>
      </c>
      <c r="Y100" s="87">
        <v>340</v>
      </c>
      <c r="Z100" s="89">
        <v>330</v>
      </c>
      <c r="AA100" s="86">
        <v>340</v>
      </c>
      <c r="AB100" s="90">
        <v>320</v>
      </c>
      <c r="AC100" s="86">
        <v>325</v>
      </c>
      <c r="AD100" s="86">
        <v>370</v>
      </c>
      <c r="AE100" s="86">
        <v>460</v>
      </c>
      <c r="AF100" s="86">
        <v>450</v>
      </c>
      <c r="AG100" s="86">
        <v>0</v>
      </c>
      <c r="AH100" s="86">
        <v>0</v>
      </c>
      <c r="AI100" s="86">
        <v>0</v>
      </c>
      <c r="AJ100" s="86">
        <v>0</v>
      </c>
      <c r="AK100" s="86">
        <v>0</v>
      </c>
      <c r="AL100" s="86">
        <v>0</v>
      </c>
      <c r="AM100" s="86">
        <v>0</v>
      </c>
      <c r="AN100" s="86">
        <v>0</v>
      </c>
      <c r="AO100" s="86">
        <v>0</v>
      </c>
      <c r="AP100" s="86">
        <v>0</v>
      </c>
      <c r="AQ100" s="86">
        <v>0</v>
      </c>
      <c r="AR100" s="86">
        <v>0</v>
      </c>
      <c r="AS100" s="86">
        <v>0</v>
      </c>
      <c r="AT100" s="86"/>
      <c r="AU100" s="86"/>
      <c r="AV100" s="86"/>
      <c r="AW100" s="86"/>
      <c r="AX100" s="86"/>
      <c r="AY100" s="86"/>
      <c r="AZ100" s="86"/>
      <c r="BA100" s="86"/>
      <c r="BB100" s="86"/>
      <c r="BC100" s="86"/>
      <c r="BD100" s="86"/>
      <c r="BE100" s="86"/>
      <c r="BF100" s="86"/>
      <c r="BG100" s="86"/>
      <c r="BH100" s="86"/>
      <c r="BI100" s="86"/>
      <c r="BJ100" s="86"/>
      <c r="BK100" s="86"/>
      <c r="BL100" s="86"/>
      <c r="BM100" s="86"/>
    </row>
    <row r="101" spans="1:65" s="7" customFormat="1" x14ac:dyDescent="0.35">
      <c r="A101" s="7">
        <v>2</v>
      </c>
      <c r="C101" s="75">
        <f t="shared" ref="C101:C130" si="10">VLOOKUP(A101,$A$100:$AS$133,3+$E$98)</f>
        <v>473</v>
      </c>
      <c r="D101" s="17">
        <f t="shared" ref="D101:D130" si="11">RANK(C101,C$100:C$130)</f>
        <v>8</v>
      </c>
      <c r="E101" s="7" t="s">
        <v>21</v>
      </c>
      <c r="F101" s="86">
        <v>115</v>
      </c>
      <c r="G101" s="86">
        <v>150</v>
      </c>
      <c r="H101" s="86">
        <v>153</v>
      </c>
      <c r="I101" s="86">
        <v>150</v>
      </c>
      <c r="J101" s="86">
        <v>155</v>
      </c>
      <c r="K101" s="86">
        <v>183</v>
      </c>
      <c r="L101" s="86">
        <v>193</v>
      </c>
      <c r="M101" s="86">
        <v>195</v>
      </c>
      <c r="N101" s="86">
        <v>220</v>
      </c>
      <c r="O101" s="86">
        <v>280</v>
      </c>
      <c r="P101" s="86">
        <v>300</v>
      </c>
      <c r="Q101" s="86">
        <v>310</v>
      </c>
      <c r="R101" s="86">
        <v>320</v>
      </c>
      <c r="S101" s="86">
        <v>328</v>
      </c>
      <c r="T101" s="86">
        <v>310</v>
      </c>
      <c r="U101" s="86">
        <v>345</v>
      </c>
      <c r="V101" s="87">
        <v>315</v>
      </c>
      <c r="W101" s="88">
        <v>365</v>
      </c>
      <c r="X101" s="87">
        <v>360</v>
      </c>
      <c r="Y101" s="87">
        <v>365</v>
      </c>
      <c r="Z101" s="89">
        <v>370</v>
      </c>
      <c r="AA101" s="86">
        <v>380</v>
      </c>
      <c r="AB101" s="90">
        <v>360</v>
      </c>
      <c r="AC101" s="86">
        <v>370</v>
      </c>
      <c r="AD101" s="86">
        <v>400</v>
      </c>
      <c r="AE101" s="86">
        <v>475</v>
      </c>
      <c r="AF101" s="86">
        <v>473</v>
      </c>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row>
    <row r="102" spans="1:65" s="7" customFormat="1" x14ac:dyDescent="0.35">
      <c r="A102" s="7">
        <v>3</v>
      </c>
      <c r="C102" s="75">
        <f t="shared" si="10"/>
        <v>460</v>
      </c>
      <c r="D102" s="17">
        <f t="shared" si="11"/>
        <v>9</v>
      </c>
      <c r="E102" s="7" t="s">
        <v>14</v>
      </c>
      <c r="F102" s="86">
        <v>140</v>
      </c>
      <c r="G102" s="86">
        <v>150</v>
      </c>
      <c r="H102" s="86">
        <v>163</v>
      </c>
      <c r="I102" s="86">
        <v>170</v>
      </c>
      <c r="J102" s="86">
        <v>170</v>
      </c>
      <c r="K102" s="86">
        <v>180</v>
      </c>
      <c r="L102" s="86">
        <v>190</v>
      </c>
      <c r="M102" s="86">
        <v>190</v>
      </c>
      <c r="N102" s="86">
        <v>200</v>
      </c>
      <c r="O102" s="86">
        <v>230</v>
      </c>
      <c r="P102" s="86">
        <v>260</v>
      </c>
      <c r="Q102" s="86">
        <v>260</v>
      </c>
      <c r="R102" s="86">
        <v>275</v>
      </c>
      <c r="S102" s="86">
        <v>289</v>
      </c>
      <c r="T102" s="86">
        <v>295</v>
      </c>
      <c r="U102" s="86">
        <v>270</v>
      </c>
      <c r="V102" s="87">
        <v>275</v>
      </c>
      <c r="W102" s="88">
        <v>320</v>
      </c>
      <c r="X102" s="87">
        <v>350</v>
      </c>
      <c r="Y102" s="87">
        <v>360</v>
      </c>
      <c r="Z102" s="89">
        <v>370</v>
      </c>
      <c r="AA102" s="86">
        <v>353</v>
      </c>
      <c r="AB102" s="90">
        <v>313</v>
      </c>
      <c r="AC102" s="86">
        <v>340</v>
      </c>
      <c r="AD102" s="86">
        <v>400</v>
      </c>
      <c r="AE102" s="86">
        <v>450</v>
      </c>
      <c r="AF102" s="86">
        <v>460</v>
      </c>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row>
    <row r="103" spans="1:65" s="7" customFormat="1" x14ac:dyDescent="0.35">
      <c r="A103" s="7">
        <v>4</v>
      </c>
      <c r="C103" s="75">
        <f t="shared" si="10"/>
        <v>350</v>
      </c>
      <c r="D103" s="17">
        <f t="shared" si="11"/>
        <v>28</v>
      </c>
      <c r="E103" s="7" t="s">
        <v>2</v>
      </c>
      <c r="F103" s="86">
        <v>90</v>
      </c>
      <c r="G103" s="86">
        <v>95</v>
      </c>
      <c r="H103" s="86">
        <v>100</v>
      </c>
      <c r="I103" s="86">
        <v>108</v>
      </c>
      <c r="J103" s="86">
        <v>110</v>
      </c>
      <c r="K103" s="86">
        <v>115</v>
      </c>
      <c r="L103" s="86">
        <v>118</v>
      </c>
      <c r="M103" s="86">
        <v>120</v>
      </c>
      <c r="N103" s="86">
        <v>135</v>
      </c>
      <c r="O103" s="86">
        <v>160</v>
      </c>
      <c r="P103" s="86">
        <v>170</v>
      </c>
      <c r="Q103" s="86">
        <v>190</v>
      </c>
      <c r="R103" s="86">
        <v>200</v>
      </c>
      <c r="S103" s="86">
        <v>200</v>
      </c>
      <c r="T103" s="86">
        <v>200</v>
      </c>
      <c r="U103" s="86">
        <v>200</v>
      </c>
      <c r="V103" s="87">
        <v>210</v>
      </c>
      <c r="W103" s="88">
        <v>215</v>
      </c>
      <c r="X103" s="87">
        <v>225</v>
      </c>
      <c r="Y103" s="87">
        <v>250</v>
      </c>
      <c r="Z103" s="89">
        <v>250</v>
      </c>
      <c r="AA103" s="86">
        <v>263</v>
      </c>
      <c r="AB103" s="90">
        <v>240</v>
      </c>
      <c r="AC103" s="86">
        <v>240</v>
      </c>
      <c r="AD103" s="86">
        <v>300</v>
      </c>
      <c r="AE103" s="86">
        <v>315</v>
      </c>
      <c r="AF103" s="86">
        <v>350</v>
      </c>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row>
    <row r="104" spans="1:65" s="7" customFormat="1" x14ac:dyDescent="0.35">
      <c r="A104" s="7">
        <v>5</v>
      </c>
      <c r="C104" s="75">
        <f t="shared" si="10"/>
        <v>417.39130434782606</v>
      </c>
      <c r="D104" s="17">
        <f t="shared" si="11"/>
        <v>17</v>
      </c>
      <c r="E104" s="7" t="s">
        <v>22</v>
      </c>
      <c r="F104" s="86"/>
      <c r="G104" s="86"/>
      <c r="H104" s="86">
        <v>120</v>
      </c>
      <c r="I104" s="86"/>
      <c r="J104" s="86"/>
      <c r="K104" s="86"/>
      <c r="L104" s="86"/>
      <c r="M104" s="86"/>
      <c r="N104" s="86"/>
      <c r="O104" s="86"/>
      <c r="P104" s="86">
        <v>183</v>
      </c>
      <c r="Q104" s="86">
        <v>225</v>
      </c>
      <c r="R104" s="86"/>
      <c r="S104" s="86"/>
      <c r="T104" s="86"/>
      <c r="U104" s="86"/>
      <c r="V104" s="87">
        <v>205</v>
      </c>
      <c r="W104" s="88"/>
      <c r="X104" s="87"/>
      <c r="Y104" s="87"/>
      <c r="Z104" s="89"/>
      <c r="AA104" s="86">
        <v>223</v>
      </c>
      <c r="AB104" s="90">
        <v>295</v>
      </c>
      <c r="AC104" s="86"/>
      <c r="AD104" s="86"/>
      <c r="AE104" s="86">
        <v>400</v>
      </c>
      <c r="AF104" s="86">
        <v>417.39130434782606</v>
      </c>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row>
    <row r="105" spans="1:65" s="7" customFormat="1" x14ac:dyDescent="0.35">
      <c r="A105" s="7">
        <v>6</v>
      </c>
      <c r="C105" s="75">
        <f t="shared" si="10"/>
        <v>395</v>
      </c>
      <c r="D105" s="17">
        <f t="shared" si="11"/>
        <v>21</v>
      </c>
      <c r="E105" s="7" t="s">
        <v>23</v>
      </c>
      <c r="F105" s="86">
        <v>95</v>
      </c>
      <c r="G105" s="86">
        <v>100</v>
      </c>
      <c r="H105" s="86">
        <v>123</v>
      </c>
      <c r="I105" s="86">
        <v>156</v>
      </c>
      <c r="J105" s="86"/>
      <c r="K105" s="86"/>
      <c r="L105" s="86">
        <v>120</v>
      </c>
      <c r="M105" s="86">
        <v>133</v>
      </c>
      <c r="N105" s="86">
        <v>160</v>
      </c>
      <c r="O105" s="86"/>
      <c r="P105" s="86">
        <v>210</v>
      </c>
      <c r="Q105" s="86">
        <v>200</v>
      </c>
      <c r="R105" s="86">
        <v>220</v>
      </c>
      <c r="S105" s="86">
        <v>195</v>
      </c>
      <c r="T105" s="86">
        <v>194</v>
      </c>
      <c r="U105" s="86">
        <v>225</v>
      </c>
      <c r="V105" s="87">
        <v>258</v>
      </c>
      <c r="W105" s="88">
        <v>232</v>
      </c>
      <c r="X105" s="87">
        <v>240</v>
      </c>
      <c r="Y105" s="87">
        <v>260</v>
      </c>
      <c r="Z105" s="89">
        <v>265</v>
      </c>
      <c r="AA105" s="86">
        <v>275</v>
      </c>
      <c r="AB105" s="90">
        <v>277</v>
      </c>
      <c r="AC105" s="86">
        <v>295</v>
      </c>
      <c r="AD105" s="86">
        <v>310</v>
      </c>
      <c r="AE105" s="86">
        <v>375</v>
      </c>
      <c r="AF105" s="86">
        <v>395</v>
      </c>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row>
    <row r="106" spans="1:65" s="7" customFormat="1" x14ac:dyDescent="0.35">
      <c r="A106" s="7">
        <v>7</v>
      </c>
      <c r="C106" s="75">
        <f t="shared" si="10"/>
        <v>410</v>
      </c>
      <c r="D106" s="17">
        <f t="shared" si="11"/>
        <v>19</v>
      </c>
      <c r="E106" s="7" t="s">
        <v>3</v>
      </c>
      <c r="F106" s="86">
        <v>105</v>
      </c>
      <c r="G106" s="86">
        <v>115</v>
      </c>
      <c r="H106" s="86">
        <v>125</v>
      </c>
      <c r="I106" s="86">
        <v>130</v>
      </c>
      <c r="J106" s="86">
        <v>140</v>
      </c>
      <c r="K106" s="86">
        <v>147</v>
      </c>
      <c r="L106" s="86">
        <v>150</v>
      </c>
      <c r="M106" s="86">
        <v>160</v>
      </c>
      <c r="N106" s="86">
        <v>185</v>
      </c>
      <c r="O106" s="86">
        <v>205</v>
      </c>
      <c r="P106" s="86">
        <v>225</v>
      </c>
      <c r="Q106" s="86">
        <v>240</v>
      </c>
      <c r="R106" s="86">
        <v>250</v>
      </c>
      <c r="S106" s="86">
        <v>260</v>
      </c>
      <c r="T106" s="86">
        <v>260</v>
      </c>
      <c r="U106" s="86">
        <v>267</v>
      </c>
      <c r="V106" s="87">
        <v>280</v>
      </c>
      <c r="W106" s="88">
        <v>280</v>
      </c>
      <c r="X106" s="87">
        <v>295</v>
      </c>
      <c r="Y106" s="87">
        <v>310</v>
      </c>
      <c r="Z106" s="89">
        <v>320</v>
      </c>
      <c r="AA106" s="86">
        <v>320</v>
      </c>
      <c r="AB106" s="90">
        <v>300</v>
      </c>
      <c r="AC106" s="86">
        <v>320</v>
      </c>
      <c r="AD106" s="86">
        <v>360</v>
      </c>
      <c r="AE106" s="86">
        <v>395</v>
      </c>
      <c r="AF106" s="86">
        <v>410</v>
      </c>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row>
    <row r="107" spans="1:65" s="7" customFormat="1" x14ac:dyDescent="0.35">
      <c r="A107" s="7">
        <v>8</v>
      </c>
      <c r="C107" s="75">
        <f t="shared" si="10"/>
        <v>365</v>
      </c>
      <c r="D107" s="17">
        <f t="shared" si="11"/>
        <v>26</v>
      </c>
      <c r="E107" s="7" t="s">
        <v>24</v>
      </c>
      <c r="F107" s="86">
        <v>95</v>
      </c>
      <c r="G107" s="86">
        <v>100</v>
      </c>
      <c r="H107" s="86">
        <v>105</v>
      </c>
      <c r="I107" s="86">
        <v>108</v>
      </c>
      <c r="J107" s="86">
        <v>120</v>
      </c>
      <c r="K107" s="86">
        <v>115</v>
      </c>
      <c r="L107" s="86">
        <v>125</v>
      </c>
      <c r="M107" s="86">
        <v>140</v>
      </c>
      <c r="N107" s="86">
        <v>140</v>
      </c>
      <c r="O107" s="86">
        <v>152</v>
      </c>
      <c r="P107" s="86">
        <v>175</v>
      </c>
      <c r="Q107" s="86">
        <v>170</v>
      </c>
      <c r="R107" s="86">
        <v>190</v>
      </c>
      <c r="S107" s="86">
        <v>185</v>
      </c>
      <c r="T107" s="86">
        <v>208</v>
      </c>
      <c r="U107" s="86">
        <v>235</v>
      </c>
      <c r="V107" s="87">
        <v>210</v>
      </c>
      <c r="W107" s="88">
        <v>220</v>
      </c>
      <c r="X107" s="87">
        <v>233</v>
      </c>
      <c r="Y107" s="87">
        <v>240</v>
      </c>
      <c r="Z107" s="89">
        <v>253</v>
      </c>
      <c r="AA107" s="86">
        <v>240</v>
      </c>
      <c r="AB107" s="90">
        <v>260</v>
      </c>
      <c r="AC107" s="86">
        <v>270</v>
      </c>
      <c r="AD107" s="86">
        <v>313</v>
      </c>
      <c r="AE107" s="86">
        <v>345</v>
      </c>
      <c r="AF107" s="86">
        <v>365</v>
      </c>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row>
    <row r="108" spans="1:65" s="7" customFormat="1" x14ac:dyDescent="0.35">
      <c r="A108" s="7">
        <v>9</v>
      </c>
      <c r="C108" s="75">
        <f t="shared" si="10"/>
        <v>425</v>
      </c>
      <c r="D108" s="17">
        <f t="shared" si="11"/>
        <v>15</v>
      </c>
      <c r="E108" s="7" t="s">
        <v>25</v>
      </c>
      <c r="F108" s="86">
        <v>125</v>
      </c>
      <c r="G108" s="86">
        <v>135</v>
      </c>
      <c r="H108" s="86">
        <v>140</v>
      </c>
      <c r="I108" s="86">
        <v>145</v>
      </c>
      <c r="J108" s="86">
        <v>150</v>
      </c>
      <c r="K108" s="86">
        <v>155</v>
      </c>
      <c r="L108" s="86">
        <v>165</v>
      </c>
      <c r="M108" s="86">
        <v>178</v>
      </c>
      <c r="N108" s="86">
        <v>190</v>
      </c>
      <c r="O108" s="86">
        <v>220</v>
      </c>
      <c r="P108" s="86">
        <v>230</v>
      </c>
      <c r="Q108" s="86">
        <v>250</v>
      </c>
      <c r="R108" s="86">
        <v>260</v>
      </c>
      <c r="S108" s="86">
        <v>270</v>
      </c>
      <c r="T108" s="86">
        <v>270</v>
      </c>
      <c r="U108" s="86">
        <v>260</v>
      </c>
      <c r="V108" s="87">
        <v>275</v>
      </c>
      <c r="W108" s="88">
        <v>280</v>
      </c>
      <c r="X108" s="87">
        <v>300</v>
      </c>
      <c r="Y108" s="87">
        <v>310</v>
      </c>
      <c r="Z108" s="89">
        <v>315</v>
      </c>
      <c r="AA108" s="86">
        <v>318</v>
      </c>
      <c r="AB108" s="90">
        <v>280</v>
      </c>
      <c r="AC108" s="86">
        <v>295</v>
      </c>
      <c r="AD108" s="86">
        <v>365</v>
      </c>
      <c r="AE108" s="86">
        <v>400</v>
      </c>
      <c r="AF108" s="86">
        <v>425</v>
      </c>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row>
    <row r="109" spans="1:65" s="7" customFormat="1" x14ac:dyDescent="0.35">
      <c r="A109" s="7">
        <v>10</v>
      </c>
      <c r="C109" s="75">
        <f t="shared" si="10"/>
        <v>380</v>
      </c>
      <c r="D109" s="17">
        <f t="shared" si="11"/>
        <v>23</v>
      </c>
      <c r="E109" s="7" t="s">
        <v>26</v>
      </c>
      <c r="F109" s="86">
        <v>100</v>
      </c>
      <c r="G109" s="86">
        <v>103</v>
      </c>
      <c r="H109" s="86">
        <v>105</v>
      </c>
      <c r="I109" s="86">
        <v>110</v>
      </c>
      <c r="J109" s="86">
        <v>110</v>
      </c>
      <c r="K109" s="86">
        <v>118</v>
      </c>
      <c r="L109" s="86">
        <v>120</v>
      </c>
      <c r="M109" s="86">
        <v>130</v>
      </c>
      <c r="N109" s="86">
        <v>140</v>
      </c>
      <c r="O109" s="86">
        <v>165</v>
      </c>
      <c r="P109" s="86">
        <v>180</v>
      </c>
      <c r="Q109" s="86">
        <v>195</v>
      </c>
      <c r="R109" s="86">
        <v>205</v>
      </c>
      <c r="S109" s="86">
        <v>200</v>
      </c>
      <c r="T109" s="86">
        <v>210</v>
      </c>
      <c r="U109" s="86">
        <v>218</v>
      </c>
      <c r="V109" s="87">
        <v>220</v>
      </c>
      <c r="W109" s="88">
        <v>230</v>
      </c>
      <c r="X109" s="87">
        <v>230</v>
      </c>
      <c r="Y109" s="87">
        <v>250</v>
      </c>
      <c r="Z109" s="89">
        <v>260</v>
      </c>
      <c r="AA109" s="86">
        <v>260</v>
      </c>
      <c r="AB109" s="90">
        <v>260</v>
      </c>
      <c r="AC109" s="86">
        <v>260</v>
      </c>
      <c r="AD109" s="86">
        <v>300</v>
      </c>
      <c r="AE109" s="86">
        <v>348</v>
      </c>
      <c r="AF109" s="86">
        <v>380</v>
      </c>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row>
    <row r="110" spans="1:65" s="7" customFormat="1" x14ac:dyDescent="0.35">
      <c r="A110" s="7">
        <v>11</v>
      </c>
      <c r="C110" s="75">
        <f t="shared" si="10"/>
        <v>400</v>
      </c>
      <c r="D110" s="17">
        <f t="shared" si="11"/>
        <v>20</v>
      </c>
      <c r="E110" s="7" t="s">
        <v>4</v>
      </c>
      <c r="F110" s="86">
        <v>105</v>
      </c>
      <c r="G110" s="86">
        <v>110</v>
      </c>
      <c r="H110" s="86">
        <v>120</v>
      </c>
      <c r="I110" s="86">
        <v>130</v>
      </c>
      <c r="J110" s="86">
        <v>130</v>
      </c>
      <c r="K110" s="86">
        <v>130</v>
      </c>
      <c r="L110" s="86">
        <v>135</v>
      </c>
      <c r="M110" s="86">
        <v>145</v>
      </c>
      <c r="N110" s="86">
        <v>160</v>
      </c>
      <c r="O110" s="86">
        <v>190</v>
      </c>
      <c r="P110" s="86">
        <v>210</v>
      </c>
      <c r="Q110" s="86">
        <v>230</v>
      </c>
      <c r="R110" s="86">
        <v>230</v>
      </c>
      <c r="S110" s="86">
        <v>240</v>
      </c>
      <c r="T110" s="86">
        <v>250</v>
      </c>
      <c r="U110" s="86">
        <v>250</v>
      </c>
      <c r="V110" s="87">
        <v>260</v>
      </c>
      <c r="W110" s="88">
        <v>260</v>
      </c>
      <c r="X110" s="87">
        <v>270</v>
      </c>
      <c r="Y110" s="87">
        <v>300</v>
      </c>
      <c r="Z110" s="89">
        <v>313</v>
      </c>
      <c r="AA110" s="86">
        <v>300</v>
      </c>
      <c r="AB110" s="90">
        <v>295</v>
      </c>
      <c r="AC110" s="86">
        <v>300</v>
      </c>
      <c r="AD110" s="86">
        <v>340</v>
      </c>
      <c r="AE110" s="86">
        <v>375</v>
      </c>
      <c r="AF110" s="86">
        <v>400</v>
      </c>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row>
    <row r="111" spans="1:65" s="7" customFormat="1" x14ac:dyDescent="0.35">
      <c r="A111" s="7">
        <v>12</v>
      </c>
      <c r="C111" s="75">
        <f t="shared" si="10"/>
        <v>323</v>
      </c>
      <c r="D111" s="17">
        <f t="shared" si="11"/>
        <v>31</v>
      </c>
      <c r="E111" s="7" t="s">
        <v>0</v>
      </c>
      <c r="F111" s="86">
        <v>105</v>
      </c>
      <c r="G111" s="86">
        <v>113</v>
      </c>
      <c r="H111" s="86">
        <v>115</v>
      </c>
      <c r="I111" s="86">
        <v>110</v>
      </c>
      <c r="J111" s="86">
        <v>120</v>
      </c>
      <c r="K111" s="86">
        <v>120</v>
      </c>
      <c r="L111" s="86">
        <v>125</v>
      </c>
      <c r="M111" s="86">
        <v>142</v>
      </c>
      <c r="N111" s="86">
        <v>140</v>
      </c>
      <c r="O111" s="86">
        <v>150</v>
      </c>
      <c r="P111" s="86">
        <v>210</v>
      </c>
      <c r="Q111" s="86">
        <v>220</v>
      </c>
      <c r="R111" s="86">
        <v>213</v>
      </c>
      <c r="S111" s="86">
        <v>228</v>
      </c>
      <c r="T111" s="86">
        <v>200</v>
      </c>
      <c r="U111" s="86">
        <v>225</v>
      </c>
      <c r="V111" s="87">
        <v>238</v>
      </c>
      <c r="W111" s="88">
        <v>220</v>
      </c>
      <c r="X111" s="87">
        <v>285</v>
      </c>
      <c r="Y111" s="87">
        <v>245</v>
      </c>
      <c r="Z111" s="89">
        <v>280</v>
      </c>
      <c r="AA111" s="86">
        <v>318</v>
      </c>
      <c r="AB111" s="90">
        <v>220</v>
      </c>
      <c r="AC111" s="86">
        <v>280</v>
      </c>
      <c r="AD111" s="86">
        <v>275</v>
      </c>
      <c r="AE111" s="86">
        <v>315</v>
      </c>
      <c r="AF111" s="86">
        <v>323</v>
      </c>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row>
    <row r="112" spans="1:65" s="7" customFormat="1" x14ac:dyDescent="0.35">
      <c r="A112" s="7">
        <v>13</v>
      </c>
      <c r="C112" s="75">
        <f t="shared" si="10"/>
        <v>430</v>
      </c>
      <c r="D112" s="17">
        <f t="shared" si="11"/>
        <v>13</v>
      </c>
      <c r="E112" s="7" t="s">
        <v>27</v>
      </c>
      <c r="F112" s="86">
        <v>105</v>
      </c>
      <c r="G112" s="86">
        <v>120</v>
      </c>
      <c r="H112" s="86">
        <v>120</v>
      </c>
      <c r="I112" s="86">
        <v>130</v>
      </c>
      <c r="J112" s="86">
        <v>130</v>
      </c>
      <c r="K112" s="86">
        <v>135</v>
      </c>
      <c r="L112" s="86">
        <v>150</v>
      </c>
      <c r="M112" s="86">
        <v>150</v>
      </c>
      <c r="N112" s="86">
        <v>170</v>
      </c>
      <c r="O112" s="86">
        <v>203</v>
      </c>
      <c r="P112" s="86">
        <v>220</v>
      </c>
      <c r="Q112" s="86">
        <v>230</v>
      </c>
      <c r="R112" s="86">
        <v>245</v>
      </c>
      <c r="S112" s="86">
        <v>255</v>
      </c>
      <c r="T112" s="86">
        <v>260</v>
      </c>
      <c r="U112" s="86">
        <v>258</v>
      </c>
      <c r="V112" s="87">
        <v>265</v>
      </c>
      <c r="W112" s="88">
        <v>280</v>
      </c>
      <c r="X112" s="87">
        <v>293</v>
      </c>
      <c r="Y112" s="87">
        <v>300</v>
      </c>
      <c r="Z112" s="89">
        <v>300</v>
      </c>
      <c r="AA112" s="86">
        <v>320</v>
      </c>
      <c r="AB112" s="90">
        <v>320</v>
      </c>
      <c r="AC112" s="86">
        <v>323</v>
      </c>
      <c r="AD112" s="86">
        <v>383</v>
      </c>
      <c r="AE112" s="86">
        <v>420</v>
      </c>
      <c r="AF112" s="86">
        <v>430</v>
      </c>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row>
    <row r="113" spans="1:65" s="7" customFormat="1" x14ac:dyDescent="0.35">
      <c r="A113" s="7">
        <v>14</v>
      </c>
      <c r="C113" s="75">
        <f t="shared" si="10"/>
        <v>365</v>
      </c>
      <c r="D113" s="17">
        <f t="shared" si="11"/>
        <v>26</v>
      </c>
      <c r="E113" s="7" t="s">
        <v>15</v>
      </c>
      <c r="F113" s="86">
        <v>105</v>
      </c>
      <c r="G113" s="86">
        <v>115</v>
      </c>
      <c r="H113" s="86">
        <v>120</v>
      </c>
      <c r="I113" s="86">
        <v>120</v>
      </c>
      <c r="J113" s="86">
        <v>123</v>
      </c>
      <c r="K113" s="86">
        <v>130</v>
      </c>
      <c r="L113" s="86">
        <v>145</v>
      </c>
      <c r="M113" s="86">
        <v>140</v>
      </c>
      <c r="N113" s="86">
        <v>153</v>
      </c>
      <c r="O113" s="86">
        <v>180</v>
      </c>
      <c r="P113" s="86">
        <v>198</v>
      </c>
      <c r="Q113" s="86">
        <v>250</v>
      </c>
      <c r="R113" s="86">
        <v>220</v>
      </c>
      <c r="S113" s="86">
        <v>190</v>
      </c>
      <c r="T113" s="86">
        <v>210</v>
      </c>
      <c r="U113" s="86">
        <v>235</v>
      </c>
      <c r="V113" s="87">
        <v>288</v>
      </c>
      <c r="W113" s="88">
        <v>300</v>
      </c>
      <c r="X113" s="87">
        <v>310</v>
      </c>
      <c r="Y113" s="87">
        <v>300</v>
      </c>
      <c r="Z113" s="89">
        <v>330</v>
      </c>
      <c r="AA113" s="86">
        <v>328</v>
      </c>
      <c r="AB113" s="90">
        <v>340</v>
      </c>
      <c r="AC113" s="86">
        <v>350</v>
      </c>
      <c r="AD113" s="86">
        <v>350</v>
      </c>
      <c r="AE113" s="86">
        <v>410</v>
      </c>
      <c r="AF113" s="86">
        <v>365</v>
      </c>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row>
    <row r="114" spans="1:65" s="7" customFormat="1" x14ac:dyDescent="0.35">
      <c r="A114" s="7">
        <v>15</v>
      </c>
      <c r="C114" s="75">
        <f t="shared" si="10"/>
        <v>480</v>
      </c>
      <c r="D114" s="17">
        <f t="shared" si="11"/>
        <v>6</v>
      </c>
      <c r="E114" s="7" t="s">
        <v>16</v>
      </c>
      <c r="F114" s="86">
        <v>123</v>
      </c>
      <c r="G114" s="86">
        <v>130</v>
      </c>
      <c r="H114" s="86">
        <v>139</v>
      </c>
      <c r="I114" s="86">
        <v>153</v>
      </c>
      <c r="J114" s="86">
        <v>150</v>
      </c>
      <c r="K114" s="86">
        <v>153</v>
      </c>
      <c r="L114" s="86">
        <v>165</v>
      </c>
      <c r="M114" s="86">
        <v>160</v>
      </c>
      <c r="N114" s="86">
        <v>300</v>
      </c>
      <c r="O114" s="86">
        <v>220</v>
      </c>
      <c r="P114" s="86">
        <v>235</v>
      </c>
      <c r="Q114" s="86">
        <v>225</v>
      </c>
      <c r="R114" s="86">
        <v>245</v>
      </c>
      <c r="S114" s="86">
        <v>345</v>
      </c>
      <c r="T114" s="86">
        <v>350</v>
      </c>
      <c r="U114" s="86">
        <v>350</v>
      </c>
      <c r="V114" s="87">
        <v>350</v>
      </c>
      <c r="W114" s="88">
        <v>350</v>
      </c>
      <c r="X114" s="87">
        <v>365</v>
      </c>
      <c r="Y114" s="87">
        <v>360</v>
      </c>
      <c r="Z114" s="89">
        <v>380</v>
      </c>
      <c r="AA114" s="86">
        <v>358</v>
      </c>
      <c r="AB114" s="90">
        <v>330</v>
      </c>
      <c r="AC114" s="86">
        <v>360</v>
      </c>
      <c r="AD114" s="86">
        <v>425</v>
      </c>
      <c r="AE114" s="86">
        <v>480</v>
      </c>
      <c r="AF114" s="86">
        <v>480</v>
      </c>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row>
    <row r="115" spans="1:65" s="7" customFormat="1" x14ac:dyDescent="0.35">
      <c r="A115" s="7">
        <v>16</v>
      </c>
      <c r="C115" s="75">
        <f t="shared" si="10"/>
        <v>420</v>
      </c>
      <c r="D115" s="17">
        <f t="shared" si="11"/>
        <v>16</v>
      </c>
      <c r="E115" s="7" t="s">
        <v>5</v>
      </c>
      <c r="F115" s="86">
        <v>95</v>
      </c>
      <c r="G115" s="86">
        <v>95</v>
      </c>
      <c r="H115" s="86">
        <v>100</v>
      </c>
      <c r="I115" s="86">
        <v>110</v>
      </c>
      <c r="J115" s="86">
        <v>120</v>
      </c>
      <c r="K115" s="86">
        <v>120</v>
      </c>
      <c r="L115" s="86">
        <v>125</v>
      </c>
      <c r="M115" s="86">
        <v>130</v>
      </c>
      <c r="N115" s="86">
        <v>170</v>
      </c>
      <c r="O115" s="86">
        <v>185</v>
      </c>
      <c r="P115" s="86">
        <v>195</v>
      </c>
      <c r="Q115" s="86">
        <v>200</v>
      </c>
      <c r="R115" s="86">
        <v>205</v>
      </c>
      <c r="S115" s="86">
        <v>230</v>
      </c>
      <c r="T115" s="86">
        <v>238</v>
      </c>
      <c r="U115" s="86">
        <v>230</v>
      </c>
      <c r="V115" s="87">
        <v>250</v>
      </c>
      <c r="W115" s="88">
        <v>250</v>
      </c>
      <c r="X115" s="87">
        <v>260</v>
      </c>
      <c r="Y115" s="87">
        <v>275</v>
      </c>
      <c r="Z115" s="89">
        <v>283</v>
      </c>
      <c r="AA115" s="86">
        <v>285</v>
      </c>
      <c r="AB115" s="90">
        <v>300</v>
      </c>
      <c r="AC115" s="86">
        <v>295</v>
      </c>
      <c r="AD115" s="86">
        <v>355</v>
      </c>
      <c r="AE115" s="86">
        <v>420</v>
      </c>
      <c r="AF115" s="86">
        <v>420</v>
      </c>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row>
    <row r="116" spans="1:65" s="7" customFormat="1" x14ac:dyDescent="0.35">
      <c r="A116" s="7">
        <v>17</v>
      </c>
      <c r="C116" s="75">
        <f t="shared" si="10"/>
        <v>430</v>
      </c>
      <c r="D116" s="17">
        <f t="shared" si="11"/>
        <v>13</v>
      </c>
      <c r="E116" s="7" t="s">
        <v>17</v>
      </c>
      <c r="F116" s="86">
        <v>110</v>
      </c>
      <c r="G116" s="86">
        <v>120</v>
      </c>
      <c r="H116" s="86">
        <v>120</v>
      </c>
      <c r="I116" s="86">
        <v>130</v>
      </c>
      <c r="J116" s="86">
        <v>118</v>
      </c>
      <c r="K116" s="86">
        <v>130</v>
      </c>
      <c r="L116" s="86">
        <v>150</v>
      </c>
      <c r="M116" s="86">
        <v>130</v>
      </c>
      <c r="N116" s="86">
        <v>162</v>
      </c>
      <c r="O116" s="86">
        <v>190</v>
      </c>
      <c r="P116" s="86">
        <v>190</v>
      </c>
      <c r="Q116" s="86">
        <v>210</v>
      </c>
      <c r="R116" s="86">
        <v>238</v>
      </c>
      <c r="S116" s="86">
        <v>230</v>
      </c>
      <c r="T116" s="86">
        <v>230</v>
      </c>
      <c r="U116" s="86">
        <v>225</v>
      </c>
      <c r="V116" s="87">
        <v>250</v>
      </c>
      <c r="W116" s="88">
        <v>270</v>
      </c>
      <c r="X116" s="87">
        <v>298</v>
      </c>
      <c r="Y116" s="87">
        <v>300</v>
      </c>
      <c r="Z116" s="89">
        <v>350</v>
      </c>
      <c r="AA116" s="86">
        <v>320</v>
      </c>
      <c r="AB116" s="90">
        <v>340</v>
      </c>
      <c r="AC116" s="86">
        <v>365</v>
      </c>
      <c r="AD116" s="86">
        <v>390</v>
      </c>
      <c r="AE116" s="86">
        <v>319</v>
      </c>
      <c r="AF116" s="86">
        <v>430</v>
      </c>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row>
    <row r="117" spans="1:65" s="7" customFormat="1" x14ac:dyDescent="0.35">
      <c r="A117" s="7">
        <v>18</v>
      </c>
      <c r="C117" s="75">
        <f t="shared" si="10"/>
        <v>550</v>
      </c>
      <c r="D117" s="17">
        <f t="shared" si="11"/>
        <v>1</v>
      </c>
      <c r="E117" s="7" t="s">
        <v>6</v>
      </c>
      <c r="F117" s="86">
        <v>180</v>
      </c>
      <c r="G117" s="86">
        <v>210</v>
      </c>
      <c r="H117" s="86">
        <v>235</v>
      </c>
      <c r="I117" s="86">
        <v>240</v>
      </c>
      <c r="J117" s="86">
        <v>250</v>
      </c>
      <c r="K117" s="86">
        <v>250</v>
      </c>
      <c r="L117" s="86">
        <v>265</v>
      </c>
      <c r="M117" s="86">
        <v>280</v>
      </c>
      <c r="N117" s="86">
        <v>300</v>
      </c>
      <c r="O117" s="86">
        <v>315</v>
      </c>
      <c r="P117" s="86">
        <v>350</v>
      </c>
      <c r="Q117" s="86">
        <v>360</v>
      </c>
      <c r="R117" s="86">
        <v>370</v>
      </c>
      <c r="S117" s="86">
        <v>370</v>
      </c>
      <c r="T117" s="86">
        <v>380</v>
      </c>
      <c r="U117" s="86">
        <v>350</v>
      </c>
      <c r="V117" s="87">
        <v>360</v>
      </c>
      <c r="W117" s="88">
        <v>390</v>
      </c>
      <c r="X117" s="87">
        <v>410</v>
      </c>
      <c r="Y117" s="87">
        <v>420</v>
      </c>
      <c r="Z117" s="89">
        <v>435</v>
      </c>
      <c r="AA117" s="86">
        <v>375</v>
      </c>
      <c r="AB117" s="90">
        <v>300</v>
      </c>
      <c r="AC117" s="86">
        <v>380</v>
      </c>
      <c r="AD117" s="86">
        <v>495</v>
      </c>
      <c r="AE117" s="86">
        <v>540</v>
      </c>
      <c r="AF117" s="86">
        <v>550</v>
      </c>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row>
    <row r="118" spans="1:65" s="7" customFormat="1" x14ac:dyDescent="0.35">
      <c r="A118" s="7">
        <v>19</v>
      </c>
      <c r="C118" s="75">
        <f t="shared" si="10"/>
        <v>339.13043478260869</v>
      </c>
      <c r="D118" s="17">
        <f t="shared" si="11"/>
        <v>30</v>
      </c>
      <c r="E118" s="7" t="s">
        <v>7</v>
      </c>
      <c r="F118" s="86"/>
      <c r="G118" s="86"/>
      <c r="H118" s="86"/>
      <c r="I118" s="86"/>
      <c r="J118" s="86"/>
      <c r="K118" s="86"/>
      <c r="L118" s="86"/>
      <c r="M118" s="86"/>
      <c r="N118" s="86"/>
      <c r="O118" s="86">
        <v>227</v>
      </c>
      <c r="P118" s="86">
        <v>280</v>
      </c>
      <c r="Q118" s="86">
        <v>290</v>
      </c>
      <c r="R118" s="86">
        <v>288</v>
      </c>
      <c r="S118" s="86">
        <v>281</v>
      </c>
      <c r="T118" s="86">
        <v>290</v>
      </c>
      <c r="U118" s="86">
        <v>301</v>
      </c>
      <c r="V118" s="87">
        <v>295</v>
      </c>
      <c r="W118" s="88">
        <v>322</v>
      </c>
      <c r="X118" s="87">
        <v>320</v>
      </c>
      <c r="Y118" s="87">
        <v>328</v>
      </c>
      <c r="Z118" s="89">
        <v>338</v>
      </c>
      <c r="AA118" s="86">
        <v>338</v>
      </c>
      <c r="AB118" s="90">
        <v>349</v>
      </c>
      <c r="AC118" s="86">
        <v>320</v>
      </c>
      <c r="AD118" s="86">
        <v>369</v>
      </c>
      <c r="AE118" s="86">
        <v>325</v>
      </c>
      <c r="AF118" s="86">
        <v>339.13043478260869</v>
      </c>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row>
    <row r="119" spans="1:65" s="7" customFormat="1" x14ac:dyDescent="0.35">
      <c r="A119" s="7">
        <v>20</v>
      </c>
      <c r="C119" s="75">
        <f t="shared" si="10"/>
        <v>440</v>
      </c>
      <c r="D119" s="17">
        <f t="shared" si="11"/>
        <v>11</v>
      </c>
      <c r="E119" s="7" t="s">
        <v>18</v>
      </c>
      <c r="F119" s="86">
        <v>118</v>
      </c>
      <c r="G119" s="86">
        <v>120</v>
      </c>
      <c r="H119" s="86">
        <v>130</v>
      </c>
      <c r="I119" s="86">
        <v>125</v>
      </c>
      <c r="J119" s="86">
        <v>143</v>
      </c>
      <c r="K119" s="86">
        <v>168</v>
      </c>
      <c r="L119" s="86">
        <v>150</v>
      </c>
      <c r="M119" s="86">
        <v>150</v>
      </c>
      <c r="N119" s="86">
        <v>190</v>
      </c>
      <c r="O119" s="86">
        <v>200</v>
      </c>
      <c r="P119" s="86">
        <v>280</v>
      </c>
      <c r="Q119" s="86">
        <v>265</v>
      </c>
      <c r="R119" s="86">
        <v>260</v>
      </c>
      <c r="S119" s="86">
        <v>230</v>
      </c>
      <c r="T119" s="86">
        <v>280</v>
      </c>
      <c r="U119" s="86">
        <v>240</v>
      </c>
      <c r="V119" s="87">
        <v>270</v>
      </c>
      <c r="W119" s="88">
        <v>310</v>
      </c>
      <c r="X119" s="87">
        <v>350</v>
      </c>
      <c r="Y119" s="87">
        <v>340</v>
      </c>
      <c r="Z119" s="89">
        <v>350</v>
      </c>
      <c r="AA119" s="86">
        <v>350</v>
      </c>
      <c r="AB119" s="90">
        <v>320</v>
      </c>
      <c r="AC119" s="86">
        <v>350</v>
      </c>
      <c r="AD119" s="86">
        <v>405</v>
      </c>
      <c r="AE119" s="86">
        <v>460</v>
      </c>
      <c r="AF119" s="86">
        <v>440</v>
      </c>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row>
    <row r="120" spans="1:65" s="7" customFormat="1" x14ac:dyDescent="0.35">
      <c r="A120" s="7">
        <v>21</v>
      </c>
      <c r="C120" s="75">
        <f t="shared" si="10"/>
        <v>490</v>
      </c>
      <c r="D120" s="17">
        <f t="shared" si="11"/>
        <v>4</v>
      </c>
      <c r="E120" s="7" t="s">
        <v>8</v>
      </c>
      <c r="F120" s="86">
        <v>115</v>
      </c>
      <c r="G120" s="86">
        <v>125</v>
      </c>
      <c r="H120" s="86">
        <v>130</v>
      </c>
      <c r="I120" s="86">
        <v>140</v>
      </c>
      <c r="J120" s="86">
        <v>145</v>
      </c>
      <c r="K120" s="86">
        <v>150</v>
      </c>
      <c r="L120" s="86">
        <v>155</v>
      </c>
      <c r="M120" s="86">
        <v>160</v>
      </c>
      <c r="N120" s="86">
        <v>190</v>
      </c>
      <c r="O120" s="86">
        <v>220</v>
      </c>
      <c r="P120" s="86">
        <v>230</v>
      </c>
      <c r="Q120" s="86">
        <v>250</v>
      </c>
      <c r="R120" s="86">
        <v>260</v>
      </c>
      <c r="S120" s="86">
        <v>270</v>
      </c>
      <c r="T120" s="86">
        <v>260</v>
      </c>
      <c r="U120" s="86">
        <v>270</v>
      </c>
      <c r="V120" s="87">
        <v>275</v>
      </c>
      <c r="W120" s="88">
        <v>298</v>
      </c>
      <c r="X120" s="87">
        <v>320</v>
      </c>
      <c r="Y120" s="87">
        <v>320</v>
      </c>
      <c r="Z120" s="89">
        <v>340</v>
      </c>
      <c r="AA120" s="86">
        <v>336</v>
      </c>
      <c r="AB120" s="90">
        <v>300</v>
      </c>
      <c r="AC120" s="86">
        <v>320</v>
      </c>
      <c r="AD120" s="86">
        <v>380</v>
      </c>
      <c r="AE120" s="86">
        <v>410</v>
      </c>
      <c r="AF120" s="86">
        <v>490</v>
      </c>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row>
    <row r="121" spans="1:65" s="7" customFormat="1" x14ac:dyDescent="0.35">
      <c r="A121" s="7">
        <v>22</v>
      </c>
      <c r="C121" s="75">
        <f t="shared" si="10"/>
        <v>435</v>
      </c>
      <c r="D121" s="17">
        <f t="shared" si="11"/>
        <v>12</v>
      </c>
      <c r="E121" s="7" t="s">
        <v>9</v>
      </c>
      <c r="F121" s="86">
        <v>110</v>
      </c>
      <c r="G121" s="86">
        <v>120</v>
      </c>
      <c r="H121" s="86">
        <v>125</v>
      </c>
      <c r="I121" s="86">
        <v>132</v>
      </c>
      <c r="J121" s="86">
        <v>140</v>
      </c>
      <c r="K121" s="86">
        <v>145</v>
      </c>
      <c r="L121" s="86">
        <v>150</v>
      </c>
      <c r="M121" s="86">
        <v>150</v>
      </c>
      <c r="N121" s="86">
        <v>170</v>
      </c>
      <c r="O121" s="86">
        <v>210</v>
      </c>
      <c r="P121" s="86">
        <v>240</v>
      </c>
      <c r="Q121" s="86">
        <v>250</v>
      </c>
      <c r="R121" s="86">
        <v>260</v>
      </c>
      <c r="S121" s="86">
        <v>270</v>
      </c>
      <c r="T121" s="86">
        <v>275</v>
      </c>
      <c r="U121" s="86">
        <v>275</v>
      </c>
      <c r="V121" s="87">
        <v>280</v>
      </c>
      <c r="W121" s="88">
        <v>300</v>
      </c>
      <c r="X121" s="87">
        <v>320</v>
      </c>
      <c r="Y121" s="87">
        <v>340</v>
      </c>
      <c r="Z121" s="89">
        <v>350</v>
      </c>
      <c r="AA121" s="86">
        <v>360</v>
      </c>
      <c r="AB121" s="90">
        <v>310</v>
      </c>
      <c r="AC121" s="86">
        <v>325</v>
      </c>
      <c r="AD121" s="86">
        <v>390</v>
      </c>
      <c r="AE121" s="86">
        <v>450</v>
      </c>
      <c r="AF121" s="86">
        <v>435</v>
      </c>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row>
    <row r="122" spans="1:65" s="7" customFormat="1" x14ac:dyDescent="0.35">
      <c r="A122" s="7">
        <v>23</v>
      </c>
      <c r="C122" s="75">
        <f t="shared" si="10"/>
        <v>370</v>
      </c>
      <c r="D122" s="17">
        <f t="shared" si="11"/>
        <v>25</v>
      </c>
      <c r="E122" s="7" t="s">
        <v>55</v>
      </c>
      <c r="F122" s="86">
        <v>90</v>
      </c>
      <c r="G122" s="86">
        <v>95</v>
      </c>
      <c r="H122" s="86">
        <v>110</v>
      </c>
      <c r="I122" s="86">
        <v>118</v>
      </c>
      <c r="J122" s="86">
        <v>115</v>
      </c>
      <c r="K122" s="86">
        <v>95</v>
      </c>
      <c r="L122" s="86">
        <v>105</v>
      </c>
      <c r="M122" s="86">
        <v>138</v>
      </c>
      <c r="N122" s="86">
        <v>143</v>
      </c>
      <c r="O122" s="86">
        <v>135</v>
      </c>
      <c r="P122" s="86">
        <v>200</v>
      </c>
      <c r="Q122" s="86">
        <v>210</v>
      </c>
      <c r="R122" s="86">
        <v>220</v>
      </c>
      <c r="S122" s="86">
        <v>213</v>
      </c>
      <c r="T122" s="86">
        <v>220</v>
      </c>
      <c r="U122" s="86">
        <v>215</v>
      </c>
      <c r="V122" s="87">
        <v>228</v>
      </c>
      <c r="W122" s="88">
        <v>245</v>
      </c>
      <c r="X122" s="87">
        <v>275</v>
      </c>
      <c r="Y122" s="87">
        <v>275</v>
      </c>
      <c r="Z122" s="89">
        <v>270</v>
      </c>
      <c r="AA122" s="86">
        <v>285</v>
      </c>
      <c r="AB122" s="90">
        <v>305</v>
      </c>
      <c r="AC122" s="86">
        <v>340</v>
      </c>
      <c r="AD122" s="86">
        <v>360</v>
      </c>
      <c r="AE122" s="86">
        <v>365</v>
      </c>
      <c r="AF122" s="86">
        <v>370</v>
      </c>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row>
    <row r="123" spans="1:65" s="7" customFormat="1" x14ac:dyDescent="0.35">
      <c r="A123" s="7">
        <v>24</v>
      </c>
      <c r="C123" s="75">
        <f t="shared" si="10"/>
        <v>375</v>
      </c>
      <c r="D123" s="17">
        <f t="shared" si="11"/>
        <v>24</v>
      </c>
      <c r="E123" s="7" t="s">
        <v>10</v>
      </c>
      <c r="F123" s="86"/>
      <c r="G123" s="86">
        <v>120</v>
      </c>
      <c r="H123" s="86"/>
      <c r="I123" s="86">
        <v>140</v>
      </c>
      <c r="J123" s="86">
        <v>153</v>
      </c>
      <c r="K123" s="86"/>
      <c r="L123" s="86">
        <v>155</v>
      </c>
      <c r="M123" s="86">
        <v>175</v>
      </c>
      <c r="N123" s="86">
        <v>163</v>
      </c>
      <c r="O123" s="86"/>
      <c r="P123" s="86">
        <v>240</v>
      </c>
      <c r="Q123" s="86"/>
      <c r="R123" s="86">
        <v>255</v>
      </c>
      <c r="S123" s="86"/>
      <c r="T123" s="86"/>
      <c r="U123" s="86"/>
      <c r="V123" s="87">
        <v>270</v>
      </c>
      <c r="W123" s="88">
        <v>300</v>
      </c>
      <c r="X123" s="87"/>
      <c r="Y123" s="87">
        <v>268</v>
      </c>
      <c r="Z123" s="89">
        <v>300</v>
      </c>
      <c r="AA123" s="86">
        <v>300</v>
      </c>
      <c r="AB123" s="90">
        <v>330</v>
      </c>
      <c r="AC123" s="86"/>
      <c r="AD123" s="86">
        <v>355</v>
      </c>
      <c r="AE123" s="86">
        <v>363</v>
      </c>
      <c r="AF123" s="86">
        <v>375</v>
      </c>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row>
    <row r="124" spans="1:65" s="7" customFormat="1" x14ac:dyDescent="0.35">
      <c r="A124" s="7">
        <v>25</v>
      </c>
      <c r="C124" s="75">
        <f t="shared" si="10"/>
        <v>485</v>
      </c>
      <c r="D124" s="17">
        <f t="shared" si="11"/>
        <v>5</v>
      </c>
      <c r="E124" s="7" t="s">
        <v>29</v>
      </c>
      <c r="F124" s="86">
        <v>155</v>
      </c>
      <c r="G124" s="86">
        <v>170</v>
      </c>
      <c r="H124" s="86">
        <v>185</v>
      </c>
      <c r="I124" s="86">
        <v>190</v>
      </c>
      <c r="J124" s="86">
        <v>195</v>
      </c>
      <c r="K124" s="86">
        <v>205</v>
      </c>
      <c r="L124" s="86">
        <v>220</v>
      </c>
      <c r="M124" s="86">
        <v>230</v>
      </c>
      <c r="N124" s="86">
        <v>260</v>
      </c>
      <c r="O124" s="86">
        <v>290</v>
      </c>
      <c r="P124" s="86">
        <v>300</v>
      </c>
      <c r="Q124" s="86">
        <v>315</v>
      </c>
      <c r="R124" s="86">
        <v>330</v>
      </c>
      <c r="S124" s="86">
        <v>330</v>
      </c>
      <c r="T124" s="86">
        <v>330</v>
      </c>
      <c r="U124" s="86">
        <v>330</v>
      </c>
      <c r="V124" s="87">
        <v>335</v>
      </c>
      <c r="W124" s="88">
        <v>350</v>
      </c>
      <c r="X124" s="87">
        <v>375</v>
      </c>
      <c r="Y124" s="87">
        <v>375</v>
      </c>
      <c r="Z124" s="89">
        <v>380</v>
      </c>
      <c r="AA124" s="86">
        <v>360</v>
      </c>
      <c r="AB124" s="90">
        <v>325</v>
      </c>
      <c r="AC124" s="86">
        <v>350</v>
      </c>
      <c r="AD124" s="86">
        <v>420</v>
      </c>
      <c r="AE124" s="86">
        <v>460</v>
      </c>
      <c r="AF124" s="86">
        <v>485</v>
      </c>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row>
    <row r="125" spans="1:65" s="7" customFormat="1" x14ac:dyDescent="0.35">
      <c r="A125" s="7">
        <v>26</v>
      </c>
      <c r="C125" s="75">
        <f t="shared" si="10"/>
        <v>500</v>
      </c>
      <c r="D125" s="17">
        <f t="shared" si="11"/>
        <v>3</v>
      </c>
      <c r="E125" s="7" t="s">
        <v>30</v>
      </c>
      <c r="F125" s="86">
        <v>155</v>
      </c>
      <c r="G125" s="86">
        <v>165</v>
      </c>
      <c r="H125" s="86">
        <v>170</v>
      </c>
      <c r="I125" s="86">
        <v>180</v>
      </c>
      <c r="J125" s="86">
        <v>185</v>
      </c>
      <c r="K125" s="86">
        <v>190</v>
      </c>
      <c r="L125" s="86">
        <v>200</v>
      </c>
      <c r="M125" s="86">
        <v>205</v>
      </c>
      <c r="N125" s="86">
        <v>230</v>
      </c>
      <c r="O125" s="86">
        <v>261</v>
      </c>
      <c r="P125" s="86">
        <v>280</v>
      </c>
      <c r="Q125" s="86">
        <v>300</v>
      </c>
      <c r="R125" s="86">
        <v>300</v>
      </c>
      <c r="S125" s="86">
        <v>330</v>
      </c>
      <c r="T125" s="86">
        <v>325</v>
      </c>
      <c r="U125" s="86">
        <v>310</v>
      </c>
      <c r="V125" s="87">
        <v>315</v>
      </c>
      <c r="W125" s="88">
        <v>350</v>
      </c>
      <c r="X125" s="87">
        <v>370</v>
      </c>
      <c r="Y125" s="87">
        <v>380</v>
      </c>
      <c r="Z125" s="89">
        <v>395</v>
      </c>
      <c r="AA125" s="86">
        <v>355</v>
      </c>
      <c r="AB125" s="90">
        <v>320</v>
      </c>
      <c r="AC125" s="86">
        <v>350</v>
      </c>
      <c r="AD125" s="86">
        <v>425</v>
      </c>
      <c r="AE125" s="86">
        <v>480</v>
      </c>
      <c r="AF125" s="86">
        <v>500</v>
      </c>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row>
    <row r="126" spans="1:65" s="7" customFormat="1" x14ac:dyDescent="0.35">
      <c r="A126" s="7">
        <v>27</v>
      </c>
      <c r="C126" s="75">
        <f t="shared" si="10"/>
        <v>480</v>
      </c>
      <c r="D126" s="17">
        <f t="shared" si="11"/>
        <v>6</v>
      </c>
      <c r="E126" s="7" t="s">
        <v>19</v>
      </c>
      <c r="F126" s="86">
        <v>125</v>
      </c>
      <c r="G126" s="86">
        <v>140</v>
      </c>
      <c r="H126" s="86">
        <v>130</v>
      </c>
      <c r="I126" s="86">
        <v>130</v>
      </c>
      <c r="J126" s="86">
        <v>150</v>
      </c>
      <c r="K126" s="86">
        <v>160</v>
      </c>
      <c r="L126" s="86">
        <v>160</v>
      </c>
      <c r="M126" s="86">
        <v>160</v>
      </c>
      <c r="N126" s="86">
        <v>200</v>
      </c>
      <c r="O126" s="86">
        <v>215</v>
      </c>
      <c r="P126" s="86">
        <v>220</v>
      </c>
      <c r="Q126" s="86">
        <v>231</v>
      </c>
      <c r="R126" s="86">
        <v>215</v>
      </c>
      <c r="S126" s="86">
        <v>230</v>
      </c>
      <c r="T126" s="86">
        <v>240</v>
      </c>
      <c r="U126" s="86">
        <v>225</v>
      </c>
      <c r="V126" s="87">
        <v>225</v>
      </c>
      <c r="W126" s="88">
        <v>310</v>
      </c>
      <c r="X126" s="87">
        <v>333</v>
      </c>
      <c r="Y126" s="87">
        <v>340</v>
      </c>
      <c r="Z126" s="89">
        <v>358</v>
      </c>
      <c r="AA126" s="86">
        <v>325</v>
      </c>
      <c r="AB126" s="90">
        <v>320</v>
      </c>
      <c r="AC126" s="86">
        <v>328</v>
      </c>
      <c r="AD126" s="86">
        <v>385</v>
      </c>
      <c r="AE126" s="86">
        <v>475</v>
      </c>
      <c r="AF126" s="86">
        <v>480</v>
      </c>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row>
    <row r="127" spans="1:65" s="7" customFormat="1" x14ac:dyDescent="0.35">
      <c r="A127" s="7">
        <v>28</v>
      </c>
      <c r="C127" s="75">
        <f t="shared" si="10"/>
        <v>390</v>
      </c>
      <c r="D127" s="17">
        <f t="shared" si="11"/>
        <v>22</v>
      </c>
      <c r="E127" s="7" t="s">
        <v>11</v>
      </c>
      <c r="F127" s="86"/>
      <c r="G127" s="86"/>
      <c r="H127" s="86">
        <v>95</v>
      </c>
      <c r="I127" s="86">
        <v>120</v>
      </c>
      <c r="J127" s="86"/>
      <c r="K127" s="86">
        <v>150</v>
      </c>
      <c r="L127" s="86">
        <v>160</v>
      </c>
      <c r="M127" s="86">
        <v>153</v>
      </c>
      <c r="N127" s="86">
        <v>158</v>
      </c>
      <c r="O127" s="86">
        <v>190</v>
      </c>
      <c r="P127" s="86">
        <v>220</v>
      </c>
      <c r="Q127" s="86">
        <v>245</v>
      </c>
      <c r="R127" s="86">
        <v>230</v>
      </c>
      <c r="S127" s="86">
        <v>250</v>
      </c>
      <c r="T127" s="86">
        <v>260</v>
      </c>
      <c r="U127" s="86">
        <v>275</v>
      </c>
      <c r="V127" s="87">
        <v>270</v>
      </c>
      <c r="W127" s="88">
        <v>270</v>
      </c>
      <c r="X127" s="87">
        <v>285</v>
      </c>
      <c r="Y127" s="87">
        <v>293</v>
      </c>
      <c r="Z127" s="89">
        <v>298</v>
      </c>
      <c r="AA127" s="86">
        <v>300</v>
      </c>
      <c r="AB127" s="90">
        <v>300</v>
      </c>
      <c r="AC127" s="86">
        <v>298</v>
      </c>
      <c r="AD127" s="86">
        <v>330</v>
      </c>
      <c r="AE127" s="86">
        <v>380</v>
      </c>
      <c r="AF127" s="86">
        <v>390</v>
      </c>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row>
    <row r="128" spans="1:65" s="7" customFormat="1" x14ac:dyDescent="0.35">
      <c r="A128" s="7">
        <v>29</v>
      </c>
      <c r="C128" s="75">
        <f t="shared" si="10"/>
        <v>350</v>
      </c>
      <c r="D128" s="17">
        <f t="shared" si="11"/>
        <v>28</v>
      </c>
      <c r="E128" s="7" t="s">
        <v>12</v>
      </c>
      <c r="F128" s="86"/>
      <c r="G128" s="86">
        <v>108</v>
      </c>
      <c r="H128" s="86">
        <v>120</v>
      </c>
      <c r="I128" s="86"/>
      <c r="J128" s="86"/>
      <c r="K128" s="86">
        <v>120</v>
      </c>
      <c r="L128" s="86">
        <v>130</v>
      </c>
      <c r="M128" s="86">
        <v>140</v>
      </c>
      <c r="N128" s="86"/>
      <c r="O128" s="86">
        <v>160</v>
      </c>
      <c r="P128" s="86">
        <v>185</v>
      </c>
      <c r="Q128" s="86">
        <v>195</v>
      </c>
      <c r="R128" s="86">
        <v>200</v>
      </c>
      <c r="S128" s="86">
        <v>200</v>
      </c>
      <c r="T128" s="86">
        <v>200</v>
      </c>
      <c r="U128" s="86">
        <v>225</v>
      </c>
      <c r="V128" s="87">
        <v>185</v>
      </c>
      <c r="W128" s="88">
        <v>230</v>
      </c>
      <c r="X128" s="87">
        <v>290</v>
      </c>
      <c r="Y128" s="87">
        <v>290</v>
      </c>
      <c r="Z128" s="89">
        <v>295</v>
      </c>
      <c r="AA128" s="86">
        <v>290</v>
      </c>
      <c r="AB128" s="90">
        <v>295</v>
      </c>
      <c r="AC128" s="86">
        <v>315</v>
      </c>
      <c r="AD128" s="86">
        <v>330</v>
      </c>
      <c r="AE128" s="86">
        <v>350</v>
      </c>
      <c r="AF128" s="86">
        <v>350</v>
      </c>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row>
    <row r="129" spans="1:65" s="7" customFormat="1" x14ac:dyDescent="0.35">
      <c r="A129" s="7">
        <v>30</v>
      </c>
      <c r="C129" s="75">
        <f t="shared" si="10"/>
        <v>520</v>
      </c>
      <c r="D129" s="17">
        <f t="shared" si="11"/>
        <v>2</v>
      </c>
      <c r="E129" s="7" t="s">
        <v>13</v>
      </c>
      <c r="F129" s="86">
        <v>140</v>
      </c>
      <c r="G129" s="86">
        <v>145</v>
      </c>
      <c r="H129" s="86">
        <v>160</v>
      </c>
      <c r="I129" s="86">
        <v>170</v>
      </c>
      <c r="J129" s="86">
        <v>175</v>
      </c>
      <c r="K129" s="86">
        <v>180</v>
      </c>
      <c r="L129" s="86">
        <v>185</v>
      </c>
      <c r="M129" s="86">
        <v>195</v>
      </c>
      <c r="N129" s="86">
        <v>220</v>
      </c>
      <c r="O129" s="86">
        <v>270</v>
      </c>
      <c r="P129" s="86">
        <v>270</v>
      </c>
      <c r="Q129" s="86">
        <v>290</v>
      </c>
      <c r="R129" s="86">
        <v>310</v>
      </c>
      <c r="S129" s="86">
        <v>340</v>
      </c>
      <c r="T129" s="86">
        <v>335</v>
      </c>
      <c r="U129" s="86">
        <v>335</v>
      </c>
      <c r="V129" s="87">
        <v>344</v>
      </c>
      <c r="W129" s="88">
        <v>380</v>
      </c>
      <c r="X129" s="87">
        <v>390</v>
      </c>
      <c r="Y129" s="87">
        <v>400</v>
      </c>
      <c r="Z129" s="89">
        <v>410</v>
      </c>
      <c r="AA129" s="86">
        <v>385</v>
      </c>
      <c r="AB129" s="90">
        <v>345</v>
      </c>
      <c r="AC129" s="86">
        <v>380</v>
      </c>
      <c r="AD129" s="86">
        <v>450</v>
      </c>
      <c r="AE129" s="86">
        <v>500</v>
      </c>
      <c r="AF129" s="86">
        <v>520</v>
      </c>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row>
    <row r="130" spans="1:65" s="7" customFormat="1" x14ac:dyDescent="0.35">
      <c r="A130" s="7">
        <v>31</v>
      </c>
      <c r="C130" s="75">
        <f t="shared" si="10"/>
        <v>415</v>
      </c>
      <c r="D130" s="17">
        <f t="shared" si="11"/>
        <v>18</v>
      </c>
      <c r="E130" s="7" t="s">
        <v>20</v>
      </c>
      <c r="F130" s="86">
        <v>110</v>
      </c>
      <c r="G130" s="86">
        <v>110</v>
      </c>
      <c r="H130" s="86">
        <v>120</v>
      </c>
      <c r="I130" s="86">
        <v>125</v>
      </c>
      <c r="J130" s="86">
        <v>125</v>
      </c>
      <c r="K130" s="86">
        <v>128</v>
      </c>
      <c r="L130" s="86">
        <v>138</v>
      </c>
      <c r="M130" s="86">
        <v>130</v>
      </c>
      <c r="N130" s="86">
        <v>145</v>
      </c>
      <c r="O130" s="86">
        <v>170</v>
      </c>
      <c r="P130" s="86">
        <v>175</v>
      </c>
      <c r="Q130" s="86">
        <v>200</v>
      </c>
      <c r="R130" s="86">
        <v>200</v>
      </c>
      <c r="S130" s="86">
        <v>210</v>
      </c>
      <c r="T130" s="86">
        <v>200</v>
      </c>
      <c r="U130" s="86">
        <v>210</v>
      </c>
      <c r="V130" s="87">
        <v>230</v>
      </c>
      <c r="W130" s="88">
        <v>230</v>
      </c>
      <c r="X130" s="87">
        <v>255</v>
      </c>
      <c r="Y130" s="87">
        <v>253</v>
      </c>
      <c r="Z130" s="89">
        <v>255</v>
      </c>
      <c r="AA130" s="86">
        <v>260</v>
      </c>
      <c r="AB130" s="90">
        <v>290</v>
      </c>
      <c r="AC130" s="86">
        <v>303</v>
      </c>
      <c r="AD130" s="86">
        <v>340</v>
      </c>
      <c r="AE130" s="86">
        <v>360</v>
      </c>
      <c r="AF130" s="86">
        <v>415</v>
      </c>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row>
    <row r="131" spans="1:65" s="7" customFormat="1" x14ac:dyDescent="0.35">
      <c r="A131" s="7">
        <v>32</v>
      </c>
      <c r="C131" s="75" t="s">
        <v>57</v>
      </c>
      <c r="D131" s="17"/>
      <c r="E131" s="85" t="s">
        <v>60</v>
      </c>
      <c r="F131" s="91">
        <v>130</v>
      </c>
      <c r="G131" s="91">
        <v>140</v>
      </c>
      <c r="H131" s="91">
        <v>150</v>
      </c>
      <c r="I131" s="91">
        <v>160</v>
      </c>
      <c r="J131" s="91">
        <v>165</v>
      </c>
      <c r="K131" s="91">
        <v>175</v>
      </c>
      <c r="L131" s="91">
        <v>185</v>
      </c>
      <c r="M131" s="91">
        <v>195</v>
      </c>
      <c r="N131" s="91">
        <v>220</v>
      </c>
      <c r="O131" s="91">
        <v>260</v>
      </c>
      <c r="P131" s="91">
        <v>270</v>
      </c>
      <c r="Q131" s="91">
        <v>285</v>
      </c>
      <c r="R131" s="91">
        <v>290</v>
      </c>
      <c r="S131" s="91">
        <v>300</v>
      </c>
      <c r="T131" s="91">
        <v>310</v>
      </c>
      <c r="U131" s="91">
        <v>305</v>
      </c>
      <c r="V131" s="92">
        <v>315</v>
      </c>
      <c r="W131" s="86">
        <v>340</v>
      </c>
      <c r="X131" s="92">
        <v>350</v>
      </c>
      <c r="Y131" s="92">
        <v>370</v>
      </c>
      <c r="Z131" s="86">
        <v>375</v>
      </c>
      <c r="AA131" s="86">
        <v>350</v>
      </c>
      <c r="AB131" s="86">
        <v>310</v>
      </c>
      <c r="AC131" s="86">
        <v>350</v>
      </c>
      <c r="AD131" s="86">
        <v>425</v>
      </c>
      <c r="AE131" s="86">
        <v>470</v>
      </c>
      <c r="AF131" s="86">
        <v>495</v>
      </c>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row>
    <row r="132" spans="1:65" s="7" customFormat="1" x14ac:dyDescent="0.35">
      <c r="A132" s="7">
        <v>33</v>
      </c>
      <c r="C132" s="75" t="s">
        <v>57</v>
      </c>
      <c r="D132" s="17"/>
      <c r="E132" s="85" t="s">
        <v>61</v>
      </c>
      <c r="F132" s="91">
        <v>80</v>
      </c>
      <c r="G132" s="91">
        <v>80</v>
      </c>
      <c r="H132" s="91">
        <v>85</v>
      </c>
      <c r="I132" s="91">
        <v>90</v>
      </c>
      <c r="J132" s="91">
        <v>95</v>
      </c>
      <c r="K132" s="91">
        <v>95</v>
      </c>
      <c r="L132" s="91">
        <v>100</v>
      </c>
      <c r="M132" s="91">
        <v>105</v>
      </c>
      <c r="N132" s="91">
        <v>115</v>
      </c>
      <c r="O132" s="91">
        <v>120</v>
      </c>
      <c r="P132" s="91">
        <v>130</v>
      </c>
      <c r="Q132" s="91">
        <v>135</v>
      </c>
      <c r="R132" s="91">
        <v>150</v>
      </c>
      <c r="S132" s="91">
        <v>150</v>
      </c>
      <c r="T132" s="91">
        <v>160</v>
      </c>
      <c r="U132" s="91">
        <v>165</v>
      </c>
      <c r="V132" s="92">
        <v>175</v>
      </c>
      <c r="W132" s="86">
        <v>175</v>
      </c>
      <c r="X132" s="93"/>
      <c r="Y132" s="92">
        <v>180</v>
      </c>
      <c r="Z132" s="86">
        <v>195</v>
      </c>
      <c r="AA132" s="86">
        <v>205</v>
      </c>
      <c r="AB132" s="86">
        <v>220</v>
      </c>
      <c r="AC132" s="86">
        <v>250</v>
      </c>
      <c r="AD132" s="86">
        <v>260</v>
      </c>
      <c r="AE132" s="86">
        <v>280</v>
      </c>
      <c r="AF132" s="86">
        <v>300</v>
      </c>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row>
    <row r="133" spans="1:65" s="7" customFormat="1" x14ac:dyDescent="0.35">
      <c r="A133" s="7">
        <v>34</v>
      </c>
      <c r="C133" s="75" t="s">
        <v>57</v>
      </c>
      <c r="D133" s="17"/>
      <c r="E133" s="85" t="s">
        <v>62</v>
      </c>
      <c r="F133" s="91">
        <v>120</v>
      </c>
      <c r="G133" s="91">
        <v>130</v>
      </c>
      <c r="H133" s="91">
        <v>140</v>
      </c>
      <c r="I133" s="91">
        <v>150</v>
      </c>
      <c r="J133" s="91">
        <v>160</v>
      </c>
      <c r="K133" s="91">
        <v>165</v>
      </c>
      <c r="L133" s="91">
        <v>175</v>
      </c>
      <c r="M133" s="91">
        <v>185</v>
      </c>
      <c r="N133" s="91">
        <v>205</v>
      </c>
      <c r="O133" s="91">
        <v>250</v>
      </c>
      <c r="P133" s="91">
        <v>255</v>
      </c>
      <c r="Q133" s="91">
        <v>270</v>
      </c>
      <c r="R133" s="91">
        <v>280</v>
      </c>
      <c r="S133" s="91">
        <v>290</v>
      </c>
      <c r="T133" s="91">
        <v>300</v>
      </c>
      <c r="U133" s="91">
        <v>300</v>
      </c>
      <c r="V133" s="92">
        <v>310</v>
      </c>
      <c r="W133" s="94">
        <f>W132+(W131-W132)*135/140</f>
        <v>334.10714285714289</v>
      </c>
      <c r="X133" s="87">
        <v>350</v>
      </c>
      <c r="Y133" s="92">
        <v>360</v>
      </c>
      <c r="Z133" s="94">
        <f>Z132+(Z131-Z132)*135/140</f>
        <v>368.57142857142856</v>
      </c>
      <c r="AA133" s="86">
        <v>350</v>
      </c>
      <c r="AB133" s="86">
        <v>300</v>
      </c>
      <c r="AC133" s="86">
        <v>350</v>
      </c>
      <c r="AD133" s="86">
        <v>420</v>
      </c>
      <c r="AE133" s="86">
        <v>460</v>
      </c>
      <c r="AF133" s="86">
        <v>480</v>
      </c>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row>
    <row r="134" spans="1:65" s="7" customFormat="1" x14ac:dyDescent="0.35">
      <c r="A134" s="7">
        <v>35</v>
      </c>
      <c r="C134" s="75"/>
      <c r="D134" s="17"/>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row>
    <row r="135" spans="1:65" s="7" customFormat="1" x14ac:dyDescent="0.35">
      <c r="A135" s="7">
        <v>36</v>
      </c>
      <c r="C135" s="75"/>
      <c r="D135" s="17"/>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row>
    <row r="136" spans="1:65" s="7" customFormat="1" x14ac:dyDescent="0.35">
      <c r="A136" s="7">
        <v>37</v>
      </c>
      <c r="C136" s="75"/>
      <c r="D136" s="17"/>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row>
    <row r="137" spans="1:65" s="7" customFormat="1" x14ac:dyDescent="0.35">
      <c r="A137" s="7">
        <v>38</v>
      </c>
      <c r="C137" s="75"/>
      <c r="D137" s="17"/>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row>
    <row r="138" spans="1:65" s="7" customFormat="1" x14ac:dyDescent="0.35">
      <c r="A138" s="7">
        <v>39</v>
      </c>
      <c r="C138" s="75"/>
      <c r="D138" s="17"/>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row>
    <row r="139" spans="1:65" s="7" customFormat="1" x14ac:dyDescent="0.35">
      <c r="A139" s="7">
        <v>40</v>
      </c>
      <c r="C139" s="75"/>
      <c r="D139" s="17"/>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row>
    <row r="140" spans="1:65" s="7" customFormat="1" x14ac:dyDescent="0.35">
      <c r="A140" s="7">
        <v>41</v>
      </c>
      <c r="C140" s="75"/>
      <c r="D140" s="17"/>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row>
    <row r="141" spans="1:65" s="7" customFormat="1" x14ac:dyDescent="0.35">
      <c r="A141" s="7">
        <v>42</v>
      </c>
      <c r="C141" s="75"/>
      <c r="D141" s="17"/>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row>
    <row r="142" spans="1:65" s="7" customFormat="1" x14ac:dyDescent="0.35">
      <c r="A142" s="7">
        <v>43</v>
      </c>
      <c r="C142" s="75"/>
      <c r="D142" s="17"/>
      <c r="F142" s="86"/>
      <c r="G142" s="86"/>
      <c r="H142" s="86"/>
      <c r="I142" s="86"/>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row>
    <row r="143" spans="1:65" s="7" customFormat="1" x14ac:dyDescent="0.35">
      <c r="A143" s="7">
        <v>44</v>
      </c>
      <c r="C143" s="75"/>
      <c r="D143" s="17"/>
      <c r="F143" s="86"/>
      <c r="G143" s="86"/>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row>
    <row r="144" spans="1:65" s="7" customFormat="1" x14ac:dyDescent="0.35">
      <c r="A144" s="7">
        <v>45</v>
      </c>
      <c r="C144" s="75"/>
      <c r="D144" s="17"/>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row>
    <row r="145" spans="1:65" s="7" customFormat="1" x14ac:dyDescent="0.35">
      <c r="A145" s="7">
        <v>46</v>
      </c>
      <c r="C145" s="75"/>
      <c r="D145" s="17"/>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row>
    <row r="146" spans="1:65" s="7" customFormat="1" x14ac:dyDescent="0.35">
      <c r="A146" s="7">
        <v>47</v>
      </c>
      <c r="C146" s="75"/>
      <c r="D146" s="17"/>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row>
    <row r="147" spans="1:65" s="7" customFormat="1" x14ac:dyDescent="0.35">
      <c r="A147" s="7">
        <v>48</v>
      </c>
      <c r="C147" s="75"/>
      <c r="D147" s="17"/>
      <c r="F147" s="86"/>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row>
    <row r="148" spans="1:65" s="7" customFormat="1" x14ac:dyDescent="0.35">
      <c r="A148" s="7">
        <v>49</v>
      </c>
      <c r="C148" s="75"/>
      <c r="D148" s="17"/>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row>
    <row r="149" spans="1:65" s="7" customFormat="1" x14ac:dyDescent="0.35">
      <c r="A149" s="7">
        <v>50</v>
      </c>
      <c r="C149" s="75"/>
      <c r="D149" s="17"/>
      <c r="F149" s="86"/>
      <c r="G149" s="86"/>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row>
    <row r="150" spans="1:65" s="7" customFormat="1" x14ac:dyDescent="0.35">
      <c r="A150" s="7">
        <v>51</v>
      </c>
      <c r="C150" s="75"/>
      <c r="D150" s="17"/>
      <c r="F150" s="86"/>
      <c r="G150" s="86"/>
      <c r="H150" s="86"/>
      <c r="I150" s="86"/>
      <c r="J150" s="86"/>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row>
    <row r="151" spans="1:65" s="7" customFormat="1" x14ac:dyDescent="0.35">
      <c r="A151" s="7">
        <v>52</v>
      </c>
      <c r="C151" s="75"/>
      <c r="D151" s="17"/>
      <c r="F151" s="86"/>
      <c r="G151" s="86"/>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row>
    <row r="152" spans="1:65" s="7" customFormat="1" x14ac:dyDescent="0.35">
      <c r="A152" s="7">
        <v>53</v>
      </c>
      <c r="C152" s="75"/>
      <c r="D152" s="17"/>
      <c r="F152" s="86"/>
      <c r="G152" s="86"/>
      <c r="H152" s="86"/>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row>
    <row r="153" spans="1:65" s="7" customFormat="1" x14ac:dyDescent="0.35">
      <c r="A153" s="7">
        <v>54</v>
      </c>
      <c r="C153" s="75"/>
      <c r="D153" s="17"/>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row>
    <row r="154" spans="1:65" s="7" customFormat="1" x14ac:dyDescent="0.35">
      <c r="A154" s="7">
        <v>55</v>
      </c>
      <c r="C154" s="75"/>
      <c r="D154" s="17"/>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row>
    <row r="155" spans="1:65" s="7" customFormat="1" x14ac:dyDescent="0.35">
      <c r="A155" s="7">
        <v>56</v>
      </c>
      <c r="C155" s="75"/>
      <c r="D155" s="17"/>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row>
    <row r="156" spans="1:65" s="7" customFormat="1" x14ac:dyDescent="0.35">
      <c r="A156" s="7">
        <v>57</v>
      </c>
      <c r="C156" s="75"/>
      <c r="D156" s="17"/>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row>
    <row r="157" spans="1:65" s="7" customFormat="1" x14ac:dyDescent="0.35">
      <c r="A157" s="7">
        <v>58</v>
      </c>
      <c r="C157" s="75"/>
      <c r="D157" s="17"/>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row>
    <row r="158" spans="1:65" s="7" customFormat="1" x14ac:dyDescent="0.35">
      <c r="A158" s="7">
        <v>59</v>
      </c>
      <c r="C158" s="75"/>
      <c r="D158" s="17"/>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row>
    <row r="159" spans="1:65" s="7" customFormat="1" x14ac:dyDescent="0.35">
      <c r="A159" s="7">
        <v>60</v>
      </c>
      <c r="C159" s="75"/>
      <c r="D159" s="17"/>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row>
    <row r="160" spans="1:65" s="7" customFormat="1" x14ac:dyDescent="0.35">
      <c r="A160" s="7">
        <v>61</v>
      </c>
      <c r="C160" s="75"/>
      <c r="D160" s="17"/>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row>
    <row r="161" spans="1:65" s="7" customFormat="1" x14ac:dyDescent="0.35">
      <c r="A161" s="7">
        <v>62</v>
      </c>
      <c r="C161" s="75"/>
      <c r="D161" s="17"/>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row>
    <row r="162" spans="1:65" s="7" customFormat="1" x14ac:dyDescent="0.35">
      <c r="A162" s="7">
        <v>63</v>
      </c>
      <c r="C162" s="75"/>
      <c r="D162" s="17"/>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row>
    <row r="163" spans="1:65" s="7" customFormat="1" x14ac:dyDescent="0.35">
      <c r="A163" s="7">
        <v>64</v>
      </c>
      <c r="C163" s="75"/>
      <c r="D163" s="17"/>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row>
    <row r="164" spans="1:65" s="7" customFormat="1" x14ac:dyDescent="0.35">
      <c r="A164" s="7">
        <v>65</v>
      </c>
      <c r="C164" s="75"/>
      <c r="D164" s="17"/>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row>
    <row r="165" spans="1:65" s="7" customFormat="1" x14ac:dyDescent="0.35">
      <c r="A165" s="7">
        <v>66</v>
      </c>
      <c r="C165" s="75"/>
      <c r="D165" s="17"/>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row>
    <row r="166" spans="1:65" s="7" customFormat="1" x14ac:dyDescent="0.35">
      <c r="A166" s="7">
        <v>67</v>
      </c>
      <c r="C166" s="75"/>
      <c r="D166" s="17"/>
      <c r="F166" s="86"/>
      <c r="G166" s="86"/>
      <c r="H166" s="86"/>
      <c r="I166" s="86"/>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row>
    <row r="167" spans="1:65" s="7" customFormat="1" x14ac:dyDescent="0.35">
      <c r="A167" s="7">
        <v>68</v>
      </c>
      <c r="C167" s="75"/>
      <c r="D167" s="17"/>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row>
    <row r="168" spans="1:65" s="7" customFormat="1" x14ac:dyDescent="0.35">
      <c r="A168" s="7">
        <v>69</v>
      </c>
      <c r="C168" s="75"/>
      <c r="D168" s="17"/>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row>
    <row r="169" spans="1:65" s="7" customFormat="1" x14ac:dyDescent="0.35">
      <c r="A169" s="7">
        <v>70</v>
      </c>
      <c r="C169" s="75"/>
      <c r="D169" s="17"/>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65" s="7" customFormat="1" x14ac:dyDescent="0.35">
      <c r="A170" s="7">
        <v>71</v>
      </c>
      <c r="C170" s="75"/>
      <c r="D170" s="17"/>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row>
    <row r="171" spans="1:65" s="7" customFormat="1" x14ac:dyDescent="0.35">
      <c r="A171" s="7">
        <v>72</v>
      </c>
      <c r="C171" s="75"/>
      <c r="D171" s="17"/>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row>
    <row r="172" spans="1:65" s="7" customFormat="1" x14ac:dyDescent="0.35">
      <c r="A172" s="7">
        <v>73</v>
      </c>
      <c r="C172" s="75"/>
      <c r="D172" s="17"/>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row>
    <row r="173" spans="1:65" s="7" customFormat="1" x14ac:dyDescent="0.35">
      <c r="A173" s="7">
        <v>74</v>
      </c>
      <c r="C173" s="75"/>
      <c r="D173" s="17"/>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row>
    <row r="174" spans="1:65" s="7" customFormat="1" x14ac:dyDescent="0.35">
      <c r="A174" s="7">
        <v>75</v>
      </c>
      <c r="C174" s="75"/>
      <c r="D174" s="17"/>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row>
    <row r="175" spans="1:65" s="7" customFormat="1" x14ac:dyDescent="0.35">
      <c r="A175" s="7">
        <v>76</v>
      </c>
      <c r="C175" s="75"/>
      <c r="D175" s="17"/>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row>
    <row r="176" spans="1:65" s="7" customFormat="1" x14ac:dyDescent="0.35">
      <c r="A176" s="7">
        <v>77</v>
      </c>
      <c r="C176" s="75"/>
      <c r="D176" s="17"/>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row>
    <row r="177" spans="1:65" s="7" customFormat="1" x14ac:dyDescent="0.35">
      <c r="A177" s="7">
        <v>78</v>
      </c>
      <c r="C177" s="75"/>
      <c r="D177" s="17"/>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row>
    <row r="178" spans="1:65" s="7" customFormat="1" x14ac:dyDescent="0.35">
      <c r="A178" s="7">
        <v>79</v>
      </c>
      <c r="C178" s="75"/>
      <c r="D178" s="17"/>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row>
    <row r="179" spans="1:65" s="7" customFormat="1" x14ac:dyDescent="0.35">
      <c r="A179" s="7">
        <v>80</v>
      </c>
      <c r="C179" s="75"/>
      <c r="D179" s="17"/>
      <c r="E179" s="85"/>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row>
    <row r="180" spans="1:65" s="7" customFormat="1" x14ac:dyDescent="0.35">
      <c r="A180" s="7">
        <v>81</v>
      </c>
      <c r="C180" s="75"/>
      <c r="D180" s="17"/>
      <c r="E180" s="85"/>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row>
    <row r="181" spans="1:65" s="7" customFormat="1" x14ac:dyDescent="0.35">
      <c r="A181" s="7">
        <v>82</v>
      </c>
      <c r="C181" s="75"/>
      <c r="D181" s="17"/>
      <c r="E181" s="85"/>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1"/>
      <c r="BI181" s="91"/>
      <c r="BJ181" s="91"/>
      <c r="BK181" s="91"/>
      <c r="BL181" s="91"/>
      <c r="BM181" s="91"/>
    </row>
    <row r="182" spans="1:65" s="7" customFormat="1" x14ac:dyDescent="0.35">
      <c r="A182" s="7">
        <v>83</v>
      </c>
      <c r="C182" s="75"/>
      <c r="D182" s="17"/>
    </row>
    <row r="183" spans="1:65" s="7" customFormat="1" x14ac:dyDescent="0.35">
      <c r="A183" s="7">
        <v>84</v>
      </c>
      <c r="C183" s="75"/>
      <c r="D183" s="17"/>
    </row>
    <row r="184" spans="1:65" s="7" customFormat="1" x14ac:dyDescent="0.35">
      <c r="A184" s="7">
        <v>85</v>
      </c>
      <c r="C184" s="75"/>
      <c r="D184" s="17"/>
    </row>
    <row r="185" spans="1:65" s="7" customFormat="1" x14ac:dyDescent="0.35">
      <c r="A185" s="7">
        <v>86</v>
      </c>
      <c r="C185" s="75"/>
      <c r="D185" s="17"/>
    </row>
    <row r="186" spans="1:65" s="7" customFormat="1" x14ac:dyDescent="0.35">
      <c r="A186" s="7">
        <v>87</v>
      </c>
      <c r="C186" s="75"/>
      <c r="D186" s="17"/>
    </row>
    <row r="187" spans="1:65" s="7" customFormat="1" x14ac:dyDescent="0.35">
      <c r="A187" s="7">
        <v>88</v>
      </c>
      <c r="C187" s="75"/>
      <c r="D187" s="17"/>
    </row>
    <row r="188" spans="1:65" s="7" customFormat="1" x14ac:dyDescent="0.35">
      <c r="A188" s="7">
        <v>89</v>
      </c>
      <c r="C188" s="75"/>
      <c r="D188" s="17"/>
    </row>
    <row r="189" spans="1:65" s="7" customFormat="1" x14ac:dyDescent="0.35">
      <c r="A189" s="7">
        <v>90</v>
      </c>
      <c r="C189" s="75"/>
      <c r="D189" s="17"/>
    </row>
    <row r="190" spans="1:65" s="7" customFormat="1" x14ac:dyDescent="0.35">
      <c r="A190" s="7">
        <v>91</v>
      </c>
      <c r="C190" s="75"/>
      <c r="D190" s="17"/>
    </row>
    <row r="191" spans="1:65" s="7" customFormat="1" x14ac:dyDescent="0.35">
      <c r="A191" s="7">
        <v>92</v>
      </c>
      <c r="C191" s="75"/>
      <c r="D191" s="17"/>
    </row>
    <row r="192" spans="1:65" s="7" customFormat="1" x14ac:dyDescent="0.35">
      <c r="A192" s="7">
        <v>93</v>
      </c>
      <c r="C192" s="75"/>
      <c r="D192" s="17"/>
    </row>
    <row r="193" spans="1:32" s="7" customFormat="1" x14ac:dyDescent="0.35">
      <c r="A193" s="7">
        <v>94</v>
      </c>
      <c r="C193" s="75"/>
      <c r="D193" s="17"/>
    </row>
    <row r="194" spans="1:32" s="7" customFormat="1" x14ac:dyDescent="0.35">
      <c r="A194" s="7">
        <v>95</v>
      </c>
      <c r="C194" s="75"/>
      <c r="D194" s="17"/>
    </row>
    <row r="195" spans="1:32" s="7" customFormat="1" x14ac:dyDescent="0.35">
      <c r="A195" s="7">
        <v>96</v>
      </c>
      <c r="C195" s="75"/>
      <c r="D195" s="17"/>
    </row>
    <row r="196" spans="1:32" s="7" customFormat="1" x14ac:dyDescent="0.35">
      <c r="A196" s="7">
        <v>97</v>
      </c>
      <c r="C196" s="75"/>
      <c r="D196" s="17"/>
    </row>
    <row r="197" spans="1:32" s="7" customFormat="1" x14ac:dyDescent="0.35">
      <c r="A197" s="7">
        <v>98</v>
      </c>
      <c r="C197" s="75"/>
      <c r="D197" s="17"/>
    </row>
    <row r="198" spans="1:32" s="7" customFormat="1" x14ac:dyDescent="0.35">
      <c r="A198" s="7">
        <v>99</v>
      </c>
      <c r="C198" s="75"/>
      <c r="D198" s="17"/>
    </row>
    <row r="199" spans="1:32" s="7" customFormat="1" x14ac:dyDescent="0.35">
      <c r="A199" s="7">
        <v>100</v>
      </c>
      <c r="C199" s="75" t="s">
        <v>58</v>
      </c>
      <c r="D199" s="17" t="s">
        <v>59</v>
      </c>
      <c r="E199" s="82" t="s">
        <v>32</v>
      </c>
      <c r="F199" s="81" t="s">
        <v>47</v>
      </c>
      <c r="G199" s="81" t="s">
        <v>36</v>
      </c>
      <c r="H199" s="81" t="s">
        <v>37</v>
      </c>
      <c r="I199" s="81" t="s">
        <v>38</v>
      </c>
      <c r="J199" s="81" t="s">
        <v>39</v>
      </c>
      <c r="K199" s="81" t="s">
        <v>40</v>
      </c>
      <c r="L199" s="81" t="s">
        <v>41</v>
      </c>
      <c r="M199" s="81" t="s">
        <v>42</v>
      </c>
      <c r="N199" s="81" t="s">
        <v>43</v>
      </c>
      <c r="O199" s="81" t="s">
        <v>44</v>
      </c>
      <c r="P199" s="81" t="s">
        <v>45</v>
      </c>
      <c r="Q199" s="81" t="s">
        <v>35</v>
      </c>
      <c r="R199" s="81" t="s">
        <v>46</v>
      </c>
      <c r="S199" s="81" t="s">
        <v>52</v>
      </c>
      <c r="T199" s="81" t="s">
        <v>53</v>
      </c>
      <c r="U199" s="83">
        <v>41791</v>
      </c>
      <c r="V199" s="84">
        <v>42064</v>
      </c>
      <c r="W199" s="95">
        <v>42522</v>
      </c>
      <c r="X199" s="95">
        <v>42887</v>
      </c>
      <c r="Y199" s="95">
        <v>43252</v>
      </c>
      <c r="Z199" s="95">
        <v>43617</v>
      </c>
      <c r="AA199" s="95">
        <v>43983</v>
      </c>
      <c r="AB199" s="95">
        <v>44348</v>
      </c>
      <c r="AC199" s="95">
        <v>44713</v>
      </c>
      <c r="AD199" s="95">
        <v>45078</v>
      </c>
      <c r="AE199" s="95">
        <v>45444</v>
      </c>
      <c r="AF199" s="84">
        <v>45809</v>
      </c>
    </row>
    <row r="200" spans="1:32" s="7" customFormat="1" x14ac:dyDescent="0.35">
      <c r="A200" s="7">
        <v>101</v>
      </c>
      <c r="C200" s="75">
        <f>VLOOKUP(A200,$A$200:$AS$233,3+$E$98)</f>
        <v>535</v>
      </c>
      <c r="D200" s="17">
        <f>RANK(C200,C$200:C$230)</f>
        <v>16</v>
      </c>
      <c r="E200" s="7" t="s">
        <v>1</v>
      </c>
      <c r="F200" s="86">
        <v>165</v>
      </c>
      <c r="G200" s="86">
        <v>170</v>
      </c>
      <c r="H200" s="86">
        <v>180</v>
      </c>
      <c r="I200" s="86">
        <v>190</v>
      </c>
      <c r="J200" s="86">
        <v>190</v>
      </c>
      <c r="K200" s="86">
        <v>200</v>
      </c>
      <c r="L200" s="86">
        <v>210</v>
      </c>
      <c r="M200" s="86">
        <v>225</v>
      </c>
      <c r="N200" s="86">
        <v>240</v>
      </c>
      <c r="O200" s="86">
        <v>280</v>
      </c>
      <c r="P200" s="86">
        <v>300</v>
      </c>
      <c r="Q200" s="86">
        <v>310</v>
      </c>
      <c r="R200" s="86">
        <v>320</v>
      </c>
      <c r="S200" s="86">
        <v>321</v>
      </c>
      <c r="T200" s="86">
        <v>325</v>
      </c>
      <c r="U200" s="86">
        <v>330</v>
      </c>
      <c r="V200" s="87">
        <v>340</v>
      </c>
      <c r="W200" s="88">
        <v>350</v>
      </c>
      <c r="X200" s="87">
        <v>370</v>
      </c>
      <c r="Y200" s="87">
        <v>380</v>
      </c>
      <c r="Z200" s="89">
        <v>390</v>
      </c>
      <c r="AA200" s="7">
        <v>390</v>
      </c>
      <c r="AB200" s="90">
        <v>390</v>
      </c>
      <c r="AC200" s="7">
        <v>400</v>
      </c>
      <c r="AD200" s="7">
        <v>450</v>
      </c>
      <c r="AE200" s="7">
        <v>500</v>
      </c>
      <c r="AF200" s="7">
        <v>535</v>
      </c>
    </row>
    <row r="201" spans="1:32" s="7" customFormat="1" x14ac:dyDescent="0.35">
      <c r="A201" s="7">
        <v>102</v>
      </c>
      <c r="C201" s="75">
        <f t="shared" ref="C201:C232" si="12">VLOOKUP(A201,$A$200:$AS$233,3+$E$98)</f>
        <v>630</v>
      </c>
      <c r="D201" s="17">
        <f t="shared" ref="D201:D232" si="13">RANK(C201,C$200:C$230)</f>
        <v>5</v>
      </c>
      <c r="E201" s="7" t="s">
        <v>21</v>
      </c>
      <c r="F201" s="86">
        <v>200</v>
      </c>
      <c r="G201" s="86">
        <v>220</v>
      </c>
      <c r="H201" s="86">
        <v>229</v>
      </c>
      <c r="I201" s="86">
        <v>230</v>
      </c>
      <c r="J201" s="86">
        <v>225</v>
      </c>
      <c r="K201" s="86">
        <v>240</v>
      </c>
      <c r="L201" s="86">
        <v>250</v>
      </c>
      <c r="M201" s="86">
        <v>280</v>
      </c>
      <c r="N201" s="86">
        <v>300</v>
      </c>
      <c r="O201" s="86">
        <v>350</v>
      </c>
      <c r="P201" s="86">
        <v>360</v>
      </c>
      <c r="Q201" s="86">
        <v>380</v>
      </c>
      <c r="R201" s="86">
        <v>400</v>
      </c>
      <c r="S201" s="86">
        <v>415</v>
      </c>
      <c r="T201" s="86">
        <v>400</v>
      </c>
      <c r="U201" s="86">
        <v>435</v>
      </c>
      <c r="V201" s="87">
        <v>425</v>
      </c>
      <c r="W201" s="88">
        <v>450</v>
      </c>
      <c r="X201" s="87">
        <v>475</v>
      </c>
      <c r="Y201" s="87">
        <v>475</v>
      </c>
      <c r="Z201" s="89">
        <v>480</v>
      </c>
      <c r="AA201" s="7">
        <v>475</v>
      </c>
      <c r="AB201" s="90">
        <v>473</v>
      </c>
      <c r="AC201" s="7">
        <v>499</v>
      </c>
      <c r="AD201" s="7">
        <v>560</v>
      </c>
      <c r="AE201" s="7">
        <v>600</v>
      </c>
      <c r="AF201" s="7">
        <v>630</v>
      </c>
    </row>
    <row r="202" spans="1:32" s="7" customFormat="1" x14ac:dyDescent="0.35">
      <c r="A202" s="7">
        <v>103</v>
      </c>
      <c r="C202" s="75">
        <f t="shared" si="12"/>
        <v>600</v>
      </c>
      <c r="D202" s="17">
        <f t="shared" si="13"/>
        <v>6</v>
      </c>
      <c r="E202" s="7" t="s">
        <v>14</v>
      </c>
      <c r="F202" s="86">
        <v>190</v>
      </c>
      <c r="G202" s="86">
        <v>200</v>
      </c>
      <c r="H202" s="86">
        <v>220</v>
      </c>
      <c r="I202" s="86">
        <v>230</v>
      </c>
      <c r="J202" s="86">
        <v>230</v>
      </c>
      <c r="K202" s="86">
        <v>235</v>
      </c>
      <c r="L202" s="86">
        <v>240</v>
      </c>
      <c r="M202" s="86">
        <v>255</v>
      </c>
      <c r="N202" s="86">
        <v>290</v>
      </c>
      <c r="O202" s="86">
        <v>330</v>
      </c>
      <c r="P202" s="86">
        <v>350</v>
      </c>
      <c r="Q202" s="86">
        <v>360</v>
      </c>
      <c r="R202" s="86">
        <v>380</v>
      </c>
      <c r="S202" s="86">
        <v>385</v>
      </c>
      <c r="T202" s="86">
        <v>380</v>
      </c>
      <c r="U202" s="86">
        <v>385</v>
      </c>
      <c r="V202" s="87">
        <v>400</v>
      </c>
      <c r="W202" s="88">
        <v>420</v>
      </c>
      <c r="X202" s="87">
        <v>430</v>
      </c>
      <c r="Y202" s="87">
        <v>450</v>
      </c>
      <c r="Z202" s="89">
        <v>460</v>
      </c>
      <c r="AA202" s="7">
        <v>450</v>
      </c>
      <c r="AB202" s="90">
        <v>400</v>
      </c>
      <c r="AC202" s="7">
        <v>430</v>
      </c>
      <c r="AD202" s="7">
        <v>525</v>
      </c>
      <c r="AE202" s="7">
        <v>585</v>
      </c>
      <c r="AF202" s="7">
        <v>600</v>
      </c>
    </row>
    <row r="203" spans="1:32" s="7" customFormat="1" x14ac:dyDescent="0.35">
      <c r="A203" s="7">
        <v>104</v>
      </c>
      <c r="C203" s="75">
        <f t="shared" si="12"/>
        <v>440</v>
      </c>
      <c r="D203" s="17">
        <f t="shared" si="13"/>
        <v>29</v>
      </c>
      <c r="E203" s="7" t="s">
        <v>2</v>
      </c>
      <c r="F203" s="86">
        <v>125</v>
      </c>
      <c r="G203" s="86">
        <v>135</v>
      </c>
      <c r="H203" s="86">
        <v>130</v>
      </c>
      <c r="I203" s="86">
        <v>140</v>
      </c>
      <c r="J203" s="86">
        <v>140</v>
      </c>
      <c r="K203" s="86">
        <v>150</v>
      </c>
      <c r="L203" s="86">
        <v>155</v>
      </c>
      <c r="M203" s="86">
        <v>168</v>
      </c>
      <c r="N203" s="86">
        <v>175</v>
      </c>
      <c r="O203" s="86">
        <v>195</v>
      </c>
      <c r="P203" s="86">
        <v>225</v>
      </c>
      <c r="Q203" s="86">
        <v>245</v>
      </c>
      <c r="R203" s="86">
        <v>260</v>
      </c>
      <c r="S203" s="86">
        <v>260</v>
      </c>
      <c r="T203" s="86">
        <v>260</v>
      </c>
      <c r="U203" s="86">
        <v>269</v>
      </c>
      <c r="V203" s="87">
        <v>290</v>
      </c>
      <c r="W203" s="88">
        <v>280</v>
      </c>
      <c r="X203" s="87">
        <v>318</v>
      </c>
      <c r="Y203" s="87">
        <v>330</v>
      </c>
      <c r="Z203" s="89">
        <v>330</v>
      </c>
      <c r="AA203" s="7">
        <v>330</v>
      </c>
      <c r="AB203" s="90">
        <v>330</v>
      </c>
      <c r="AC203" s="7">
        <v>340</v>
      </c>
      <c r="AD203" s="7">
        <v>360</v>
      </c>
      <c r="AE203" s="7">
        <v>418</v>
      </c>
      <c r="AF203" s="7">
        <v>440</v>
      </c>
    </row>
    <row r="204" spans="1:32" s="7" customFormat="1" x14ac:dyDescent="0.35">
      <c r="A204" s="7">
        <v>105</v>
      </c>
      <c r="C204" s="75">
        <f t="shared" si="12"/>
        <v>450</v>
      </c>
      <c r="D204" s="17">
        <f t="shared" si="13"/>
        <v>26</v>
      </c>
      <c r="E204" s="7" t="s">
        <v>22</v>
      </c>
      <c r="F204" s="86">
        <v>135</v>
      </c>
      <c r="G204" s="86">
        <v>145</v>
      </c>
      <c r="H204" s="86">
        <v>145</v>
      </c>
      <c r="I204" s="86">
        <v>150</v>
      </c>
      <c r="J204" s="86">
        <v>152</v>
      </c>
      <c r="K204" s="86">
        <v>165</v>
      </c>
      <c r="L204" s="86">
        <v>165</v>
      </c>
      <c r="M204" s="86">
        <v>168</v>
      </c>
      <c r="N204" s="86">
        <v>180</v>
      </c>
      <c r="O204" s="86">
        <v>200</v>
      </c>
      <c r="P204" s="86">
        <v>220</v>
      </c>
      <c r="Q204" s="86">
        <v>235</v>
      </c>
      <c r="R204" s="86">
        <v>260</v>
      </c>
      <c r="S204" s="86">
        <v>250</v>
      </c>
      <c r="T204" s="86">
        <v>255</v>
      </c>
      <c r="U204" s="86">
        <v>260</v>
      </c>
      <c r="V204" s="87">
        <v>270</v>
      </c>
      <c r="W204" s="88">
        <v>273</v>
      </c>
      <c r="X204" s="87">
        <v>285</v>
      </c>
      <c r="Y204" s="87">
        <v>300</v>
      </c>
      <c r="Z204" s="89">
        <v>300</v>
      </c>
      <c r="AA204" s="7">
        <v>310</v>
      </c>
      <c r="AB204" s="90">
        <v>320</v>
      </c>
      <c r="AC204" s="7">
        <v>340</v>
      </c>
      <c r="AD204" s="7">
        <v>390</v>
      </c>
      <c r="AE204" s="7">
        <v>430</v>
      </c>
      <c r="AF204" s="7">
        <v>450</v>
      </c>
    </row>
    <row r="205" spans="1:32" s="7" customFormat="1" x14ac:dyDescent="0.35">
      <c r="A205" s="7">
        <v>106</v>
      </c>
      <c r="C205" s="75">
        <f t="shared" si="12"/>
        <v>470</v>
      </c>
      <c r="D205" s="17">
        <f t="shared" si="13"/>
        <v>25</v>
      </c>
      <c r="E205" s="7" t="s">
        <v>23</v>
      </c>
      <c r="F205" s="86">
        <v>145</v>
      </c>
      <c r="G205" s="86">
        <v>150</v>
      </c>
      <c r="H205" s="86">
        <v>155</v>
      </c>
      <c r="I205" s="86">
        <v>160</v>
      </c>
      <c r="J205" s="86">
        <v>160</v>
      </c>
      <c r="K205" s="86">
        <v>165</v>
      </c>
      <c r="L205" s="86">
        <v>170</v>
      </c>
      <c r="M205" s="86">
        <v>175</v>
      </c>
      <c r="N205" s="86">
        <v>190</v>
      </c>
      <c r="O205" s="86">
        <v>213</v>
      </c>
      <c r="P205" s="86">
        <v>230</v>
      </c>
      <c r="Q205" s="86">
        <v>260</v>
      </c>
      <c r="R205" s="86">
        <v>270</v>
      </c>
      <c r="S205" s="86">
        <v>280</v>
      </c>
      <c r="T205" s="86">
        <v>290</v>
      </c>
      <c r="U205" s="86">
        <v>290</v>
      </c>
      <c r="V205" s="87">
        <v>295</v>
      </c>
      <c r="W205" s="88">
        <v>300</v>
      </c>
      <c r="X205" s="87">
        <v>310</v>
      </c>
      <c r="Y205" s="87">
        <v>320</v>
      </c>
      <c r="Z205" s="89">
        <v>325</v>
      </c>
      <c r="AA205" s="7">
        <v>340</v>
      </c>
      <c r="AB205" s="90">
        <v>350</v>
      </c>
      <c r="AC205" s="7">
        <v>355</v>
      </c>
      <c r="AD205" s="7">
        <v>400</v>
      </c>
      <c r="AE205" s="7">
        <v>460</v>
      </c>
      <c r="AF205" s="7">
        <v>470</v>
      </c>
    </row>
    <row r="206" spans="1:32" s="7" customFormat="1" x14ac:dyDescent="0.35">
      <c r="A206" s="7">
        <v>107</v>
      </c>
      <c r="C206" s="75">
        <f t="shared" si="12"/>
        <v>550</v>
      </c>
      <c r="D206" s="17">
        <f t="shared" si="13"/>
        <v>11</v>
      </c>
      <c r="E206" s="7" t="s">
        <v>3</v>
      </c>
      <c r="F206" s="86">
        <v>145</v>
      </c>
      <c r="G206" s="86">
        <v>155</v>
      </c>
      <c r="H206" s="86">
        <v>165</v>
      </c>
      <c r="I206" s="86">
        <v>170</v>
      </c>
      <c r="J206" s="86">
        <v>173</v>
      </c>
      <c r="K206" s="86">
        <v>180</v>
      </c>
      <c r="L206" s="86">
        <v>190</v>
      </c>
      <c r="M206" s="86">
        <v>210</v>
      </c>
      <c r="N206" s="86">
        <v>230</v>
      </c>
      <c r="O206" s="86">
        <v>280</v>
      </c>
      <c r="P206" s="86">
        <v>295</v>
      </c>
      <c r="Q206" s="86">
        <v>310</v>
      </c>
      <c r="R206" s="86">
        <v>320</v>
      </c>
      <c r="S206" s="86">
        <v>320</v>
      </c>
      <c r="T206" s="86">
        <v>340</v>
      </c>
      <c r="U206" s="86">
        <v>340</v>
      </c>
      <c r="V206" s="87">
        <v>350</v>
      </c>
      <c r="W206" s="88">
        <v>360</v>
      </c>
      <c r="X206" s="87">
        <v>380</v>
      </c>
      <c r="Y206" s="87">
        <v>400</v>
      </c>
      <c r="Z206" s="89">
        <v>400</v>
      </c>
      <c r="AA206" s="7">
        <v>390</v>
      </c>
      <c r="AB206" s="90">
        <v>380</v>
      </c>
      <c r="AC206" s="7">
        <v>400</v>
      </c>
      <c r="AD206" s="7">
        <v>450</v>
      </c>
      <c r="AE206" s="7">
        <v>500</v>
      </c>
      <c r="AF206" s="7">
        <v>550</v>
      </c>
    </row>
    <row r="207" spans="1:32" s="7" customFormat="1" x14ac:dyDescent="0.35">
      <c r="A207" s="7">
        <v>108</v>
      </c>
      <c r="C207" s="75">
        <f t="shared" si="12"/>
        <v>475</v>
      </c>
      <c r="D207" s="17">
        <f t="shared" si="13"/>
        <v>23</v>
      </c>
      <c r="E207" s="7" t="s">
        <v>24</v>
      </c>
      <c r="F207" s="86">
        <v>130</v>
      </c>
      <c r="G207" s="86">
        <v>140</v>
      </c>
      <c r="H207" s="86">
        <v>140</v>
      </c>
      <c r="I207" s="86">
        <v>145</v>
      </c>
      <c r="J207" s="86">
        <v>150</v>
      </c>
      <c r="K207" s="86">
        <v>160</v>
      </c>
      <c r="L207" s="86">
        <v>160</v>
      </c>
      <c r="M207" s="86">
        <v>170</v>
      </c>
      <c r="N207" s="86">
        <v>185</v>
      </c>
      <c r="O207" s="86">
        <v>210</v>
      </c>
      <c r="P207" s="86">
        <v>230</v>
      </c>
      <c r="Q207" s="86">
        <v>250</v>
      </c>
      <c r="R207" s="86">
        <v>270</v>
      </c>
      <c r="S207" s="86">
        <v>265</v>
      </c>
      <c r="T207" s="86">
        <v>270</v>
      </c>
      <c r="U207" s="86">
        <v>270</v>
      </c>
      <c r="V207" s="87">
        <v>280</v>
      </c>
      <c r="W207" s="88">
        <v>290</v>
      </c>
      <c r="X207" s="87">
        <v>308</v>
      </c>
      <c r="Y207" s="87">
        <v>315</v>
      </c>
      <c r="Z207" s="89">
        <v>328</v>
      </c>
      <c r="AA207" s="7">
        <v>330</v>
      </c>
      <c r="AB207" s="90">
        <v>350</v>
      </c>
      <c r="AC207" s="7">
        <v>370</v>
      </c>
      <c r="AD207" s="7">
        <v>410</v>
      </c>
      <c r="AE207" s="7">
        <v>450</v>
      </c>
      <c r="AF207" s="7">
        <v>475</v>
      </c>
    </row>
    <row r="208" spans="1:32" s="7" customFormat="1" x14ac:dyDescent="0.35">
      <c r="A208" s="7">
        <v>109</v>
      </c>
      <c r="C208" s="75">
        <f t="shared" si="12"/>
        <v>600</v>
      </c>
      <c r="D208" s="17">
        <f t="shared" si="13"/>
        <v>6</v>
      </c>
      <c r="E208" s="7" t="s">
        <v>25</v>
      </c>
      <c r="F208" s="86">
        <v>174</v>
      </c>
      <c r="G208" s="86">
        <v>185</v>
      </c>
      <c r="H208" s="86">
        <v>195</v>
      </c>
      <c r="I208" s="86">
        <v>200</v>
      </c>
      <c r="J208" s="86">
        <v>218</v>
      </c>
      <c r="K208" s="86">
        <v>230</v>
      </c>
      <c r="L208" s="86">
        <v>235</v>
      </c>
      <c r="M208" s="86">
        <v>240</v>
      </c>
      <c r="N208" s="86">
        <v>285</v>
      </c>
      <c r="O208" s="86">
        <v>320</v>
      </c>
      <c r="P208" s="86">
        <v>330</v>
      </c>
      <c r="Q208" s="86">
        <v>350</v>
      </c>
      <c r="R208" s="86">
        <v>365</v>
      </c>
      <c r="S208" s="86">
        <v>370</v>
      </c>
      <c r="T208" s="86">
        <v>380</v>
      </c>
      <c r="U208" s="86">
        <v>380</v>
      </c>
      <c r="V208" s="87">
        <v>390</v>
      </c>
      <c r="W208" s="88">
        <v>400</v>
      </c>
      <c r="X208" s="87">
        <v>425</v>
      </c>
      <c r="Y208" s="87">
        <v>440</v>
      </c>
      <c r="Z208" s="89">
        <v>450</v>
      </c>
      <c r="AA208" s="7">
        <v>450</v>
      </c>
      <c r="AB208" s="90">
        <v>400</v>
      </c>
      <c r="AC208" s="7">
        <v>440</v>
      </c>
      <c r="AD208" s="7">
        <v>525</v>
      </c>
      <c r="AE208" s="7">
        <v>580</v>
      </c>
      <c r="AF208" s="7">
        <v>600</v>
      </c>
    </row>
    <row r="209" spans="1:32" s="7" customFormat="1" x14ac:dyDescent="0.35">
      <c r="A209" s="7">
        <v>110</v>
      </c>
      <c r="C209" s="75">
        <f t="shared" si="12"/>
        <v>475</v>
      </c>
      <c r="D209" s="17">
        <f t="shared" si="13"/>
        <v>23</v>
      </c>
      <c r="E209" s="7" t="s">
        <v>26</v>
      </c>
      <c r="F209" s="86">
        <v>125</v>
      </c>
      <c r="G209" s="86">
        <v>130</v>
      </c>
      <c r="H209" s="86">
        <v>135</v>
      </c>
      <c r="I209" s="86">
        <v>135</v>
      </c>
      <c r="J209" s="86">
        <v>140</v>
      </c>
      <c r="K209" s="86">
        <v>145</v>
      </c>
      <c r="L209" s="86">
        <v>150</v>
      </c>
      <c r="M209" s="86">
        <v>160</v>
      </c>
      <c r="N209" s="86">
        <v>175</v>
      </c>
      <c r="O209" s="86">
        <v>210</v>
      </c>
      <c r="P209" s="86">
        <v>230</v>
      </c>
      <c r="Q209" s="86">
        <v>258</v>
      </c>
      <c r="R209" s="86">
        <v>260</v>
      </c>
      <c r="S209" s="86">
        <v>270</v>
      </c>
      <c r="T209" s="86">
        <v>270</v>
      </c>
      <c r="U209" s="86">
        <v>275</v>
      </c>
      <c r="V209" s="87">
        <v>290</v>
      </c>
      <c r="W209" s="88">
        <v>291</v>
      </c>
      <c r="X209" s="87">
        <v>300</v>
      </c>
      <c r="Y209" s="87">
        <v>320</v>
      </c>
      <c r="Z209" s="89">
        <v>325</v>
      </c>
      <c r="AA209" s="7">
        <v>330</v>
      </c>
      <c r="AB209" s="90">
        <v>320</v>
      </c>
      <c r="AC209" s="7">
        <v>340</v>
      </c>
      <c r="AD209" s="7">
        <v>380</v>
      </c>
      <c r="AE209" s="7">
        <v>450</v>
      </c>
      <c r="AF209" s="7">
        <v>475</v>
      </c>
    </row>
    <row r="210" spans="1:32" s="7" customFormat="1" x14ac:dyDescent="0.35">
      <c r="A210" s="7">
        <v>111</v>
      </c>
      <c r="C210" s="75">
        <f t="shared" si="12"/>
        <v>485</v>
      </c>
      <c r="D210" s="17">
        <f t="shared" si="13"/>
        <v>22</v>
      </c>
      <c r="E210" s="7" t="s">
        <v>4</v>
      </c>
      <c r="F210" s="86">
        <v>150</v>
      </c>
      <c r="G210" s="86">
        <v>160</v>
      </c>
      <c r="H210" s="86">
        <v>165</v>
      </c>
      <c r="I210" s="86">
        <v>170</v>
      </c>
      <c r="J210" s="86">
        <v>175</v>
      </c>
      <c r="K210" s="86">
        <v>180</v>
      </c>
      <c r="L210" s="86">
        <v>180</v>
      </c>
      <c r="M210" s="86">
        <v>185</v>
      </c>
      <c r="N210" s="86">
        <v>208</v>
      </c>
      <c r="O210" s="86">
        <v>240</v>
      </c>
      <c r="P210" s="86">
        <v>260</v>
      </c>
      <c r="Q210" s="86">
        <v>275</v>
      </c>
      <c r="R210" s="86">
        <v>280</v>
      </c>
      <c r="S210" s="86">
        <v>285</v>
      </c>
      <c r="T210" s="86">
        <v>290</v>
      </c>
      <c r="U210" s="86">
        <v>300</v>
      </c>
      <c r="V210" s="87">
        <v>310</v>
      </c>
      <c r="W210" s="88">
        <v>325</v>
      </c>
      <c r="X210" s="87">
        <v>330</v>
      </c>
      <c r="Y210" s="87">
        <v>350</v>
      </c>
      <c r="Z210" s="89">
        <v>360</v>
      </c>
      <c r="AA210" s="7">
        <v>360</v>
      </c>
      <c r="AB210" s="90">
        <v>345</v>
      </c>
      <c r="AC210" s="7">
        <v>350</v>
      </c>
      <c r="AD210" s="7">
        <v>400</v>
      </c>
      <c r="AE210" s="7">
        <v>480</v>
      </c>
      <c r="AF210" s="7">
        <v>485</v>
      </c>
    </row>
    <row r="211" spans="1:32" s="7" customFormat="1" x14ac:dyDescent="0.35">
      <c r="A211" s="7">
        <v>112</v>
      </c>
      <c r="C211" s="75">
        <f t="shared" si="12"/>
        <v>450</v>
      </c>
      <c r="D211" s="17">
        <f t="shared" si="13"/>
        <v>26</v>
      </c>
      <c r="E211" s="7" t="s">
        <v>0</v>
      </c>
      <c r="F211" s="86">
        <v>150</v>
      </c>
      <c r="G211" s="86">
        <v>160</v>
      </c>
      <c r="H211" s="86">
        <v>165</v>
      </c>
      <c r="I211" s="86">
        <v>167</v>
      </c>
      <c r="J211" s="86">
        <v>175</v>
      </c>
      <c r="K211" s="86">
        <v>170</v>
      </c>
      <c r="L211" s="86">
        <v>180</v>
      </c>
      <c r="M211" s="86">
        <v>185</v>
      </c>
      <c r="N211" s="86">
        <v>200</v>
      </c>
      <c r="O211" s="86">
        <v>228</v>
      </c>
      <c r="P211" s="86">
        <v>250</v>
      </c>
      <c r="Q211" s="86">
        <v>280</v>
      </c>
      <c r="R211" s="86">
        <v>273</v>
      </c>
      <c r="S211" s="86">
        <v>290</v>
      </c>
      <c r="T211" s="86">
        <v>290</v>
      </c>
      <c r="U211" s="86">
        <v>300</v>
      </c>
      <c r="V211" s="87">
        <v>300</v>
      </c>
      <c r="W211" s="88">
        <v>300</v>
      </c>
      <c r="X211" s="87">
        <v>320</v>
      </c>
      <c r="Y211" s="87">
        <v>330</v>
      </c>
      <c r="Z211" s="89">
        <v>340</v>
      </c>
      <c r="AA211" s="7">
        <v>340</v>
      </c>
      <c r="AB211" s="90">
        <v>340</v>
      </c>
      <c r="AC211" s="7">
        <v>350</v>
      </c>
      <c r="AD211" s="7">
        <v>390</v>
      </c>
      <c r="AE211" s="7">
        <v>445</v>
      </c>
      <c r="AF211" s="7">
        <v>450</v>
      </c>
    </row>
    <row r="212" spans="1:32" s="7" customFormat="1" x14ac:dyDescent="0.35">
      <c r="A212" s="7">
        <v>113</v>
      </c>
      <c r="C212" s="75">
        <f t="shared" si="12"/>
        <v>550</v>
      </c>
      <c r="D212" s="17">
        <f t="shared" si="13"/>
        <v>11</v>
      </c>
      <c r="E212" s="7" t="s">
        <v>27</v>
      </c>
      <c r="F212" s="86">
        <v>145</v>
      </c>
      <c r="G212" s="86">
        <v>155</v>
      </c>
      <c r="H212" s="86">
        <v>165</v>
      </c>
      <c r="I212" s="86">
        <v>175</v>
      </c>
      <c r="J212" s="86">
        <v>180</v>
      </c>
      <c r="K212" s="86">
        <v>185</v>
      </c>
      <c r="L212" s="86">
        <v>195</v>
      </c>
      <c r="M212" s="86">
        <v>205</v>
      </c>
      <c r="N212" s="86">
        <v>230</v>
      </c>
      <c r="O212" s="86">
        <v>260</v>
      </c>
      <c r="P212" s="86">
        <v>280</v>
      </c>
      <c r="Q212" s="86">
        <v>295</v>
      </c>
      <c r="R212" s="86">
        <v>310</v>
      </c>
      <c r="S212" s="86">
        <v>320</v>
      </c>
      <c r="T212" s="86">
        <v>330</v>
      </c>
      <c r="U212" s="86">
        <v>335</v>
      </c>
      <c r="V212" s="87">
        <v>345</v>
      </c>
      <c r="W212" s="88">
        <v>355</v>
      </c>
      <c r="X212" s="87">
        <v>375</v>
      </c>
      <c r="Y212" s="87">
        <v>385</v>
      </c>
      <c r="Z212" s="89">
        <v>400</v>
      </c>
      <c r="AA212" s="7">
        <v>395</v>
      </c>
      <c r="AB212" s="90">
        <v>395</v>
      </c>
      <c r="AC212" s="7">
        <v>420</v>
      </c>
      <c r="AD212" s="7">
        <v>470</v>
      </c>
      <c r="AE212" s="7">
        <v>525</v>
      </c>
      <c r="AF212" s="7">
        <v>550</v>
      </c>
    </row>
    <row r="213" spans="1:32" s="7" customFormat="1" x14ac:dyDescent="0.35">
      <c r="A213" s="7">
        <v>114</v>
      </c>
      <c r="C213" s="75">
        <f t="shared" si="12"/>
        <v>495</v>
      </c>
      <c r="D213" s="17">
        <f t="shared" si="13"/>
        <v>21</v>
      </c>
      <c r="E213" s="7" t="s">
        <v>15</v>
      </c>
      <c r="F213" s="86">
        <v>145</v>
      </c>
      <c r="G213" s="86">
        <v>155</v>
      </c>
      <c r="H213" s="86">
        <v>160</v>
      </c>
      <c r="I213" s="86">
        <v>165</v>
      </c>
      <c r="J213" s="86">
        <v>175</v>
      </c>
      <c r="K213" s="86">
        <v>180</v>
      </c>
      <c r="L213" s="86">
        <v>190</v>
      </c>
      <c r="M213" s="86">
        <v>195</v>
      </c>
      <c r="N213" s="86">
        <v>220</v>
      </c>
      <c r="O213" s="86">
        <v>243</v>
      </c>
      <c r="P213" s="86">
        <v>265</v>
      </c>
      <c r="Q213" s="86">
        <v>280</v>
      </c>
      <c r="R213" s="86">
        <v>295</v>
      </c>
      <c r="S213" s="86">
        <v>288</v>
      </c>
      <c r="T213" s="86">
        <v>320</v>
      </c>
      <c r="U213" s="86">
        <v>320</v>
      </c>
      <c r="V213" s="87">
        <v>330</v>
      </c>
      <c r="W213" s="88">
        <v>345</v>
      </c>
      <c r="X213" s="87">
        <v>350</v>
      </c>
      <c r="Y213" s="87">
        <v>360</v>
      </c>
      <c r="Z213" s="89">
        <v>370</v>
      </c>
      <c r="AA213" s="7">
        <v>370</v>
      </c>
      <c r="AB213" s="90">
        <v>380</v>
      </c>
      <c r="AC213" s="7">
        <v>390</v>
      </c>
      <c r="AD213" s="7">
        <v>440</v>
      </c>
      <c r="AE213" s="7">
        <v>490</v>
      </c>
      <c r="AF213" s="7">
        <v>495</v>
      </c>
    </row>
    <row r="214" spans="1:32" s="7" customFormat="1" x14ac:dyDescent="0.35">
      <c r="A214" s="7">
        <v>115</v>
      </c>
      <c r="C214" s="75">
        <f t="shared" si="12"/>
        <v>590</v>
      </c>
      <c r="D214" s="17">
        <f t="shared" si="13"/>
        <v>8</v>
      </c>
      <c r="E214" s="7" t="s">
        <v>16</v>
      </c>
      <c r="F214" s="86">
        <v>178</v>
      </c>
      <c r="G214" s="86">
        <v>190</v>
      </c>
      <c r="H214" s="86">
        <v>200</v>
      </c>
      <c r="I214" s="86">
        <v>215</v>
      </c>
      <c r="J214" s="86">
        <v>210</v>
      </c>
      <c r="K214" s="86">
        <v>235</v>
      </c>
      <c r="L214" s="86">
        <v>240</v>
      </c>
      <c r="M214" s="86">
        <v>250</v>
      </c>
      <c r="N214" s="86">
        <v>260</v>
      </c>
      <c r="O214" s="86">
        <v>310</v>
      </c>
      <c r="P214" s="86">
        <v>305</v>
      </c>
      <c r="Q214" s="86">
        <v>340</v>
      </c>
      <c r="R214" s="86">
        <v>350</v>
      </c>
      <c r="S214" s="86">
        <v>350</v>
      </c>
      <c r="T214" s="86">
        <v>360</v>
      </c>
      <c r="U214" s="86">
        <v>380</v>
      </c>
      <c r="V214" s="87">
        <v>390</v>
      </c>
      <c r="W214" s="88">
        <v>410</v>
      </c>
      <c r="X214" s="87">
        <v>438</v>
      </c>
      <c r="Y214" s="87">
        <v>435</v>
      </c>
      <c r="Z214" s="89">
        <v>435</v>
      </c>
      <c r="AA214" s="7">
        <v>420</v>
      </c>
      <c r="AB214" s="90">
        <v>400</v>
      </c>
      <c r="AC214" s="7">
        <v>438</v>
      </c>
      <c r="AD214" s="7">
        <v>530</v>
      </c>
      <c r="AE214" s="7">
        <v>580</v>
      </c>
      <c r="AF214" s="7">
        <v>590</v>
      </c>
    </row>
    <row r="215" spans="1:32" s="7" customFormat="1" x14ac:dyDescent="0.35">
      <c r="A215" s="7">
        <v>116</v>
      </c>
      <c r="C215" s="75">
        <f t="shared" si="12"/>
        <v>540</v>
      </c>
      <c r="D215" s="17">
        <f t="shared" si="13"/>
        <v>14</v>
      </c>
      <c r="E215" s="7" t="s">
        <v>5</v>
      </c>
      <c r="F215" s="86">
        <v>120</v>
      </c>
      <c r="G215" s="86">
        <v>130</v>
      </c>
      <c r="H215" s="86">
        <v>135</v>
      </c>
      <c r="I215" s="86">
        <v>145</v>
      </c>
      <c r="J215" s="86">
        <v>155</v>
      </c>
      <c r="K215" s="86">
        <v>175</v>
      </c>
      <c r="L215" s="86">
        <v>160</v>
      </c>
      <c r="M215" s="86">
        <v>190</v>
      </c>
      <c r="N215" s="86">
        <v>240</v>
      </c>
      <c r="O215" s="86">
        <v>270</v>
      </c>
      <c r="P215" s="86">
        <v>295</v>
      </c>
      <c r="Q215" s="86">
        <v>300</v>
      </c>
      <c r="R215" s="86">
        <v>320</v>
      </c>
      <c r="S215" s="86">
        <v>320</v>
      </c>
      <c r="T215" s="86">
        <v>340</v>
      </c>
      <c r="U215" s="86">
        <v>330</v>
      </c>
      <c r="V215" s="87">
        <v>340</v>
      </c>
      <c r="W215" s="88">
        <v>350</v>
      </c>
      <c r="X215" s="87">
        <v>360</v>
      </c>
      <c r="Y215" s="87">
        <v>390</v>
      </c>
      <c r="Z215" s="89">
        <v>380</v>
      </c>
      <c r="AA215" s="7">
        <v>380</v>
      </c>
      <c r="AB215" s="90">
        <v>355</v>
      </c>
      <c r="AC215" s="7">
        <v>390</v>
      </c>
      <c r="AD215" s="7">
        <v>480</v>
      </c>
      <c r="AE215" s="7">
        <v>530</v>
      </c>
      <c r="AF215" s="7">
        <v>540</v>
      </c>
    </row>
    <row r="216" spans="1:32" s="7" customFormat="1" x14ac:dyDescent="0.35">
      <c r="A216" s="7">
        <v>117</v>
      </c>
      <c r="C216" s="75">
        <f t="shared" si="12"/>
        <v>520</v>
      </c>
      <c r="D216" s="17">
        <f t="shared" si="13"/>
        <v>17</v>
      </c>
      <c r="E216" s="7" t="s">
        <v>17</v>
      </c>
      <c r="F216" s="86">
        <v>150</v>
      </c>
      <c r="G216" s="86">
        <v>158</v>
      </c>
      <c r="H216" s="86">
        <v>160</v>
      </c>
      <c r="I216" s="86">
        <v>165</v>
      </c>
      <c r="J216" s="86">
        <v>170</v>
      </c>
      <c r="K216" s="86">
        <v>175</v>
      </c>
      <c r="L216" s="86">
        <v>180</v>
      </c>
      <c r="M216" s="86">
        <v>190</v>
      </c>
      <c r="N216" s="86">
        <v>210</v>
      </c>
      <c r="O216" s="86">
        <v>250</v>
      </c>
      <c r="P216" s="86">
        <v>265</v>
      </c>
      <c r="Q216" s="86">
        <v>280</v>
      </c>
      <c r="R216" s="86">
        <v>300</v>
      </c>
      <c r="S216" s="86">
        <v>310</v>
      </c>
      <c r="T216" s="86">
        <v>303</v>
      </c>
      <c r="U216" s="86">
        <v>314</v>
      </c>
      <c r="V216" s="87">
        <v>320</v>
      </c>
      <c r="W216" s="88">
        <v>330</v>
      </c>
      <c r="X216" s="87">
        <v>340</v>
      </c>
      <c r="Y216" s="87">
        <v>360</v>
      </c>
      <c r="Z216" s="89">
        <v>370</v>
      </c>
      <c r="AA216" s="7">
        <v>370</v>
      </c>
      <c r="AB216" s="90">
        <v>375</v>
      </c>
      <c r="AC216" s="7">
        <v>390</v>
      </c>
      <c r="AD216" s="7">
        <v>430</v>
      </c>
      <c r="AE216" s="7">
        <v>480</v>
      </c>
      <c r="AF216" s="7">
        <v>520</v>
      </c>
    </row>
    <row r="217" spans="1:32" s="7" customFormat="1" x14ac:dyDescent="0.35">
      <c r="A217" s="7">
        <v>118</v>
      </c>
      <c r="C217" s="75">
        <f t="shared" si="12"/>
        <v>715</v>
      </c>
      <c r="D217" s="17">
        <f t="shared" si="13"/>
        <v>1</v>
      </c>
      <c r="E217" s="7" t="s">
        <v>6</v>
      </c>
      <c r="F217" s="86">
        <v>285</v>
      </c>
      <c r="G217" s="86">
        <v>300</v>
      </c>
      <c r="H217" s="86">
        <v>330</v>
      </c>
      <c r="I217" s="86">
        <v>340</v>
      </c>
      <c r="J217" s="86">
        <v>330</v>
      </c>
      <c r="K217" s="86">
        <v>340</v>
      </c>
      <c r="L217" s="86">
        <v>350</v>
      </c>
      <c r="M217" s="86">
        <v>369</v>
      </c>
      <c r="N217" s="86">
        <v>410</v>
      </c>
      <c r="O217" s="86">
        <v>460</v>
      </c>
      <c r="P217" s="86">
        <v>480</v>
      </c>
      <c r="Q217" s="86">
        <v>485</v>
      </c>
      <c r="R217" s="86">
        <v>510</v>
      </c>
      <c r="S217" s="86">
        <v>510</v>
      </c>
      <c r="T217" s="86">
        <v>510</v>
      </c>
      <c r="U217" s="86">
        <v>500</v>
      </c>
      <c r="V217" s="87">
        <v>515</v>
      </c>
      <c r="W217" s="88">
        <v>540</v>
      </c>
      <c r="X217" s="87">
        <v>570</v>
      </c>
      <c r="Y217" s="87">
        <v>580</v>
      </c>
      <c r="Z217" s="89">
        <v>600</v>
      </c>
      <c r="AA217" s="7">
        <v>500</v>
      </c>
      <c r="AB217" s="90">
        <v>400</v>
      </c>
      <c r="AC217" s="7">
        <v>530</v>
      </c>
      <c r="AD217" s="7">
        <v>670</v>
      </c>
      <c r="AE217" s="7">
        <v>700</v>
      </c>
      <c r="AF217" s="7">
        <v>715</v>
      </c>
    </row>
    <row r="218" spans="1:32" s="7" customFormat="1" x14ac:dyDescent="0.35">
      <c r="A218" s="7">
        <v>119</v>
      </c>
      <c r="C218" s="75">
        <f t="shared" si="12"/>
        <v>420</v>
      </c>
      <c r="D218" s="17">
        <f t="shared" si="13"/>
        <v>30</v>
      </c>
      <c r="E218" s="7" t="s">
        <v>7</v>
      </c>
      <c r="F218" s="86">
        <v>135</v>
      </c>
      <c r="G218" s="86">
        <v>135</v>
      </c>
      <c r="H218" s="86">
        <v>135</v>
      </c>
      <c r="I218" s="86">
        <v>140</v>
      </c>
      <c r="J218" s="86">
        <v>155</v>
      </c>
      <c r="K218" s="86">
        <v>155</v>
      </c>
      <c r="L218" s="86">
        <v>155</v>
      </c>
      <c r="M218" s="86">
        <v>150</v>
      </c>
      <c r="N218" s="86">
        <v>175</v>
      </c>
      <c r="O218" s="86">
        <v>198</v>
      </c>
      <c r="P218" s="86">
        <v>198</v>
      </c>
      <c r="Q218" s="86">
        <v>233</v>
      </c>
      <c r="R218" s="86">
        <v>220</v>
      </c>
      <c r="S218" s="86">
        <v>230</v>
      </c>
      <c r="T218" s="86">
        <v>250</v>
      </c>
      <c r="U218" s="86">
        <v>273</v>
      </c>
      <c r="V218" s="87">
        <v>335</v>
      </c>
      <c r="W218" s="88">
        <v>265</v>
      </c>
      <c r="X218" s="87">
        <v>315</v>
      </c>
      <c r="Y218" s="87">
        <v>300</v>
      </c>
      <c r="Z218" s="89">
        <v>295</v>
      </c>
      <c r="AA218" s="7">
        <v>300</v>
      </c>
      <c r="AB218" s="90">
        <v>335</v>
      </c>
      <c r="AC218" s="7">
        <v>315</v>
      </c>
      <c r="AD218" s="7">
        <v>340</v>
      </c>
      <c r="AE218" s="7">
        <v>375</v>
      </c>
      <c r="AF218" s="7">
        <v>420</v>
      </c>
    </row>
    <row r="219" spans="1:32" s="7" customFormat="1" x14ac:dyDescent="0.35">
      <c r="A219" s="7">
        <v>120</v>
      </c>
      <c r="C219" s="75">
        <f t="shared" si="12"/>
        <v>550</v>
      </c>
      <c r="D219" s="17">
        <f t="shared" si="13"/>
        <v>11</v>
      </c>
      <c r="E219" s="7" t="s">
        <v>18</v>
      </c>
      <c r="F219" s="86">
        <v>168</v>
      </c>
      <c r="G219" s="86">
        <v>175</v>
      </c>
      <c r="H219" s="86">
        <v>180</v>
      </c>
      <c r="I219" s="86">
        <v>190</v>
      </c>
      <c r="J219" s="86">
        <v>195</v>
      </c>
      <c r="K219" s="86">
        <v>210</v>
      </c>
      <c r="L219" s="86">
        <v>215</v>
      </c>
      <c r="M219" s="86">
        <v>230</v>
      </c>
      <c r="N219" s="86">
        <v>255</v>
      </c>
      <c r="O219" s="86">
        <v>290</v>
      </c>
      <c r="P219" s="86">
        <v>300</v>
      </c>
      <c r="Q219" s="86">
        <v>320</v>
      </c>
      <c r="R219" s="86">
        <v>330</v>
      </c>
      <c r="S219" s="86">
        <v>340</v>
      </c>
      <c r="T219" s="86">
        <v>350</v>
      </c>
      <c r="U219" s="86">
        <v>355</v>
      </c>
      <c r="V219" s="87">
        <v>360</v>
      </c>
      <c r="W219" s="88">
        <v>380</v>
      </c>
      <c r="X219" s="87">
        <v>400</v>
      </c>
      <c r="Y219" s="87">
        <v>400</v>
      </c>
      <c r="Z219" s="89">
        <v>410</v>
      </c>
      <c r="AA219" s="7">
        <v>405</v>
      </c>
      <c r="AB219" s="90">
        <v>385</v>
      </c>
      <c r="AC219" s="7">
        <v>420</v>
      </c>
      <c r="AD219" s="7">
        <v>500</v>
      </c>
      <c r="AE219" s="7">
        <v>570</v>
      </c>
      <c r="AF219" s="7">
        <v>550</v>
      </c>
    </row>
    <row r="220" spans="1:32" s="7" customFormat="1" x14ac:dyDescent="0.35">
      <c r="A220" s="7">
        <v>121</v>
      </c>
      <c r="C220" s="75">
        <f t="shared" si="12"/>
        <v>580</v>
      </c>
      <c r="D220" s="17">
        <f t="shared" si="13"/>
        <v>9</v>
      </c>
      <c r="E220" s="7" t="s">
        <v>8</v>
      </c>
      <c r="F220" s="86">
        <v>160</v>
      </c>
      <c r="G220" s="86">
        <v>160</v>
      </c>
      <c r="H220" s="86">
        <v>175</v>
      </c>
      <c r="I220" s="86">
        <v>185</v>
      </c>
      <c r="J220" s="86">
        <v>185</v>
      </c>
      <c r="K220" s="86">
        <v>195</v>
      </c>
      <c r="L220" s="86">
        <v>200</v>
      </c>
      <c r="M220" s="86">
        <v>218</v>
      </c>
      <c r="N220" s="86">
        <v>250</v>
      </c>
      <c r="O220" s="86">
        <v>300</v>
      </c>
      <c r="P220" s="86">
        <v>300</v>
      </c>
      <c r="Q220" s="86">
        <v>320</v>
      </c>
      <c r="R220" s="86">
        <v>335</v>
      </c>
      <c r="S220" s="86">
        <v>350</v>
      </c>
      <c r="T220" s="86">
        <v>350</v>
      </c>
      <c r="U220" s="86">
        <v>350</v>
      </c>
      <c r="V220" s="87">
        <v>370</v>
      </c>
      <c r="W220" s="88">
        <v>370</v>
      </c>
      <c r="X220" s="87">
        <v>385</v>
      </c>
      <c r="Y220" s="87">
        <v>390</v>
      </c>
      <c r="Z220" s="89">
        <v>410</v>
      </c>
      <c r="AA220" s="7">
        <v>395</v>
      </c>
      <c r="AB220" s="90">
        <v>360</v>
      </c>
      <c r="AC220" s="7">
        <v>390</v>
      </c>
      <c r="AD220" s="7">
        <v>460</v>
      </c>
      <c r="AE220" s="7">
        <v>520</v>
      </c>
      <c r="AF220" s="7">
        <v>580</v>
      </c>
    </row>
    <row r="221" spans="1:32" s="7" customFormat="1" x14ac:dyDescent="0.35">
      <c r="A221" s="7">
        <v>122</v>
      </c>
      <c r="C221" s="75">
        <f t="shared" si="12"/>
        <v>540</v>
      </c>
      <c r="D221" s="17">
        <f t="shared" si="13"/>
        <v>14</v>
      </c>
      <c r="E221" s="7" t="s">
        <v>9</v>
      </c>
      <c r="F221" s="86">
        <v>141</v>
      </c>
      <c r="G221" s="86">
        <v>155</v>
      </c>
      <c r="H221" s="86">
        <v>165</v>
      </c>
      <c r="I221" s="86">
        <v>170</v>
      </c>
      <c r="J221" s="86">
        <v>180</v>
      </c>
      <c r="K221" s="86">
        <v>183</v>
      </c>
      <c r="L221" s="86">
        <v>190</v>
      </c>
      <c r="M221" s="86">
        <v>200</v>
      </c>
      <c r="N221" s="86">
        <v>230</v>
      </c>
      <c r="O221" s="86">
        <v>285</v>
      </c>
      <c r="P221" s="86">
        <v>300</v>
      </c>
      <c r="Q221" s="86">
        <v>320</v>
      </c>
      <c r="R221" s="86">
        <v>330</v>
      </c>
      <c r="S221" s="86">
        <v>350</v>
      </c>
      <c r="T221" s="86">
        <v>340</v>
      </c>
      <c r="U221" s="86">
        <v>350</v>
      </c>
      <c r="V221" s="87">
        <v>352</v>
      </c>
      <c r="W221" s="88">
        <v>365</v>
      </c>
      <c r="X221" s="87">
        <v>385</v>
      </c>
      <c r="Y221" s="87">
        <v>400</v>
      </c>
      <c r="Z221" s="89">
        <v>410</v>
      </c>
      <c r="AA221" s="7">
        <v>408</v>
      </c>
      <c r="AB221" s="90">
        <v>372</v>
      </c>
      <c r="AC221" s="7">
        <v>400</v>
      </c>
      <c r="AD221" s="7">
        <v>475</v>
      </c>
      <c r="AE221" s="7">
        <v>530</v>
      </c>
      <c r="AF221" s="7">
        <v>540</v>
      </c>
    </row>
    <row r="222" spans="1:32" s="7" customFormat="1" x14ac:dyDescent="0.35">
      <c r="A222" s="7">
        <v>123</v>
      </c>
      <c r="C222" s="75">
        <f t="shared" si="12"/>
        <v>500</v>
      </c>
      <c r="D222" s="17">
        <f t="shared" si="13"/>
        <v>20</v>
      </c>
      <c r="E222" s="7" t="s">
        <v>55</v>
      </c>
      <c r="F222" s="86">
        <v>120</v>
      </c>
      <c r="G222" s="86">
        <v>130</v>
      </c>
      <c r="H222" s="86">
        <v>140</v>
      </c>
      <c r="I222" s="86">
        <v>145</v>
      </c>
      <c r="J222" s="86">
        <v>150</v>
      </c>
      <c r="K222" s="86">
        <v>155</v>
      </c>
      <c r="L222" s="86">
        <v>160</v>
      </c>
      <c r="M222" s="86">
        <v>170</v>
      </c>
      <c r="N222" s="86">
        <v>175</v>
      </c>
      <c r="O222" s="86">
        <v>220</v>
      </c>
      <c r="P222" s="86">
        <v>240</v>
      </c>
      <c r="Q222" s="86">
        <v>248</v>
      </c>
      <c r="R222" s="86">
        <v>270</v>
      </c>
      <c r="S222" s="86">
        <v>280</v>
      </c>
      <c r="T222" s="86">
        <v>270</v>
      </c>
      <c r="U222" s="86">
        <v>290</v>
      </c>
      <c r="V222" s="87">
        <v>280</v>
      </c>
      <c r="W222" s="88">
        <v>310</v>
      </c>
      <c r="X222" s="87">
        <v>320</v>
      </c>
      <c r="Y222" s="87">
        <v>330</v>
      </c>
      <c r="Z222" s="89">
        <v>338</v>
      </c>
      <c r="AA222" s="7">
        <v>350</v>
      </c>
      <c r="AB222" s="90">
        <v>398</v>
      </c>
      <c r="AC222" s="7">
        <v>420</v>
      </c>
      <c r="AD222" s="7">
        <v>440</v>
      </c>
      <c r="AE222" s="7">
        <v>480</v>
      </c>
      <c r="AF222" s="7">
        <v>500</v>
      </c>
    </row>
    <row r="223" spans="1:32" s="7" customFormat="1" x14ac:dyDescent="0.35">
      <c r="A223" s="7">
        <v>124</v>
      </c>
      <c r="C223" s="75">
        <f t="shared" si="12"/>
        <v>510</v>
      </c>
      <c r="D223" s="17">
        <f t="shared" si="13"/>
        <v>19</v>
      </c>
      <c r="E223" s="7" t="s">
        <v>10</v>
      </c>
      <c r="F223" s="86">
        <v>185</v>
      </c>
      <c r="G223" s="86">
        <v>180</v>
      </c>
      <c r="H223" s="86">
        <v>200</v>
      </c>
      <c r="I223" s="86">
        <v>205</v>
      </c>
      <c r="J223" s="86">
        <v>200</v>
      </c>
      <c r="K223" s="86">
        <v>200</v>
      </c>
      <c r="L223" s="86">
        <v>218</v>
      </c>
      <c r="M223" s="86">
        <v>230</v>
      </c>
      <c r="N223" s="86">
        <v>220</v>
      </c>
      <c r="O223" s="86">
        <v>270</v>
      </c>
      <c r="P223" s="86">
        <v>300</v>
      </c>
      <c r="Q223" s="86">
        <v>300</v>
      </c>
      <c r="R223" s="86">
        <v>300</v>
      </c>
      <c r="S223" s="86">
        <v>315</v>
      </c>
      <c r="T223" s="86">
        <v>313</v>
      </c>
      <c r="U223" s="86">
        <v>320</v>
      </c>
      <c r="V223" s="87">
        <v>338</v>
      </c>
      <c r="W223" s="88">
        <v>350</v>
      </c>
      <c r="X223" s="87">
        <v>320</v>
      </c>
      <c r="Y223" s="87">
        <v>393</v>
      </c>
      <c r="Z223" s="89">
        <v>380</v>
      </c>
      <c r="AA223" s="7">
        <v>393</v>
      </c>
      <c r="AB223" s="90">
        <v>390</v>
      </c>
      <c r="AC223" s="7">
        <v>395</v>
      </c>
      <c r="AD223" s="7">
        <v>445</v>
      </c>
      <c r="AE223" s="7">
        <v>470</v>
      </c>
      <c r="AF223" s="7">
        <v>510</v>
      </c>
    </row>
    <row r="224" spans="1:32" s="7" customFormat="1" x14ac:dyDescent="0.35">
      <c r="A224" s="7">
        <v>125</v>
      </c>
      <c r="C224" s="75">
        <f t="shared" si="12"/>
        <v>650</v>
      </c>
      <c r="D224" s="17">
        <f t="shared" si="13"/>
        <v>4</v>
      </c>
      <c r="E224" s="7" t="s">
        <v>29</v>
      </c>
      <c r="F224" s="86">
        <v>220</v>
      </c>
      <c r="G224" s="86">
        <v>240</v>
      </c>
      <c r="H224" s="86">
        <v>252</v>
      </c>
      <c r="I224" s="86">
        <v>260</v>
      </c>
      <c r="J224" s="86">
        <v>275</v>
      </c>
      <c r="K224" s="86">
        <v>280</v>
      </c>
      <c r="L224" s="86">
        <v>290</v>
      </c>
      <c r="M224" s="86">
        <v>320</v>
      </c>
      <c r="N224" s="86">
        <v>350</v>
      </c>
      <c r="O224" s="86">
        <v>380</v>
      </c>
      <c r="P224" s="86">
        <v>395</v>
      </c>
      <c r="Q224" s="86">
        <v>420</v>
      </c>
      <c r="R224" s="86">
        <v>433</v>
      </c>
      <c r="S224" s="86">
        <v>450</v>
      </c>
      <c r="T224" s="86">
        <v>450</v>
      </c>
      <c r="U224" s="86">
        <v>450</v>
      </c>
      <c r="V224" s="87">
        <v>468</v>
      </c>
      <c r="W224" s="88">
        <v>480</v>
      </c>
      <c r="X224" s="87">
        <v>490</v>
      </c>
      <c r="Y224" s="87">
        <v>500</v>
      </c>
      <c r="Z224" s="89">
        <v>512</v>
      </c>
      <c r="AA224" s="7">
        <v>495</v>
      </c>
      <c r="AB224" s="90">
        <v>450</v>
      </c>
      <c r="AC224" s="7">
        <v>480</v>
      </c>
      <c r="AD224" s="7">
        <v>580</v>
      </c>
      <c r="AE224" s="7">
        <v>640</v>
      </c>
      <c r="AF224" s="7">
        <v>650</v>
      </c>
    </row>
    <row r="225" spans="1:32" s="7" customFormat="1" x14ac:dyDescent="0.35">
      <c r="A225" s="7">
        <v>126</v>
      </c>
      <c r="C225" s="75">
        <f t="shared" si="12"/>
        <v>660</v>
      </c>
      <c r="D225" s="17">
        <f t="shared" si="13"/>
        <v>3</v>
      </c>
      <c r="E225" s="7" t="s">
        <v>30</v>
      </c>
      <c r="F225" s="86">
        <v>210</v>
      </c>
      <c r="G225" s="86">
        <v>233</v>
      </c>
      <c r="H225" s="86">
        <v>250</v>
      </c>
      <c r="I225" s="86">
        <v>255</v>
      </c>
      <c r="J225" s="86">
        <v>250</v>
      </c>
      <c r="K225" s="86">
        <v>255</v>
      </c>
      <c r="L225" s="86">
        <v>260</v>
      </c>
      <c r="M225" s="86">
        <v>290</v>
      </c>
      <c r="N225" s="86">
        <v>310</v>
      </c>
      <c r="O225" s="86">
        <v>365</v>
      </c>
      <c r="P225" s="86">
        <v>380</v>
      </c>
      <c r="Q225" s="86">
        <v>400</v>
      </c>
      <c r="R225" s="86">
        <v>420</v>
      </c>
      <c r="S225" s="86">
        <v>460</v>
      </c>
      <c r="T225" s="86">
        <v>440</v>
      </c>
      <c r="U225" s="86">
        <v>440</v>
      </c>
      <c r="V225" s="87">
        <v>450</v>
      </c>
      <c r="W225" s="88">
        <v>470</v>
      </c>
      <c r="X225" s="87">
        <v>500</v>
      </c>
      <c r="Y225" s="87">
        <v>520</v>
      </c>
      <c r="Z225" s="89">
        <v>525</v>
      </c>
      <c r="AA225" s="7">
        <v>500</v>
      </c>
      <c r="AB225" s="90">
        <v>440</v>
      </c>
      <c r="AC225" s="7">
        <v>495</v>
      </c>
      <c r="AD225" s="7">
        <v>600</v>
      </c>
      <c r="AE225" s="7">
        <v>650</v>
      </c>
      <c r="AF225" s="7">
        <v>660</v>
      </c>
    </row>
    <row r="226" spans="1:32" s="7" customFormat="1" x14ac:dyDescent="0.35">
      <c r="A226" s="7">
        <v>127</v>
      </c>
      <c r="C226" s="75">
        <f t="shared" si="12"/>
        <v>580</v>
      </c>
      <c r="D226" s="17">
        <f t="shared" si="13"/>
        <v>9</v>
      </c>
      <c r="E226" s="7" t="s">
        <v>19</v>
      </c>
      <c r="F226" s="86">
        <v>165</v>
      </c>
      <c r="G226" s="86">
        <v>170</v>
      </c>
      <c r="H226" s="86">
        <v>180</v>
      </c>
      <c r="I226" s="86">
        <v>190</v>
      </c>
      <c r="J226" s="86">
        <v>195</v>
      </c>
      <c r="K226" s="86">
        <v>200</v>
      </c>
      <c r="L226" s="86">
        <v>210</v>
      </c>
      <c r="M226" s="86">
        <v>220</v>
      </c>
      <c r="N226" s="86">
        <v>250</v>
      </c>
      <c r="O226" s="86">
        <v>290</v>
      </c>
      <c r="P226" s="86">
        <v>300</v>
      </c>
      <c r="Q226" s="86">
        <v>320</v>
      </c>
      <c r="R226" s="86">
        <v>330</v>
      </c>
      <c r="S226" s="86">
        <v>350</v>
      </c>
      <c r="T226" s="86">
        <v>350</v>
      </c>
      <c r="U226" s="86">
        <v>368</v>
      </c>
      <c r="V226" s="87">
        <v>370</v>
      </c>
      <c r="W226" s="88">
        <v>380</v>
      </c>
      <c r="X226" s="87">
        <v>400</v>
      </c>
      <c r="Y226" s="87">
        <v>410</v>
      </c>
      <c r="Z226" s="89">
        <v>420</v>
      </c>
      <c r="AA226" s="7">
        <v>400</v>
      </c>
      <c r="AB226" s="90">
        <v>390</v>
      </c>
      <c r="AC226" s="7">
        <v>430</v>
      </c>
      <c r="AD226" s="7">
        <v>500</v>
      </c>
      <c r="AE226" s="7">
        <v>580</v>
      </c>
      <c r="AF226" s="7">
        <v>580</v>
      </c>
    </row>
    <row r="227" spans="1:32" s="7" customFormat="1" x14ac:dyDescent="0.35">
      <c r="A227" s="7">
        <v>128</v>
      </c>
      <c r="C227" s="75">
        <f t="shared" si="12"/>
        <v>450</v>
      </c>
      <c r="D227" s="17">
        <f t="shared" si="13"/>
        <v>26</v>
      </c>
      <c r="E227" s="7" t="s">
        <v>11</v>
      </c>
      <c r="F227" s="86">
        <v>150</v>
      </c>
      <c r="G227" s="86">
        <v>160</v>
      </c>
      <c r="H227" s="86">
        <v>165</v>
      </c>
      <c r="I227" s="86">
        <v>170</v>
      </c>
      <c r="J227" s="86">
        <v>170</v>
      </c>
      <c r="K227" s="86">
        <v>175</v>
      </c>
      <c r="L227" s="86">
        <v>180</v>
      </c>
      <c r="M227" s="86">
        <v>185</v>
      </c>
      <c r="N227" s="86">
        <v>195</v>
      </c>
      <c r="O227" s="86">
        <v>230</v>
      </c>
      <c r="P227" s="86">
        <v>250</v>
      </c>
      <c r="Q227" s="86">
        <v>260</v>
      </c>
      <c r="R227" s="86">
        <v>283</v>
      </c>
      <c r="S227" s="86">
        <v>280</v>
      </c>
      <c r="T227" s="86">
        <v>287</v>
      </c>
      <c r="U227" s="86">
        <v>290</v>
      </c>
      <c r="V227" s="87">
        <v>300</v>
      </c>
      <c r="W227" s="88">
        <v>300</v>
      </c>
      <c r="X227" s="87">
        <v>310</v>
      </c>
      <c r="Y227" s="87">
        <v>330</v>
      </c>
      <c r="Z227" s="89">
        <v>340</v>
      </c>
      <c r="AA227" s="7">
        <v>340</v>
      </c>
      <c r="AB227" s="90">
        <v>340</v>
      </c>
      <c r="AC227" s="7">
        <v>350</v>
      </c>
      <c r="AD227" s="7">
        <v>388</v>
      </c>
      <c r="AE227" s="7">
        <v>450</v>
      </c>
      <c r="AF227" s="7">
        <v>450</v>
      </c>
    </row>
    <row r="228" spans="1:32" s="7" customFormat="1" x14ac:dyDescent="0.35">
      <c r="A228" s="7">
        <v>129</v>
      </c>
      <c r="C228" s="75">
        <f t="shared" si="12"/>
        <v>410</v>
      </c>
      <c r="D228" s="17">
        <f t="shared" si="13"/>
        <v>31</v>
      </c>
      <c r="E228" s="7" t="s">
        <v>12</v>
      </c>
      <c r="F228" s="86">
        <v>130</v>
      </c>
      <c r="G228" s="86">
        <v>140</v>
      </c>
      <c r="H228" s="86">
        <v>145</v>
      </c>
      <c r="I228" s="86">
        <v>150</v>
      </c>
      <c r="J228" s="86">
        <v>155</v>
      </c>
      <c r="K228" s="86">
        <v>160</v>
      </c>
      <c r="L228" s="86">
        <v>165</v>
      </c>
      <c r="M228" s="86">
        <v>175</v>
      </c>
      <c r="N228" s="86">
        <v>175</v>
      </c>
      <c r="O228" s="86">
        <v>195</v>
      </c>
      <c r="P228" s="86">
        <v>220</v>
      </c>
      <c r="Q228" s="86">
        <v>230</v>
      </c>
      <c r="R228" s="86">
        <v>240</v>
      </c>
      <c r="S228" s="86">
        <v>240</v>
      </c>
      <c r="T228" s="86">
        <v>250</v>
      </c>
      <c r="U228" s="86">
        <v>255</v>
      </c>
      <c r="V228" s="87">
        <v>260</v>
      </c>
      <c r="W228" s="88">
        <v>280</v>
      </c>
      <c r="X228" s="87">
        <v>300</v>
      </c>
      <c r="Y228" s="87">
        <v>310</v>
      </c>
      <c r="Z228" s="89">
        <v>320</v>
      </c>
      <c r="AA228" s="7">
        <v>318</v>
      </c>
      <c r="AB228" s="90">
        <v>320</v>
      </c>
      <c r="AC228" s="7">
        <v>330</v>
      </c>
      <c r="AD228" s="7">
        <v>360</v>
      </c>
      <c r="AE228" s="7">
        <v>420</v>
      </c>
      <c r="AF228" s="7">
        <v>410</v>
      </c>
    </row>
    <row r="229" spans="1:32" s="7" customFormat="1" x14ac:dyDescent="0.35">
      <c r="A229" s="7">
        <v>130</v>
      </c>
      <c r="C229" s="75">
        <f t="shared" si="12"/>
        <v>700</v>
      </c>
      <c r="D229" s="17">
        <f t="shared" si="13"/>
        <v>2</v>
      </c>
      <c r="E229" s="7" t="s">
        <v>13</v>
      </c>
      <c r="F229" s="86">
        <v>220</v>
      </c>
      <c r="G229" s="86">
        <v>275</v>
      </c>
      <c r="H229" s="86">
        <v>275</v>
      </c>
      <c r="I229" s="86">
        <v>275</v>
      </c>
      <c r="J229" s="86">
        <v>275</v>
      </c>
      <c r="K229" s="86">
        <v>275</v>
      </c>
      <c r="L229" s="86">
        <v>290</v>
      </c>
      <c r="M229" s="86">
        <v>320</v>
      </c>
      <c r="N229" s="86">
        <v>345</v>
      </c>
      <c r="O229" s="86">
        <v>420</v>
      </c>
      <c r="P229" s="86">
        <v>400</v>
      </c>
      <c r="Q229" s="86">
        <v>440</v>
      </c>
      <c r="R229" s="86">
        <v>450</v>
      </c>
      <c r="S229" s="86">
        <v>480</v>
      </c>
      <c r="T229" s="86">
        <v>495</v>
      </c>
      <c r="U229" s="86">
        <v>450</v>
      </c>
      <c r="V229" s="87">
        <v>490</v>
      </c>
      <c r="W229" s="88">
        <v>500</v>
      </c>
      <c r="X229" s="87">
        <v>520</v>
      </c>
      <c r="Y229" s="87">
        <v>540</v>
      </c>
      <c r="Z229" s="89">
        <v>550</v>
      </c>
      <c r="AA229" s="7">
        <v>510</v>
      </c>
      <c r="AB229" s="90">
        <v>470</v>
      </c>
      <c r="AC229" s="7">
        <v>520</v>
      </c>
      <c r="AD229" s="7">
        <v>628</v>
      </c>
      <c r="AE229" s="7">
        <v>680</v>
      </c>
      <c r="AF229" s="7">
        <v>700</v>
      </c>
    </row>
    <row r="230" spans="1:32" s="7" customFormat="1" x14ac:dyDescent="0.35">
      <c r="A230" s="7">
        <v>131</v>
      </c>
      <c r="C230" s="75">
        <f t="shared" si="12"/>
        <v>520</v>
      </c>
      <c r="D230" s="17">
        <f t="shared" si="13"/>
        <v>17</v>
      </c>
      <c r="E230" s="7" t="s">
        <v>20</v>
      </c>
      <c r="F230" s="86">
        <v>135</v>
      </c>
      <c r="G230" s="86">
        <v>145</v>
      </c>
      <c r="H230" s="86">
        <v>145</v>
      </c>
      <c r="I230" s="86">
        <v>155</v>
      </c>
      <c r="J230" s="86">
        <v>160</v>
      </c>
      <c r="K230" s="86">
        <v>170</v>
      </c>
      <c r="L230" s="86">
        <v>170</v>
      </c>
      <c r="M230" s="86">
        <v>180</v>
      </c>
      <c r="N230" s="86">
        <v>190</v>
      </c>
      <c r="O230" s="86">
        <v>230</v>
      </c>
      <c r="P230" s="86">
        <v>245</v>
      </c>
      <c r="Q230" s="86">
        <v>260</v>
      </c>
      <c r="R230" s="86">
        <v>280</v>
      </c>
      <c r="S230" s="86">
        <v>280</v>
      </c>
      <c r="T230" s="86">
        <v>295</v>
      </c>
      <c r="U230" s="86">
        <v>300</v>
      </c>
      <c r="V230" s="87">
        <v>320</v>
      </c>
      <c r="W230" s="88">
        <v>320</v>
      </c>
      <c r="X230" s="87">
        <v>350</v>
      </c>
      <c r="Y230" s="87">
        <v>340</v>
      </c>
      <c r="Z230" s="89">
        <v>350</v>
      </c>
      <c r="AA230" s="7">
        <v>360</v>
      </c>
      <c r="AB230" s="90">
        <v>360</v>
      </c>
      <c r="AC230" s="7">
        <v>393</v>
      </c>
      <c r="AD230" s="7">
        <v>425</v>
      </c>
      <c r="AE230" s="7">
        <v>490</v>
      </c>
      <c r="AF230" s="7">
        <v>520</v>
      </c>
    </row>
    <row r="231" spans="1:32" s="7" customFormat="1" x14ac:dyDescent="0.35">
      <c r="A231" s="7">
        <v>132</v>
      </c>
      <c r="C231" s="75">
        <f t="shared" si="12"/>
        <v>600</v>
      </c>
      <c r="D231" s="17">
        <f t="shared" si="13"/>
        <v>6</v>
      </c>
      <c r="E231" s="85" t="s">
        <v>60</v>
      </c>
      <c r="F231" s="91">
        <v>160</v>
      </c>
      <c r="G231" s="91">
        <v>170</v>
      </c>
      <c r="H231" s="91">
        <v>185</v>
      </c>
      <c r="I231" s="91">
        <v>190</v>
      </c>
      <c r="J231" s="91">
        <v>200</v>
      </c>
      <c r="K231" s="91">
        <v>205</v>
      </c>
      <c r="L231" s="91">
        <v>220</v>
      </c>
      <c r="M231" s="91">
        <v>230</v>
      </c>
      <c r="N231" s="91">
        <v>260</v>
      </c>
      <c r="O231" s="91">
        <v>300</v>
      </c>
      <c r="P231" s="91">
        <v>320</v>
      </c>
      <c r="Q231" s="91">
        <v>340</v>
      </c>
      <c r="R231" s="91">
        <v>350</v>
      </c>
      <c r="S231" s="91">
        <v>360</v>
      </c>
      <c r="T231" s="91">
        <v>360</v>
      </c>
      <c r="U231" s="91">
        <v>380</v>
      </c>
      <c r="V231" s="92">
        <v>390</v>
      </c>
      <c r="W231" s="7">
        <v>390</v>
      </c>
      <c r="X231" s="92">
        <v>410</v>
      </c>
      <c r="Y231" s="92">
        <v>420</v>
      </c>
      <c r="Z231" s="7">
        <v>435</v>
      </c>
      <c r="AA231" s="7">
        <v>420</v>
      </c>
      <c r="AB231" s="96">
        <v>390</v>
      </c>
      <c r="AC231" s="7">
        <v>432</v>
      </c>
      <c r="AD231" s="7">
        <v>525</v>
      </c>
      <c r="AE231" s="7">
        <v>580</v>
      </c>
      <c r="AF231" s="7">
        <v>600</v>
      </c>
    </row>
    <row r="232" spans="1:32" s="7" customFormat="1" x14ac:dyDescent="0.35">
      <c r="A232" s="7">
        <v>133</v>
      </c>
      <c r="C232" s="75">
        <f t="shared" si="12"/>
        <v>380</v>
      </c>
      <c r="D232" s="17" t="e">
        <f t="shared" si="13"/>
        <v>#N/A</v>
      </c>
      <c r="E232" s="85" t="s">
        <v>61</v>
      </c>
      <c r="F232" s="91">
        <v>120</v>
      </c>
      <c r="G232" s="91">
        <v>120</v>
      </c>
      <c r="H232" s="91">
        <v>125</v>
      </c>
      <c r="I232" s="91">
        <v>130</v>
      </c>
      <c r="J232" s="91">
        <v>140</v>
      </c>
      <c r="K232" s="91">
        <v>145</v>
      </c>
      <c r="L232" s="91">
        <v>150</v>
      </c>
      <c r="M232" s="91">
        <v>155</v>
      </c>
      <c r="N232" s="91">
        <v>160</v>
      </c>
      <c r="O232" s="91">
        <v>170</v>
      </c>
      <c r="P232" s="91">
        <v>180</v>
      </c>
      <c r="Q232" s="91">
        <v>195</v>
      </c>
      <c r="R232" s="91">
        <v>210</v>
      </c>
      <c r="S232" s="91">
        <v>210</v>
      </c>
      <c r="T232" s="91">
        <v>220</v>
      </c>
      <c r="U232" s="91">
        <v>225</v>
      </c>
      <c r="V232" s="92">
        <v>230</v>
      </c>
      <c r="W232" s="7">
        <v>235</v>
      </c>
      <c r="X232" s="87">
        <v>240</v>
      </c>
      <c r="Y232" s="92">
        <v>250</v>
      </c>
      <c r="Z232" s="7">
        <v>255</v>
      </c>
      <c r="AA232" s="7">
        <v>270</v>
      </c>
      <c r="AB232" s="96">
        <v>290</v>
      </c>
      <c r="AC232" s="7">
        <v>320</v>
      </c>
      <c r="AD232" s="7">
        <v>340</v>
      </c>
      <c r="AE232" s="7">
        <v>360</v>
      </c>
      <c r="AF232" s="7">
        <v>380</v>
      </c>
    </row>
    <row r="233" spans="1:32" s="7" customFormat="1" x14ac:dyDescent="0.35">
      <c r="A233" s="7">
        <v>134</v>
      </c>
      <c r="C233" s="75"/>
      <c r="D233" s="17"/>
      <c r="E233" s="85" t="s">
        <v>62</v>
      </c>
      <c r="F233" s="91">
        <v>150</v>
      </c>
      <c r="G233" s="91">
        <v>160</v>
      </c>
      <c r="H233" s="91">
        <v>170</v>
      </c>
      <c r="I233" s="91">
        <v>176</v>
      </c>
      <c r="J233" s="91">
        <v>185</v>
      </c>
      <c r="K233" s="91">
        <v>190</v>
      </c>
      <c r="L233" s="91">
        <v>200</v>
      </c>
      <c r="M233" s="91">
        <v>210</v>
      </c>
      <c r="N233" s="91">
        <v>235</v>
      </c>
      <c r="O233" s="91">
        <v>280</v>
      </c>
      <c r="P233" s="91">
        <v>290</v>
      </c>
      <c r="Q233" s="91">
        <v>315</v>
      </c>
      <c r="R233" s="91">
        <v>325</v>
      </c>
      <c r="S233" s="91">
        <v>340</v>
      </c>
      <c r="T233" s="91">
        <v>340</v>
      </c>
      <c r="U233" s="91">
        <v>360</v>
      </c>
      <c r="V233" s="92">
        <v>370</v>
      </c>
      <c r="W233" s="7">
        <f>W232+(W231-W232)*140/160</f>
        <v>370.625</v>
      </c>
      <c r="X233" s="87">
        <v>390</v>
      </c>
      <c r="Y233" s="92">
        <v>400</v>
      </c>
      <c r="Z233" s="7">
        <f>Z232+(Z231-Z232)*140/160</f>
        <v>412.5</v>
      </c>
      <c r="AA233" s="7">
        <v>400</v>
      </c>
      <c r="AB233" s="90">
        <v>385</v>
      </c>
      <c r="AC233" s="7">
        <v>425</v>
      </c>
      <c r="AD233" s="7">
        <v>500</v>
      </c>
      <c r="AE233" s="7">
        <v>550</v>
      </c>
      <c r="AF233" s="7">
        <v>575</v>
      </c>
    </row>
    <row r="234" spans="1:32" s="7" customFormat="1" x14ac:dyDescent="0.35">
      <c r="A234" s="7">
        <v>135</v>
      </c>
      <c r="C234" s="75"/>
      <c r="D234" s="17"/>
    </row>
    <row r="235" spans="1:32" s="7" customFormat="1" x14ac:dyDescent="0.35">
      <c r="A235" s="7">
        <v>136</v>
      </c>
      <c r="C235" s="75"/>
      <c r="D235" s="17"/>
    </row>
    <row r="236" spans="1:32" s="7" customFormat="1" x14ac:dyDescent="0.35">
      <c r="A236" s="7">
        <v>137</v>
      </c>
      <c r="C236" s="75"/>
      <c r="D236" s="17"/>
    </row>
    <row r="237" spans="1:32" s="7" customFormat="1" x14ac:dyDescent="0.35">
      <c r="A237" s="7">
        <v>138</v>
      </c>
      <c r="C237" s="75"/>
      <c r="D237" s="17"/>
    </row>
    <row r="238" spans="1:32" s="7" customFormat="1" x14ac:dyDescent="0.35">
      <c r="A238" s="7">
        <v>139</v>
      </c>
      <c r="C238" s="75"/>
      <c r="D238" s="17"/>
    </row>
    <row r="239" spans="1:32" s="7" customFormat="1" x14ac:dyDescent="0.35">
      <c r="A239" s="7">
        <v>140</v>
      </c>
      <c r="C239" s="75"/>
      <c r="D239" s="17"/>
    </row>
    <row r="240" spans="1:32" s="7" customFormat="1" x14ac:dyDescent="0.35">
      <c r="A240" s="7">
        <v>141</v>
      </c>
      <c r="C240" s="75"/>
      <c r="D240" s="17"/>
    </row>
    <row r="241" spans="1:4" s="7" customFormat="1" x14ac:dyDescent="0.35">
      <c r="A241" s="7">
        <v>142</v>
      </c>
      <c r="C241" s="75"/>
      <c r="D241" s="17"/>
    </row>
    <row r="242" spans="1:4" s="7" customFormat="1" x14ac:dyDescent="0.35">
      <c r="A242" s="7">
        <v>143</v>
      </c>
      <c r="C242" s="75"/>
      <c r="D242" s="17"/>
    </row>
    <row r="243" spans="1:4" s="7" customFormat="1" x14ac:dyDescent="0.35">
      <c r="A243" s="7">
        <v>144</v>
      </c>
      <c r="C243" s="75"/>
      <c r="D243" s="17"/>
    </row>
    <row r="244" spans="1:4" s="7" customFormat="1" x14ac:dyDescent="0.35">
      <c r="A244" s="7">
        <v>145</v>
      </c>
      <c r="C244" s="75"/>
      <c r="D244" s="17"/>
    </row>
    <row r="245" spans="1:4" s="7" customFormat="1" x14ac:dyDescent="0.35">
      <c r="A245" s="7">
        <v>146</v>
      </c>
      <c r="C245" s="75"/>
      <c r="D245" s="17"/>
    </row>
    <row r="246" spans="1:4" s="7" customFormat="1" x14ac:dyDescent="0.35">
      <c r="A246" s="7">
        <v>147</v>
      </c>
      <c r="C246" s="75"/>
      <c r="D246" s="17"/>
    </row>
    <row r="247" spans="1:4" s="7" customFormat="1" x14ac:dyDescent="0.35">
      <c r="A247" s="7">
        <v>148</v>
      </c>
      <c r="C247" s="75"/>
      <c r="D247" s="17"/>
    </row>
    <row r="248" spans="1:4" s="7" customFormat="1" x14ac:dyDescent="0.35">
      <c r="A248" s="7">
        <v>149</v>
      </c>
      <c r="C248" s="75"/>
      <c r="D248" s="17"/>
    </row>
    <row r="249" spans="1:4" s="7" customFormat="1" x14ac:dyDescent="0.35">
      <c r="A249" s="7">
        <v>150</v>
      </c>
      <c r="C249" s="75"/>
      <c r="D249" s="17"/>
    </row>
    <row r="250" spans="1:4" s="7" customFormat="1" x14ac:dyDescent="0.35">
      <c r="A250" s="7">
        <v>151</v>
      </c>
      <c r="C250" s="75"/>
      <c r="D250" s="17"/>
    </row>
    <row r="251" spans="1:4" s="7" customFormat="1" x14ac:dyDescent="0.35">
      <c r="A251" s="7">
        <v>152</v>
      </c>
      <c r="C251" s="75"/>
      <c r="D251" s="17"/>
    </row>
    <row r="252" spans="1:4" s="7" customFormat="1" x14ac:dyDescent="0.35">
      <c r="A252" s="7">
        <v>153</v>
      </c>
      <c r="C252" s="75"/>
      <c r="D252" s="17"/>
    </row>
    <row r="253" spans="1:4" s="7" customFormat="1" x14ac:dyDescent="0.35">
      <c r="A253" s="7">
        <v>154</v>
      </c>
      <c r="C253" s="75"/>
      <c r="D253" s="17"/>
    </row>
    <row r="254" spans="1:4" s="7" customFormat="1" x14ac:dyDescent="0.35">
      <c r="A254" s="7">
        <v>155</v>
      </c>
      <c r="C254" s="75"/>
      <c r="D254" s="17"/>
    </row>
    <row r="255" spans="1:4" s="7" customFormat="1" x14ac:dyDescent="0.35">
      <c r="A255" s="7">
        <v>156</v>
      </c>
      <c r="C255" s="75"/>
      <c r="D255" s="17"/>
    </row>
    <row r="256" spans="1:4" s="7" customFormat="1" x14ac:dyDescent="0.35">
      <c r="A256" s="7">
        <v>157</v>
      </c>
      <c r="C256" s="75"/>
      <c r="D256" s="17"/>
    </row>
    <row r="257" spans="1:4" s="7" customFormat="1" x14ac:dyDescent="0.35">
      <c r="A257" s="7">
        <v>158</v>
      </c>
      <c r="C257" s="75"/>
      <c r="D257" s="17"/>
    </row>
    <row r="258" spans="1:4" s="7" customFormat="1" x14ac:dyDescent="0.35">
      <c r="A258" s="7">
        <v>159</v>
      </c>
      <c r="C258" s="75"/>
      <c r="D258" s="17"/>
    </row>
    <row r="259" spans="1:4" s="7" customFormat="1" x14ac:dyDescent="0.35">
      <c r="A259" s="7">
        <v>160</v>
      </c>
      <c r="C259" s="75"/>
      <c r="D259" s="17"/>
    </row>
    <row r="260" spans="1:4" s="7" customFormat="1" x14ac:dyDescent="0.35">
      <c r="A260" s="7">
        <v>161</v>
      </c>
      <c r="C260" s="75"/>
      <c r="D260" s="17"/>
    </row>
    <row r="261" spans="1:4" s="7" customFormat="1" x14ac:dyDescent="0.35">
      <c r="A261" s="7">
        <v>162</v>
      </c>
      <c r="C261" s="75"/>
      <c r="D261" s="17"/>
    </row>
    <row r="262" spans="1:4" s="7" customFormat="1" x14ac:dyDescent="0.35">
      <c r="A262" s="7">
        <v>163</v>
      </c>
      <c r="C262" s="75"/>
      <c r="D262" s="17"/>
    </row>
    <row r="263" spans="1:4" s="7" customFormat="1" x14ac:dyDescent="0.35">
      <c r="A263" s="7">
        <v>164</v>
      </c>
      <c r="C263" s="75"/>
      <c r="D263" s="17"/>
    </row>
    <row r="264" spans="1:4" s="7" customFormat="1" x14ac:dyDescent="0.35">
      <c r="A264" s="7">
        <v>165</v>
      </c>
      <c r="C264" s="75"/>
      <c r="D264" s="17"/>
    </row>
    <row r="265" spans="1:4" s="7" customFormat="1" x14ac:dyDescent="0.35">
      <c r="A265" s="7">
        <v>166</v>
      </c>
      <c r="C265" s="75"/>
      <c r="D265" s="17"/>
    </row>
    <row r="266" spans="1:4" s="7" customFormat="1" x14ac:dyDescent="0.35">
      <c r="A266" s="7">
        <v>167</v>
      </c>
      <c r="C266" s="75"/>
      <c r="D266" s="17"/>
    </row>
    <row r="267" spans="1:4" s="7" customFormat="1" x14ac:dyDescent="0.35">
      <c r="A267" s="7">
        <v>168</v>
      </c>
      <c r="C267" s="75"/>
      <c r="D267" s="17"/>
    </row>
    <row r="268" spans="1:4" s="7" customFormat="1" x14ac:dyDescent="0.35">
      <c r="A268" s="7">
        <v>169</v>
      </c>
      <c r="C268" s="75"/>
      <c r="D268" s="17"/>
    </row>
    <row r="269" spans="1:4" s="7" customFormat="1" x14ac:dyDescent="0.35">
      <c r="A269" s="7">
        <v>170</v>
      </c>
      <c r="C269" s="75"/>
      <c r="D269" s="17"/>
    </row>
    <row r="270" spans="1:4" s="7" customFormat="1" x14ac:dyDescent="0.35">
      <c r="A270" s="7">
        <v>171</v>
      </c>
      <c r="C270" s="75"/>
      <c r="D270" s="17"/>
    </row>
    <row r="271" spans="1:4" s="7" customFormat="1" x14ac:dyDescent="0.35">
      <c r="A271" s="7">
        <v>172</v>
      </c>
      <c r="C271" s="75"/>
      <c r="D271" s="17"/>
    </row>
    <row r="272" spans="1:4" s="7" customFormat="1" x14ac:dyDescent="0.35">
      <c r="A272" s="7">
        <v>173</v>
      </c>
      <c r="C272" s="75"/>
      <c r="D272" s="17"/>
    </row>
    <row r="273" spans="1:4" s="7" customFormat="1" x14ac:dyDescent="0.35">
      <c r="A273" s="7">
        <v>174</v>
      </c>
      <c r="C273" s="75"/>
      <c r="D273" s="17"/>
    </row>
    <row r="274" spans="1:4" s="7" customFormat="1" x14ac:dyDescent="0.35">
      <c r="A274" s="7">
        <v>175</v>
      </c>
      <c r="C274" s="75"/>
      <c r="D274" s="17"/>
    </row>
    <row r="275" spans="1:4" s="7" customFormat="1" x14ac:dyDescent="0.35">
      <c r="A275" s="7">
        <v>176</v>
      </c>
      <c r="C275" s="75"/>
      <c r="D275" s="17"/>
    </row>
    <row r="276" spans="1:4" s="7" customFormat="1" x14ac:dyDescent="0.35">
      <c r="A276" s="7">
        <v>177</v>
      </c>
      <c r="C276" s="75"/>
      <c r="D276" s="17"/>
    </row>
    <row r="277" spans="1:4" s="7" customFormat="1" x14ac:dyDescent="0.35">
      <c r="A277" s="7">
        <v>178</v>
      </c>
      <c r="C277" s="75"/>
      <c r="D277" s="17"/>
    </row>
    <row r="278" spans="1:4" s="7" customFormat="1" x14ac:dyDescent="0.35">
      <c r="A278" s="7">
        <v>179</v>
      </c>
      <c r="C278" s="75"/>
      <c r="D278" s="17"/>
    </row>
    <row r="279" spans="1:4" s="7" customFormat="1" x14ac:dyDescent="0.35">
      <c r="A279" s="7">
        <v>180</v>
      </c>
      <c r="C279" s="75"/>
      <c r="D279" s="17"/>
    </row>
    <row r="280" spans="1:4" s="7" customFormat="1" x14ac:dyDescent="0.35">
      <c r="A280" s="7">
        <v>181</v>
      </c>
      <c r="C280" s="75"/>
      <c r="D280" s="17"/>
    </row>
    <row r="281" spans="1:4" s="7" customFormat="1" x14ac:dyDescent="0.35">
      <c r="A281" s="7">
        <v>182</v>
      </c>
      <c r="C281" s="75"/>
      <c r="D281" s="17"/>
    </row>
    <row r="282" spans="1:4" s="7" customFormat="1" x14ac:dyDescent="0.35">
      <c r="A282" s="7">
        <v>183</v>
      </c>
      <c r="C282" s="75"/>
      <c r="D282" s="17"/>
    </row>
    <row r="283" spans="1:4" s="7" customFormat="1" x14ac:dyDescent="0.35">
      <c r="A283" s="7">
        <v>184</v>
      </c>
      <c r="C283" s="75"/>
      <c r="D283" s="17"/>
    </row>
    <row r="284" spans="1:4" s="7" customFormat="1" x14ac:dyDescent="0.35">
      <c r="A284" s="7">
        <v>185</v>
      </c>
      <c r="C284" s="75"/>
      <c r="D284" s="17"/>
    </row>
    <row r="285" spans="1:4" s="7" customFormat="1" x14ac:dyDescent="0.35">
      <c r="A285" s="7">
        <v>186</v>
      </c>
      <c r="C285" s="75"/>
      <c r="D285" s="17"/>
    </row>
    <row r="286" spans="1:4" s="7" customFormat="1" x14ac:dyDescent="0.35">
      <c r="A286" s="7">
        <v>187</v>
      </c>
      <c r="C286" s="75"/>
      <c r="D286" s="17"/>
    </row>
    <row r="287" spans="1:4" s="7" customFormat="1" x14ac:dyDescent="0.35">
      <c r="A287" s="7">
        <v>188</v>
      </c>
      <c r="C287" s="75"/>
      <c r="D287" s="17"/>
    </row>
    <row r="288" spans="1:4" s="7" customFormat="1" x14ac:dyDescent="0.35">
      <c r="A288" s="7">
        <v>189</v>
      </c>
      <c r="C288" s="75"/>
      <c r="D288" s="17"/>
    </row>
    <row r="289" spans="1:32" s="7" customFormat="1" x14ac:dyDescent="0.35">
      <c r="A289" s="7">
        <v>190</v>
      </c>
      <c r="C289" s="75"/>
      <c r="D289" s="17"/>
    </row>
    <row r="290" spans="1:32" s="7" customFormat="1" x14ac:dyDescent="0.35">
      <c r="A290" s="7">
        <v>191</v>
      </c>
      <c r="C290" s="75"/>
      <c r="D290" s="17"/>
    </row>
    <row r="291" spans="1:32" s="7" customFormat="1" x14ac:dyDescent="0.35">
      <c r="A291" s="7">
        <v>192</v>
      </c>
      <c r="C291" s="75"/>
      <c r="D291" s="17"/>
    </row>
    <row r="292" spans="1:32" s="7" customFormat="1" x14ac:dyDescent="0.35">
      <c r="A292" s="7">
        <v>193</v>
      </c>
      <c r="C292" s="75"/>
      <c r="D292" s="17"/>
    </row>
    <row r="293" spans="1:32" s="7" customFormat="1" x14ac:dyDescent="0.35">
      <c r="A293" s="7">
        <v>194</v>
      </c>
      <c r="C293" s="75"/>
      <c r="D293" s="17"/>
    </row>
    <row r="294" spans="1:32" s="7" customFormat="1" x14ac:dyDescent="0.35">
      <c r="A294" s="7">
        <v>195</v>
      </c>
      <c r="C294" s="75"/>
      <c r="D294" s="17"/>
    </row>
    <row r="295" spans="1:32" s="7" customFormat="1" x14ac:dyDescent="0.35">
      <c r="A295" s="7">
        <v>196</v>
      </c>
      <c r="C295" s="75"/>
      <c r="D295" s="17"/>
    </row>
    <row r="296" spans="1:32" s="7" customFormat="1" x14ac:dyDescent="0.35">
      <c r="A296" s="7">
        <v>197</v>
      </c>
      <c r="C296" s="75"/>
      <c r="D296" s="17"/>
    </row>
    <row r="297" spans="1:32" s="7" customFormat="1" x14ac:dyDescent="0.35">
      <c r="A297" s="7">
        <v>198</v>
      </c>
      <c r="C297" s="75"/>
      <c r="D297" s="17"/>
    </row>
    <row r="298" spans="1:32" s="7" customFormat="1" x14ac:dyDescent="0.35">
      <c r="A298" s="7">
        <v>199</v>
      </c>
      <c r="C298" s="75"/>
      <c r="D298" s="17"/>
    </row>
    <row r="299" spans="1:32" s="7" customFormat="1" x14ac:dyDescent="0.35">
      <c r="A299" s="7">
        <v>200</v>
      </c>
      <c r="C299" s="75" t="s">
        <v>58</v>
      </c>
      <c r="D299" s="17" t="s">
        <v>59</v>
      </c>
      <c r="E299" s="82" t="s">
        <v>33</v>
      </c>
      <c r="F299" s="81" t="s">
        <v>47</v>
      </c>
      <c r="G299" s="81" t="s">
        <v>36</v>
      </c>
      <c r="H299" s="81" t="s">
        <v>37</v>
      </c>
      <c r="I299" s="81" t="s">
        <v>38</v>
      </c>
      <c r="J299" s="81" t="s">
        <v>39</v>
      </c>
      <c r="K299" s="81" t="s">
        <v>40</v>
      </c>
      <c r="L299" s="81" t="s">
        <v>41</v>
      </c>
      <c r="M299" s="81" t="s">
        <v>42</v>
      </c>
      <c r="N299" s="81" t="s">
        <v>43</v>
      </c>
      <c r="O299" s="81" t="s">
        <v>44</v>
      </c>
      <c r="P299" s="81" t="s">
        <v>45</v>
      </c>
      <c r="Q299" s="81" t="s">
        <v>35</v>
      </c>
      <c r="R299" s="81" t="s">
        <v>46</v>
      </c>
      <c r="S299" s="81" t="s">
        <v>52</v>
      </c>
      <c r="T299" s="81" t="s">
        <v>53</v>
      </c>
      <c r="U299" s="83">
        <v>41791</v>
      </c>
      <c r="V299" s="84">
        <v>42064</v>
      </c>
      <c r="W299" s="95">
        <v>42522</v>
      </c>
      <c r="X299" s="95">
        <v>42887</v>
      </c>
      <c r="Y299" s="95">
        <v>43252</v>
      </c>
      <c r="Z299" s="95">
        <v>43617</v>
      </c>
      <c r="AA299" s="95">
        <v>43983</v>
      </c>
      <c r="AB299" s="95">
        <v>44348</v>
      </c>
      <c r="AC299" s="95">
        <v>44713</v>
      </c>
      <c r="AD299" s="95">
        <v>45078</v>
      </c>
      <c r="AE299" s="95">
        <v>45444</v>
      </c>
      <c r="AF299" s="84">
        <v>45809</v>
      </c>
    </row>
    <row r="300" spans="1:32" s="7" customFormat="1" x14ac:dyDescent="0.35">
      <c r="A300" s="7">
        <v>201</v>
      </c>
      <c r="C300" s="75">
        <f>VLOOKUP(A300,$A$300:$AS$333,3+$E$98)</f>
        <v>635</v>
      </c>
      <c r="D300" s="17">
        <f>RANK(C300,C$300:C$330)</f>
        <v>18</v>
      </c>
      <c r="E300" s="7" t="s">
        <v>1</v>
      </c>
      <c r="F300" s="86">
        <v>200</v>
      </c>
      <c r="G300" s="86">
        <v>238</v>
      </c>
      <c r="H300" s="86">
        <v>230</v>
      </c>
      <c r="I300" s="86">
        <v>240</v>
      </c>
      <c r="J300" s="86">
        <v>250</v>
      </c>
      <c r="K300" s="86">
        <v>240</v>
      </c>
      <c r="L300" s="86">
        <v>270</v>
      </c>
      <c r="M300" s="86">
        <v>268</v>
      </c>
      <c r="N300" s="86">
        <v>318</v>
      </c>
      <c r="O300" s="86">
        <v>350</v>
      </c>
      <c r="P300" s="86">
        <v>350</v>
      </c>
      <c r="Q300" s="86">
        <v>370</v>
      </c>
      <c r="R300" s="86">
        <v>395</v>
      </c>
      <c r="S300" s="86">
        <v>370</v>
      </c>
      <c r="T300" s="86">
        <v>380</v>
      </c>
      <c r="U300" s="86">
        <v>400</v>
      </c>
      <c r="V300" s="87">
        <v>420</v>
      </c>
      <c r="W300" s="7">
        <v>420</v>
      </c>
      <c r="X300" s="87">
        <v>430</v>
      </c>
      <c r="Y300" s="87">
        <v>468</v>
      </c>
      <c r="Z300" s="89">
        <v>470</v>
      </c>
      <c r="AA300" s="7">
        <v>450</v>
      </c>
      <c r="AB300" s="90">
        <v>488</v>
      </c>
      <c r="AC300" s="7">
        <v>520</v>
      </c>
      <c r="AD300" s="7">
        <v>560</v>
      </c>
      <c r="AE300" s="7">
        <v>600</v>
      </c>
      <c r="AF300" s="7">
        <v>635</v>
      </c>
    </row>
    <row r="301" spans="1:32" s="7" customFormat="1" x14ac:dyDescent="0.35">
      <c r="A301" s="7">
        <v>202</v>
      </c>
      <c r="C301" s="75">
        <f t="shared" ref="C301:C332" si="14">VLOOKUP(A301,$A$300:$AS$333,3+$E$98)</f>
        <v>905</v>
      </c>
      <c r="D301" s="17">
        <f t="shared" ref="D301:D332" si="15">RANK(C301,C$300:C$330)</f>
        <v>5</v>
      </c>
      <c r="E301" s="7" t="s">
        <v>21</v>
      </c>
      <c r="F301" s="86">
        <v>283</v>
      </c>
      <c r="G301" s="86">
        <v>310</v>
      </c>
      <c r="H301" s="86">
        <v>300</v>
      </c>
      <c r="I301" s="86">
        <v>300</v>
      </c>
      <c r="J301" s="86">
        <v>300</v>
      </c>
      <c r="K301" s="86">
        <v>310</v>
      </c>
      <c r="L301" s="86">
        <v>360</v>
      </c>
      <c r="M301" s="86">
        <v>360</v>
      </c>
      <c r="N301" s="86">
        <v>448</v>
      </c>
      <c r="O301" s="86">
        <v>500</v>
      </c>
      <c r="P301" s="86">
        <v>500</v>
      </c>
      <c r="Q301" s="86">
        <v>473</v>
      </c>
      <c r="R301" s="86">
        <v>580</v>
      </c>
      <c r="S301" s="86">
        <v>550</v>
      </c>
      <c r="T301" s="86">
        <v>525</v>
      </c>
      <c r="U301" s="86">
        <v>600</v>
      </c>
      <c r="V301" s="87">
        <v>650</v>
      </c>
      <c r="W301" s="7">
        <v>680</v>
      </c>
      <c r="X301" s="87">
        <v>680</v>
      </c>
      <c r="Y301" s="87">
        <v>650</v>
      </c>
      <c r="Z301" s="89">
        <v>720</v>
      </c>
      <c r="AA301" s="7">
        <v>700</v>
      </c>
      <c r="AB301" s="90">
        <v>695</v>
      </c>
      <c r="AC301" s="7">
        <v>705</v>
      </c>
      <c r="AD301" s="7">
        <v>700</v>
      </c>
      <c r="AE301" s="7">
        <v>850</v>
      </c>
      <c r="AF301" s="7">
        <v>905</v>
      </c>
    </row>
    <row r="302" spans="1:32" s="7" customFormat="1" x14ac:dyDescent="0.35">
      <c r="A302" s="7">
        <v>203</v>
      </c>
      <c r="C302" s="75">
        <f t="shared" si="14"/>
        <v>830</v>
      </c>
      <c r="D302" s="17">
        <f t="shared" si="15"/>
        <v>6</v>
      </c>
      <c r="E302" s="7" t="s">
        <v>14</v>
      </c>
      <c r="F302" s="86">
        <v>298</v>
      </c>
      <c r="G302" s="86">
        <v>293</v>
      </c>
      <c r="H302" s="86">
        <v>318</v>
      </c>
      <c r="I302" s="86">
        <v>315</v>
      </c>
      <c r="J302" s="86">
        <v>340</v>
      </c>
      <c r="K302" s="86">
        <v>320</v>
      </c>
      <c r="L302" s="86">
        <v>345</v>
      </c>
      <c r="M302" s="86">
        <v>365</v>
      </c>
      <c r="N302" s="86">
        <v>400</v>
      </c>
      <c r="O302" s="86">
        <v>428</v>
      </c>
      <c r="P302" s="86">
        <v>465</v>
      </c>
      <c r="Q302" s="86">
        <v>509</v>
      </c>
      <c r="R302" s="86">
        <v>525</v>
      </c>
      <c r="S302" s="86">
        <v>530</v>
      </c>
      <c r="T302" s="86">
        <v>519</v>
      </c>
      <c r="U302" s="86">
        <v>530</v>
      </c>
      <c r="V302" s="87">
        <v>540</v>
      </c>
      <c r="W302" s="7">
        <v>568</v>
      </c>
      <c r="X302" s="87">
        <v>595</v>
      </c>
      <c r="Y302" s="87">
        <v>630</v>
      </c>
      <c r="Z302" s="89">
        <v>650</v>
      </c>
      <c r="AA302" s="7">
        <v>600</v>
      </c>
      <c r="AB302" s="90">
        <v>610</v>
      </c>
      <c r="AC302" s="7">
        <v>635</v>
      </c>
      <c r="AD302" s="7">
        <v>725</v>
      </c>
      <c r="AE302" s="7">
        <v>820</v>
      </c>
      <c r="AF302" s="7">
        <v>830</v>
      </c>
    </row>
    <row r="303" spans="1:32" s="7" customFormat="1" x14ac:dyDescent="0.35">
      <c r="A303" s="7">
        <v>204</v>
      </c>
      <c r="C303" s="75">
        <f t="shared" si="14"/>
        <v>490</v>
      </c>
      <c r="D303" s="17">
        <f t="shared" si="15"/>
        <v>29</v>
      </c>
      <c r="E303" s="7" t="s">
        <v>2</v>
      </c>
      <c r="F303" s="86">
        <v>175</v>
      </c>
      <c r="G303" s="86">
        <v>180</v>
      </c>
      <c r="H303" s="86">
        <v>190</v>
      </c>
      <c r="I303" s="86">
        <v>190</v>
      </c>
      <c r="J303" s="86">
        <v>200</v>
      </c>
      <c r="K303" s="86">
        <v>190</v>
      </c>
      <c r="L303" s="86">
        <v>195</v>
      </c>
      <c r="M303" s="86">
        <v>210</v>
      </c>
      <c r="N303" s="86">
        <v>230</v>
      </c>
      <c r="O303" s="86">
        <v>250</v>
      </c>
      <c r="P303" s="86">
        <v>280</v>
      </c>
      <c r="Q303" s="86">
        <v>285</v>
      </c>
      <c r="R303" s="86">
        <v>300</v>
      </c>
      <c r="S303" s="86">
        <v>308</v>
      </c>
      <c r="T303" s="86">
        <v>310</v>
      </c>
      <c r="U303" s="86">
        <v>320</v>
      </c>
      <c r="V303" s="87">
        <v>320</v>
      </c>
      <c r="W303" s="7">
        <v>340</v>
      </c>
      <c r="X303" s="87">
        <v>348</v>
      </c>
      <c r="Y303" s="87">
        <v>365</v>
      </c>
      <c r="Z303" s="89">
        <v>370</v>
      </c>
      <c r="AA303" s="7">
        <v>370</v>
      </c>
      <c r="AB303" s="90">
        <v>365</v>
      </c>
      <c r="AC303" s="7">
        <v>378</v>
      </c>
      <c r="AD303" s="7">
        <v>410</v>
      </c>
      <c r="AE303" s="7">
        <v>480</v>
      </c>
      <c r="AF303" s="7">
        <v>490</v>
      </c>
    </row>
    <row r="304" spans="1:32" s="7" customFormat="1" x14ac:dyDescent="0.35">
      <c r="A304" s="7">
        <v>205</v>
      </c>
      <c r="C304" s="75">
        <f t="shared" si="14"/>
        <v>510</v>
      </c>
      <c r="D304" s="17">
        <f t="shared" si="15"/>
        <v>27</v>
      </c>
      <c r="E304" s="7" t="s">
        <v>22</v>
      </c>
      <c r="F304" s="86">
        <v>155</v>
      </c>
      <c r="G304" s="86">
        <v>155</v>
      </c>
      <c r="H304" s="86">
        <v>170</v>
      </c>
      <c r="I304" s="86">
        <v>175</v>
      </c>
      <c r="J304" s="86">
        <v>195</v>
      </c>
      <c r="K304" s="86">
        <v>190</v>
      </c>
      <c r="L304" s="86">
        <v>185</v>
      </c>
      <c r="M304" s="86">
        <v>200</v>
      </c>
      <c r="N304" s="86">
        <v>200</v>
      </c>
      <c r="O304" s="86">
        <v>230</v>
      </c>
      <c r="P304" s="86">
        <v>240</v>
      </c>
      <c r="Q304" s="86">
        <v>270</v>
      </c>
      <c r="R304" s="86">
        <v>280</v>
      </c>
      <c r="S304" s="86">
        <v>275</v>
      </c>
      <c r="T304" s="86">
        <v>290</v>
      </c>
      <c r="U304" s="86">
        <v>290</v>
      </c>
      <c r="V304" s="87">
        <v>295</v>
      </c>
      <c r="W304" s="7">
        <v>310</v>
      </c>
      <c r="X304" s="87">
        <v>320</v>
      </c>
      <c r="Y304" s="87">
        <v>340</v>
      </c>
      <c r="Z304" s="89">
        <v>340</v>
      </c>
      <c r="AA304" s="7">
        <v>340</v>
      </c>
      <c r="AB304" s="90">
        <v>360</v>
      </c>
      <c r="AC304" s="7">
        <v>380</v>
      </c>
      <c r="AD304" s="7">
        <v>415</v>
      </c>
      <c r="AE304" s="7">
        <v>470</v>
      </c>
      <c r="AF304" s="7">
        <v>510</v>
      </c>
    </row>
    <row r="305" spans="1:32" s="7" customFormat="1" x14ac:dyDescent="0.35">
      <c r="A305" s="7">
        <v>206</v>
      </c>
      <c r="C305" s="75">
        <f t="shared" si="14"/>
        <v>550</v>
      </c>
      <c r="D305" s="17">
        <f t="shared" si="15"/>
        <v>24</v>
      </c>
      <c r="E305" s="7" t="s">
        <v>23</v>
      </c>
      <c r="F305" s="86">
        <v>150</v>
      </c>
      <c r="G305" s="86">
        <v>150</v>
      </c>
      <c r="H305" s="86">
        <v>185</v>
      </c>
      <c r="I305" s="86">
        <v>185</v>
      </c>
      <c r="J305" s="86">
        <v>185</v>
      </c>
      <c r="K305" s="86">
        <v>195</v>
      </c>
      <c r="L305" s="86">
        <v>210</v>
      </c>
      <c r="M305" s="86">
        <v>210</v>
      </c>
      <c r="N305" s="86">
        <v>230</v>
      </c>
      <c r="O305" s="86">
        <v>250</v>
      </c>
      <c r="P305" s="86">
        <v>280</v>
      </c>
      <c r="Q305" s="86">
        <v>290</v>
      </c>
      <c r="R305" s="86">
        <v>300</v>
      </c>
      <c r="S305" s="86">
        <v>310</v>
      </c>
      <c r="T305" s="86">
        <v>315</v>
      </c>
      <c r="U305" s="86">
        <v>324</v>
      </c>
      <c r="V305" s="87">
        <v>320</v>
      </c>
      <c r="W305" s="7">
        <v>338</v>
      </c>
      <c r="X305" s="87">
        <v>350</v>
      </c>
      <c r="Y305" s="87">
        <v>360</v>
      </c>
      <c r="Z305" s="89">
        <v>360</v>
      </c>
      <c r="AA305" s="7">
        <v>370</v>
      </c>
      <c r="AB305" s="90">
        <v>385</v>
      </c>
      <c r="AC305" s="7">
        <v>400</v>
      </c>
      <c r="AD305" s="7">
        <v>450</v>
      </c>
      <c r="AE305" s="7">
        <v>520</v>
      </c>
      <c r="AF305" s="7">
        <v>550</v>
      </c>
    </row>
    <row r="306" spans="1:32" s="7" customFormat="1" x14ac:dyDescent="0.35">
      <c r="A306" s="7">
        <v>207</v>
      </c>
      <c r="C306" s="75">
        <f t="shared" si="14"/>
        <v>673</v>
      </c>
      <c r="D306" s="17">
        <f t="shared" si="15"/>
        <v>13</v>
      </c>
      <c r="E306" s="7" t="s">
        <v>3</v>
      </c>
      <c r="F306" s="86">
        <v>175</v>
      </c>
      <c r="G306" s="86">
        <v>210</v>
      </c>
      <c r="H306" s="86">
        <v>200</v>
      </c>
      <c r="I306" s="86">
        <v>225</v>
      </c>
      <c r="J306" s="86">
        <v>223</v>
      </c>
      <c r="K306" s="86">
        <v>215</v>
      </c>
      <c r="L306" s="86">
        <v>243</v>
      </c>
      <c r="M306" s="86">
        <v>240</v>
      </c>
      <c r="N306" s="86">
        <v>280</v>
      </c>
      <c r="O306" s="86">
        <v>330</v>
      </c>
      <c r="P306" s="86">
        <v>350</v>
      </c>
      <c r="Q306" s="86">
        <v>365</v>
      </c>
      <c r="R306" s="86">
        <v>355</v>
      </c>
      <c r="S306" s="86">
        <v>380</v>
      </c>
      <c r="T306" s="86">
        <v>400</v>
      </c>
      <c r="U306" s="86">
        <v>420</v>
      </c>
      <c r="V306" s="87">
        <v>400</v>
      </c>
      <c r="W306" s="7">
        <v>415</v>
      </c>
      <c r="X306" s="87">
        <v>435</v>
      </c>
      <c r="Y306" s="87">
        <v>460</v>
      </c>
      <c r="Z306" s="89">
        <v>480</v>
      </c>
      <c r="AA306" s="7">
        <v>495</v>
      </c>
      <c r="AB306" s="90">
        <v>478</v>
      </c>
      <c r="AC306" s="7">
        <v>490</v>
      </c>
      <c r="AD306" s="7">
        <v>550</v>
      </c>
      <c r="AE306" s="7">
        <v>650</v>
      </c>
      <c r="AF306" s="7">
        <v>673</v>
      </c>
    </row>
    <row r="307" spans="1:32" s="7" customFormat="1" x14ac:dyDescent="0.35">
      <c r="A307" s="7">
        <v>208</v>
      </c>
      <c r="C307" s="75">
        <f t="shared" si="14"/>
        <v>550</v>
      </c>
      <c r="D307" s="17">
        <f t="shared" si="15"/>
        <v>24</v>
      </c>
      <c r="E307" s="7" t="s">
        <v>24</v>
      </c>
      <c r="F307" s="86">
        <v>155</v>
      </c>
      <c r="G307" s="86">
        <v>170</v>
      </c>
      <c r="H307" s="86">
        <v>175</v>
      </c>
      <c r="I307" s="86">
        <v>175</v>
      </c>
      <c r="J307" s="86">
        <v>188</v>
      </c>
      <c r="K307" s="86">
        <v>195</v>
      </c>
      <c r="L307" s="86">
        <v>200</v>
      </c>
      <c r="M307" s="86">
        <v>225</v>
      </c>
      <c r="N307" s="86">
        <v>220</v>
      </c>
      <c r="O307" s="86">
        <v>260</v>
      </c>
      <c r="P307" s="86">
        <v>280</v>
      </c>
      <c r="Q307" s="86">
        <v>295</v>
      </c>
      <c r="R307" s="86">
        <v>330</v>
      </c>
      <c r="S307" s="86">
        <v>310</v>
      </c>
      <c r="T307" s="86">
        <v>323</v>
      </c>
      <c r="U307" s="86">
        <v>330</v>
      </c>
      <c r="V307" s="87">
        <v>330</v>
      </c>
      <c r="W307" s="7">
        <v>343</v>
      </c>
      <c r="X307" s="87">
        <v>355</v>
      </c>
      <c r="Y307" s="87">
        <v>390</v>
      </c>
      <c r="Z307" s="89">
        <v>380</v>
      </c>
      <c r="AA307" s="7">
        <v>400</v>
      </c>
      <c r="AB307" s="90">
        <v>420</v>
      </c>
      <c r="AC307" s="7">
        <v>450</v>
      </c>
      <c r="AD307" s="7">
        <v>480</v>
      </c>
      <c r="AE307" s="7">
        <v>540</v>
      </c>
      <c r="AF307" s="7">
        <v>550</v>
      </c>
    </row>
    <row r="308" spans="1:32" s="7" customFormat="1" x14ac:dyDescent="0.35">
      <c r="A308" s="7">
        <v>209</v>
      </c>
      <c r="C308" s="75">
        <f t="shared" si="14"/>
        <v>780</v>
      </c>
      <c r="D308" s="17">
        <f t="shared" si="15"/>
        <v>7</v>
      </c>
      <c r="E308" s="7" t="s">
        <v>25</v>
      </c>
      <c r="F308" s="86">
        <v>255</v>
      </c>
      <c r="G308" s="86">
        <v>260</v>
      </c>
      <c r="H308" s="86">
        <v>293</v>
      </c>
      <c r="I308" s="86">
        <v>283</v>
      </c>
      <c r="J308" s="86">
        <v>305</v>
      </c>
      <c r="K308" s="86">
        <v>290</v>
      </c>
      <c r="L308" s="86">
        <v>300</v>
      </c>
      <c r="M308" s="86">
        <v>350</v>
      </c>
      <c r="N308" s="86">
        <v>370</v>
      </c>
      <c r="O308" s="86">
        <v>410</v>
      </c>
      <c r="P308" s="86">
        <v>460</v>
      </c>
      <c r="Q308" s="86">
        <v>450</v>
      </c>
      <c r="R308" s="86">
        <v>485</v>
      </c>
      <c r="S308" s="86">
        <v>520</v>
      </c>
      <c r="T308" s="86">
        <v>500</v>
      </c>
      <c r="U308" s="86">
        <v>500</v>
      </c>
      <c r="V308" s="87">
        <v>520</v>
      </c>
      <c r="W308" s="7">
        <v>545</v>
      </c>
      <c r="X308" s="87">
        <v>590</v>
      </c>
      <c r="Y308" s="87">
        <v>610</v>
      </c>
      <c r="Z308" s="89">
        <v>600</v>
      </c>
      <c r="AA308" s="7">
        <v>570</v>
      </c>
      <c r="AB308" s="90">
        <v>570</v>
      </c>
      <c r="AC308" s="7">
        <v>615</v>
      </c>
      <c r="AD308" s="7">
        <v>710</v>
      </c>
      <c r="AE308" s="7">
        <v>760</v>
      </c>
      <c r="AF308" s="7">
        <v>780</v>
      </c>
    </row>
    <row r="309" spans="1:32" s="7" customFormat="1" x14ac:dyDescent="0.35">
      <c r="A309" s="7">
        <v>210</v>
      </c>
      <c r="C309" s="75">
        <f t="shared" si="14"/>
        <v>570</v>
      </c>
      <c r="D309" s="17">
        <f t="shared" si="15"/>
        <v>23</v>
      </c>
      <c r="E309" s="7" t="s">
        <v>26</v>
      </c>
      <c r="F309" s="86">
        <v>157</v>
      </c>
      <c r="G309" s="86">
        <v>160</v>
      </c>
      <c r="H309" s="86">
        <v>165</v>
      </c>
      <c r="I309" s="86">
        <v>178</v>
      </c>
      <c r="J309" s="86">
        <v>173</v>
      </c>
      <c r="K309" s="86">
        <v>186</v>
      </c>
      <c r="L309" s="86">
        <v>195</v>
      </c>
      <c r="M309" s="86">
        <v>215</v>
      </c>
      <c r="N309" s="86">
        <v>235</v>
      </c>
      <c r="O309" s="86">
        <v>277</v>
      </c>
      <c r="P309" s="86">
        <v>300</v>
      </c>
      <c r="Q309" s="86">
        <v>315</v>
      </c>
      <c r="R309" s="86">
        <v>325</v>
      </c>
      <c r="S309" s="86">
        <v>328</v>
      </c>
      <c r="T309" s="86">
        <v>340</v>
      </c>
      <c r="U309" s="86">
        <v>340</v>
      </c>
      <c r="V309" s="87">
        <v>345</v>
      </c>
      <c r="W309" s="7">
        <v>350</v>
      </c>
      <c r="X309" s="87">
        <v>380</v>
      </c>
      <c r="Y309" s="87">
        <v>390</v>
      </c>
      <c r="Z309" s="89">
        <v>400</v>
      </c>
      <c r="AA309" s="7">
        <v>400</v>
      </c>
      <c r="AB309" s="90">
        <v>400</v>
      </c>
      <c r="AC309" s="7">
        <v>415</v>
      </c>
      <c r="AD309" s="7">
        <v>470</v>
      </c>
      <c r="AE309" s="7">
        <v>560</v>
      </c>
      <c r="AF309" s="7">
        <v>570</v>
      </c>
    </row>
    <row r="310" spans="1:32" s="7" customFormat="1" x14ac:dyDescent="0.35">
      <c r="A310" s="7">
        <v>211</v>
      </c>
      <c r="C310" s="75">
        <f t="shared" si="14"/>
        <v>660</v>
      </c>
      <c r="D310" s="17">
        <f t="shared" si="15"/>
        <v>14</v>
      </c>
      <c r="E310" s="7" t="s">
        <v>4</v>
      </c>
      <c r="F310" s="86">
        <v>195</v>
      </c>
      <c r="G310" s="86">
        <v>190</v>
      </c>
      <c r="H310" s="86">
        <v>200</v>
      </c>
      <c r="I310" s="86">
        <v>220</v>
      </c>
      <c r="J310" s="86">
        <v>188</v>
      </c>
      <c r="K310" s="86">
        <v>205</v>
      </c>
      <c r="L310" s="86">
        <v>210</v>
      </c>
      <c r="M310" s="86">
        <v>230</v>
      </c>
      <c r="N310" s="86">
        <v>250</v>
      </c>
      <c r="O310" s="86">
        <v>305</v>
      </c>
      <c r="P310" s="86">
        <v>300</v>
      </c>
      <c r="Q310" s="86">
        <v>328</v>
      </c>
      <c r="R310" s="86">
        <v>365</v>
      </c>
      <c r="S310" s="86">
        <v>345</v>
      </c>
      <c r="T310" s="86">
        <v>395</v>
      </c>
      <c r="U310" s="86">
        <v>385</v>
      </c>
      <c r="V310" s="87">
        <v>450</v>
      </c>
      <c r="W310" s="7">
        <v>440</v>
      </c>
      <c r="X310" s="87">
        <v>490</v>
      </c>
      <c r="Y310" s="87">
        <v>500</v>
      </c>
      <c r="Z310" s="89">
        <v>500</v>
      </c>
      <c r="AA310" s="7">
        <v>475</v>
      </c>
      <c r="AB310" s="90">
        <v>500</v>
      </c>
      <c r="AC310" s="7">
        <v>483</v>
      </c>
      <c r="AD310" s="7">
        <v>570</v>
      </c>
      <c r="AE310" s="7">
        <v>650</v>
      </c>
      <c r="AF310" s="7">
        <v>660</v>
      </c>
    </row>
    <row r="311" spans="1:32" s="7" customFormat="1" x14ac:dyDescent="0.35">
      <c r="A311" s="7">
        <v>212</v>
      </c>
      <c r="C311" s="75">
        <f t="shared" si="14"/>
        <v>500</v>
      </c>
      <c r="D311" s="17">
        <f t="shared" si="15"/>
        <v>28</v>
      </c>
      <c r="E311" s="7" t="s">
        <v>0</v>
      </c>
      <c r="F311" s="86">
        <v>170</v>
      </c>
      <c r="G311" s="86">
        <v>173</v>
      </c>
      <c r="H311" s="86">
        <v>185</v>
      </c>
      <c r="I311" s="86">
        <v>190</v>
      </c>
      <c r="J311" s="86">
        <v>200</v>
      </c>
      <c r="K311" s="86">
        <v>200</v>
      </c>
      <c r="L311" s="86">
        <v>195</v>
      </c>
      <c r="M311" s="86">
        <v>210</v>
      </c>
      <c r="N311" s="86">
        <v>220</v>
      </c>
      <c r="O311" s="86">
        <v>260</v>
      </c>
      <c r="P311" s="86">
        <v>280</v>
      </c>
      <c r="Q311" s="86">
        <v>300</v>
      </c>
      <c r="R311" s="86">
        <v>320</v>
      </c>
      <c r="S311" s="86">
        <v>300</v>
      </c>
      <c r="T311" s="86">
        <v>310</v>
      </c>
      <c r="U311" s="86">
        <v>320</v>
      </c>
      <c r="V311" s="87">
        <v>330</v>
      </c>
      <c r="W311" s="7">
        <v>330</v>
      </c>
      <c r="X311" s="87">
        <v>350</v>
      </c>
      <c r="Y311" s="87">
        <v>370</v>
      </c>
      <c r="Z311" s="89">
        <v>360</v>
      </c>
      <c r="AA311" s="7">
        <v>370</v>
      </c>
      <c r="AB311" s="90">
        <v>367</v>
      </c>
      <c r="AC311" s="7">
        <v>380</v>
      </c>
      <c r="AD311" s="7">
        <v>430</v>
      </c>
      <c r="AE311" s="7">
        <v>490</v>
      </c>
      <c r="AF311" s="7">
        <v>500</v>
      </c>
    </row>
    <row r="312" spans="1:32" s="7" customFormat="1" x14ac:dyDescent="0.35">
      <c r="A312" s="7">
        <v>213</v>
      </c>
      <c r="C312" s="75">
        <f t="shared" si="14"/>
        <v>680</v>
      </c>
      <c r="D312" s="17">
        <f t="shared" si="15"/>
        <v>12</v>
      </c>
      <c r="E312" s="7" t="s">
        <v>27</v>
      </c>
      <c r="F312" s="86">
        <v>200</v>
      </c>
      <c r="G312" s="86">
        <v>210</v>
      </c>
      <c r="H312" s="86">
        <v>220</v>
      </c>
      <c r="I312" s="86">
        <v>225</v>
      </c>
      <c r="J312" s="86">
        <v>230</v>
      </c>
      <c r="K312" s="86">
        <v>230</v>
      </c>
      <c r="L312" s="86">
        <v>278</v>
      </c>
      <c r="M312" s="86">
        <v>270</v>
      </c>
      <c r="N312" s="86">
        <v>310</v>
      </c>
      <c r="O312" s="86">
        <v>310</v>
      </c>
      <c r="P312" s="86">
        <v>360</v>
      </c>
      <c r="Q312" s="86">
        <v>360</v>
      </c>
      <c r="R312" s="86">
        <v>370</v>
      </c>
      <c r="S312" s="86">
        <v>390</v>
      </c>
      <c r="T312" s="86">
        <v>400</v>
      </c>
      <c r="U312" s="86">
        <v>415</v>
      </c>
      <c r="V312" s="87">
        <v>420</v>
      </c>
      <c r="W312" s="7">
        <v>440</v>
      </c>
      <c r="X312" s="87">
        <v>480</v>
      </c>
      <c r="Y312" s="87">
        <v>488</v>
      </c>
      <c r="Z312" s="89">
        <v>510</v>
      </c>
      <c r="AA312" s="7">
        <v>480</v>
      </c>
      <c r="AB312" s="90">
        <v>500</v>
      </c>
      <c r="AC312" s="7">
        <v>535</v>
      </c>
      <c r="AD312" s="7">
        <v>600</v>
      </c>
      <c r="AE312" s="7">
        <v>620</v>
      </c>
      <c r="AF312" s="7">
        <v>680</v>
      </c>
    </row>
    <row r="313" spans="1:32" s="7" customFormat="1" x14ac:dyDescent="0.35">
      <c r="A313" s="7">
        <v>214</v>
      </c>
      <c r="C313" s="75">
        <f t="shared" si="14"/>
        <v>623</v>
      </c>
      <c r="D313" s="17">
        <f t="shared" si="15"/>
        <v>20</v>
      </c>
      <c r="E313" s="7" t="s">
        <v>15</v>
      </c>
      <c r="F313" s="86">
        <v>190</v>
      </c>
      <c r="G313" s="86">
        <v>200</v>
      </c>
      <c r="H313" s="86">
        <v>200</v>
      </c>
      <c r="I313" s="86">
        <v>210</v>
      </c>
      <c r="J313" s="86">
        <v>220</v>
      </c>
      <c r="K313" s="86">
        <v>230</v>
      </c>
      <c r="L313" s="86">
        <v>230</v>
      </c>
      <c r="M313" s="86">
        <v>250</v>
      </c>
      <c r="N313" s="86">
        <v>260</v>
      </c>
      <c r="O313" s="86">
        <v>300</v>
      </c>
      <c r="P313" s="86">
        <v>310</v>
      </c>
      <c r="Q313" s="86">
        <v>345</v>
      </c>
      <c r="R313" s="86">
        <v>350</v>
      </c>
      <c r="S313" s="86">
        <v>350</v>
      </c>
      <c r="T313" s="86">
        <v>370</v>
      </c>
      <c r="U313" s="86">
        <v>360</v>
      </c>
      <c r="V313" s="87">
        <v>383</v>
      </c>
      <c r="W313" s="7">
        <v>390</v>
      </c>
      <c r="X313" s="87">
        <v>400</v>
      </c>
      <c r="Y313" s="87">
        <v>420</v>
      </c>
      <c r="Z313" s="89">
        <v>430</v>
      </c>
      <c r="AA313" s="7">
        <v>438</v>
      </c>
      <c r="AB313" s="90">
        <v>440</v>
      </c>
      <c r="AC313" s="7">
        <v>460</v>
      </c>
      <c r="AD313" s="7">
        <v>520</v>
      </c>
      <c r="AE313" s="7">
        <v>580</v>
      </c>
      <c r="AF313" s="7">
        <v>623</v>
      </c>
    </row>
    <row r="314" spans="1:32" s="7" customFormat="1" x14ac:dyDescent="0.35">
      <c r="A314" s="7">
        <v>215</v>
      </c>
      <c r="C314" s="75">
        <f t="shared" si="14"/>
        <v>700</v>
      </c>
      <c r="D314" s="17">
        <f t="shared" si="15"/>
        <v>8</v>
      </c>
      <c r="E314" s="7" t="s">
        <v>16</v>
      </c>
      <c r="F314" s="86">
        <v>235</v>
      </c>
      <c r="G314" s="86">
        <v>238</v>
      </c>
      <c r="H314" s="86">
        <v>233</v>
      </c>
      <c r="I314" s="86">
        <v>250</v>
      </c>
      <c r="J314" s="86">
        <v>260</v>
      </c>
      <c r="K314" s="86">
        <v>273</v>
      </c>
      <c r="L314" s="86">
        <v>260</v>
      </c>
      <c r="M314" s="86">
        <v>300</v>
      </c>
      <c r="N314" s="86">
        <v>305</v>
      </c>
      <c r="O314" s="86">
        <v>350</v>
      </c>
      <c r="P314" s="86">
        <v>380</v>
      </c>
      <c r="Q314" s="86">
        <v>383</v>
      </c>
      <c r="R314" s="86">
        <v>430</v>
      </c>
      <c r="S314" s="86">
        <v>415</v>
      </c>
      <c r="T314" s="86">
        <v>420</v>
      </c>
      <c r="U314" s="86">
        <v>450</v>
      </c>
      <c r="V314" s="87">
        <v>490</v>
      </c>
      <c r="W314" s="7">
        <v>463</v>
      </c>
      <c r="X314" s="87">
        <v>500</v>
      </c>
      <c r="Y314" s="87">
        <v>530</v>
      </c>
      <c r="Z314" s="89">
        <v>535</v>
      </c>
      <c r="AA314" s="7">
        <v>480</v>
      </c>
      <c r="AB314" s="90">
        <v>520</v>
      </c>
      <c r="AC314" s="7">
        <v>550</v>
      </c>
      <c r="AD314" s="7">
        <v>650</v>
      </c>
      <c r="AE314" s="7">
        <v>688</v>
      </c>
      <c r="AF314" s="7">
        <v>700</v>
      </c>
    </row>
    <row r="315" spans="1:32" s="7" customFormat="1" x14ac:dyDescent="0.35">
      <c r="A315" s="7">
        <v>216</v>
      </c>
      <c r="C315" s="75">
        <f t="shared" si="14"/>
        <v>660</v>
      </c>
      <c r="D315" s="17">
        <f t="shared" si="15"/>
        <v>14</v>
      </c>
      <c r="E315" s="7" t="s">
        <v>5</v>
      </c>
      <c r="F315" s="86">
        <v>170</v>
      </c>
      <c r="G315" s="86">
        <v>195</v>
      </c>
      <c r="H315" s="86">
        <v>190</v>
      </c>
      <c r="I315" s="86">
        <v>240</v>
      </c>
      <c r="J315" s="86">
        <v>273</v>
      </c>
      <c r="K315" s="86">
        <v>260</v>
      </c>
      <c r="L315" s="86">
        <v>248</v>
      </c>
      <c r="M315" s="86">
        <v>278</v>
      </c>
      <c r="N315" s="86">
        <v>310</v>
      </c>
      <c r="O315" s="86">
        <v>330</v>
      </c>
      <c r="P315" s="86">
        <v>360</v>
      </c>
      <c r="Q315" s="86">
        <v>380</v>
      </c>
      <c r="R315" s="86">
        <v>400</v>
      </c>
      <c r="S315" s="86">
        <v>385</v>
      </c>
      <c r="T315" s="86">
        <v>410</v>
      </c>
      <c r="U315" s="86">
        <v>410</v>
      </c>
      <c r="V315" s="87">
        <v>430</v>
      </c>
      <c r="W315" s="7">
        <v>425</v>
      </c>
      <c r="X315" s="87">
        <v>440</v>
      </c>
      <c r="Y315" s="87">
        <v>480</v>
      </c>
      <c r="Z315" s="89">
        <v>490</v>
      </c>
      <c r="AA315" s="7">
        <v>483</v>
      </c>
      <c r="AB315" s="90">
        <v>480</v>
      </c>
      <c r="AC315" s="7">
        <v>510</v>
      </c>
      <c r="AD315" s="7">
        <v>600</v>
      </c>
      <c r="AE315" s="7">
        <v>623</v>
      </c>
      <c r="AF315" s="7">
        <v>660</v>
      </c>
    </row>
    <row r="316" spans="1:32" s="7" customFormat="1" x14ac:dyDescent="0.35">
      <c r="A316" s="7">
        <v>217</v>
      </c>
      <c r="C316" s="75">
        <f t="shared" si="14"/>
        <v>628</v>
      </c>
      <c r="D316" s="17">
        <f t="shared" si="15"/>
        <v>19</v>
      </c>
      <c r="E316" s="7" t="s">
        <v>17</v>
      </c>
      <c r="F316" s="86">
        <v>180</v>
      </c>
      <c r="G316" s="86">
        <v>200</v>
      </c>
      <c r="H316" s="86">
        <v>207</v>
      </c>
      <c r="I316" s="86">
        <v>210</v>
      </c>
      <c r="J316" s="86">
        <v>210</v>
      </c>
      <c r="K316" s="86">
        <v>220</v>
      </c>
      <c r="L316" s="86">
        <v>230</v>
      </c>
      <c r="M316" s="86">
        <v>248</v>
      </c>
      <c r="N316" s="86">
        <v>260</v>
      </c>
      <c r="O316" s="86">
        <v>315</v>
      </c>
      <c r="P316" s="86">
        <v>310</v>
      </c>
      <c r="Q316" s="86">
        <v>340</v>
      </c>
      <c r="R316" s="86">
        <v>360</v>
      </c>
      <c r="S316" s="86">
        <v>360</v>
      </c>
      <c r="T316" s="86">
        <v>360</v>
      </c>
      <c r="U316" s="86">
        <v>380</v>
      </c>
      <c r="V316" s="87">
        <v>390</v>
      </c>
      <c r="W316" s="7">
        <v>400</v>
      </c>
      <c r="X316" s="87">
        <v>420</v>
      </c>
      <c r="Y316" s="87">
        <v>420</v>
      </c>
      <c r="Z316" s="89">
        <v>440</v>
      </c>
      <c r="AA316" s="7">
        <v>430</v>
      </c>
      <c r="AB316" s="90">
        <v>465</v>
      </c>
      <c r="AC316" s="7">
        <v>485</v>
      </c>
      <c r="AD316" s="7">
        <v>535</v>
      </c>
      <c r="AE316" s="7">
        <v>600</v>
      </c>
      <c r="AF316" s="7">
        <v>628</v>
      </c>
    </row>
    <row r="317" spans="1:32" s="7" customFormat="1" x14ac:dyDescent="0.35">
      <c r="A317" s="7">
        <v>218</v>
      </c>
      <c r="C317" s="75">
        <f t="shared" si="14"/>
        <v>1000</v>
      </c>
      <c r="D317" s="17">
        <f t="shared" si="15"/>
        <v>2</v>
      </c>
      <c r="E317" s="7" t="s">
        <v>6</v>
      </c>
      <c r="F317" s="86">
        <v>400</v>
      </c>
      <c r="G317" s="86">
        <v>390</v>
      </c>
      <c r="H317" s="86">
        <v>425</v>
      </c>
      <c r="I317" s="86">
        <v>450</v>
      </c>
      <c r="J317" s="86">
        <v>480</v>
      </c>
      <c r="K317" s="86">
        <v>480</v>
      </c>
      <c r="L317" s="86">
        <v>465</v>
      </c>
      <c r="M317" s="86">
        <v>518</v>
      </c>
      <c r="N317" s="86">
        <v>580</v>
      </c>
      <c r="O317" s="86">
        <v>630</v>
      </c>
      <c r="P317" s="86">
        <v>678</v>
      </c>
      <c r="Q317" s="86">
        <v>675</v>
      </c>
      <c r="R317" s="86">
        <v>700</v>
      </c>
      <c r="S317" s="86">
        <v>700</v>
      </c>
      <c r="T317" s="86">
        <v>710</v>
      </c>
      <c r="U317" s="86">
        <v>725</v>
      </c>
      <c r="V317" s="87">
        <v>740</v>
      </c>
      <c r="W317" s="7">
        <v>800</v>
      </c>
      <c r="X317" s="87">
        <v>795</v>
      </c>
      <c r="Y317" s="87">
        <v>798</v>
      </c>
      <c r="Z317" s="89">
        <v>850</v>
      </c>
      <c r="AA317" s="7">
        <v>750</v>
      </c>
      <c r="AB317" s="90">
        <v>620</v>
      </c>
      <c r="AC317" s="7">
        <v>760</v>
      </c>
      <c r="AD317" s="7">
        <v>950</v>
      </c>
      <c r="AE317" s="7">
        <v>1000</v>
      </c>
      <c r="AF317" s="7">
        <v>1000</v>
      </c>
    </row>
    <row r="318" spans="1:32" s="7" customFormat="1" x14ac:dyDescent="0.35">
      <c r="A318" s="7">
        <v>219</v>
      </c>
      <c r="C318" s="75">
        <f t="shared" si="14"/>
        <v>450</v>
      </c>
      <c r="D318" s="17">
        <f t="shared" si="15"/>
        <v>31</v>
      </c>
      <c r="E318" s="7" t="s">
        <v>7</v>
      </c>
      <c r="F318" s="86">
        <v>150</v>
      </c>
      <c r="G318" s="86">
        <v>155</v>
      </c>
      <c r="H318" s="86">
        <v>160</v>
      </c>
      <c r="I318" s="86">
        <v>175</v>
      </c>
      <c r="J318" s="86">
        <v>190</v>
      </c>
      <c r="K318" s="86">
        <v>200</v>
      </c>
      <c r="L318" s="86">
        <v>200</v>
      </c>
      <c r="M318" s="86">
        <v>208</v>
      </c>
      <c r="N318" s="86">
        <v>220</v>
      </c>
      <c r="O318" s="86">
        <v>230</v>
      </c>
      <c r="P318" s="86">
        <v>250</v>
      </c>
      <c r="Q318" s="86">
        <v>265</v>
      </c>
      <c r="R318" s="86">
        <v>270</v>
      </c>
      <c r="S318" s="86">
        <v>275</v>
      </c>
      <c r="T318" s="86">
        <v>275</v>
      </c>
      <c r="U318" s="86">
        <v>288</v>
      </c>
      <c r="V318" s="87">
        <v>320</v>
      </c>
      <c r="W318" s="7">
        <v>310</v>
      </c>
      <c r="X318" s="87">
        <v>320</v>
      </c>
      <c r="Y318" s="87">
        <v>330</v>
      </c>
      <c r="Z318" s="89">
        <v>340</v>
      </c>
      <c r="AA318" s="7">
        <v>340</v>
      </c>
      <c r="AB318" s="90">
        <v>350</v>
      </c>
      <c r="AC318" s="7">
        <v>360</v>
      </c>
      <c r="AD318" s="7">
        <v>380</v>
      </c>
      <c r="AE318" s="7">
        <v>450</v>
      </c>
      <c r="AF318" s="7">
        <v>450</v>
      </c>
    </row>
    <row r="319" spans="1:32" s="7" customFormat="1" x14ac:dyDescent="0.35">
      <c r="A319" s="7">
        <v>220</v>
      </c>
      <c r="C319" s="75">
        <f t="shared" si="14"/>
        <v>660</v>
      </c>
      <c r="D319" s="17">
        <f t="shared" si="15"/>
        <v>14</v>
      </c>
      <c r="E319" s="7" t="s">
        <v>18</v>
      </c>
      <c r="F319" s="86">
        <v>215</v>
      </c>
      <c r="G319" s="86">
        <v>230</v>
      </c>
      <c r="H319" s="86">
        <v>240</v>
      </c>
      <c r="I319" s="86">
        <v>250</v>
      </c>
      <c r="J319" s="86">
        <v>260</v>
      </c>
      <c r="K319" s="86">
        <v>260</v>
      </c>
      <c r="L319" s="86">
        <v>270</v>
      </c>
      <c r="M319" s="86">
        <v>280</v>
      </c>
      <c r="N319" s="86">
        <v>330</v>
      </c>
      <c r="O319" s="86">
        <v>355</v>
      </c>
      <c r="P319" s="86">
        <v>380</v>
      </c>
      <c r="Q319" s="86">
        <v>390</v>
      </c>
      <c r="R319" s="86">
        <v>400</v>
      </c>
      <c r="S319" s="86">
        <v>420</v>
      </c>
      <c r="T319" s="86">
        <v>420</v>
      </c>
      <c r="U319" s="86">
        <v>430</v>
      </c>
      <c r="V319" s="87">
        <v>449</v>
      </c>
      <c r="W319" s="7">
        <v>460</v>
      </c>
      <c r="X319" s="87">
        <v>480</v>
      </c>
      <c r="Y319" s="87">
        <v>500</v>
      </c>
      <c r="Z319" s="89">
        <v>520</v>
      </c>
      <c r="AA319" s="7">
        <v>499</v>
      </c>
      <c r="AB319" s="90">
        <v>455</v>
      </c>
      <c r="AC319" s="7">
        <v>500</v>
      </c>
      <c r="AD319" s="7">
        <v>600</v>
      </c>
      <c r="AE319" s="7">
        <v>660</v>
      </c>
      <c r="AF319" s="7">
        <v>660</v>
      </c>
    </row>
    <row r="320" spans="1:32" s="7" customFormat="1" x14ac:dyDescent="0.35">
      <c r="A320" s="7">
        <v>221</v>
      </c>
      <c r="C320" s="75">
        <f t="shared" si="14"/>
        <v>688</v>
      </c>
      <c r="D320" s="17">
        <f t="shared" si="15"/>
        <v>10</v>
      </c>
      <c r="E320" s="7" t="s">
        <v>8</v>
      </c>
      <c r="F320" s="86">
        <v>220</v>
      </c>
      <c r="G320" s="86">
        <v>230</v>
      </c>
      <c r="H320" s="86">
        <v>253</v>
      </c>
      <c r="I320" s="86">
        <v>240</v>
      </c>
      <c r="J320" s="86">
        <v>260</v>
      </c>
      <c r="K320" s="86">
        <v>250</v>
      </c>
      <c r="L320" s="86">
        <v>270</v>
      </c>
      <c r="M320" s="86">
        <v>275</v>
      </c>
      <c r="N320" s="86">
        <v>310</v>
      </c>
      <c r="O320" s="86">
        <v>350</v>
      </c>
      <c r="P320" s="86">
        <v>360</v>
      </c>
      <c r="Q320" s="86">
        <v>361</v>
      </c>
      <c r="R320" s="86">
        <v>365</v>
      </c>
      <c r="S320" s="86">
        <v>420</v>
      </c>
      <c r="T320" s="86">
        <v>410</v>
      </c>
      <c r="U320" s="86">
        <v>438</v>
      </c>
      <c r="V320" s="87">
        <v>430</v>
      </c>
      <c r="W320" s="7">
        <v>450</v>
      </c>
      <c r="X320" s="87">
        <v>450</v>
      </c>
      <c r="Y320" s="87">
        <v>485</v>
      </c>
      <c r="Z320" s="89">
        <v>510</v>
      </c>
      <c r="AA320" s="7">
        <v>483</v>
      </c>
      <c r="AB320" s="90">
        <v>500</v>
      </c>
      <c r="AC320" s="7">
        <v>520</v>
      </c>
      <c r="AD320" s="7">
        <v>600</v>
      </c>
      <c r="AE320" s="7">
        <v>650</v>
      </c>
      <c r="AF320" s="7">
        <v>688</v>
      </c>
    </row>
    <row r="321" spans="1:32" s="7" customFormat="1" x14ac:dyDescent="0.35">
      <c r="A321" s="7">
        <v>222</v>
      </c>
      <c r="C321" s="75">
        <f t="shared" si="14"/>
        <v>690</v>
      </c>
      <c r="D321" s="17">
        <f t="shared" si="15"/>
        <v>9</v>
      </c>
      <c r="E321" s="7" t="s">
        <v>9</v>
      </c>
      <c r="F321" s="86">
        <v>195</v>
      </c>
      <c r="G321" s="86">
        <v>221</v>
      </c>
      <c r="H321" s="86">
        <v>240</v>
      </c>
      <c r="I321" s="86">
        <v>260</v>
      </c>
      <c r="J321" s="86">
        <v>240</v>
      </c>
      <c r="K321" s="86">
        <v>250</v>
      </c>
      <c r="L321" s="86">
        <v>250</v>
      </c>
      <c r="M321" s="86">
        <v>270</v>
      </c>
      <c r="N321" s="86">
        <v>300</v>
      </c>
      <c r="O321" s="86">
        <v>338</v>
      </c>
      <c r="P321" s="86">
        <v>380</v>
      </c>
      <c r="Q321" s="86">
        <v>370</v>
      </c>
      <c r="R321" s="86">
        <v>380</v>
      </c>
      <c r="S321" s="86">
        <v>395</v>
      </c>
      <c r="T321" s="86">
        <v>395</v>
      </c>
      <c r="U321" s="86">
        <v>420</v>
      </c>
      <c r="V321" s="87">
        <v>400</v>
      </c>
      <c r="W321" s="7">
        <v>420</v>
      </c>
      <c r="X321" s="87">
        <v>450</v>
      </c>
      <c r="Y321" s="87">
        <v>450</v>
      </c>
      <c r="Z321" s="89">
        <v>485</v>
      </c>
      <c r="AA321" s="7">
        <v>480</v>
      </c>
      <c r="AB321" s="90">
        <v>460</v>
      </c>
      <c r="AC321" s="7">
        <v>490</v>
      </c>
      <c r="AD321" s="7">
        <v>550</v>
      </c>
      <c r="AE321" s="7">
        <v>630</v>
      </c>
      <c r="AF321" s="7">
        <v>690</v>
      </c>
    </row>
    <row r="322" spans="1:32" s="7" customFormat="1" x14ac:dyDescent="0.35">
      <c r="A322" s="7">
        <v>223</v>
      </c>
      <c r="C322" s="75">
        <f t="shared" si="14"/>
        <v>620</v>
      </c>
      <c r="D322" s="17">
        <f t="shared" si="15"/>
        <v>21</v>
      </c>
      <c r="E322" s="7" t="s">
        <v>55</v>
      </c>
      <c r="F322" s="86">
        <v>140</v>
      </c>
      <c r="G322" s="86">
        <v>150</v>
      </c>
      <c r="H322" s="86">
        <v>165</v>
      </c>
      <c r="I322" s="86">
        <v>185</v>
      </c>
      <c r="J322" s="86">
        <v>190</v>
      </c>
      <c r="K322" s="86">
        <v>200</v>
      </c>
      <c r="L322" s="86">
        <v>210</v>
      </c>
      <c r="M322" s="86">
        <v>215</v>
      </c>
      <c r="N322" s="86">
        <v>238</v>
      </c>
      <c r="O322" s="86">
        <v>290</v>
      </c>
      <c r="P322" s="86">
        <v>300</v>
      </c>
      <c r="Q322" s="86">
        <v>335</v>
      </c>
      <c r="R322" s="86">
        <v>350</v>
      </c>
      <c r="S322" s="86">
        <v>360</v>
      </c>
      <c r="T322" s="86">
        <v>350</v>
      </c>
      <c r="U322" s="86">
        <v>350</v>
      </c>
      <c r="V322" s="87">
        <v>363</v>
      </c>
      <c r="W322" s="7">
        <v>375</v>
      </c>
      <c r="X322" s="87">
        <v>390</v>
      </c>
      <c r="Y322" s="87">
        <v>405</v>
      </c>
      <c r="Z322" s="89">
        <v>400</v>
      </c>
      <c r="AA322" s="7">
        <v>420</v>
      </c>
      <c r="AB322" s="90">
        <v>480</v>
      </c>
      <c r="AC322" s="7">
        <v>531</v>
      </c>
      <c r="AD322" s="7">
        <v>550</v>
      </c>
      <c r="AE322" s="7">
        <v>570</v>
      </c>
      <c r="AF322" s="7">
        <v>620</v>
      </c>
    </row>
    <row r="323" spans="1:32" s="7" customFormat="1" x14ac:dyDescent="0.35">
      <c r="A323" s="7">
        <v>224</v>
      </c>
      <c r="C323" s="75">
        <f t="shared" si="14"/>
        <v>573</v>
      </c>
      <c r="D323" s="17">
        <f t="shared" si="15"/>
        <v>22</v>
      </c>
      <c r="E323" s="7" t="s">
        <v>10</v>
      </c>
      <c r="F323" s="86">
        <v>200</v>
      </c>
      <c r="G323" s="86">
        <v>225</v>
      </c>
      <c r="H323" s="86">
        <v>220</v>
      </c>
      <c r="I323" s="86">
        <v>240</v>
      </c>
      <c r="J323" s="86">
        <v>240</v>
      </c>
      <c r="K323" s="86">
        <v>245</v>
      </c>
      <c r="L323" s="86">
        <v>280</v>
      </c>
      <c r="M323" s="86">
        <v>250</v>
      </c>
      <c r="N323" s="86">
        <v>310</v>
      </c>
      <c r="O323" s="86">
        <v>340</v>
      </c>
      <c r="P323" s="86">
        <v>355</v>
      </c>
      <c r="Q323" s="86">
        <v>360</v>
      </c>
      <c r="R323" s="86">
        <v>390</v>
      </c>
      <c r="S323" s="86">
        <v>390</v>
      </c>
      <c r="T323" s="86">
        <v>375</v>
      </c>
      <c r="U323" s="86">
        <v>355</v>
      </c>
      <c r="V323" s="87">
        <v>400</v>
      </c>
      <c r="W323" s="7">
        <v>430</v>
      </c>
      <c r="X323" s="87">
        <v>450</v>
      </c>
      <c r="Y323" s="87">
        <v>463</v>
      </c>
      <c r="Z323" s="89">
        <v>450</v>
      </c>
      <c r="AA323" s="7">
        <v>430</v>
      </c>
      <c r="AB323" s="90">
        <v>440</v>
      </c>
      <c r="AC323" s="7">
        <v>560</v>
      </c>
      <c r="AD323" s="7">
        <v>483</v>
      </c>
      <c r="AE323" s="7">
        <v>525</v>
      </c>
      <c r="AF323" s="7">
        <v>573</v>
      </c>
    </row>
    <row r="324" spans="1:32" s="7" customFormat="1" x14ac:dyDescent="0.35">
      <c r="A324" s="7">
        <v>225</v>
      </c>
      <c r="C324" s="75">
        <f t="shared" si="14"/>
        <v>945</v>
      </c>
      <c r="D324" s="17">
        <f t="shared" si="15"/>
        <v>4</v>
      </c>
      <c r="E324" s="7" t="s">
        <v>29</v>
      </c>
      <c r="F324" s="86">
        <v>380</v>
      </c>
      <c r="G324" s="86">
        <v>368</v>
      </c>
      <c r="H324" s="86">
        <v>420</v>
      </c>
      <c r="I324" s="86">
        <v>470</v>
      </c>
      <c r="J324" s="86">
        <v>420</v>
      </c>
      <c r="K324" s="86">
        <v>430</v>
      </c>
      <c r="L324" s="86">
        <v>435</v>
      </c>
      <c r="M324" s="86">
        <v>450</v>
      </c>
      <c r="N324" s="86">
        <v>533</v>
      </c>
      <c r="O324" s="86">
        <v>580</v>
      </c>
      <c r="P324" s="86">
        <v>570</v>
      </c>
      <c r="Q324" s="86">
        <v>615</v>
      </c>
      <c r="R324" s="86">
        <v>643</v>
      </c>
      <c r="S324" s="86">
        <v>690</v>
      </c>
      <c r="T324" s="86">
        <v>630</v>
      </c>
      <c r="U324" s="86">
        <v>660</v>
      </c>
      <c r="V324" s="87">
        <v>630</v>
      </c>
      <c r="W324" s="7">
        <v>700</v>
      </c>
      <c r="X324" s="87">
        <v>720</v>
      </c>
      <c r="Y324" s="87">
        <v>710</v>
      </c>
      <c r="Z324" s="89">
        <v>785</v>
      </c>
      <c r="AA324" s="7">
        <v>680</v>
      </c>
      <c r="AB324" s="90">
        <v>680</v>
      </c>
      <c r="AC324" s="7">
        <v>750</v>
      </c>
      <c r="AD324" s="7">
        <v>875</v>
      </c>
      <c r="AE324" s="7">
        <v>950</v>
      </c>
      <c r="AF324" s="7">
        <v>945</v>
      </c>
    </row>
    <row r="325" spans="1:32" s="7" customFormat="1" x14ac:dyDescent="0.35">
      <c r="A325" s="7">
        <v>226</v>
      </c>
      <c r="C325" s="75">
        <f t="shared" si="14"/>
        <v>988</v>
      </c>
      <c r="D325" s="17">
        <f t="shared" si="15"/>
        <v>3</v>
      </c>
      <c r="E325" s="7" t="s">
        <v>30</v>
      </c>
      <c r="F325" s="86">
        <v>290</v>
      </c>
      <c r="G325" s="86">
        <v>365</v>
      </c>
      <c r="H325" s="86">
        <v>328</v>
      </c>
      <c r="I325" s="86">
        <v>335</v>
      </c>
      <c r="J325" s="86">
        <v>360</v>
      </c>
      <c r="K325" s="86">
        <v>350</v>
      </c>
      <c r="L325" s="86">
        <v>375</v>
      </c>
      <c r="M325" s="86">
        <v>398</v>
      </c>
      <c r="N325" s="86">
        <v>440</v>
      </c>
      <c r="O325" s="86">
        <v>473</v>
      </c>
      <c r="P325" s="86">
        <v>550</v>
      </c>
      <c r="Q325" s="86">
        <v>550</v>
      </c>
      <c r="R325" s="86">
        <v>555</v>
      </c>
      <c r="S325" s="86">
        <v>628</v>
      </c>
      <c r="T325" s="86">
        <v>620</v>
      </c>
      <c r="U325" s="86">
        <v>560</v>
      </c>
      <c r="V325" s="87">
        <v>585</v>
      </c>
      <c r="W325" s="7">
        <v>680</v>
      </c>
      <c r="X325" s="87">
        <v>720</v>
      </c>
      <c r="Y325" s="87">
        <v>710</v>
      </c>
      <c r="Z325" s="89">
        <v>680</v>
      </c>
      <c r="AA325" s="7">
        <v>680</v>
      </c>
      <c r="AB325" s="90">
        <v>700</v>
      </c>
      <c r="AC325" s="7">
        <v>720</v>
      </c>
      <c r="AD325" s="7">
        <v>885</v>
      </c>
      <c r="AE325" s="7">
        <v>900</v>
      </c>
      <c r="AF325" s="7">
        <v>988</v>
      </c>
    </row>
    <row r="326" spans="1:32" s="7" customFormat="1" x14ac:dyDescent="0.35">
      <c r="A326" s="7">
        <v>227</v>
      </c>
      <c r="C326" s="75">
        <f t="shared" si="14"/>
        <v>685</v>
      </c>
      <c r="D326" s="17">
        <f t="shared" si="15"/>
        <v>11</v>
      </c>
      <c r="E326" s="7" t="s">
        <v>19</v>
      </c>
      <c r="F326" s="86">
        <v>200</v>
      </c>
      <c r="G326" s="86">
        <v>235</v>
      </c>
      <c r="H326" s="86">
        <v>250</v>
      </c>
      <c r="I326" s="86">
        <v>250</v>
      </c>
      <c r="J326" s="86">
        <v>260</v>
      </c>
      <c r="K326" s="86">
        <v>265</v>
      </c>
      <c r="L326" s="86">
        <v>275</v>
      </c>
      <c r="M326" s="86">
        <v>293</v>
      </c>
      <c r="N326" s="86">
        <v>325</v>
      </c>
      <c r="O326" s="86">
        <v>355</v>
      </c>
      <c r="P326" s="86">
        <v>380</v>
      </c>
      <c r="Q326" s="86">
        <v>393</v>
      </c>
      <c r="R326" s="86">
        <v>400</v>
      </c>
      <c r="S326" s="86">
        <v>420</v>
      </c>
      <c r="T326" s="86">
        <v>430</v>
      </c>
      <c r="U326" s="86">
        <v>420</v>
      </c>
      <c r="V326" s="87">
        <v>450</v>
      </c>
      <c r="W326" s="7">
        <v>450</v>
      </c>
      <c r="X326" s="87">
        <v>480</v>
      </c>
      <c r="Y326" s="87">
        <v>520</v>
      </c>
      <c r="Z326" s="89">
        <v>500</v>
      </c>
      <c r="AA326" s="7">
        <v>505</v>
      </c>
      <c r="AB326" s="90">
        <v>488</v>
      </c>
      <c r="AC326" s="7">
        <v>520</v>
      </c>
      <c r="AD326" s="7">
        <v>600</v>
      </c>
      <c r="AE326" s="7">
        <v>675</v>
      </c>
      <c r="AF326" s="7">
        <v>685</v>
      </c>
    </row>
    <row r="327" spans="1:32" s="7" customFormat="1" x14ac:dyDescent="0.35">
      <c r="A327" s="7">
        <v>228</v>
      </c>
      <c r="C327" s="75">
        <f t="shared" si="14"/>
        <v>520</v>
      </c>
      <c r="D327" s="17">
        <f t="shared" si="15"/>
        <v>26</v>
      </c>
      <c r="E327" s="7" t="s">
        <v>11</v>
      </c>
      <c r="F327" s="86">
        <v>180</v>
      </c>
      <c r="G327" s="86">
        <v>185</v>
      </c>
      <c r="H327" s="86">
        <v>195</v>
      </c>
      <c r="I327" s="86">
        <v>200</v>
      </c>
      <c r="J327" s="86">
        <v>200</v>
      </c>
      <c r="K327" s="86">
        <v>200</v>
      </c>
      <c r="L327" s="86">
        <v>208</v>
      </c>
      <c r="M327" s="86">
        <v>220</v>
      </c>
      <c r="N327" s="86">
        <v>245</v>
      </c>
      <c r="O327" s="86">
        <v>270</v>
      </c>
      <c r="P327" s="86">
        <v>300</v>
      </c>
      <c r="Q327" s="86">
        <v>300</v>
      </c>
      <c r="R327" s="86">
        <v>305</v>
      </c>
      <c r="S327" s="86">
        <v>310</v>
      </c>
      <c r="T327" s="86">
        <v>310</v>
      </c>
      <c r="U327" s="86">
        <v>320</v>
      </c>
      <c r="V327" s="87">
        <v>320</v>
      </c>
      <c r="W327" s="7">
        <v>330</v>
      </c>
      <c r="X327" s="87">
        <v>340</v>
      </c>
      <c r="Y327" s="87">
        <v>355</v>
      </c>
      <c r="Z327" s="89">
        <v>360</v>
      </c>
      <c r="AA327" s="7">
        <v>360</v>
      </c>
      <c r="AB327" s="90">
        <v>370</v>
      </c>
      <c r="AC327" s="7">
        <v>393</v>
      </c>
      <c r="AD327" s="7">
        <v>450</v>
      </c>
      <c r="AE327" s="7">
        <v>490</v>
      </c>
      <c r="AF327" s="7">
        <v>520</v>
      </c>
    </row>
    <row r="328" spans="1:32" s="7" customFormat="1" x14ac:dyDescent="0.35">
      <c r="A328" s="7">
        <v>229</v>
      </c>
      <c r="C328" s="75">
        <f t="shared" si="14"/>
        <v>460</v>
      </c>
      <c r="D328" s="17">
        <f t="shared" si="15"/>
        <v>30</v>
      </c>
      <c r="E328" s="7" t="s">
        <v>12</v>
      </c>
      <c r="F328" s="86">
        <v>155</v>
      </c>
      <c r="G328" s="86">
        <v>165</v>
      </c>
      <c r="H328" s="86">
        <v>170</v>
      </c>
      <c r="I328" s="86">
        <v>173</v>
      </c>
      <c r="J328" s="86">
        <v>190</v>
      </c>
      <c r="K328" s="86">
        <v>185</v>
      </c>
      <c r="L328" s="86">
        <v>190</v>
      </c>
      <c r="M328" s="86">
        <v>200</v>
      </c>
      <c r="N328" s="86">
        <v>210</v>
      </c>
      <c r="O328" s="86">
        <v>230</v>
      </c>
      <c r="P328" s="86">
        <v>255</v>
      </c>
      <c r="Q328" s="86">
        <v>263</v>
      </c>
      <c r="R328" s="86">
        <v>270</v>
      </c>
      <c r="S328" s="86">
        <v>280</v>
      </c>
      <c r="T328" s="86">
        <v>280</v>
      </c>
      <c r="U328" s="86">
        <v>290</v>
      </c>
      <c r="V328" s="87">
        <v>300</v>
      </c>
      <c r="W328" s="7">
        <v>320</v>
      </c>
      <c r="X328" s="87">
        <v>330</v>
      </c>
      <c r="Y328" s="87">
        <v>340</v>
      </c>
      <c r="Z328" s="89">
        <v>340</v>
      </c>
      <c r="AA328" s="7">
        <v>340</v>
      </c>
      <c r="AB328" s="90">
        <v>340</v>
      </c>
      <c r="AC328" s="7">
        <v>350</v>
      </c>
      <c r="AD328" s="7">
        <v>400</v>
      </c>
      <c r="AE328" s="7">
        <v>460</v>
      </c>
      <c r="AF328" s="7">
        <v>460</v>
      </c>
    </row>
    <row r="329" spans="1:32" s="7" customFormat="1" x14ac:dyDescent="0.35">
      <c r="A329" s="7">
        <v>230</v>
      </c>
      <c r="C329" s="75">
        <f t="shared" si="14"/>
        <v>1075</v>
      </c>
      <c r="D329" s="17">
        <f t="shared" si="15"/>
        <v>1</v>
      </c>
      <c r="E329" s="7" t="s">
        <v>13</v>
      </c>
      <c r="F329" s="86">
        <v>345</v>
      </c>
      <c r="G329" s="86">
        <v>365</v>
      </c>
      <c r="H329" s="86">
        <v>370</v>
      </c>
      <c r="I329" s="86">
        <v>360</v>
      </c>
      <c r="J329" s="86">
        <v>368</v>
      </c>
      <c r="K329" s="86">
        <v>430</v>
      </c>
      <c r="L329" s="86">
        <v>408</v>
      </c>
      <c r="M329" s="86">
        <v>485</v>
      </c>
      <c r="N329" s="86">
        <v>480</v>
      </c>
      <c r="O329" s="86">
        <v>555</v>
      </c>
      <c r="P329" s="86">
        <v>600</v>
      </c>
      <c r="Q329" s="86">
        <v>595</v>
      </c>
      <c r="R329" s="86">
        <v>648</v>
      </c>
      <c r="S329" s="86">
        <v>660</v>
      </c>
      <c r="T329" s="86">
        <v>698</v>
      </c>
      <c r="U329" s="86">
        <v>700</v>
      </c>
      <c r="V329" s="87">
        <v>750</v>
      </c>
      <c r="W329" s="7">
        <v>790</v>
      </c>
      <c r="X329" s="87">
        <v>725</v>
      </c>
      <c r="Y329" s="87">
        <v>795</v>
      </c>
      <c r="Z329" s="89">
        <v>790</v>
      </c>
      <c r="AA329" s="7">
        <v>800</v>
      </c>
      <c r="AB329" s="90">
        <v>780</v>
      </c>
      <c r="AC329" s="7">
        <v>780</v>
      </c>
      <c r="AD329" s="7">
        <v>920</v>
      </c>
      <c r="AE329" s="7">
        <v>1000</v>
      </c>
      <c r="AF329" s="7">
        <v>1075</v>
      </c>
    </row>
    <row r="330" spans="1:32" s="7" customFormat="1" x14ac:dyDescent="0.35">
      <c r="A330" s="7">
        <v>231</v>
      </c>
      <c r="C330" s="75">
        <f t="shared" si="14"/>
        <v>640</v>
      </c>
      <c r="D330" s="17">
        <f t="shared" si="15"/>
        <v>17</v>
      </c>
      <c r="E330" s="7" t="s">
        <v>20</v>
      </c>
      <c r="F330" s="86">
        <v>163</v>
      </c>
      <c r="G330" s="86">
        <v>185</v>
      </c>
      <c r="H330" s="86">
        <v>185</v>
      </c>
      <c r="I330" s="86">
        <v>190</v>
      </c>
      <c r="J330" s="86">
        <v>220</v>
      </c>
      <c r="K330" s="86">
        <v>218</v>
      </c>
      <c r="L330" s="86">
        <v>220</v>
      </c>
      <c r="M330" s="86">
        <v>240</v>
      </c>
      <c r="N330" s="86">
        <v>255</v>
      </c>
      <c r="O330" s="86">
        <v>290</v>
      </c>
      <c r="P330" s="86">
        <v>301</v>
      </c>
      <c r="Q330" s="86">
        <v>350</v>
      </c>
      <c r="R330" s="86">
        <v>350</v>
      </c>
      <c r="S330" s="86">
        <v>345</v>
      </c>
      <c r="T330" s="86">
        <v>365</v>
      </c>
      <c r="U330" s="86">
        <v>350</v>
      </c>
      <c r="V330" s="87">
        <v>395</v>
      </c>
      <c r="W330" s="7">
        <v>399</v>
      </c>
      <c r="X330" s="87">
        <v>390</v>
      </c>
      <c r="Y330" s="87">
        <v>400</v>
      </c>
      <c r="Z330" s="89">
        <v>425</v>
      </c>
      <c r="AA330" s="7">
        <v>400</v>
      </c>
      <c r="AB330" s="90">
        <v>460</v>
      </c>
      <c r="AC330" s="7">
        <v>475</v>
      </c>
      <c r="AD330" s="7">
        <v>530</v>
      </c>
      <c r="AE330" s="7">
        <v>600</v>
      </c>
      <c r="AF330" s="7">
        <v>640</v>
      </c>
    </row>
    <row r="331" spans="1:32" s="7" customFormat="1" x14ac:dyDescent="0.35">
      <c r="A331" s="7">
        <v>232</v>
      </c>
      <c r="C331" s="75">
        <f t="shared" si="14"/>
        <v>665</v>
      </c>
      <c r="D331" s="17" t="e">
        <f t="shared" si="15"/>
        <v>#N/A</v>
      </c>
      <c r="E331" s="85" t="s">
        <v>60</v>
      </c>
      <c r="F331" s="91">
        <v>210</v>
      </c>
      <c r="G331" s="91">
        <v>220</v>
      </c>
      <c r="H331" s="91">
        <v>225</v>
      </c>
      <c r="I331" s="91">
        <v>240</v>
      </c>
      <c r="J331" s="91">
        <v>240</v>
      </c>
      <c r="K331" s="91">
        <v>235</v>
      </c>
      <c r="L331" s="91">
        <v>245</v>
      </c>
      <c r="M331" s="91">
        <v>260</v>
      </c>
      <c r="N331" s="91">
        <v>290</v>
      </c>
      <c r="O331" s="91">
        <v>330</v>
      </c>
      <c r="P331" s="91">
        <v>340</v>
      </c>
      <c r="Q331" s="91">
        <v>360</v>
      </c>
      <c r="R331" s="91">
        <v>370</v>
      </c>
      <c r="S331" s="91">
        <v>380</v>
      </c>
      <c r="T331" s="91">
        <v>380</v>
      </c>
      <c r="U331" s="91">
        <v>410</v>
      </c>
      <c r="V331" s="92">
        <v>420</v>
      </c>
      <c r="W331" s="7">
        <v>420</v>
      </c>
      <c r="X331" s="92">
        <v>440</v>
      </c>
      <c r="Y331" s="92">
        <v>450</v>
      </c>
      <c r="Z331" s="7">
        <v>480</v>
      </c>
      <c r="AA331" s="7">
        <v>465</v>
      </c>
      <c r="AB331" s="96">
        <v>480</v>
      </c>
      <c r="AC331" s="7">
        <v>500</v>
      </c>
      <c r="AD331" s="7">
        <v>580</v>
      </c>
      <c r="AE331" s="7">
        <v>650</v>
      </c>
      <c r="AF331" s="7">
        <v>665</v>
      </c>
    </row>
    <row r="332" spans="1:32" s="7" customFormat="1" x14ac:dyDescent="0.35">
      <c r="A332" s="7">
        <v>233</v>
      </c>
      <c r="C332" s="75">
        <f t="shared" si="14"/>
        <v>460</v>
      </c>
      <c r="D332" s="17">
        <f t="shared" si="15"/>
        <v>30</v>
      </c>
      <c r="E332" s="85" t="s">
        <v>61</v>
      </c>
      <c r="F332" s="91">
        <v>150</v>
      </c>
      <c r="G332" s="91">
        <v>150</v>
      </c>
      <c r="H332" s="91">
        <v>160</v>
      </c>
      <c r="I332" s="91">
        <v>170</v>
      </c>
      <c r="J332" s="91">
        <v>175</v>
      </c>
      <c r="K332" s="91">
        <v>190</v>
      </c>
      <c r="L332" s="91">
        <v>200</v>
      </c>
      <c r="M332" s="91">
        <v>220</v>
      </c>
      <c r="N332" s="91">
        <v>225</v>
      </c>
      <c r="O332" s="91">
        <v>235</v>
      </c>
      <c r="P332" s="91">
        <v>240</v>
      </c>
      <c r="Q332" s="91">
        <v>260</v>
      </c>
      <c r="R332" s="91">
        <v>275</v>
      </c>
      <c r="S332" s="91">
        <v>285</v>
      </c>
      <c r="T332" s="91">
        <v>290</v>
      </c>
      <c r="U332" s="91">
        <v>295</v>
      </c>
      <c r="V332" s="92">
        <v>300</v>
      </c>
      <c r="W332" s="7">
        <v>300</v>
      </c>
      <c r="X332" s="87">
        <v>310</v>
      </c>
      <c r="Y332" s="92">
        <v>320</v>
      </c>
      <c r="Z332" s="7">
        <v>330</v>
      </c>
      <c r="AA332" s="7">
        <v>340</v>
      </c>
      <c r="AB332" s="96">
        <v>375</v>
      </c>
      <c r="AC332" s="7">
        <v>395</v>
      </c>
      <c r="AD332" s="7">
        <v>420</v>
      </c>
      <c r="AE332" s="7">
        <v>450</v>
      </c>
      <c r="AF332" s="7">
        <v>460</v>
      </c>
    </row>
    <row r="333" spans="1:32" s="7" customFormat="1" x14ac:dyDescent="0.35">
      <c r="A333" s="7">
        <v>234</v>
      </c>
      <c r="C333" s="75"/>
      <c r="D333" s="17"/>
      <c r="E333" s="85" t="s">
        <v>62</v>
      </c>
      <c r="F333" s="91">
        <v>200</v>
      </c>
      <c r="G333" s="91">
        <v>210</v>
      </c>
      <c r="H333" s="91">
        <v>220</v>
      </c>
      <c r="I333" s="91">
        <v>230</v>
      </c>
      <c r="J333" s="91">
        <v>235</v>
      </c>
      <c r="K333" s="91">
        <v>230</v>
      </c>
      <c r="L333" s="91">
        <v>240</v>
      </c>
      <c r="M333" s="91">
        <v>250</v>
      </c>
      <c r="N333" s="91">
        <v>280</v>
      </c>
      <c r="O333" s="91">
        <v>310</v>
      </c>
      <c r="P333" s="91">
        <v>320</v>
      </c>
      <c r="Q333" s="91">
        <v>350</v>
      </c>
      <c r="R333" s="91">
        <v>355</v>
      </c>
      <c r="S333" s="91">
        <v>360</v>
      </c>
      <c r="T333" s="91">
        <v>360</v>
      </c>
      <c r="U333" s="91">
        <v>390</v>
      </c>
      <c r="V333" s="92">
        <v>400</v>
      </c>
      <c r="W333" s="7">
        <f>W332+(W331-W332)*100/120</f>
        <v>400</v>
      </c>
      <c r="X333" s="87">
        <v>420</v>
      </c>
      <c r="Y333" s="92">
        <v>430</v>
      </c>
      <c r="Z333" s="7">
        <f>Z332+(Z331-Z332)*100/120</f>
        <v>455</v>
      </c>
      <c r="AA333" s="7">
        <v>450</v>
      </c>
      <c r="AB333" s="90">
        <v>460</v>
      </c>
      <c r="AC333" s="7">
        <v>490</v>
      </c>
      <c r="AD333" s="7">
        <v>550</v>
      </c>
      <c r="AE333" s="7">
        <v>620</v>
      </c>
      <c r="AF333" s="7">
        <v>650</v>
      </c>
    </row>
    <row r="334" spans="1:32" s="7" customFormat="1" x14ac:dyDescent="0.35">
      <c r="A334" s="7">
        <v>235</v>
      </c>
      <c r="C334" s="75"/>
      <c r="D334" s="17"/>
    </row>
    <row r="335" spans="1:32" s="7" customFormat="1" x14ac:dyDescent="0.35">
      <c r="A335" s="7">
        <v>236</v>
      </c>
      <c r="C335" s="75"/>
      <c r="D335" s="17"/>
    </row>
    <row r="336" spans="1:32" s="7" customFormat="1" x14ac:dyDescent="0.35">
      <c r="A336" s="7">
        <v>237</v>
      </c>
      <c r="C336" s="75"/>
      <c r="D336" s="17"/>
    </row>
    <row r="337" spans="1:4" s="7" customFormat="1" x14ac:dyDescent="0.35">
      <c r="A337" s="7">
        <v>238</v>
      </c>
      <c r="C337" s="75"/>
      <c r="D337" s="17"/>
    </row>
    <row r="338" spans="1:4" s="7" customFormat="1" x14ac:dyDescent="0.35">
      <c r="A338" s="7">
        <v>239</v>
      </c>
      <c r="C338" s="75"/>
      <c r="D338" s="17"/>
    </row>
    <row r="339" spans="1:4" s="7" customFormat="1" x14ac:dyDescent="0.35">
      <c r="A339" s="7">
        <v>240</v>
      </c>
      <c r="C339" s="75"/>
      <c r="D339" s="17"/>
    </row>
    <row r="340" spans="1:4" s="7" customFormat="1" x14ac:dyDescent="0.35">
      <c r="A340" s="7">
        <v>241</v>
      </c>
      <c r="C340" s="75"/>
      <c r="D340" s="17"/>
    </row>
    <row r="341" spans="1:4" s="7" customFormat="1" x14ac:dyDescent="0.35">
      <c r="A341" s="7">
        <v>242</v>
      </c>
      <c r="C341" s="75"/>
      <c r="D341" s="17"/>
    </row>
    <row r="342" spans="1:4" s="7" customFormat="1" x14ac:dyDescent="0.35">
      <c r="A342" s="7">
        <v>243</v>
      </c>
      <c r="C342" s="75"/>
      <c r="D342" s="17"/>
    </row>
    <row r="343" spans="1:4" s="7" customFormat="1" x14ac:dyDescent="0.35">
      <c r="A343" s="7">
        <v>244</v>
      </c>
      <c r="C343" s="75"/>
      <c r="D343" s="17"/>
    </row>
    <row r="344" spans="1:4" s="7" customFormat="1" x14ac:dyDescent="0.35">
      <c r="A344" s="7">
        <v>245</v>
      </c>
      <c r="C344" s="75"/>
      <c r="D344" s="17"/>
    </row>
    <row r="345" spans="1:4" s="7" customFormat="1" x14ac:dyDescent="0.35">
      <c r="A345" s="7">
        <v>246</v>
      </c>
      <c r="C345" s="75"/>
      <c r="D345" s="17"/>
    </row>
    <row r="346" spans="1:4" s="7" customFormat="1" x14ac:dyDescent="0.35">
      <c r="A346" s="7">
        <v>247</v>
      </c>
      <c r="C346" s="75"/>
      <c r="D346" s="17"/>
    </row>
    <row r="347" spans="1:4" s="7" customFormat="1" x14ac:dyDescent="0.35">
      <c r="A347" s="7">
        <v>248</v>
      </c>
      <c r="C347" s="75"/>
      <c r="D347" s="17"/>
    </row>
    <row r="348" spans="1:4" s="7" customFormat="1" x14ac:dyDescent="0.35">
      <c r="A348" s="7">
        <v>249</v>
      </c>
      <c r="C348" s="75"/>
      <c r="D348" s="17"/>
    </row>
    <row r="349" spans="1:4" s="7" customFormat="1" x14ac:dyDescent="0.35">
      <c r="A349" s="7">
        <v>250</v>
      </c>
      <c r="C349" s="75"/>
      <c r="D349" s="17"/>
    </row>
    <row r="350" spans="1:4" s="7" customFormat="1" x14ac:dyDescent="0.35">
      <c r="A350" s="7">
        <v>251</v>
      </c>
      <c r="C350" s="75"/>
      <c r="D350" s="17"/>
    </row>
    <row r="351" spans="1:4" s="7" customFormat="1" x14ac:dyDescent="0.35">
      <c r="A351" s="7">
        <v>252</v>
      </c>
      <c r="C351" s="75"/>
      <c r="D351" s="17"/>
    </row>
    <row r="352" spans="1:4" s="7" customFormat="1" x14ac:dyDescent="0.35">
      <c r="A352" s="7">
        <v>253</v>
      </c>
      <c r="C352" s="75"/>
      <c r="D352" s="17"/>
    </row>
    <row r="353" spans="1:4" s="7" customFormat="1" x14ac:dyDescent="0.35">
      <c r="A353" s="7">
        <v>254</v>
      </c>
      <c r="C353" s="75"/>
      <c r="D353" s="17"/>
    </row>
    <row r="354" spans="1:4" s="7" customFormat="1" x14ac:dyDescent="0.35">
      <c r="A354" s="7">
        <v>255</v>
      </c>
      <c r="C354" s="75"/>
      <c r="D354" s="17"/>
    </row>
    <row r="355" spans="1:4" s="7" customFormat="1" x14ac:dyDescent="0.35">
      <c r="A355" s="7">
        <v>256</v>
      </c>
      <c r="C355" s="75"/>
      <c r="D355" s="17"/>
    </row>
    <row r="356" spans="1:4" s="7" customFormat="1" x14ac:dyDescent="0.35">
      <c r="A356" s="7">
        <v>257</v>
      </c>
      <c r="C356" s="75"/>
      <c r="D356" s="17"/>
    </row>
    <row r="357" spans="1:4" s="7" customFormat="1" x14ac:dyDescent="0.35">
      <c r="A357" s="7">
        <v>258</v>
      </c>
      <c r="C357" s="75"/>
      <c r="D357" s="17"/>
    </row>
    <row r="358" spans="1:4" s="7" customFormat="1" x14ac:dyDescent="0.35">
      <c r="A358" s="7">
        <v>259</v>
      </c>
      <c r="C358" s="75"/>
      <c r="D358" s="17"/>
    </row>
    <row r="359" spans="1:4" s="7" customFormat="1" x14ac:dyDescent="0.35">
      <c r="A359" s="7">
        <v>260</v>
      </c>
      <c r="C359" s="75"/>
      <c r="D359" s="17"/>
    </row>
    <row r="360" spans="1:4" s="7" customFormat="1" x14ac:dyDescent="0.35">
      <c r="A360" s="7">
        <v>261</v>
      </c>
      <c r="C360" s="75"/>
      <c r="D360" s="17"/>
    </row>
    <row r="361" spans="1:4" s="7" customFormat="1" x14ac:dyDescent="0.35">
      <c r="A361" s="7">
        <v>262</v>
      </c>
      <c r="C361" s="75"/>
      <c r="D361" s="17"/>
    </row>
    <row r="362" spans="1:4" s="7" customFormat="1" x14ac:dyDescent="0.35">
      <c r="A362" s="7">
        <v>263</v>
      </c>
      <c r="C362" s="75"/>
      <c r="D362" s="17"/>
    </row>
    <row r="363" spans="1:4" s="7" customFormat="1" x14ac:dyDescent="0.35">
      <c r="A363" s="7">
        <v>264</v>
      </c>
      <c r="C363" s="75"/>
      <c r="D363" s="17"/>
    </row>
    <row r="364" spans="1:4" s="7" customFormat="1" x14ac:dyDescent="0.35">
      <c r="A364" s="7">
        <v>265</v>
      </c>
      <c r="C364" s="75"/>
      <c r="D364" s="17"/>
    </row>
    <row r="365" spans="1:4" s="7" customFormat="1" x14ac:dyDescent="0.35">
      <c r="A365" s="7">
        <v>266</v>
      </c>
      <c r="C365" s="75"/>
      <c r="D365" s="17"/>
    </row>
    <row r="366" spans="1:4" s="7" customFormat="1" x14ac:dyDescent="0.35">
      <c r="A366" s="7">
        <v>267</v>
      </c>
      <c r="C366" s="75"/>
      <c r="D366" s="17"/>
    </row>
    <row r="367" spans="1:4" s="7" customFormat="1" x14ac:dyDescent="0.35">
      <c r="A367" s="7">
        <v>268</v>
      </c>
      <c r="C367" s="75"/>
      <c r="D367" s="17"/>
    </row>
    <row r="368" spans="1:4" s="7" customFormat="1" x14ac:dyDescent="0.35">
      <c r="A368" s="7">
        <v>269</v>
      </c>
      <c r="C368" s="75"/>
      <c r="D368" s="17"/>
    </row>
    <row r="369" spans="1:4" s="7" customFormat="1" x14ac:dyDescent="0.35">
      <c r="A369" s="7">
        <v>270</v>
      </c>
      <c r="C369" s="75"/>
      <c r="D369" s="17"/>
    </row>
    <row r="370" spans="1:4" s="7" customFormat="1" x14ac:dyDescent="0.35">
      <c r="A370" s="7">
        <v>271</v>
      </c>
      <c r="C370" s="75"/>
      <c r="D370" s="17"/>
    </row>
    <row r="371" spans="1:4" s="7" customFormat="1" x14ac:dyDescent="0.35">
      <c r="A371" s="7">
        <v>272</v>
      </c>
      <c r="C371" s="75"/>
      <c r="D371" s="17"/>
    </row>
    <row r="372" spans="1:4" s="7" customFormat="1" x14ac:dyDescent="0.35">
      <c r="A372" s="7">
        <v>273</v>
      </c>
      <c r="C372" s="75"/>
      <c r="D372" s="17"/>
    </row>
    <row r="373" spans="1:4" s="7" customFormat="1" x14ac:dyDescent="0.35">
      <c r="A373" s="7">
        <v>274</v>
      </c>
      <c r="C373" s="75"/>
      <c r="D373" s="17"/>
    </row>
    <row r="374" spans="1:4" s="7" customFormat="1" x14ac:dyDescent="0.35">
      <c r="A374" s="7">
        <v>275</v>
      </c>
      <c r="C374" s="75"/>
      <c r="D374" s="17"/>
    </row>
    <row r="375" spans="1:4" s="7" customFormat="1" x14ac:dyDescent="0.35">
      <c r="A375" s="7">
        <v>276</v>
      </c>
      <c r="C375" s="75"/>
      <c r="D375" s="17"/>
    </row>
    <row r="376" spans="1:4" s="7" customFormat="1" x14ac:dyDescent="0.35">
      <c r="A376" s="7">
        <v>277</v>
      </c>
      <c r="C376" s="75"/>
      <c r="D376" s="17"/>
    </row>
    <row r="377" spans="1:4" s="7" customFormat="1" x14ac:dyDescent="0.35">
      <c r="A377" s="7">
        <v>278</v>
      </c>
      <c r="C377" s="75"/>
      <c r="D377" s="17"/>
    </row>
    <row r="378" spans="1:4" s="7" customFormat="1" x14ac:dyDescent="0.35">
      <c r="A378" s="7">
        <v>279</v>
      </c>
      <c r="C378" s="75"/>
      <c r="D378" s="17"/>
    </row>
    <row r="379" spans="1:4" s="7" customFormat="1" x14ac:dyDescent="0.35">
      <c r="A379" s="7">
        <v>280</v>
      </c>
      <c r="C379" s="75"/>
      <c r="D379" s="17"/>
    </row>
    <row r="380" spans="1:4" s="7" customFormat="1" x14ac:dyDescent="0.35">
      <c r="A380" s="7">
        <v>281</v>
      </c>
      <c r="C380" s="75"/>
      <c r="D380" s="17"/>
    </row>
    <row r="381" spans="1:4" s="7" customFormat="1" x14ac:dyDescent="0.35">
      <c r="A381" s="7">
        <v>282</v>
      </c>
      <c r="C381" s="75"/>
      <c r="D381" s="17"/>
    </row>
    <row r="382" spans="1:4" s="7" customFormat="1" x14ac:dyDescent="0.35">
      <c r="A382" s="7">
        <v>283</v>
      </c>
      <c r="C382" s="75"/>
      <c r="D382" s="17"/>
    </row>
    <row r="383" spans="1:4" s="7" customFormat="1" x14ac:dyDescent="0.35">
      <c r="A383" s="7">
        <v>284</v>
      </c>
      <c r="C383" s="75"/>
      <c r="D383" s="17"/>
    </row>
    <row r="384" spans="1:4" s="7" customFormat="1" x14ac:dyDescent="0.35">
      <c r="A384" s="7">
        <v>285</v>
      </c>
      <c r="C384" s="75"/>
      <c r="D384" s="17"/>
    </row>
    <row r="385" spans="1:32" s="7" customFormat="1" x14ac:dyDescent="0.35">
      <c r="A385" s="7">
        <v>286</v>
      </c>
      <c r="C385" s="75"/>
      <c r="D385" s="17"/>
    </row>
    <row r="386" spans="1:32" s="7" customFormat="1" x14ac:dyDescent="0.35">
      <c r="A386" s="7">
        <v>287</v>
      </c>
      <c r="C386" s="75"/>
      <c r="D386" s="17"/>
    </row>
    <row r="387" spans="1:32" s="7" customFormat="1" x14ac:dyDescent="0.35">
      <c r="A387" s="7">
        <v>288</v>
      </c>
      <c r="C387" s="75"/>
      <c r="D387" s="17"/>
    </row>
    <row r="388" spans="1:32" s="7" customFormat="1" x14ac:dyDescent="0.35">
      <c r="A388" s="7">
        <v>289</v>
      </c>
      <c r="C388" s="75"/>
      <c r="D388" s="17"/>
    </row>
    <row r="389" spans="1:32" s="7" customFormat="1" x14ac:dyDescent="0.35">
      <c r="A389" s="7">
        <v>290</v>
      </c>
      <c r="C389" s="75"/>
      <c r="D389" s="17"/>
    </row>
    <row r="390" spans="1:32" s="7" customFormat="1" x14ac:dyDescent="0.35">
      <c r="A390" s="7">
        <v>291</v>
      </c>
      <c r="C390" s="75"/>
      <c r="D390" s="17"/>
    </row>
    <row r="391" spans="1:32" s="7" customFormat="1" x14ac:dyDescent="0.35">
      <c r="A391" s="7">
        <v>292</v>
      </c>
      <c r="C391" s="75"/>
      <c r="D391" s="17"/>
    </row>
    <row r="392" spans="1:32" s="7" customFormat="1" x14ac:dyDescent="0.35">
      <c r="A392" s="7">
        <v>293</v>
      </c>
      <c r="C392" s="75"/>
      <c r="D392" s="17"/>
    </row>
    <row r="393" spans="1:32" s="7" customFormat="1" x14ac:dyDescent="0.35">
      <c r="A393" s="7">
        <v>294</v>
      </c>
      <c r="C393" s="75"/>
      <c r="D393" s="17"/>
    </row>
    <row r="394" spans="1:32" s="7" customFormat="1" x14ac:dyDescent="0.35">
      <c r="A394" s="7">
        <v>295</v>
      </c>
      <c r="C394" s="75"/>
      <c r="D394" s="17"/>
    </row>
    <row r="395" spans="1:32" s="7" customFormat="1" x14ac:dyDescent="0.35">
      <c r="A395" s="7">
        <v>296</v>
      </c>
      <c r="C395" s="75"/>
      <c r="D395" s="17"/>
    </row>
    <row r="396" spans="1:32" s="7" customFormat="1" x14ac:dyDescent="0.35">
      <c r="A396" s="7">
        <v>297</v>
      </c>
      <c r="C396" s="75"/>
      <c r="D396" s="17"/>
    </row>
    <row r="397" spans="1:32" s="7" customFormat="1" x14ac:dyDescent="0.35">
      <c r="A397" s="7">
        <v>298</v>
      </c>
      <c r="C397" s="75"/>
      <c r="D397" s="17"/>
    </row>
    <row r="398" spans="1:32" s="7" customFormat="1" x14ac:dyDescent="0.35">
      <c r="A398" s="7">
        <v>299</v>
      </c>
      <c r="C398" s="75"/>
      <c r="D398" s="17"/>
    </row>
    <row r="399" spans="1:32" s="7" customFormat="1" x14ac:dyDescent="0.35">
      <c r="A399" s="7">
        <v>300</v>
      </c>
      <c r="C399" s="75" t="s">
        <v>58</v>
      </c>
      <c r="D399" s="17" t="s">
        <v>59</v>
      </c>
      <c r="E399" s="82" t="s">
        <v>34</v>
      </c>
      <c r="F399" s="81" t="s">
        <v>47</v>
      </c>
      <c r="G399" s="81" t="s">
        <v>36</v>
      </c>
      <c r="H399" s="81" t="s">
        <v>37</v>
      </c>
      <c r="I399" s="81" t="s">
        <v>38</v>
      </c>
      <c r="J399" s="81" t="s">
        <v>39</v>
      </c>
      <c r="K399" s="81" t="s">
        <v>40</v>
      </c>
      <c r="L399" s="81" t="s">
        <v>41</v>
      </c>
      <c r="M399" s="81" t="s">
        <v>42</v>
      </c>
      <c r="N399" s="81" t="s">
        <v>43</v>
      </c>
      <c r="O399" s="81" t="s">
        <v>44</v>
      </c>
      <c r="P399" s="81" t="s">
        <v>45</v>
      </c>
      <c r="Q399" s="81" t="s">
        <v>35</v>
      </c>
      <c r="R399" s="81" t="s">
        <v>46</v>
      </c>
      <c r="S399" s="81" t="s">
        <v>52</v>
      </c>
      <c r="T399" s="81" t="s">
        <v>53</v>
      </c>
      <c r="U399" s="83">
        <v>41791</v>
      </c>
      <c r="V399" s="84">
        <v>42064</v>
      </c>
      <c r="W399" s="95">
        <v>42522</v>
      </c>
      <c r="X399" s="95">
        <v>42887</v>
      </c>
      <c r="Y399" s="95">
        <v>43252</v>
      </c>
      <c r="Z399" s="95">
        <v>43617</v>
      </c>
      <c r="AA399" s="95">
        <v>43983</v>
      </c>
      <c r="AB399" s="95">
        <v>44348</v>
      </c>
      <c r="AC399" s="95">
        <v>44713</v>
      </c>
      <c r="AD399" s="95">
        <v>45078</v>
      </c>
      <c r="AE399" s="95">
        <v>45444</v>
      </c>
      <c r="AF399" s="84">
        <v>45809</v>
      </c>
    </row>
    <row r="400" spans="1:32" s="7" customFormat="1" x14ac:dyDescent="0.35">
      <c r="A400" s="7">
        <v>301</v>
      </c>
      <c r="C400" s="75">
        <f>VLOOKUP(A400,$A$400:$AS$433,3+$E$98)</f>
        <v>520</v>
      </c>
      <c r="D400" s="17">
        <f>RANK(C400,C$400:C$430)</f>
        <v>18</v>
      </c>
      <c r="E400" s="7" t="s">
        <v>1</v>
      </c>
      <c r="F400" s="86">
        <v>180</v>
      </c>
      <c r="G400" s="86">
        <v>180</v>
      </c>
      <c r="H400" s="86">
        <v>180</v>
      </c>
      <c r="I400" s="86">
        <v>195</v>
      </c>
      <c r="J400" s="86">
        <v>200</v>
      </c>
      <c r="K400" s="86">
        <v>210</v>
      </c>
      <c r="L400" s="86">
        <v>215</v>
      </c>
      <c r="M400" s="86">
        <v>230</v>
      </c>
      <c r="N400" s="86">
        <v>265</v>
      </c>
      <c r="O400" s="86">
        <v>265</v>
      </c>
      <c r="P400" s="86">
        <v>300</v>
      </c>
      <c r="Q400" s="86">
        <v>316</v>
      </c>
      <c r="R400" s="86">
        <v>320</v>
      </c>
      <c r="S400" s="86">
        <v>330</v>
      </c>
      <c r="T400" s="86">
        <v>330</v>
      </c>
      <c r="U400" s="86">
        <v>350</v>
      </c>
      <c r="V400" s="87">
        <v>335</v>
      </c>
      <c r="W400" s="88">
        <v>340</v>
      </c>
      <c r="X400" s="87">
        <v>358</v>
      </c>
      <c r="Y400" s="87">
        <v>370</v>
      </c>
      <c r="Z400" s="89">
        <v>380</v>
      </c>
      <c r="AA400" s="7">
        <v>390</v>
      </c>
      <c r="AB400" s="90">
        <v>380</v>
      </c>
      <c r="AC400" s="7">
        <v>420</v>
      </c>
      <c r="AD400" s="7">
        <v>435</v>
      </c>
      <c r="AE400" s="7">
        <v>500</v>
      </c>
      <c r="AF400" s="7">
        <v>520</v>
      </c>
    </row>
    <row r="401" spans="1:32" s="7" customFormat="1" x14ac:dyDescent="0.35">
      <c r="A401" s="7">
        <v>302</v>
      </c>
      <c r="C401" s="75">
        <f t="shared" ref="C401:C432" si="16">VLOOKUP(A401,$A$400:$AS$433,3+$E$98)</f>
        <v>733</v>
      </c>
      <c r="D401" s="17">
        <f t="shared" ref="D401:D432" si="17">RANK(C401,C$400:C$430)</f>
        <v>4</v>
      </c>
      <c r="E401" s="7" t="s">
        <v>21</v>
      </c>
      <c r="F401" s="86">
        <v>240</v>
      </c>
      <c r="G401" s="86">
        <v>250</v>
      </c>
      <c r="H401" s="86">
        <v>270</v>
      </c>
      <c r="I401" s="86">
        <v>265</v>
      </c>
      <c r="J401" s="86">
        <v>270</v>
      </c>
      <c r="K401" s="86">
        <v>278</v>
      </c>
      <c r="L401" s="86">
        <v>288</v>
      </c>
      <c r="M401" s="86">
        <v>293</v>
      </c>
      <c r="N401" s="86">
        <v>335</v>
      </c>
      <c r="O401" s="86">
        <v>395</v>
      </c>
      <c r="P401" s="86">
        <v>400</v>
      </c>
      <c r="Q401" s="86">
        <v>390</v>
      </c>
      <c r="R401" s="86">
        <v>450</v>
      </c>
      <c r="S401" s="86">
        <v>440</v>
      </c>
      <c r="T401" s="86">
        <v>450</v>
      </c>
      <c r="U401" s="86">
        <v>500</v>
      </c>
      <c r="V401" s="87">
        <v>473</v>
      </c>
      <c r="W401" s="88">
        <v>488</v>
      </c>
      <c r="X401" s="87">
        <v>505</v>
      </c>
      <c r="Y401" s="87">
        <v>493</v>
      </c>
      <c r="Z401" s="89">
        <v>510</v>
      </c>
      <c r="AA401" s="7">
        <v>530</v>
      </c>
      <c r="AB401" s="90">
        <v>500</v>
      </c>
      <c r="AC401" s="7">
        <v>535</v>
      </c>
      <c r="AD401" s="7">
        <v>550</v>
      </c>
      <c r="AE401" s="7">
        <v>620</v>
      </c>
      <c r="AF401" s="7">
        <v>733</v>
      </c>
    </row>
    <row r="402" spans="1:32" s="7" customFormat="1" x14ac:dyDescent="0.35">
      <c r="A402" s="7">
        <v>303</v>
      </c>
      <c r="C402" s="75">
        <f t="shared" si="16"/>
        <v>680</v>
      </c>
      <c r="D402" s="17">
        <f t="shared" si="17"/>
        <v>6</v>
      </c>
      <c r="E402" s="7" t="s">
        <v>14</v>
      </c>
      <c r="F402" s="86">
        <v>240</v>
      </c>
      <c r="G402" s="86">
        <v>250</v>
      </c>
      <c r="H402" s="86">
        <v>263</v>
      </c>
      <c r="I402" s="86">
        <v>250</v>
      </c>
      <c r="J402" s="86">
        <v>270</v>
      </c>
      <c r="K402" s="86">
        <v>275</v>
      </c>
      <c r="L402" s="86">
        <v>280</v>
      </c>
      <c r="M402" s="86">
        <v>298</v>
      </c>
      <c r="N402" s="86">
        <v>330</v>
      </c>
      <c r="O402" s="86">
        <v>400</v>
      </c>
      <c r="P402" s="86">
        <v>390</v>
      </c>
      <c r="Q402" s="86">
        <v>422</v>
      </c>
      <c r="R402" s="86">
        <v>450</v>
      </c>
      <c r="S402" s="86">
        <v>450</v>
      </c>
      <c r="T402" s="86">
        <v>460</v>
      </c>
      <c r="U402" s="86">
        <v>480</v>
      </c>
      <c r="V402" s="87">
        <v>475</v>
      </c>
      <c r="W402" s="88">
        <v>485</v>
      </c>
      <c r="X402" s="87">
        <v>500</v>
      </c>
      <c r="Y402" s="87">
        <v>525</v>
      </c>
      <c r="Z402" s="89">
        <v>470</v>
      </c>
      <c r="AA402" s="7">
        <v>548</v>
      </c>
      <c r="AB402" s="90">
        <v>500</v>
      </c>
      <c r="AC402" s="7">
        <v>520</v>
      </c>
      <c r="AD402" s="7">
        <v>623</v>
      </c>
      <c r="AE402" s="7">
        <v>650</v>
      </c>
      <c r="AF402" s="7">
        <v>680</v>
      </c>
    </row>
    <row r="403" spans="1:32" s="7" customFormat="1" x14ac:dyDescent="0.35">
      <c r="A403" s="7">
        <v>304</v>
      </c>
      <c r="C403" s="75">
        <f t="shared" si="16"/>
        <v>465</v>
      </c>
      <c r="D403" s="17">
        <f t="shared" si="17"/>
        <v>26</v>
      </c>
      <c r="E403" s="7" t="s">
        <v>2</v>
      </c>
      <c r="F403" s="86">
        <v>135</v>
      </c>
      <c r="G403" s="86">
        <v>150</v>
      </c>
      <c r="H403" s="86">
        <v>150</v>
      </c>
      <c r="I403" s="86">
        <v>160</v>
      </c>
      <c r="J403" s="86">
        <v>164</v>
      </c>
      <c r="K403" s="86">
        <v>160</v>
      </c>
      <c r="L403" s="86">
        <v>160</v>
      </c>
      <c r="M403" s="86">
        <v>180</v>
      </c>
      <c r="N403" s="86">
        <v>185</v>
      </c>
      <c r="O403" s="86">
        <v>225</v>
      </c>
      <c r="P403" s="86">
        <v>250</v>
      </c>
      <c r="Q403" s="86">
        <v>260</v>
      </c>
      <c r="R403" s="86">
        <v>260</v>
      </c>
      <c r="S403" s="86">
        <v>280</v>
      </c>
      <c r="T403" s="86">
        <v>270</v>
      </c>
      <c r="U403" s="86">
        <v>280</v>
      </c>
      <c r="V403" s="87">
        <v>280</v>
      </c>
      <c r="W403" s="88">
        <v>300</v>
      </c>
      <c r="X403" s="87">
        <v>320</v>
      </c>
      <c r="Y403" s="87">
        <v>330</v>
      </c>
      <c r="Z403" s="89">
        <v>330</v>
      </c>
      <c r="AA403" s="7">
        <v>350</v>
      </c>
      <c r="AB403" s="90">
        <v>350</v>
      </c>
      <c r="AC403" s="7">
        <v>350</v>
      </c>
      <c r="AD403" s="7">
        <v>400</v>
      </c>
      <c r="AE403" s="7">
        <v>430</v>
      </c>
      <c r="AF403" s="7">
        <v>465</v>
      </c>
    </row>
    <row r="404" spans="1:32" s="7" customFormat="1" x14ac:dyDescent="0.35">
      <c r="A404" s="7">
        <v>305</v>
      </c>
      <c r="C404" s="75">
        <f t="shared" si="16"/>
        <v>460</v>
      </c>
      <c r="D404" s="17">
        <f t="shared" si="17"/>
        <v>27</v>
      </c>
      <c r="E404" s="7" t="s">
        <v>22</v>
      </c>
      <c r="F404" s="86">
        <v>123</v>
      </c>
      <c r="G404" s="86">
        <v>145</v>
      </c>
      <c r="H404" s="86">
        <v>133</v>
      </c>
      <c r="I404" s="86">
        <v>150</v>
      </c>
      <c r="J404" s="86">
        <v>150</v>
      </c>
      <c r="K404" s="86">
        <v>160</v>
      </c>
      <c r="L404" s="86">
        <v>185</v>
      </c>
      <c r="M404" s="86">
        <v>180</v>
      </c>
      <c r="N404" s="86">
        <v>185</v>
      </c>
      <c r="O404" s="86">
        <v>233</v>
      </c>
      <c r="P404" s="86">
        <v>235</v>
      </c>
      <c r="Q404" s="86">
        <v>258</v>
      </c>
      <c r="R404" s="86">
        <v>260</v>
      </c>
      <c r="S404" s="86">
        <v>250</v>
      </c>
      <c r="T404" s="86">
        <v>293</v>
      </c>
      <c r="U404" s="86">
        <v>273</v>
      </c>
      <c r="V404" s="87">
        <v>300</v>
      </c>
      <c r="W404" s="88">
        <v>290</v>
      </c>
      <c r="X404" s="87">
        <v>295</v>
      </c>
      <c r="Y404" s="87">
        <v>305</v>
      </c>
      <c r="Z404" s="89">
        <v>310</v>
      </c>
      <c r="AA404" s="7">
        <v>320</v>
      </c>
      <c r="AB404" s="90">
        <v>340</v>
      </c>
      <c r="AC404" s="7">
        <v>360</v>
      </c>
      <c r="AD404" s="7">
        <v>400</v>
      </c>
      <c r="AE404" s="7">
        <v>450</v>
      </c>
      <c r="AF404" s="7">
        <v>460</v>
      </c>
    </row>
    <row r="405" spans="1:32" s="7" customFormat="1" x14ac:dyDescent="0.35">
      <c r="A405" s="7">
        <v>306</v>
      </c>
      <c r="C405" s="75">
        <f t="shared" si="16"/>
        <v>500</v>
      </c>
      <c r="D405" s="17">
        <f t="shared" si="17"/>
        <v>21</v>
      </c>
      <c r="E405" s="7" t="s">
        <v>23</v>
      </c>
      <c r="F405" s="86">
        <v>145</v>
      </c>
      <c r="G405" s="86">
        <v>148</v>
      </c>
      <c r="H405" s="86">
        <v>160</v>
      </c>
      <c r="I405" s="86">
        <v>165</v>
      </c>
      <c r="J405" s="86">
        <v>165</v>
      </c>
      <c r="K405" s="86">
        <v>164</v>
      </c>
      <c r="L405" s="86">
        <v>170</v>
      </c>
      <c r="M405" s="86">
        <v>180</v>
      </c>
      <c r="N405" s="86">
        <v>193</v>
      </c>
      <c r="O405" s="86">
        <v>220</v>
      </c>
      <c r="P405" s="86">
        <v>240</v>
      </c>
      <c r="Q405" s="86">
        <v>270</v>
      </c>
      <c r="R405" s="86">
        <v>290</v>
      </c>
      <c r="S405" s="86">
        <v>285</v>
      </c>
      <c r="T405" s="86">
        <v>285</v>
      </c>
      <c r="U405" s="86">
        <v>283</v>
      </c>
      <c r="V405" s="87">
        <v>300</v>
      </c>
      <c r="W405" s="88">
        <v>295</v>
      </c>
      <c r="X405" s="87">
        <v>320</v>
      </c>
      <c r="Y405" s="87">
        <v>330</v>
      </c>
      <c r="Z405" s="89">
        <v>330</v>
      </c>
      <c r="AA405" s="7">
        <v>330</v>
      </c>
      <c r="AB405" s="90">
        <v>345</v>
      </c>
      <c r="AC405" s="7">
        <v>380</v>
      </c>
      <c r="AD405" s="7">
        <v>410</v>
      </c>
      <c r="AE405" s="7">
        <v>475</v>
      </c>
      <c r="AF405" s="7">
        <v>500</v>
      </c>
    </row>
    <row r="406" spans="1:32" s="7" customFormat="1" x14ac:dyDescent="0.35">
      <c r="A406" s="7">
        <v>307</v>
      </c>
      <c r="C406" s="75">
        <f t="shared" si="16"/>
        <v>588</v>
      </c>
      <c r="D406" s="17">
        <f t="shared" si="17"/>
        <v>10</v>
      </c>
      <c r="E406" s="7" t="s">
        <v>3</v>
      </c>
      <c r="F406" s="86">
        <v>180</v>
      </c>
      <c r="G406" s="86">
        <v>200</v>
      </c>
      <c r="H406" s="86">
        <v>200</v>
      </c>
      <c r="I406" s="86">
        <v>220</v>
      </c>
      <c r="J406" s="86">
        <v>210</v>
      </c>
      <c r="K406" s="86">
        <v>210</v>
      </c>
      <c r="L406" s="86">
        <v>220</v>
      </c>
      <c r="M406" s="86">
        <v>250</v>
      </c>
      <c r="N406" s="86">
        <v>270</v>
      </c>
      <c r="O406" s="86">
        <v>315</v>
      </c>
      <c r="P406" s="86">
        <v>330</v>
      </c>
      <c r="Q406" s="86">
        <v>350</v>
      </c>
      <c r="R406" s="86">
        <v>340</v>
      </c>
      <c r="S406" s="86">
        <v>370</v>
      </c>
      <c r="T406" s="86">
        <v>360</v>
      </c>
      <c r="U406" s="86">
        <v>388</v>
      </c>
      <c r="V406" s="87">
        <v>400</v>
      </c>
      <c r="W406" s="88">
        <v>410</v>
      </c>
      <c r="X406" s="87">
        <v>445</v>
      </c>
      <c r="Y406" s="87">
        <v>450</v>
      </c>
      <c r="Z406" s="89">
        <v>460</v>
      </c>
      <c r="AA406" s="7">
        <v>450</v>
      </c>
      <c r="AB406" s="90">
        <v>485</v>
      </c>
      <c r="AC406" s="7">
        <v>480</v>
      </c>
      <c r="AD406" s="7">
        <v>550</v>
      </c>
      <c r="AE406" s="7">
        <v>580</v>
      </c>
      <c r="AF406" s="7">
        <v>588</v>
      </c>
    </row>
    <row r="407" spans="1:32" s="7" customFormat="1" x14ac:dyDescent="0.35">
      <c r="A407" s="7">
        <v>308</v>
      </c>
      <c r="C407" s="75">
        <f t="shared" si="16"/>
        <v>498</v>
      </c>
      <c r="D407" s="17">
        <f t="shared" si="17"/>
        <v>24</v>
      </c>
      <c r="E407" s="7" t="s">
        <v>24</v>
      </c>
      <c r="F407" s="86">
        <v>138</v>
      </c>
      <c r="G407" s="86">
        <v>140</v>
      </c>
      <c r="H407" s="86">
        <v>150</v>
      </c>
      <c r="I407" s="86">
        <v>160</v>
      </c>
      <c r="J407" s="86">
        <v>168</v>
      </c>
      <c r="K407" s="86">
        <v>180</v>
      </c>
      <c r="L407" s="86">
        <v>183</v>
      </c>
      <c r="M407" s="86">
        <v>188</v>
      </c>
      <c r="N407" s="86">
        <v>200</v>
      </c>
      <c r="O407" s="86">
        <v>233</v>
      </c>
      <c r="P407" s="86">
        <v>240</v>
      </c>
      <c r="Q407" s="86">
        <v>270</v>
      </c>
      <c r="R407" s="86">
        <v>283</v>
      </c>
      <c r="S407" s="86">
        <v>280</v>
      </c>
      <c r="T407" s="86">
        <v>280</v>
      </c>
      <c r="U407" s="86">
        <v>280</v>
      </c>
      <c r="V407" s="87">
        <v>295</v>
      </c>
      <c r="W407" s="88">
        <v>308</v>
      </c>
      <c r="X407" s="87">
        <v>328</v>
      </c>
      <c r="Y407" s="87">
        <v>335</v>
      </c>
      <c r="Z407" s="89">
        <v>340</v>
      </c>
      <c r="AA407" s="7">
        <v>350</v>
      </c>
      <c r="AB407" s="90">
        <v>365</v>
      </c>
      <c r="AC407" s="7">
        <v>385</v>
      </c>
      <c r="AD407" s="7">
        <v>450</v>
      </c>
      <c r="AE407" s="7">
        <v>465</v>
      </c>
      <c r="AF407" s="7">
        <v>498</v>
      </c>
    </row>
    <row r="408" spans="1:32" s="7" customFormat="1" x14ac:dyDescent="0.35">
      <c r="A408" s="7">
        <v>309</v>
      </c>
      <c r="C408" s="75">
        <f t="shared" si="16"/>
        <v>625</v>
      </c>
      <c r="D408" s="17">
        <f t="shared" si="17"/>
        <v>7</v>
      </c>
      <c r="E408" s="7" t="s">
        <v>25</v>
      </c>
      <c r="F408" s="86">
        <v>220</v>
      </c>
      <c r="G408" s="86">
        <v>240</v>
      </c>
      <c r="H408" s="86">
        <v>230</v>
      </c>
      <c r="I408" s="86">
        <v>240</v>
      </c>
      <c r="J408" s="86">
        <v>250</v>
      </c>
      <c r="K408" s="86">
        <v>260</v>
      </c>
      <c r="L408" s="86">
        <v>260</v>
      </c>
      <c r="M408" s="86">
        <v>283</v>
      </c>
      <c r="N408" s="86">
        <v>315</v>
      </c>
      <c r="O408" s="86">
        <v>345</v>
      </c>
      <c r="P408" s="86">
        <v>375</v>
      </c>
      <c r="Q408" s="86">
        <v>370</v>
      </c>
      <c r="R408" s="86">
        <v>400</v>
      </c>
      <c r="S408" s="86">
        <v>410</v>
      </c>
      <c r="T408" s="86">
        <v>430</v>
      </c>
      <c r="U408" s="86">
        <v>420</v>
      </c>
      <c r="V408" s="87">
        <v>430</v>
      </c>
      <c r="W408" s="88">
        <v>450</v>
      </c>
      <c r="X408" s="87">
        <v>473</v>
      </c>
      <c r="Y408" s="87">
        <v>485</v>
      </c>
      <c r="Z408" s="89">
        <v>490</v>
      </c>
      <c r="AA408" s="7">
        <v>483</v>
      </c>
      <c r="AB408" s="90">
        <v>493</v>
      </c>
      <c r="AC408" s="7">
        <v>493</v>
      </c>
      <c r="AD408" s="7">
        <v>560</v>
      </c>
      <c r="AE408" s="7">
        <v>600</v>
      </c>
      <c r="AF408" s="7">
        <v>625</v>
      </c>
    </row>
    <row r="409" spans="1:32" s="7" customFormat="1" x14ac:dyDescent="0.35">
      <c r="A409" s="7">
        <v>310</v>
      </c>
      <c r="C409" s="75">
        <f t="shared" si="16"/>
        <v>500</v>
      </c>
      <c r="D409" s="17">
        <f t="shared" si="17"/>
        <v>21</v>
      </c>
      <c r="E409" s="7" t="s">
        <v>26</v>
      </c>
      <c r="F409" s="86">
        <v>145</v>
      </c>
      <c r="G409" s="86">
        <v>145</v>
      </c>
      <c r="H409" s="86">
        <v>150</v>
      </c>
      <c r="I409" s="86">
        <v>150</v>
      </c>
      <c r="J409" s="86">
        <v>150</v>
      </c>
      <c r="K409" s="86">
        <v>163</v>
      </c>
      <c r="L409" s="86">
        <v>165</v>
      </c>
      <c r="M409" s="86">
        <v>175</v>
      </c>
      <c r="N409" s="86">
        <v>190</v>
      </c>
      <c r="O409" s="86">
        <v>231</v>
      </c>
      <c r="P409" s="86">
        <v>240</v>
      </c>
      <c r="Q409" s="86">
        <v>290</v>
      </c>
      <c r="R409" s="86">
        <v>280</v>
      </c>
      <c r="S409" s="86">
        <v>280</v>
      </c>
      <c r="T409" s="86">
        <v>285</v>
      </c>
      <c r="U409" s="86">
        <v>300</v>
      </c>
      <c r="V409" s="87">
        <v>315</v>
      </c>
      <c r="W409" s="88">
        <v>310</v>
      </c>
      <c r="X409" s="87">
        <v>320</v>
      </c>
      <c r="Y409" s="87">
        <v>315</v>
      </c>
      <c r="Z409" s="89">
        <v>320</v>
      </c>
      <c r="AA409" s="7">
        <v>343</v>
      </c>
      <c r="AB409" s="90">
        <v>350</v>
      </c>
      <c r="AC409" s="7">
        <v>370</v>
      </c>
      <c r="AD409" s="7">
        <v>400</v>
      </c>
      <c r="AE409" s="7">
        <v>520</v>
      </c>
      <c r="AF409" s="7">
        <v>500</v>
      </c>
    </row>
    <row r="410" spans="1:32" s="7" customFormat="1" x14ac:dyDescent="0.35">
      <c r="A410" s="7">
        <v>311</v>
      </c>
      <c r="C410" s="75">
        <f t="shared" si="16"/>
        <v>580</v>
      </c>
      <c r="D410" s="17">
        <f t="shared" si="17"/>
        <v>11</v>
      </c>
      <c r="E410" s="7" t="s">
        <v>4</v>
      </c>
      <c r="F410" s="86">
        <v>180</v>
      </c>
      <c r="G410" s="86">
        <v>180</v>
      </c>
      <c r="H410" s="86">
        <v>190</v>
      </c>
      <c r="I410" s="86">
        <v>200</v>
      </c>
      <c r="J410" s="86">
        <v>210</v>
      </c>
      <c r="K410" s="86">
        <v>205</v>
      </c>
      <c r="L410" s="86">
        <v>218</v>
      </c>
      <c r="M410" s="86">
        <v>220</v>
      </c>
      <c r="N410" s="86">
        <v>240</v>
      </c>
      <c r="O410" s="86">
        <v>300</v>
      </c>
      <c r="P410" s="86">
        <v>298</v>
      </c>
      <c r="Q410" s="86">
        <v>340</v>
      </c>
      <c r="R410" s="86">
        <v>353</v>
      </c>
      <c r="S410" s="86">
        <v>350</v>
      </c>
      <c r="T410" s="86">
        <v>395</v>
      </c>
      <c r="U410" s="86">
        <v>370</v>
      </c>
      <c r="V410" s="87">
        <v>378</v>
      </c>
      <c r="W410" s="88">
        <v>400</v>
      </c>
      <c r="X410" s="87">
        <v>425</v>
      </c>
      <c r="Y410" s="87">
        <v>430</v>
      </c>
      <c r="Z410" s="89">
        <v>415</v>
      </c>
      <c r="AA410" s="7">
        <v>450</v>
      </c>
      <c r="AB410" s="90">
        <v>423</v>
      </c>
      <c r="AC410" s="7">
        <v>435</v>
      </c>
      <c r="AD410" s="7">
        <v>498</v>
      </c>
      <c r="AE410" s="7">
        <v>540</v>
      </c>
      <c r="AF410" s="7">
        <v>580</v>
      </c>
    </row>
    <row r="411" spans="1:32" s="7" customFormat="1" x14ac:dyDescent="0.35">
      <c r="A411" s="7">
        <v>312</v>
      </c>
      <c r="C411" s="75">
        <f t="shared" si="16"/>
        <v>450</v>
      </c>
      <c r="D411" s="17">
        <f t="shared" si="17"/>
        <v>29</v>
      </c>
      <c r="E411" s="7" t="s">
        <v>0</v>
      </c>
      <c r="F411" s="86">
        <v>150</v>
      </c>
      <c r="G411" s="86">
        <v>148</v>
      </c>
      <c r="H411" s="86">
        <v>160</v>
      </c>
      <c r="I411" s="86">
        <v>160</v>
      </c>
      <c r="J411" s="86">
        <v>170</v>
      </c>
      <c r="K411" s="86">
        <v>200</v>
      </c>
      <c r="L411" s="86">
        <v>185</v>
      </c>
      <c r="M411" s="86">
        <v>185</v>
      </c>
      <c r="N411" s="86">
        <v>195</v>
      </c>
      <c r="O411" s="86">
        <v>225</v>
      </c>
      <c r="P411" s="86">
        <v>240</v>
      </c>
      <c r="Q411" s="86">
        <v>290</v>
      </c>
      <c r="R411" s="86">
        <v>298</v>
      </c>
      <c r="S411" s="86">
        <v>290</v>
      </c>
      <c r="T411" s="86">
        <v>290</v>
      </c>
      <c r="U411" s="86">
        <v>300</v>
      </c>
      <c r="V411" s="87">
        <v>300</v>
      </c>
      <c r="W411" s="88">
        <v>300</v>
      </c>
      <c r="X411" s="87">
        <v>320</v>
      </c>
      <c r="Y411" s="87">
        <v>330</v>
      </c>
      <c r="Z411" s="89">
        <v>340</v>
      </c>
      <c r="AA411" s="7">
        <v>348</v>
      </c>
      <c r="AB411" s="90">
        <v>341</v>
      </c>
      <c r="AC411" s="7">
        <v>350</v>
      </c>
      <c r="AD411" s="7">
        <v>400</v>
      </c>
      <c r="AE411" s="7">
        <v>430</v>
      </c>
      <c r="AF411" s="7">
        <v>450</v>
      </c>
    </row>
    <row r="412" spans="1:32" s="7" customFormat="1" x14ac:dyDescent="0.35">
      <c r="A412" s="7">
        <v>313</v>
      </c>
      <c r="C412" s="75">
        <f t="shared" si="16"/>
        <v>555</v>
      </c>
      <c r="D412" s="17">
        <f t="shared" si="17"/>
        <v>15</v>
      </c>
      <c r="E412" s="7" t="s">
        <v>27</v>
      </c>
      <c r="F412" s="86">
        <v>180</v>
      </c>
      <c r="G412" s="86">
        <v>188</v>
      </c>
      <c r="H412" s="86">
        <v>195</v>
      </c>
      <c r="I412" s="86">
        <v>200</v>
      </c>
      <c r="J412" s="86">
        <v>205</v>
      </c>
      <c r="K412" s="86">
        <v>213</v>
      </c>
      <c r="L412" s="86">
        <v>210</v>
      </c>
      <c r="M412" s="86">
        <v>220</v>
      </c>
      <c r="N412" s="86">
        <v>255</v>
      </c>
      <c r="O412" s="86">
        <v>280</v>
      </c>
      <c r="P412" s="86">
        <v>310</v>
      </c>
      <c r="Q412" s="86">
        <v>345</v>
      </c>
      <c r="R412" s="86">
        <v>335</v>
      </c>
      <c r="S412" s="86">
        <v>350</v>
      </c>
      <c r="T412" s="86">
        <v>380</v>
      </c>
      <c r="U412" s="86">
        <v>360</v>
      </c>
      <c r="V412" s="87">
        <v>375</v>
      </c>
      <c r="W412" s="88">
        <v>395</v>
      </c>
      <c r="X412" s="87">
        <v>410</v>
      </c>
      <c r="Y412" s="87">
        <v>420</v>
      </c>
      <c r="Z412" s="89">
        <v>440</v>
      </c>
      <c r="AA412" s="7">
        <v>425</v>
      </c>
      <c r="AB412" s="90">
        <v>449</v>
      </c>
      <c r="AC412" s="7">
        <v>485</v>
      </c>
      <c r="AD412" s="7">
        <v>520</v>
      </c>
      <c r="AE412" s="7">
        <v>550</v>
      </c>
      <c r="AF412" s="7">
        <v>555</v>
      </c>
    </row>
    <row r="413" spans="1:32" s="7" customFormat="1" x14ac:dyDescent="0.35">
      <c r="A413" s="7">
        <v>314</v>
      </c>
      <c r="C413" s="75">
        <f t="shared" si="16"/>
        <v>520</v>
      </c>
      <c r="D413" s="17">
        <f t="shared" si="17"/>
        <v>18</v>
      </c>
      <c r="E413" s="7" t="s">
        <v>15</v>
      </c>
      <c r="F413" s="86">
        <v>145</v>
      </c>
      <c r="G413" s="86">
        <v>163</v>
      </c>
      <c r="H413" s="86">
        <v>170</v>
      </c>
      <c r="I413" s="86">
        <v>175</v>
      </c>
      <c r="J413" s="86">
        <v>173</v>
      </c>
      <c r="K413" s="86">
        <v>180</v>
      </c>
      <c r="L413" s="86">
        <v>180</v>
      </c>
      <c r="M413" s="86">
        <v>200</v>
      </c>
      <c r="N413" s="86">
        <v>213</v>
      </c>
      <c r="O413" s="86">
        <v>260</v>
      </c>
      <c r="P413" s="86">
        <v>255</v>
      </c>
      <c r="Q413" s="86">
        <v>290</v>
      </c>
      <c r="R413" s="86">
        <v>300</v>
      </c>
      <c r="S413" s="86">
        <v>290</v>
      </c>
      <c r="T413" s="86">
        <v>310</v>
      </c>
      <c r="U413" s="86">
        <v>310</v>
      </c>
      <c r="V413" s="87">
        <v>350</v>
      </c>
      <c r="W413" s="88">
        <v>345</v>
      </c>
      <c r="X413" s="87">
        <v>360</v>
      </c>
      <c r="Y413" s="87">
        <v>355</v>
      </c>
      <c r="Z413" s="89">
        <v>350</v>
      </c>
      <c r="AA413" s="7">
        <v>380</v>
      </c>
      <c r="AB413" s="90">
        <v>398</v>
      </c>
      <c r="AC413" s="7">
        <v>380</v>
      </c>
      <c r="AD413" s="7">
        <v>428</v>
      </c>
      <c r="AE413" s="7">
        <v>475</v>
      </c>
      <c r="AF413" s="7">
        <v>520</v>
      </c>
    </row>
    <row r="414" spans="1:32" s="7" customFormat="1" x14ac:dyDescent="0.35">
      <c r="A414" s="7">
        <v>315</v>
      </c>
      <c r="C414" s="75">
        <f t="shared" si="16"/>
        <v>560</v>
      </c>
      <c r="D414" s="17">
        <f t="shared" si="17"/>
        <v>13</v>
      </c>
      <c r="E414" s="7" t="s">
        <v>16</v>
      </c>
      <c r="F414" s="86">
        <v>195</v>
      </c>
      <c r="G414" s="86">
        <v>188</v>
      </c>
      <c r="H414" s="86">
        <v>190</v>
      </c>
      <c r="I414" s="86">
        <v>215</v>
      </c>
      <c r="J414" s="86">
        <v>200</v>
      </c>
      <c r="K414" s="86">
        <v>204</v>
      </c>
      <c r="L414" s="86">
        <v>230</v>
      </c>
      <c r="M414" s="86">
        <v>270</v>
      </c>
      <c r="N414" s="86">
        <v>270</v>
      </c>
      <c r="O414" s="86">
        <v>270</v>
      </c>
      <c r="P414" s="86">
        <v>330</v>
      </c>
      <c r="Q414" s="86">
        <v>330</v>
      </c>
      <c r="R414" s="86">
        <v>328</v>
      </c>
      <c r="S414" s="86">
        <v>335</v>
      </c>
      <c r="T414" s="86">
        <v>360</v>
      </c>
      <c r="U414" s="86">
        <v>370</v>
      </c>
      <c r="V414" s="87">
        <v>365</v>
      </c>
      <c r="W414" s="88">
        <v>390</v>
      </c>
      <c r="X414" s="87">
        <v>370</v>
      </c>
      <c r="Y414" s="87">
        <v>345</v>
      </c>
      <c r="Z414" s="89">
        <v>410</v>
      </c>
      <c r="AA414" s="7">
        <v>380</v>
      </c>
      <c r="AB414" s="90">
        <v>400</v>
      </c>
      <c r="AC414" s="7">
        <v>450</v>
      </c>
      <c r="AD414" s="7">
        <v>445</v>
      </c>
      <c r="AE414" s="7">
        <v>560</v>
      </c>
      <c r="AF414" s="7">
        <v>560</v>
      </c>
    </row>
    <row r="415" spans="1:32" s="7" customFormat="1" x14ac:dyDescent="0.35">
      <c r="A415" s="7">
        <v>316</v>
      </c>
      <c r="C415" s="75">
        <f t="shared" si="16"/>
        <v>580</v>
      </c>
      <c r="D415" s="17">
        <f t="shared" si="17"/>
        <v>11</v>
      </c>
      <c r="E415" s="7" t="s">
        <v>5</v>
      </c>
      <c r="F415" s="86">
        <v>165</v>
      </c>
      <c r="G415" s="86">
        <v>170</v>
      </c>
      <c r="H415" s="86">
        <v>190</v>
      </c>
      <c r="I415" s="86">
        <v>193</v>
      </c>
      <c r="J415" s="86">
        <v>208</v>
      </c>
      <c r="K415" s="86">
        <v>200</v>
      </c>
      <c r="L415" s="86">
        <v>215</v>
      </c>
      <c r="M415" s="86">
        <v>240</v>
      </c>
      <c r="N415" s="86">
        <v>270</v>
      </c>
      <c r="O415" s="86">
        <v>315</v>
      </c>
      <c r="P415" s="86">
        <v>310</v>
      </c>
      <c r="Q415" s="86">
        <v>340</v>
      </c>
      <c r="R415" s="86">
        <v>335</v>
      </c>
      <c r="S415" s="86">
        <v>360</v>
      </c>
      <c r="T415" s="86">
        <v>375</v>
      </c>
      <c r="U415" s="86">
        <v>400</v>
      </c>
      <c r="V415" s="87">
        <v>390</v>
      </c>
      <c r="W415" s="88">
        <v>410</v>
      </c>
      <c r="X415" s="87">
        <v>440</v>
      </c>
      <c r="Y415" s="87">
        <v>420</v>
      </c>
      <c r="Z415" s="89">
        <v>460</v>
      </c>
      <c r="AA415" s="7">
        <v>460</v>
      </c>
      <c r="AB415" s="90">
        <v>450</v>
      </c>
      <c r="AC415" s="7">
        <v>460</v>
      </c>
      <c r="AD415" s="7">
        <v>498</v>
      </c>
      <c r="AE415" s="7">
        <v>565</v>
      </c>
      <c r="AF415" s="7">
        <v>580</v>
      </c>
    </row>
    <row r="416" spans="1:32" s="7" customFormat="1" x14ac:dyDescent="0.35">
      <c r="A416" s="7">
        <v>317</v>
      </c>
      <c r="C416" s="75">
        <f t="shared" si="16"/>
        <v>525</v>
      </c>
      <c r="D416" s="17">
        <f t="shared" si="17"/>
        <v>17</v>
      </c>
      <c r="E416" s="7" t="s">
        <v>17</v>
      </c>
      <c r="F416" s="86">
        <v>160</v>
      </c>
      <c r="G416" s="86">
        <v>165</v>
      </c>
      <c r="H416" s="86">
        <v>170</v>
      </c>
      <c r="I416" s="86">
        <v>175</v>
      </c>
      <c r="J416" s="86">
        <v>180</v>
      </c>
      <c r="K416" s="86">
        <v>200</v>
      </c>
      <c r="L416" s="86">
        <v>200</v>
      </c>
      <c r="M416" s="86">
        <v>210</v>
      </c>
      <c r="N416" s="86">
        <v>230</v>
      </c>
      <c r="O416" s="86">
        <v>270</v>
      </c>
      <c r="P416" s="86">
        <v>275</v>
      </c>
      <c r="Q416" s="86">
        <v>298</v>
      </c>
      <c r="R416" s="86">
        <v>300</v>
      </c>
      <c r="S416" s="86">
        <v>320</v>
      </c>
      <c r="T416" s="86">
        <v>320</v>
      </c>
      <c r="U416" s="86">
        <v>323</v>
      </c>
      <c r="V416" s="87">
        <v>330</v>
      </c>
      <c r="W416" s="88">
        <v>350</v>
      </c>
      <c r="X416" s="87">
        <v>370</v>
      </c>
      <c r="Y416" s="87">
        <v>375</v>
      </c>
      <c r="Z416" s="89">
        <v>370</v>
      </c>
      <c r="AA416" s="7">
        <v>380</v>
      </c>
      <c r="AB416" s="90">
        <v>383</v>
      </c>
      <c r="AC416" s="7">
        <v>390</v>
      </c>
      <c r="AD416" s="7">
        <v>435</v>
      </c>
      <c r="AE416" s="7">
        <v>500</v>
      </c>
      <c r="AF416" s="7">
        <v>525</v>
      </c>
    </row>
    <row r="417" spans="1:32" s="7" customFormat="1" x14ac:dyDescent="0.35">
      <c r="A417" s="7">
        <v>318</v>
      </c>
      <c r="C417" s="75">
        <f t="shared" si="16"/>
        <v>693</v>
      </c>
      <c r="D417" s="17">
        <f t="shared" si="17"/>
        <v>5</v>
      </c>
      <c r="E417" s="7" t="s">
        <v>6</v>
      </c>
      <c r="F417" s="86">
        <v>228</v>
      </c>
      <c r="G417" s="86">
        <v>268</v>
      </c>
      <c r="H417" s="86">
        <v>268</v>
      </c>
      <c r="I417" s="86">
        <v>263</v>
      </c>
      <c r="J417" s="86">
        <v>280</v>
      </c>
      <c r="K417" s="86">
        <v>270</v>
      </c>
      <c r="L417" s="86">
        <v>300</v>
      </c>
      <c r="M417" s="86">
        <v>310</v>
      </c>
      <c r="N417" s="86">
        <v>345</v>
      </c>
      <c r="O417" s="86">
        <v>420</v>
      </c>
      <c r="P417" s="86">
        <v>405</v>
      </c>
      <c r="Q417" s="86">
        <v>451</v>
      </c>
      <c r="R417" s="86">
        <v>460</v>
      </c>
      <c r="S417" s="86">
        <v>470</v>
      </c>
      <c r="T417" s="86">
        <v>473</v>
      </c>
      <c r="U417" s="86">
        <v>490</v>
      </c>
      <c r="V417" s="87">
        <v>505</v>
      </c>
      <c r="W417" s="88">
        <v>500</v>
      </c>
      <c r="X417" s="87">
        <v>545</v>
      </c>
      <c r="Y417" s="87">
        <v>550</v>
      </c>
      <c r="Z417" s="89">
        <v>570</v>
      </c>
      <c r="AA417" s="7">
        <v>550</v>
      </c>
      <c r="AB417" s="90">
        <v>540</v>
      </c>
      <c r="AC417" s="7">
        <v>577</v>
      </c>
      <c r="AD417" s="7">
        <v>620</v>
      </c>
      <c r="AE417" s="7">
        <v>650</v>
      </c>
      <c r="AF417" s="7">
        <v>693</v>
      </c>
    </row>
    <row r="418" spans="1:32" s="7" customFormat="1" x14ac:dyDescent="0.35">
      <c r="A418" s="7">
        <v>319</v>
      </c>
      <c r="C418" s="75">
        <f t="shared" si="16"/>
        <v>410</v>
      </c>
      <c r="D418" s="17">
        <f t="shared" si="17"/>
        <v>31</v>
      </c>
      <c r="E418" s="7" t="s">
        <v>7</v>
      </c>
      <c r="F418" s="86">
        <v>135</v>
      </c>
      <c r="G418" s="86">
        <v>140</v>
      </c>
      <c r="H418" s="86">
        <v>145</v>
      </c>
      <c r="I418" s="86">
        <v>150</v>
      </c>
      <c r="J418" s="86">
        <v>155</v>
      </c>
      <c r="K418" s="86">
        <v>163</v>
      </c>
      <c r="L418" s="86">
        <v>175</v>
      </c>
      <c r="M418" s="86">
        <v>200</v>
      </c>
      <c r="N418" s="86">
        <v>223</v>
      </c>
      <c r="O418" s="86">
        <v>230</v>
      </c>
      <c r="P418" s="86">
        <v>230</v>
      </c>
      <c r="Q418" s="86">
        <v>238</v>
      </c>
      <c r="R418" s="86">
        <v>260</v>
      </c>
      <c r="S418" s="86">
        <v>260</v>
      </c>
      <c r="T418" s="86">
        <v>265</v>
      </c>
      <c r="U418" s="86">
        <v>295</v>
      </c>
      <c r="V418" s="87">
        <v>285</v>
      </c>
      <c r="W418" s="88">
        <v>310</v>
      </c>
      <c r="X418" s="87">
        <v>340</v>
      </c>
      <c r="Y418" s="87">
        <v>350</v>
      </c>
      <c r="Z418" s="89">
        <v>340</v>
      </c>
      <c r="AA418" s="7">
        <v>300</v>
      </c>
      <c r="AB418" s="90">
        <v>345</v>
      </c>
      <c r="AC418" s="7">
        <v>350</v>
      </c>
      <c r="AD418" s="7">
        <v>370</v>
      </c>
      <c r="AE418" s="7">
        <v>395</v>
      </c>
      <c r="AF418" s="7">
        <v>410</v>
      </c>
    </row>
    <row r="419" spans="1:32" s="7" customFormat="1" x14ac:dyDescent="0.35">
      <c r="A419" s="7">
        <v>320</v>
      </c>
      <c r="C419" s="75">
        <f t="shared" si="16"/>
        <v>595</v>
      </c>
      <c r="D419" s="17">
        <f t="shared" si="17"/>
        <v>9</v>
      </c>
      <c r="E419" s="7" t="s">
        <v>18</v>
      </c>
      <c r="F419" s="86">
        <v>175</v>
      </c>
      <c r="G419" s="86">
        <v>185</v>
      </c>
      <c r="H419" s="86">
        <v>208</v>
      </c>
      <c r="I419" s="86">
        <v>200</v>
      </c>
      <c r="J419" s="86">
        <v>210</v>
      </c>
      <c r="K419" s="86">
        <v>220</v>
      </c>
      <c r="L419" s="86">
        <v>220</v>
      </c>
      <c r="M419" s="86">
        <v>235</v>
      </c>
      <c r="N419" s="86">
        <v>255</v>
      </c>
      <c r="O419" s="86">
        <v>300</v>
      </c>
      <c r="P419" s="86">
        <v>320</v>
      </c>
      <c r="Q419" s="86">
        <v>320</v>
      </c>
      <c r="R419" s="86">
        <v>340</v>
      </c>
      <c r="S419" s="86">
        <v>350</v>
      </c>
      <c r="T419" s="86">
        <v>350</v>
      </c>
      <c r="U419" s="86">
        <v>358</v>
      </c>
      <c r="V419" s="87">
        <v>383</v>
      </c>
      <c r="W419" s="88">
        <v>385</v>
      </c>
      <c r="X419" s="87">
        <v>400</v>
      </c>
      <c r="Y419" s="87">
        <v>400</v>
      </c>
      <c r="Z419" s="89">
        <v>415</v>
      </c>
      <c r="AA419" s="7">
        <v>381</v>
      </c>
      <c r="AB419" s="90">
        <v>400</v>
      </c>
      <c r="AC419" s="7">
        <v>425</v>
      </c>
      <c r="AD419" s="7">
        <v>480</v>
      </c>
      <c r="AE419" s="7">
        <v>560</v>
      </c>
      <c r="AF419" s="7">
        <v>595</v>
      </c>
    </row>
    <row r="420" spans="1:32" s="7" customFormat="1" x14ac:dyDescent="0.35">
      <c r="A420" s="7">
        <v>321</v>
      </c>
      <c r="C420" s="75">
        <f t="shared" si="16"/>
        <v>560</v>
      </c>
      <c r="D420" s="17">
        <f t="shared" si="17"/>
        <v>13</v>
      </c>
      <c r="E420" s="7" t="s">
        <v>8</v>
      </c>
      <c r="F420" s="86">
        <v>204</v>
      </c>
      <c r="G420" s="86">
        <v>200</v>
      </c>
      <c r="H420" s="86">
        <v>220</v>
      </c>
      <c r="I420" s="86">
        <v>225</v>
      </c>
      <c r="J420" s="86">
        <v>230</v>
      </c>
      <c r="K420" s="86">
        <v>253</v>
      </c>
      <c r="L420" s="86">
        <v>230</v>
      </c>
      <c r="M420" s="86">
        <v>250</v>
      </c>
      <c r="N420" s="86">
        <v>290</v>
      </c>
      <c r="O420" s="86">
        <v>328</v>
      </c>
      <c r="P420" s="86">
        <v>348</v>
      </c>
      <c r="Q420" s="86">
        <v>375</v>
      </c>
      <c r="R420" s="86">
        <v>400</v>
      </c>
      <c r="S420" s="86">
        <v>390</v>
      </c>
      <c r="T420" s="86">
        <v>390</v>
      </c>
      <c r="U420" s="86">
        <v>390</v>
      </c>
      <c r="V420" s="87">
        <v>420</v>
      </c>
      <c r="W420" s="88">
        <v>420</v>
      </c>
      <c r="X420" s="87">
        <v>430</v>
      </c>
      <c r="Y420" s="87">
        <v>470</v>
      </c>
      <c r="Z420" s="89">
        <v>450</v>
      </c>
      <c r="AA420" s="7">
        <v>470</v>
      </c>
      <c r="AB420" s="90">
        <v>460</v>
      </c>
      <c r="AC420" s="7">
        <v>475</v>
      </c>
      <c r="AD420" s="7">
        <v>545</v>
      </c>
      <c r="AE420" s="7">
        <v>594</v>
      </c>
      <c r="AF420" s="7">
        <v>560</v>
      </c>
    </row>
    <row r="421" spans="1:32" s="7" customFormat="1" x14ac:dyDescent="0.35">
      <c r="A421" s="7">
        <v>322</v>
      </c>
      <c r="C421" s="75">
        <f t="shared" si="16"/>
        <v>600</v>
      </c>
      <c r="D421" s="17">
        <f t="shared" si="17"/>
        <v>8</v>
      </c>
      <c r="E421" s="7" t="s">
        <v>9</v>
      </c>
      <c r="F421" s="86">
        <v>180</v>
      </c>
      <c r="G421" s="86">
        <v>185</v>
      </c>
      <c r="H421" s="86">
        <v>195</v>
      </c>
      <c r="I421" s="86">
        <v>220</v>
      </c>
      <c r="J421" s="86">
        <v>210</v>
      </c>
      <c r="K421" s="86">
        <v>220</v>
      </c>
      <c r="L421" s="86">
        <v>240</v>
      </c>
      <c r="M421" s="86">
        <v>235</v>
      </c>
      <c r="N421" s="86">
        <v>275</v>
      </c>
      <c r="O421" s="86">
        <v>310</v>
      </c>
      <c r="P421" s="86">
        <v>340</v>
      </c>
      <c r="Q421" s="86">
        <v>363</v>
      </c>
      <c r="R421" s="86">
        <v>360</v>
      </c>
      <c r="S421" s="86">
        <v>390</v>
      </c>
      <c r="T421" s="86">
        <v>370</v>
      </c>
      <c r="U421" s="86">
        <v>390</v>
      </c>
      <c r="V421" s="87">
        <v>420</v>
      </c>
      <c r="W421" s="88">
        <v>430</v>
      </c>
      <c r="X421" s="87">
        <v>430</v>
      </c>
      <c r="Y421" s="87">
        <v>475</v>
      </c>
      <c r="Z421" s="89">
        <v>465</v>
      </c>
      <c r="AA421" s="7">
        <v>470</v>
      </c>
      <c r="AB421" s="90">
        <v>430</v>
      </c>
      <c r="AC421" s="7">
        <v>450</v>
      </c>
      <c r="AD421" s="7">
        <v>550</v>
      </c>
      <c r="AE421" s="7">
        <v>600</v>
      </c>
      <c r="AF421" s="7">
        <v>600</v>
      </c>
    </row>
    <row r="422" spans="1:32" s="7" customFormat="1" x14ac:dyDescent="0.35">
      <c r="A422" s="7">
        <v>323</v>
      </c>
      <c r="C422" s="75">
        <f t="shared" si="16"/>
        <v>500</v>
      </c>
      <c r="D422" s="17">
        <f t="shared" si="17"/>
        <v>21</v>
      </c>
      <c r="E422" s="7" t="s">
        <v>55</v>
      </c>
      <c r="F422" s="86">
        <v>125</v>
      </c>
      <c r="G422" s="86">
        <v>135</v>
      </c>
      <c r="H422" s="86">
        <v>145</v>
      </c>
      <c r="I422" s="86">
        <v>160</v>
      </c>
      <c r="J422" s="86">
        <v>155</v>
      </c>
      <c r="K422" s="86">
        <v>163</v>
      </c>
      <c r="L422" s="86">
        <v>170</v>
      </c>
      <c r="M422" s="86">
        <v>170</v>
      </c>
      <c r="N422" s="86">
        <v>180</v>
      </c>
      <c r="O422" s="86">
        <v>205</v>
      </c>
      <c r="P422" s="86">
        <v>220</v>
      </c>
      <c r="Q422" s="86">
        <v>245</v>
      </c>
      <c r="R422" s="86">
        <v>260</v>
      </c>
      <c r="S422" s="86">
        <v>260</v>
      </c>
      <c r="T422" s="86">
        <v>268</v>
      </c>
      <c r="U422" s="86">
        <v>275</v>
      </c>
      <c r="V422" s="87">
        <v>290</v>
      </c>
      <c r="W422" s="88">
        <v>310</v>
      </c>
      <c r="X422" s="87">
        <v>313</v>
      </c>
      <c r="Y422" s="87">
        <v>320</v>
      </c>
      <c r="Z422" s="89">
        <v>335</v>
      </c>
      <c r="AA422" s="7">
        <v>350</v>
      </c>
      <c r="AB422" s="90">
        <v>400</v>
      </c>
      <c r="AC422" s="7">
        <v>420</v>
      </c>
      <c r="AD422" s="7">
        <v>450</v>
      </c>
      <c r="AE422" s="7">
        <v>460</v>
      </c>
      <c r="AF422" s="7">
        <v>500</v>
      </c>
    </row>
    <row r="423" spans="1:32" s="7" customFormat="1" x14ac:dyDescent="0.35">
      <c r="A423" s="7">
        <v>324</v>
      </c>
      <c r="C423" s="75">
        <f t="shared" si="16"/>
        <v>458</v>
      </c>
      <c r="D423" s="17">
        <f t="shared" si="17"/>
        <v>28</v>
      </c>
      <c r="E423" s="7" t="s">
        <v>10</v>
      </c>
      <c r="F423" s="86">
        <v>185</v>
      </c>
      <c r="G423" s="86">
        <v>190</v>
      </c>
      <c r="H423" s="86">
        <v>190</v>
      </c>
      <c r="I423" s="86">
        <v>210</v>
      </c>
      <c r="J423" s="86">
        <v>200</v>
      </c>
      <c r="K423" s="86">
        <v>170</v>
      </c>
      <c r="L423" s="86">
        <v>180</v>
      </c>
      <c r="M423" s="86">
        <v>200</v>
      </c>
      <c r="N423" s="86">
        <v>235</v>
      </c>
      <c r="O423" s="86">
        <v>270</v>
      </c>
      <c r="P423" s="86">
        <v>300</v>
      </c>
      <c r="Q423" s="86">
        <v>300</v>
      </c>
      <c r="R423" s="86">
        <v>340</v>
      </c>
      <c r="S423" s="86">
        <v>330</v>
      </c>
      <c r="T423" s="86">
        <v>350</v>
      </c>
      <c r="U423" s="86">
        <v>350</v>
      </c>
      <c r="V423" s="87">
        <v>320</v>
      </c>
      <c r="W423" s="88">
        <v>293</v>
      </c>
      <c r="X423" s="87">
        <v>323</v>
      </c>
      <c r="Y423" s="87">
        <v>320</v>
      </c>
      <c r="Z423" s="89">
        <v>350</v>
      </c>
      <c r="AA423" s="7">
        <v>345</v>
      </c>
      <c r="AB423" s="90">
        <v>378</v>
      </c>
      <c r="AC423" s="7">
        <v>390</v>
      </c>
      <c r="AD423" s="7">
        <v>425</v>
      </c>
      <c r="AE423" s="7">
        <v>475</v>
      </c>
      <c r="AF423" s="7">
        <v>458</v>
      </c>
    </row>
    <row r="424" spans="1:32" s="7" customFormat="1" x14ac:dyDescent="0.35">
      <c r="A424" s="7">
        <v>325</v>
      </c>
      <c r="C424" s="75">
        <f t="shared" si="16"/>
        <v>770</v>
      </c>
      <c r="D424" s="17">
        <f t="shared" si="17"/>
        <v>1</v>
      </c>
      <c r="E424" s="7" t="s">
        <v>29</v>
      </c>
      <c r="F424" s="86">
        <v>270</v>
      </c>
      <c r="G424" s="86">
        <v>285</v>
      </c>
      <c r="H424" s="86">
        <v>310</v>
      </c>
      <c r="I424" s="86">
        <v>320</v>
      </c>
      <c r="J424" s="86">
        <v>320</v>
      </c>
      <c r="K424" s="86">
        <v>325</v>
      </c>
      <c r="L424" s="86">
        <v>350</v>
      </c>
      <c r="M424" s="86">
        <v>350</v>
      </c>
      <c r="N424" s="86">
        <v>400</v>
      </c>
      <c r="O424" s="86">
        <v>430</v>
      </c>
      <c r="P424" s="86">
        <v>468</v>
      </c>
      <c r="Q424" s="86">
        <v>515</v>
      </c>
      <c r="R424" s="86">
        <v>530</v>
      </c>
      <c r="S424" s="86">
        <v>558</v>
      </c>
      <c r="T424" s="86">
        <v>550</v>
      </c>
      <c r="U424" s="86">
        <v>550</v>
      </c>
      <c r="V424" s="87">
        <v>595</v>
      </c>
      <c r="W424" s="88">
        <v>600</v>
      </c>
      <c r="X424" s="87">
        <v>605</v>
      </c>
      <c r="Y424" s="87">
        <v>625</v>
      </c>
      <c r="Z424" s="89">
        <v>630</v>
      </c>
      <c r="AA424" s="7">
        <v>605</v>
      </c>
      <c r="AB424" s="90">
        <v>583</v>
      </c>
      <c r="AC424" s="7">
        <v>600</v>
      </c>
      <c r="AD424" s="7">
        <v>660</v>
      </c>
      <c r="AE424" s="7">
        <v>740</v>
      </c>
      <c r="AF424" s="7">
        <v>770</v>
      </c>
    </row>
    <row r="425" spans="1:32" s="7" customFormat="1" x14ac:dyDescent="0.35">
      <c r="A425" s="7">
        <v>326</v>
      </c>
      <c r="C425" s="75">
        <f t="shared" si="16"/>
        <v>768</v>
      </c>
      <c r="D425" s="17">
        <f t="shared" si="17"/>
        <v>2</v>
      </c>
      <c r="E425" s="7" t="s">
        <v>30</v>
      </c>
      <c r="F425" s="86">
        <v>260</v>
      </c>
      <c r="G425" s="86">
        <v>290</v>
      </c>
      <c r="H425" s="86">
        <v>275</v>
      </c>
      <c r="I425" s="86">
        <v>300</v>
      </c>
      <c r="J425" s="86">
        <v>320</v>
      </c>
      <c r="K425" s="86">
        <v>310</v>
      </c>
      <c r="L425" s="86">
        <v>320</v>
      </c>
      <c r="M425" s="86">
        <v>325</v>
      </c>
      <c r="N425" s="86">
        <v>400</v>
      </c>
      <c r="O425" s="86">
        <v>420</v>
      </c>
      <c r="P425" s="86">
        <v>460</v>
      </c>
      <c r="Q425" s="86">
        <v>500</v>
      </c>
      <c r="R425" s="86">
        <v>520</v>
      </c>
      <c r="S425" s="86">
        <v>525</v>
      </c>
      <c r="T425" s="86">
        <v>523</v>
      </c>
      <c r="U425" s="86">
        <v>520</v>
      </c>
      <c r="V425" s="87">
        <v>580</v>
      </c>
      <c r="W425" s="88">
        <v>595</v>
      </c>
      <c r="X425" s="87">
        <v>650</v>
      </c>
      <c r="Y425" s="87">
        <v>620</v>
      </c>
      <c r="Z425" s="89">
        <v>610</v>
      </c>
      <c r="AA425" s="7">
        <v>600</v>
      </c>
      <c r="AB425" s="90">
        <v>610</v>
      </c>
      <c r="AC425" s="7">
        <v>625</v>
      </c>
      <c r="AD425" s="7">
        <v>700</v>
      </c>
      <c r="AE425" s="7">
        <v>750</v>
      </c>
      <c r="AF425" s="7">
        <v>768</v>
      </c>
    </row>
    <row r="426" spans="1:32" s="7" customFormat="1" x14ac:dyDescent="0.35">
      <c r="A426" s="7">
        <v>327</v>
      </c>
      <c r="C426" s="75">
        <f t="shared" si="16"/>
        <v>550</v>
      </c>
      <c r="D426" s="17">
        <f t="shared" si="17"/>
        <v>16</v>
      </c>
      <c r="E426" s="7" t="s">
        <v>19</v>
      </c>
      <c r="F426" s="86">
        <v>180</v>
      </c>
      <c r="G426" s="86">
        <v>195</v>
      </c>
      <c r="H426" s="86">
        <v>200</v>
      </c>
      <c r="I426" s="86">
        <v>210</v>
      </c>
      <c r="J426" s="86">
        <v>220</v>
      </c>
      <c r="K426" s="86">
        <v>230</v>
      </c>
      <c r="L426" s="86">
        <v>230</v>
      </c>
      <c r="M426" s="86">
        <v>250</v>
      </c>
      <c r="N426" s="86">
        <v>280</v>
      </c>
      <c r="O426" s="86">
        <v>300</v>
      </c>
      <c r="P426" s="86">
        <v>320</v>
      </c>
      <c r="Q426" s="86">
        <v>340</v>
      </c>
      <c r="R426" s="86">
        <v>350</v>
      </c>
      <c r="S426" s="86">
        <v>350</v>
      </c>
      <c r="T426" s="86">
        <v>370</v>
      </c>
      <c r="U426" s="86">
        <v>375</v>
      </c>
      <c r="V426" s="87">
        <v>370</v>
      </c>
      <c r="W426" s="88">
        <v>393</v>
      </c>
      <c r="X426" s="87">
        <v>395</v>
      </c>
      <c r="Y426" s="87">
        <v>395</v>
      </c>
      <c r="Z426" s="89">
        <v>405</v>
      </c>
      <c r="AA426" s="7">
        <v>400</v>
      </c>
      <c r="AB426" s="90">
        <v>408</v>
      </c>
      <c r="AC426" s="7">
        <v>410</v>
      </c>
      <c r="AD426" s="7">
        <v>490</v>
      </c>
      <c r="AE426" s="7">
        <v>510</v>
      </c>
      <c r="AF426" s="7">
        <v>550</v>
      </c>
    </row>
    <row r="427" spans="1:32" s="7" customFormat="1" x14ac:dyDescent="0.35">
      <c r="A427" s="7">
        <v>328</v>
      </c>
      <c r="C427" s="75">
        <f t="shared" si="16"/>
        <v>470</v>
      </c>
      <c r="D427" s="17">
        <f t="shared" si="17"/>
        <v>25</v>
      </c>
      <c r="E427" s="7" t="s">
        <v>11</v>
      </c>
      <c r="F427" s="86">
        <v>165</v>
      </c>
      <c r="G427" s="86">
        <v>150</v>
      </c>
      <c r="H427" s="86">
        <v>163</v>
      </c>
      <c r="I427" s="86">
        <v>185</v>
      </c>
      <c r="J427" s="86">
        <v>175</v>
      </c>
      <c r="K427" s="86">
        <v>193</v>
      </c>
      <c r="L427" s="86">
        <v>188</v>
      </c>
      <c r="M427" s="86">
        <v>195</v>
      </c>
      <c r="N427" s="86">
        <v>223</v>
      </c>
      <c r="O427" s="86">
        <v>240</v>
      </c>
      <c r="P427" s="86">
        <v>270</v>
      </c>
      <c r="Q427" s="86">
        <v>285</v>
      </c>
      <c r="R427" s="86">
        <v>320</v>
      </c>
      <c r="S427" s="86">
        <v>290</v>
      </c>
      <c r="T427" s="86">
        <v>290</v>
      </c>
      <c r="U427" s="86">
        <v>293</v>
      </c>
      <c r="V427" s="87">
        <v>300</v>
      </c>
      <c r="W427" s="88">
        <v>300</v>
      </c>
      <c r="X427" s="87">
        <v>320</v>
      </c>
      <c r="Y427" s="87">
        <v>330</v>
      </c>
      <c r="Z427" s="89">
        <v>333</v>
      </c>
      <c r="AA427" s="7">
        <v>350</v>
      </c>
      <c r="AB427" s="90">
        <v>350</v>
      </c>
      <c r="AC427" s="7">
        <v>350</v>
      </c>
      <c r="AD427" s="7">
        <v>400</v>
      </c>
      <c r="AE427" s="7">
        <v>480</v>
      </c>
      <c r="AF427" s="7">
        <v>470</v>
      </c>
    </row>
    <row r="428" spans="1:32" s="7" customFormat="1" x14ac:dyDescent="0.35">
      <c r="A428" s="7">
        <v>329</v>
      </c>
      <c r="C428" s="75">
        <f t="shared" si="16"/>
        <v>435</v>
      </c>
      <c r="D428" s="17">
        <f t="shared" si="17"/>
        <v>30</v>
      </c>
      <c r="E428" s="7" t="s">
        <v>12</v>
      </c>
      <c r="F428" s="86">
        <v>143</v>
      </c>
      <c r="G428" s="86">
        <v>135</v>
      </c>
      <c r="H428" s="86">
        <v>148</v>
      </c>
      <c r="I428" s="86">
        <v>158</v>
      </c>
      <c r="J428" s="86">
        <v>165</v>
      </c>
      <c r="K428" s="86">
        <v>165</v>
      </c>
      <c r="L428" s="86">
        <v>170</v>
      </c>
      <c r="M428" s="86">
        <v>185</v>
      </c>
      <c r="N428" s="86">
        <v>208</v>
      </c>
      <c r="O428" s="86">
        <v>218</v>
      </c>
      <c r="P428" s="86">
        <v>220</v>
      </c>
      <c r="Q428" s="86">
        <v>240</v>
      </c>
      <c r="R428" s="86">
        <v>255</v>
      </c>
      <c r="S428" s="86">
        <v>260</v>
      </c>
      <c r="T428" s="86">
        <v>270</v>
      </c>
      <c r="U428" s="86">
        <v>260</v>
      </c>
      <c r="V428" s="87">
        <v>285</v>
      </c>
      <c r="W428" s="88">
        <v>300</v>
      </c>
      <c r="X428" s="87">
        <v>300</v>
      </c>
      <c r="Y428" s="87">
        <v>315</v>
      </c>
      <c r="Z428" s="89">
        <v>318</v>
      </c>
      <c r="AA428" s="7">
        <v>330</v>
      </c>
      <c r="AB428" s="90">
        <v>335</v>
      </c>
      <c r="AC428" s="7">
        <v>335</v>
      </c>
      <c r="AD428" s="7">
        <v>370</v>
      </c>
      <c r="AE428" s="7">
        <v>423</v>
      </c>
      <c r="AF428" s="7">
        <v>435</v>
      </c>
    </row>
    <row r="429" spans="1:32" s="7" customFormat="1" x14ac:dyDescent="0.35">
      <c r="A429" s="7">
        <v>330</v>
      </c>
      <c r="C429" s="75">
        <f t="shared" si="16"/>
        <v>750</v>
      </c>
      <c r="D429" s="17">
        <f t="shared" si="17"/>
        <v>3</v>
      </c>
      <c r="E429" s="7" t="s">
        <v>13</v>
      </c>
      <c r="F429" s="86">
        <v>250</v>
      </c>
      <c r="G429" s="86">
        <v>260</v>
      </c>
      <c r="H429" s="86">
        <v>280</v>
      </c>
      <c r="I429" s="86">
        <v>288</v>
      </c>
      <c r="J429" s="86">
        <v>290</v>
      </c>
      <c r="K429" s="86">
        <v>300</v>
      </c>
      <c r="L429" s="86">
        <v>320</v>
      </c>
      <c r="M429" s="86">
        <v>320</v>
      </c>
      <c r="N429" s="86">
        <v>380</v>
      </c>
      <c r="O429" s="86">
        <v>410</v>
      </c>
      <c r="P429" s="86">
        <v>445</v>
      </c>
      <c r="Q429" s="86">
        <v>450</v>
      </c>
      <c r="R429" s="86">
        <v>490</v>
      </c>
      <c r="S429" s="86">
        <v>500</v>
      </c>
      <c r="T429" s="86">
        <v>515</v>
      </c>
      <c r="U429" s="86">
        <v>530</v>
      </c>
      <c r="V429" s="87">
        <v>550</v>
      </c>
      <c r="W429" s="88">
        <v>580</v>
      </c>
      <c r="X429" s="87">
        <v>575</v>
      </c>
      <c r="Y429" s="87">
        <v>600</v>
      </c>
      <c r="Z429" s="89">
        <v>608</v>
      </c>
      <c r="AA429" s="7">
        <v>600</v>
      </c>
      <c r="AB429" s="90">
        <v>600</v>
      </c>
      <c r="AC429" s="7">
        <v>610</v>
      </c>
      <c r="AD429" s="7">
        <v>680</v>
      </c>
      <c r="AE429" s="7">
        <v>745</v>
      </c>
      <c r="AF429" s="7">
        <v>750</v>
      </c>
    </row>
    <row r="430" spans="1:32" s="7" customFormat="1" x14ac:dyDescent="0.35">
      <c r="A430" s="7">
        <v>331</v>
      </c>
      <c r="C430" s="75">
        <f t="shared" si="16"/>
        <v>520</v>
      </c>
      <c r="D430" s="17">
        <f t="shared" si="17"/>
        <v>18</v>
      </c>
      <c r="E430" s="7" t="s">
        <v>20</v>
      </c>
      <c r="F430" s="86">
        <v>140</v>
      </c>
      <c r="G430" s="86">
        <v>155</v>
      </c>
      <c r="H430" s="86">
        <v>155</v>
      </c>
      <c r="I430" s="86">
        <v>170</v>
      </c>
      <c r="J430" s="86">
        <v>170</v>
      </c>
      <c r="K430" s="86">
        <v>175</v>
      </c>
      <c r="L430" s="86">
        <v>180</v>
      </c>
      <c r="M430" s="86">
        <v>198</v>
      </c>
      <c r="N430" s="86">
        <v>210</v>
      </c>
      <c r="O430" s="86">
        <v>238</v>
      </c>
      <c r="P430" s="86">
        <v>260</v>
      </c>
      <c r="Q430" s="86">
        <v>280</v>
      </c>
      <c r="R430" s="86">
        <v>280</v>
      </c>
      <c r="S430" s="86">
        <v>270</v>
      </c>
      <c r="T430" s="86">
        <v>300</v>
      </c>
      <c r="U430" s="86">
        <v>300</v>
      </c>
      <c r="V430" s="87">
        <v>310</v>
      </c>
      <c r="W430" s="88">
        <v>310</v>
      </c>
      <c r="X430" s="87">
        <v>340</v>
      </c>
      <c r="Y430" s="87">
        <v>350</v>
      </c>
      <c r="Z430" s="89">
        <v>350</v>
      </c>
      <c r="AA430" s="7">
        <v>370</v>
      </c>
      <c r="AB430" s="90">
        <v>390</v>
      </c>
      <c r="AC430" s="7">
        <v>390</v>
      </c>
      <c r="AD430" s="7">
        <v>400</v>
      </c>
      <c r="AE430" s="7">
        <v>523</v>
      </c>
      <c r="AF430" s="7">
        <v>520</v>
      </c>
    </row>
    <row r="431" spans="1:32" s="7" customFormat="1" x14ac:dyDescent="0.35">
      <c r="A431" s="7">
        <v>332</v>
      </c>
      <c r="C431" s="75">
        <f t="shared" si="16"/>
        <v>550</v>
      </c>
      <c r="D431" s="17">
        <f t="shared" si="17"/>
        <v>16</v>
      </c>
      <c r="E431" s="85" t="s">
        <v>60</v>
      </c>
      <c r="F431" s="91">
        <v>190</v>
      </c>
      <c r="G431" s="91">
        <v>200</v>
      </c>
      <c r="H431" s="91">
        <v>210</v>
      </c>
      <c r="I431" s="91">
        <v>220</v>
      </c>
      <c r="J431" s="91">
        <v>220</v>
      </c>
      <c r="K431" s="91">
        <v>230</v>
      </c>
      <c r="L431" s="91">
        <v>235</v>
      </c>
      <c r="M431" s="91">
        <v>240</v>
      </c>
      <c r="N431" s="91">
        <v>270</v>
      </c>
      <c r="O431" s="91">
        <v>310</v>
      </c>
      <c r="P431" s="91">
        <v>330</v>
      </c>
      <c r="Q431" s="91">
        <v>350</v>
      </c>
      <c r="R431" s="91">
        <v>350</v>
      </c>
      <c r="S431" s="91">
        <v>368</v>
      </c>
      <c r="T431" s="91">
        <v>375</v>
      </c>
      <c r="U431" s="91">
        <v>380</v>
      </c>
      <c r="V431" s="92">
        <v>400</v>
      </c>
      <c r="W431" s="7">
        <v>400</v>
      </c>
      <c r="X431" s="92">
        <v>420</v>
      </c>
      <c r="Y431" s="92">
        <v>430</v>
      </c>
      <c r="Z431" s="7">
        <v>430</v>
      </c>
      <c r="AA431" s="7">
        <v>425</v>
      </c>
      <c r="AB431" s="96">
        <v>440</v>
      </c>
      <c r="AC431" s="7">
        <v>450</v>
      </c>
      <c r="AD431" s="7">
        <v>500</v>
      </c>
      <c r="AE431" s="7">
        <v>555</v>
      </c>
      <c r="AF431" s="7">
        <v>550</v>
      </c>
    </row>
    <row r="432" spans="1:32" s="7" customFormat="1" x14ac:dyDescent="0.35">
      <c r="A432" s="7">
        <v>333</v>
      </c>
      <c r="C432" s="75">
        <f t="shared" si="16"/>
        <v>400</v>
      </c>
      <c r="D432" s="17" t="e">
        <f t="shared" si="17"/>
        <v>#N/A</v>
      </c>
      <c r="E432" s="85" t="s">
        <v>61</v>
      </c>
      <c r="F432" s="91">
        <v>120</v>
      </c>
      <c r="G432" s="91">
        <v>125</v>
      </c>
      <c r="H432" s="91">
        <v>130</v>
      </c>
      <c r="I432" s="91">
        <v>135</v>
      </c>
      <c r="J432" s="91">
        <v>145</v>
      </c>
      <c r="K432" s="91">
        <v>150</v>
      </c>
      <c r="L432" s="91">
        <v>160</v>
      </c>
      <c r="M432" s="91">
        <v>165</v>
      </c>
      <c r="N432" s="91">
        <v>175</v>
      </c>
      <c r="O432" s="91">
        <v>180</v>
      </c>
      <c r="P432" s="91">
        <v>190</v>
      </c>
      <c r="Q432" s="91">
        <v>200</v>
      </c>
      <c r="R432" s="91">
        <v>220</v>
      </c>
      <c r="S432" s="91">
        <v>230</v>
      </c>
      <c r="T432" s="91">
        <v>230</v>
      </c>
      <c r="U432" s="91">
        <v>240</v>
      </c>
      <c r="V432" s="92">
        <v>245</v>
      </c>
      <c r="W432" s="7">
        <v>250</v>
      </c>
      <c r="X432" s="93"/>
      <c r="Y432" s="92">
        <v>260</v>
      </c>
      <c r="Z432" s="7">
        <v>280</v>
      </c>
      <c r="AA432" s="7">
        <v>280</v>
      </c>
      <c r="AB432" s="96">
        <v>320</v>
      </c>
      <c r="AC432" s="7">
        <v>345</v>
      </c>
      <c r="AD432" s="7">
        <v>350</v>
      </c>
      <c r="AE432" s="7">
        <v>380</v>
      </c>
      <c r="AF432" s="7">
        <v>400</v>
      </c>
    </row>
    <row r="433" spans="1:32" s="7" customFormat="1" x14ac:dyDescent="0.35">
      <c r="A433" s="7">
        <v>334</v>
      </c>
      <c r="C433" s="75"/>
      <c r="D433" s="17"/>
      <c r="E433" s="85" t="s">
        <v>62</v>
      </c>
      <c r="F433" s="91">
        <v>160</v>
      </c>
      <c r="G433" s="91">
        <v>170</v>
      </c>
      <c r="H433" s="91">
        <v>180</v>
      </c>
      <c r="I433" s="91">
        <v>190</v>
      </c>
      <c r="J433" s="91">
        <v>185</v>
      </c>
      <c r="K433" s="91">
        <v>195</v>
      </c>
      <c r="L433" s="91">
        <v>200</v>
      </c>
      <c r="M433" s="91">
        <v>200</v>
      </c>
      <c r="N433" s="91">
        <v>220</v>
      </c>
      <c r="O433" s="91">
        <v>250</v>
      </c>
      <c r="P433" s="91">
        <v>265</v>
      </c>
      <c r="Q433" s="91">
        <v>290</v>
      </c>
      <c r="R433" s="91">
        <v>300</v>
      </c>
      <c r="S433" s="91">
        <v>310</v>
      </c>
      <c r="T433" s="91">
        <v>310</v>
      </c>
      <c r="U433" s="91">
        <v>320</v>
      </c>
      <c r="V433" s="92">
        <v>330</v>
      </c>
      <c r="W433" s="7">
        <f>W432+(W431-W432)*85/155</f>
        <v>332.25806451612902</v>
      </c>
      <c r="X433" s="87">
        <v>345</v>
      </c>
      <c r="Y433" s="92">
        <v>360</v>
      </c>
      <c r="Z433" s="7">
        <f>Z432+(Z431-Z432)*85/155</f>
        <v>362.25806451612902</v>
      </c>
      <c r="AA433" s="7">
        <v>375</v>
      </c>
      <c r="AB433" s="90">
        <v>395</v>
      </c>
      <c r="AC433" s="7">
        <v>410</v>
      </c>
      <c r="AD433" s="7">
        <v>445</v>
      </c>
      <c r="AE433" s="7">
        <v>495</v>
      </c>
      <c r="AF433" s="7">
        <v>500</v>
      </c>
    </row>
    <row r="434" spans="1:32" s="7" customFormat="1" x14ac:dyDescent="0.35">
      <c r="A434" s="7">
        <v>335</v>
      </c>
      <c r="C434" s="75"/>
      <c r="D434" s="17"/>
    </row>
    <row r="435" spans="1:32" s="7" customFormat="1" x14ac:dyDescent="0.35">
      <c r="A435" s="7">
        <v>336</v>
      </c>
      <c r="C435" s="75"/>
      <c r="D435" s="17"/>
    </row>
    <row r="436" spans="1:32" s="7" customFormat="1" x14ac:dyDescent="0.35">
      <c r="A436" s="7">
        <v>337</v>
      </c>
      <c r="C436" s="75"/>
      <c r="D436" s="17"/>
    </row>
    <row r="437" spans="1:32" s="7" customFormat="1" x14ac:dyDescent="0.35">
      <c r="A437" s="7">
        <v>338</v>
      </c>
      <c r="C437" s="75"/>
      <c r="D437" s="17"/>
    </row>
    <row r="438" spans="1:32" s="7" customFormat="1" x14ac:dyDescent="0.35">
      <c r="A438" s="7">
        <v>339</v>
      </c>
      <c r="C438" s="75"/>
      <c r="D438" s="17"/>
    </row>
    <row r="439" spans="1:32" s="7" customFormat="1" x14ac:dyDescent="0.35">
      <c r="A439" s="7">
        <v>340</v>
      </c>
      <c r="C439" s="75"/>
      <c r="D439" s="17"/>
    </row>
    <row r="440" spans="1:32" s="7" customFormat="1" x14ac:dyDescent="0.35">
      <c r="A440" s="7">
        <v>341</v>
      </c>
      <c r="C440" s="75"/>
      <c r="D440" s="17"/>
    </row>
    <row r="441" spans="1:32" s="7" customFormat="1" x14ac:dyDescent="0.35">
      <c r="A441" s="7">
        <v>342</v>
      </c>
      <c r="C441" s="75"/>
      <c r="D441" s="17"/>
    </row>
    <row r="442" spans="1:32" s="7" customFormat="1" x14ac:dyDescent="0.35">
      <c r="A442" s="7">
        <v>343</v>
      </c>
      <c r="C442" s="75"/>
      <c r="D442" s="17"/>
    </row>
    <row r="443" spans="1:32" s="7" customFormat="1" x14ac:dyDescent="0.35">
      <c r="A443" s="7">
        <v>344</v>
      </c>
      <c r="C443" s="75"/>
      <c r="D443" s="17"/>
    </row>
    <row r="444" spans="1:32" s="7" customFormat="1" x14ac:dyDescent="0.35">
      <c r="A444" s="7">
        <v>345</v>
      </c>
      <c r="C444" s="75"/>
      <c r="D444" s="17"/>
    </row>
    <row r="445" spans="1:32" s="7" customFormat="1" x14ac:dyDescent="0.35">
      <c r="A445" s="7">
        <v>346</v>
      </c>
      <c r="C445" s="75"/>
      <c r="D445" s="17"/>
    </row>
    <row r="446" spans="1:32" s="7" customFormat="1" x14ac:dyDescent="0.35">
      <c r="A446" s="7">
        <v>347</v>
      </c>
      <c r="C446" s="75"/>
      <c r="D446" s="17"/>
    </row>
    <row r="447" spans="1:32" s="7" customFormat="1" x14ac:dyDescent="0.35">
      <c r="A447" s="7">
        <v>348</v>
      </c>
      <c r="C447" s="75"/>
      <c r="D447" s="17"/>
    </row>
    <row r="448" spans="1:32" s="7" customFormat="1" x14ac:dyDescent="0.35">
      <c r="A448" s="7">
        <v>349</v>
      </c>
      <c r="C448" s="75"/>
      <c r="D448" s="17"/>
    </row>
    <row r="449" spans="1:4" s="7" customFormat="1" x14ac:dyDescent="0.35">
      <c r="A449" s="7">
        <v>350</v>
      </c>
      <c r="C449" s="75"/>
      <c r="D449" s="17"/>
    </row>
    <row r="450" spans="1:4" s="7" customFormat="1" x14ac:dyDescent="0.35">
      <c r="A450" s="7">
        <v>351</v>
      </c>
      <c r="C450" s="75"/>
      <c r="D450" s="17"/>
    </row>
    <row r="451" spans="1:4" s="7" customFormat="1" x14ac:dyDescent="0.35">
      <c r="A451" s="7">
        <v>352</v>
      </c>
      <c r="C451" s="75"/>
      <c r="D451" s="17"/>
    </row>
    <row r="452" spans="1:4" s="7" customFormat="1" x14ac:dyDescent="0.35">
      <c r="A452" s="7">
        <v>353</v>
      </c>
      <c r="C452" s="75"/>
      <c r="D452" s="17"/>
    </row>
    <row r="453" spans="1:4" s="7" customFormat="1" x14ac:dyDescent="0.35">
      <c r="A453" s="7">
        <v>354</v>
      </c>
      <c r="C453" s="75"/>
      <c r="D453" s="17"/>
    </row>
    <row r="454" spans="1:4" s="7" customFormat="1" x14ac:dyDescent="0.35">
      <c r="A454" s="7">
        <v>355</v>
      </c>
      <c r="C454" s="75"/>
      <c r="D454" s="17"/>
    </row>
    <row r="455" spans="1:4" s="7" customFormat="1" x14ac:dyDescent="0.35">
      <c r="A455" s="7">
        <v>356</v>
      </c>
      <c r="C455" s="75"/>
      <c r="D455" s="17"/>
    </row>
    <row r="456" spans="1:4" s="7" customFormat="1" x14ac:dyDescent="0.35">
      <c r="A456" s="7">
        <v>357</v>
      </c>
      <c r="C456" s="75"/>
      <c r="D456" s="17"/>
    </row>
    <row r="457" spans="1:4" s="7" customFormat="1" x14ac:dyDescent="0.35">
      <c r="A457" s="7">
        <v>358</v>
      </c>
      <c r="C457" s="75"/>
      <c r="D457" s="17"/>
    </row>
    <row r="458" spans="1:4" s="7" customFormat="1" x14ac:dyDescent="0.35">
      <c r="A458" s="7">
        <v>359</v>
      </c>
      <c r="C458" s="75"/>
      <c r="D458" s="17"/>
    </row>
    <row r="459" spans="1:4" s="7" customFormat="1" x14ac:dyDescent="0.35">
      <c r="A459" s="7">
        <v>360</v>
      </c>
      <c r="C459" s="75"/>
      <c r="D459" s="17"/>
    </row>
    <row r="460" spans="1:4" s="7" customFormat="1" x14ac:dyDescent="0.35">
      <c r="A460" s="7">
        <v>361</v>
      </c>
      <c r="C460" s="75"/>
      <c r="D460" s="17"/>
    </row>
    <row r="461" spans="1:4" s="7" customFormat="1" x14ac:dyDescent="0.35">
      <c r="A461" s="7">
        <v>362</v>
      </c>
      <c r="C461" s="75"/>
      <c r="D461" s="17"/>
    </row>
    <row r="462" spans="1:4" s="7" customFormat="1" x14ac:dyDescent="0.35">
      <c r="A462" s="7">
        <v>363</v>
      </c>
      <c r="C462" s="75"/>
      <c r="D462" s="17"/>
    </row>
    <row r="463" spans="1:4" s="7" customFormat="1" x14ac:dyDescent="0.35">
      <c r="A463" s="7">
        <v>364</v>
      </c>
      <c r="C463" s="75"/>
      <c r="D463" s="17"/>
    </row>
    <row r="464" spans="1:4" s="7" customFormat="1" x14ac:dyDescent="0.35">
      <c r="A464" s="7">
        <v>365</v>
      </c>
      <c r="C464" s="75"/>
      <c r="D464" s="17"/>
    </row>
    <row r="465" spans="1:4" s="7" customFormat="1" x14ac:dyDescent="0.35">
      <c r="A465" s="7">
        <v>366</v>
      </c>
      <c r="C465" s="75"/>
      <c r="D465" s="17"/>
    </row>
    <row r="466" spans="1:4" s="7" customFormat="1" x14ac:dyDescent="0.35">
      <c r="A466" s="7">
        <v>367</v>
      </c>
      <c r="C466" s="75"/>
      <c r="D466" s="17"/>
    </row>
    <row r="467" spans="1:4" s="7" customFormat="1" x14ac:dyDescent="0.35">
      <c r="A467" s="7">
        <v>368</v>
      </c>
      <c r="C467" s="75"/>
      <c r="D467" s="17"/>
    </row>
    <row r="468" spans="1:4" s="7" customFormat="1" x14ac:dyDescent="0.35">
      <c r="A468" s="7">
        <v>369</v>
      </c>
      <c r="C468" s="75"/>
      <c r="D468" s="17"/>
    </row>
    <row r="469" spans="1:4" s="7" customFormat="1" x14ac:dyDescent="0.35">
      <c r="A469" s="7">
        <v>370</v>
      </c>
      <c r="C469" s="75"/>
      <c r="D469" s="17"/>
    </row>
    <row r="470" spans="1:4" s="7" customFormat="1" x14ac:dyDescent="0.35">
      <c r="A470" s="7">
        <v>371</v>
      </c>
      <c r="C470" s="75"/>
      <c r="D470" s="17"/>
    </row>
    <row r="471" spans="1:4" s="7" customFormat="1" x14ac:dyDescent="0.35">
      <c r="A471" s="7">
        <v>372</v>
      </c>
      <c r="C471" s="75"/>
      <c r="D471" s="17"/>
    </row>
    <row r="472" spans="1:4" s="7" customFormat="1" x14ac:dyDescent="0.35">
      <c r="A472" s="7">
        <v>373</v>
      </c>
      <c r="C472" s="75"/>
      <c r="D472" s="17"/>
    </row>
    <row r="473" spans="1:4" s="7" customFormat="1" x14ac:dyDescent="0.35">
      <c r="A473" s="7">
        <v>374</v>
      </c>
      <c r="C473" s="75"/>
      <c r="D473" s="17"/>
    </row>
    <row r="474" spans="1:4" s="7" customFormat="1" x14ac:dyDescent="0.35">
      <c r="A474" s="7">
        <v>375</v>
      </c>
      <c r="C474" s="75"/>
      <c r="D474" s="17"/>
    </row>
    <row r="475" spans="1:4" s="7" customFormat="1" x14ac:dyDescent="0.35">
      <c r="A475" s="7">
        <v>376</v>
      </c>
      <c r="C475" s="75"/>
      <c r="D475" s="17"/>
    </row>
    <row r="476" spans="1:4" s="7" customFormat="1" x14ac:dyDescent="0.35">
      <c r="A476" s="7">
        <v>377</v>
      </c>
      <c r="C476" s="75"/>
      <c r="D476" s="17"/>
    </row>
    <row r="477" spans="1:4" s="7" customFormat="1" x14ac:dyDescent="0.35">
      <c r="A477" s="7">
        <v>378</v>
      </c>
      <c r="C477" s="75"/>
      <c r="D477" s="17"/>
    </row>
    <row r="478" spans="1:4" s="7" customFormat="1" x14ac:dyDescent="0.35">
      <c r="A478" s="7">
        <v>379</v>
      </c>
      <c r="C478" s="75"/>
      <c r="D478" s="17"/>
    </row>
    <row r="479" spans="1:4" s="7" customFormat="1" x14ac:dyDescent="0.35">
      <c r="A479" s="7">
        <v>380</v>
      </c>
      <c r="C479" s="75"/>
      <c r="D479" s="17"/>
    </row>
    <row r="480" spans="1:4" s="7" customFormat="1" x14ac:dyDescent="0.35">
      <c r="A480" s="7">
        <v>381</v>
      </c>
      <c r="C480" s="75"/>
      <c r="D480" s="17"/>
    </row>
    <row r="481" spans="1:4" s="7" customFormat="1" x14ac:dyDescent="0.35">
      <c r="A481" s="7">
        <v>382</v>
      </c>
      <c r="C481" s="75"/>
      <c r="D481" s="17"/>
    </row>
    <row r="482" spans="1:4" s="7" customFormat="1" x14ac:dyDescent="0.35">
      <c r="A482" s="7">
        <v>383</v>
      </c>
      <c r="C482" s="75"/>
      <c r="D482" s="17"/>
    </row>
    <row r="483" spans="1:4" s="7" customFormat="1" x14ac:dyDescent="0.35">
      <c r="A483" s="7">
        <v>384</v>
      </c>
      <c r="C483" s="75"/>
      <c r="D483" s="17"/>
    </row>
    <row r="484" spans="1:4" s="7" customFormat="1" x14ac:dyDescent="0.35">
      <c r="A484" s="7">
        <v>385</v>
      </c>
      <c r="C484" s="75"/>
      <c r="D484" s="17"/>
    </row>
    <row r="485" spans="1:4" s="7" customFormat="1" x14ac:dyDescent="0.35">
      <c r="A485" s="7">
        <v>386</v>
      </c>
      <c r="C485" s="75"/>
      <c r="D485" s="17"/>
    </row>
    <row r="486" spans="1:4" s="7" customFormat="1" x14ac:dyDescent="0.35">
      <c r="A486" s="7">
        <v>387</v>
      </c>
      <c r="C486" s="75"/>
      <c r="D486" s="17"/>
    </row>
    <row r="487" spans="1:4" s="7" customFormat="1" x14ac:dyDescent="0.35">
      <c r="A487" s="7">
        <v>388</v>
      </c>
      <c r="C487" s="75"/>
      <c r="D487" s="17"/>
    </row>
    <row r="488" spans="1:4" s="7" customFormat="1" x14ac:dyDescent="0.35">
      <c r="A488" s="7">
        <v>389</v>
      </c>
      <c r="C488" s="75"/>
      <c r="D488" s="17"/>
    </row>
    <row r="489" spans="1:4" s="7" customFormat="1" x14ac:dyDescent="0.35">
      <c r="A489" s="7">
        <v>390</v>
      </c>
      <c r="C489" s="75"/>
      <c r="D489" s="17"/>
    </row>
    <row r="490" spans="1:4" s="7" customFormat="1" x14ac:dyDescent="0.35">
      <c r="A490" s="7">
        <v>391</v>
      </c>
      <c r="C490" s="75"/>
      <c r="D490" s="17"/>
    </row>
    <row r="491" spans="1:4" s="7" customFormat="1" x14ac:dyDescent="0.35">
      <c r="A491" s="7">
        <v>392</v>
      </c>
      <c r="C491" s="75"/>
      <c r="D491" s="17"/>
    </row>
    <row r="492" spans="1:4" s="7" customFormat="1" x14ac:dyDescent="0.35">
      <c r="A492" s="7">
        <v>393</v>
      </c>
      <c r="C492" s="75"/>
      <c r="D492" s="17"/>
    </row>
    <row r="493" spans="1:4" s="7" customFormat="1" x14ac:dyDescent="0.35">
      <c r="A493" s="7">
        <v>394</v>
      </c>
      <c r="C493" s="75"/>
      <c r="D493" s="17"/>
    </row>
    <row r="494" spans="1:4" s="7" customFormat="1" x14ac:dyDescent="0.35">
      <c r="A494" s="7">
        <v>395</v>
      </c>
      <c r="C494" s="75"/>
      <c r="D494" s="17"/>
    </row>
    <row r="495" spans="1:4" s="7" customFormat="1" x14ac:dyDescent="0.35">
      <c r="A495" s="7">
        <v>396</v>
      </c>
      <c r="C495" s="75"/>
      <c r="D495" s="17"/>
    </row>
    <row r="496" spans="1:4" s="7" customFormat="1" x14ac:dyDescent="0.35">
      <c r="A496" s="7">
        <v>397</v>
      </c>
      <c r="C496" s="75"/>
      <c r="D496" s="17"/>
    </row>
    <row r="497" spans="1:32" s="7" customFormat="1" x14ac:dyDescent="0.35">
      <c r="A497" s="7">
        <v>398</v>
      </c>
      <c r="C497" s="75"/>
      <c r="D497" s="17"/>
    </row>
    <row r="498" spans="1:32" s="7" customFormat="1" x14ac:dyDescent="0.35">
      <c r="A498" s="7">
        <v>399</v>
      </c>
      <c r="C498" s="75"/>
      <c r="D498" s="17"/>
    </row>
    <row r="499" spans="1:32" s="7" customFormat="1" x14ac:dyDescent="0.35">
      <c r="A499" s="7">
        <v>400</v>
      </c>
      <c r="C499" s="75" t="s">
        <v>58</v>
      </c>
      <c r="D499" s="17" t="s">
        <v>59</v>
      </c>
      <c r="E499" s="82" t="s">
        <v>48</v>
      </c>
      <c r="F499" s="81" t="s">
        <v>47</v>
      </c>
      <c r="G499" s="81" t="s">
        <v>36</v>
      </c>
      <c r="H499" s="81" t="s">
        <v>37</v>
      </c>
      <c r="I499" s="81" t="s">
        <v>38</v>
      </c>
      <c r="J499" s="81" t="s">
        <v>39</v>
      </c>
      <c r="K499" s="81" t="s">
        <v>40</v>
      </c>
      <c r="L499" s="81" t="s">
        <v>41</v>
      </c>
      <c r="M499" s="81" t="s">
        <v>42</v>
      </c>
      <c r="N499" s="81" t="s">
        <v>43</v>
      </c>
      <c r="O499" s="81" t="s">
        <v>44</v>
      </c>
      <c r="P499" s="81" t="s">
        <v>45</v>
      </c>
      <c r="Q499" s="81" t="s">
        <v>35</v>
      </c>
      <c r="R499" s="81" t="s">
        <v>46</v>
      </c>
      <c r="S499" s="81" t="s">
        <v>52</v>
      </c>
      <c r="T499" s="81" t="s">
        <v>53</v>
      </c>
      <c r="U499" s="83">
        <v>41791</v>
      </c>
      <c r="V499" s="84">
        <v>42064</v>
      </c>
      <c r="W499" s="95">
        <v>42522</v>
      </c>
      <c r="X499" s="95">
        <v>42887</v>
      </c>
      <c r="Y499" s="95">
        <v>43252</v>
      </c>
      <c r="Z499" s="95">
        <v>43617</v>
      </c>
      <c r="AA499" s="95">
        <v>43983</v>
      </c>
      <c r="AB499" s="95">
        <v>44348</v>
      </c>
      <c r="AC499" s="95">
        <v>44713</v>
      </c>
      <c r="AD499" s="95">
        <v>45078</v>
      </c>
      <c r="AE499" s="95">
        <v>45444</v>
      </c>
      <c r="AF499" s="84">
        <v>45809</v>
      </c>
    </row>
    <row r="500" spans="1:32" s="7" customFormat="1" x14ac:dyDescent="0.35">
      <c r="A500" s="7">
        <v>401</v>
      </c>
      <c r="C500" s="75">
        <f>VLOOKUP(A500,$A$500:$AS$533,3+$E$98)</f>
        <v>600</v>
      </c>
      <c r="D500" s="17">
        <f>RANK(C500,C$500:C$530)</f>
        <v>17</v>
      </c>
      <c r="E500" s="7" t="s">
        <v>1</v>
      </c>
      <c r="F500" s="86">
        <v>185</v>
      </c>
      <c r="G500" s="86">
        <v>195</v>
      </c>
      <c r="H500" s="86">
        <v>210</v>
      </c>
      <c r="I500" s="86">
        <v>230</v>
      </c>
      <c r="J500" s="86">
        <v>230</v>
      </c>
      <c r="K500" s="86">
        <v>230</v>
      </c>
      <c r="L500" s="86">
        <v>240</v>
      </c>
      <c r="M500" s="86">
        <v>260</v>
      </c>
      <c r="N500" s="86">
        <v>280</v>
      </c>
      <c r="O500" s="86">
        <v>320</v>
      </c>
      <c r="P500" s="86">
        <v>330</v>
      </c>
      <c r="Q500" s="86">
        <v>350</v>
      </c>
      <c r="R500" s="86">
        <v>353</v>
      </c>
      <c r="S500" s="86">
        <v>353</v>
      </c>
      <c r="T500" s="86">
        <v>370</v>
      </c>
      <c r="U500" s="86">
        <v>380</v>
      </c>
      <c r="V500" s="87">
        <v>378</v>
      </c>
      <c r="W500" s="88">
        <v>400</v>
      </c>
      <c r="X500" s="87">
        <v>420</v>
      </c>
      <c r="Y500" s="87">
        <v>420</v>
      </c>
      <c r="Z500" s="89">
        <v>445</v>
      </c>
      <c r="AA500" s="7">
        <v>440</v>
      </c>
      <c r="AB500" s="7">
        <v>450</v>
      </c>
      <c r="AC500" s="7">
        <v>450</v>
      </c>
      <c r="AD500" s="7">
        <v>498</v>
      </c>
      <c r="AE500" s="7">
        <v>590</v>
      </c>
      <c r="AF500" s="7">
        <v>600</v>
      </c>
    </row>
    <row r="501" spans="1:32" s="7" customFormat="1" x14ac:dyDescent="0.35">
      <c r="A501" s="7">
        <v>402</v>
      </c>
      <c r="C501" s="75">
        <f t="shared" ref="C501:C532" si="18">VLOOKUP(A501,$A$500:$AS$533,3+$E$98)</f>
        <v>950</v>
      </c>
      <c r="D501" s="17">
        <f t="shared" ref="D501:D532" si="19">RANK(C501,C$500:C$530)</f>
        <v>4</v>
      </c>
      <c r="E501" s="7" t="s">
        <v>21</v>
      </c>
      <c r="F501" s="86">
        <v>280</v>
      </c>
      <c r="G501" s="86">
        <v>320</v>
      </c>
      <c r="H501" s="86">
        <v>360</v>
      </c>
      <c r="I501" s="86">
        <v>325</v>
      </c>
      <c r="J501" s="86">
        <v>335</v>
      </c>
      <c r="K501" s="86">
        <v>370</v>
      </c>
      <c r="L501" s="86">
        <v>385</v>
      </c>
      <c r="M501" s="86">
        <v>400</v>
      </c>
      <c r="N501" s="86">
        <v>450</v>
      </c>
      <c r="O501" s="86">
        <v>500</v>
      </c>
      <c r="P501" s="86">
        <v>520</v>
      </c>
      <c r="Q501" s="86">
        <v>560</v>
      </c>
      <c r="R501" s="86">
        <v>595</v>
      </c>
      <c r="S501" s="86">
        <v>685</v>
      </c>
      <c r="T501" s="86">
        <v>598</v>
      </c>
      <c r="U501" s="86">
        <v>650</v>
      </c>
      <c r="V501" s="87">
        <v>650</v>
      </c>
      <c r="W501" s="88">
        <v>650</v>
      </c>
      <c r="X501" s="87">
        <v>655</v>
      </c>
      <c r="Y501" s="87">
        <v>698</v>
      </c>
      <c r="Z501" s="89">
        <v>680</v>
      </c>
      <c r="AA501" s="7">
        <v>650</v>
      </c>
      <c r="AB501" s="7">
        <v>720</v>
      </c>
      <c r="AC501" s="7">
        <v>750</v>
      </c>
      <c r="AD501" s="7">
        <v>820</v>
      </c>
      <c r="AE501" s="7">
        <v>860</v>
      </c>
      <c r="AF501" s="7">
        <v>950</v>
      </c>
    </row>
    <row r="502" spans="1:32" s="7" customFormat="1" x14ac:dyDescent="0.35">
      <c r="A502" s="7">
        <v>403</v>
      </c>
      <c r="C502" s="75">
        <f t="shared" si="18"/>
        <v>865</v>
      </c>
      <c r="D502" s="17">
        <f t="shared" si="19"/>
        <v>5</v>
      </c>
      <c r="E502" s="7" t="s">
        <v>14</v>
      </c>
      <c r="F502" s="86">
        <v>280</v>
      </c>
      <c r="G502" s="86">
        <v>300</v>
      </c>
      <c r="H502" s="86">
        <v>320</v>
      </c>
      <c r="I502" s="86">
        <v>330</v>
      </c>
      <c r="J502" s="86">
        <v>330</v>
      </c>
      <c r="K502" s="86">
        <v>330</v>
      </c>
      <c r="L502" s="86">
        <v>350</v>
      </c>
      <c r="M502" s="86">
        <v>360</v>
      </c>
      <c r="N502" s="86">
        <v>420</v>
      </c>
      <c r="O502" s="86">
        <v>466</v>
      </c>
      <c r="P502" s="86">
        <v>485</v>
      </c>
      <c r="Q502" s="86">
        <v>520</v>
      </c>
      <c r="R502" s="86">
        <v>530</v>
      </c>
      <c r="S502" s="86">
        <v>543</v>
      </c>
      <c r="T502" s="86">
        <v>575</v>
      </c>
      <c r="U502" s="86">
        <v>570</v>
      </c>
      <c r="V502" s="87">
        <v>580</v>
      </c>
      <c r="W502" s="88">
        <v>605</v>
      </c>
      <c r="X502" s="87">
        <v>640</v>
      </c>
      <c r="Y502" s="87">
        <v>650</v>
      </c>
      <c r="Z502" s="89">
        <v>643</v>
      </c>
      <c r="AA502" s="7">
        <v>630</v>
      </c>
      <c r="AB502" s="7">
        <v>645</v>
      </c>
      <c r="AC502" s="7">
        <v>650</v>
      </c>
      <c r="AD502" s="7">
        <v>750</v>
      </c>
      <c r="AE502" s="7">
        <v>800</v>
      </c>
      <c r="AF502" s="7">
        <v>865</v>
      </c>
    </row>
    <row r="503" spans="1:32" s="7" customFormat="1" x14ac:dyDescent="0.35">
      <c r="A503" s="7">
        <v>404</v>
      </c>
      <c r="C503" s="75">
        <f t="shared" si="18"/>
        <v>500</v>
      </c>
      <c r="D503" s="17">
        <f t="shared" si="19"/>
        <v>28</v>
      </c>
      <c r="E503" s="7" t="s">
        <v>2</v>
      </c>
      <c r="F503" s="86">
        <v>160</v>
      </c>
      <c r="G503" s="86">
        <v>170</v>
      </c>
      <c r="H503" s="86">
        <v>175</v>
      </c>
      <c r="I503" s="86">
        <v>180</v>
      </c>
      <c r="J503" s="86">
        <v>185</v>
      </c>
      <c r="K503" s="86">
        <v>180</v>
      </c>
      <c r="L503" s="86">
        <v>190</v>
      </c>
      <c r="M503" s="86">
        <v>200</v>
      </c>
      <c r="N503" s="86">
        <v>220</v>
      </c>
      <c r="O503" s="86">
        <v>250</v>
      </c>
      <c r="P503" s="86">
        <v>280</v>
      </c>
      <c r="Q503" s="86">
        <v>300</v>
      </c>
      <c r="R503" s="86">
        <v>300</v>
      </c>
      <c r="S503" s="86">
        <v>300</v>
      </c>
      <c r="T503" s="86">
        <v>300</v>
      </c>
      <c r="U503" s="86">
        <v>320</v>
      </c>
      <c r="V503" s="87">
        <v>320</v>
      </c>
      <c r="W503" s="88">
        <v>330</v>
      </c>
      <c r="X503" s="87">
        <v>350</v>
      </c>
      <c r="Y503" s="87">
        <v>360</v>
      </c>
      <c r="Z503" s="89">
        <v>370</v>
      </c>
      <c r="AA503" s="7">
        <v>370</v>
      </c>
      <c r="AB503" s="7">
        <v>360</v>
      </c>
      <c r="AC503" s="7">
        <v>380</v>
      </c>
      <c r="AD503" s="7">
        <v>420</v>
      </c>
      <c r="AE503" s="7">
        <v>473</v>
      </c>
      <c r="AF503" s="7">
        <v>500</v>
      </c>
    </row>
    <row r="504" spans="1:32" s="7" customFormat="1" x14ac:dyDescent="0.35">
      <c r="A504" s="7">
        <v>405</v>
      </c>
      <c r="C504" s="75">
        <f t="shared" si="18"/>
        <v>550</v>
      </c>
      <c r="D504" s="17">
        <f t="shared" si="19"/>
        <v>24</v>
      </c>
      <c r="E504" s="7" t="s">
        <v>22</v>
      </c>
      <c r="F504" s="86">
        <v>155</v>
      </c>
      <c r="G504" s="86">
        <v>165</v>
      </c>
      <c r="H504" s="86">
        <v>165</v>
      </c>
      <c r="I504" s="86">
        <v>175</v>
      </c>
      <c r="J504" s="86">
        <v>185</v>
      </c>
      <c r="K504" s="86">
        <v>190</v>
      </c>
      <c r="L504" s="86">
        <v>200</v>
      </c>
      <c r="M504" s="86">
        <v>200</v>
      </c>
      <c r="N504" s="86">
        <v>220</v>
      </c>
      <c r="O504" s="86">
        <v>260</v>
      </c>
      <c r="P504" s="86">
        <v>265</v>
      </c>
      <c r="Q504" s="86">
        <v>295</v>
      </c>
      <c r="R504" s="86">
        <v>300</v>
      </c>
      <c r="S504" s="86">
        <v>300</v>
      </c>
      <c r="T504" s="86">
        <v>300</v>
      </c>
      <c r="U504" s="86">
        <v>310</v>
      </c>
      <c r="V504" s="87">
        <v>320</v>
      </c>
      <c r="W504" s="88">
        <v>330</v>
      </c>
      <c r="X504" s="87">
        <v>350</v>
      </c>
      <c r="Y504" s="87">
        <v>350</v>
      </c>
      <c r="Z504" s="89">
        <v>355</v>
      </c>
      <c r="AA504" s="7">
        <v>360</v>
      </c>
      <c r="AB504" s="7">
        <v>380</v>
      </c>
      <c r="AC504" s="7">
        <v>400</v>
      </c>
      <c r="AD504" s="7">
        <v>450</v>
      </c>
      <c r="AE504" s="7">
        <v>520</v>
      </c>
      <c r="AF504" s="7">
        <v>550</v>
      </c>
    </row>
    <row r="505" spans="1:32" s="7" customFormat="1" x14ac:dyDescent="0.35">
      <c r="A505" s="7">
        <v>406</v>
      </c>
      <c r="C505" s="75">
        <f t="shared" si="18"/>
        <v>550</v>
      </c>
      <c r="D505" s="17">
        <f t="shared" si="19"/>
        <v>24</v>
      </c>
      <c r="E505" s="7" t="s">
        <v>23</v>
      </c>
      <c r="F505" s="86">
        <v>165</v>
      </c>
      <c r="G505" s="86">
        <v>170</v>
      </c>
      <c r="H505" s="86">
        <v>175</v>
      </c>
      <c r="I505" s="86">
        <v>183</v>
      </c>
      <c r="J505" s="86">
        <v>185</v>
      </c>
      <c r="K505" s="86">
        <v>200</v>
      </c>
      <c r="L505" s="86">
        <v>200</v>
      </c>
      <c r="M505" s="86">
        <v>210</v>
      </c>
      <c r="N505" s="86">
        <v>230</v>
      </c>
      <c r="O505" s="86">
        <v>260</v>
      </c>
      <c r="P505" s="86">
        <v>280</v>
      </c>
      <c r="Q505" s="86">
        <v>300</v>
      </c>
      <c r="R505" s="86">
        <v>320</v>
      </c>
      <c r="S505" s="86">
        <v>320</v>
      </c>
      <c r="T505" s="86">
        <v>320</v>
      </c>
      <c r="U505" s="86">
        <v>330</v>
      </c>
      <c r="V505" s="87">
        <v>340</v>
      </c>
      <c r="W505" s="88">
        <v>350</v>
      </c>
      <c r="X505" s="87">
        <v>360</v>
      </c>
      <c r="Y505" s="87">
        <v>365</v>
      </c>
      <c r="Z505" s="89">
        <v>370</v>
      </c>
      <c r="AA505" s="7">
        <v>370</v>
      </c>
      <c r="AB505" s="7">
        <v>390</v>
      </c>
      <c r="AC505" s="7">
        <v>410</v>
      </c>
      <c r="AD505" s="7">
        <v>460</v>
      </c>
      <c r="AE505" s="7">
        <v>530</v>
      </c>
      <c r="AF505" s="7">
        <v>550</v>
      </c>
    </row>
    <row r="506" spans="1:32" s="7" customFormat="1" x14ac:dyDescent="0.35">
      <c r="A506" s="7">
        <v>407</v>
      </c>
      <c r="C506" s="75">
        <f t="shared" si="18"/>
        <v>630</v>
      </c>
      <c r="D506" s="17">
        <f t="shared" si="19"/>
        <v>15</v>
      </c>
      <c r="E506" s="7" t="s">
        <v>3</v>
      </c>
      <c r="F506" s="86">
        <v>180</v>
      </c>
      <c r="G506" s="86">
        <v>200</v>
      </c>
      <c r="H506" s="86">
        <v>210</v>
      </c>
      <c r="I506" s="86">
        <v>220</v>
      </c>
      <c r="J506" s="86">
        <v>220</v>
      </c>
      <c r="K506" s="86">
        <v>230</v>
      </c>
      <c r="L506" s="86">
        <v>233</v>
      </c>
      <c r="M506" s="86">
        <v>250</v>
      </c>
      <c r="N506" s="86">
        <v>270</v>
      </c>
      <c r="O506" s="86">
        <v>320</v>
      </c>
      <c r="P506" s="86">
        <v>350</v>
      </c>
      <c r="Q506" s="86">
        <v>360</v>
      </c>
      <c r="R506" s="86">
        <v>365</v>
      </c>
      <c r="S506" s="86">
        <v>370</v>
      </c>
      <c r="T506" s="86">
        <v>390</v>
      </c>
      <c r="U506" s="86">
        <v>395</v>
      </c>
      <c r="V506" s="87">
        <v>420</v>
      </c>
      <c r="W506" s="88">
        <v>450</v>
      </c>
      <c r="X506" s="87">
        <v>450</v>
      </c>
      <c r="Y506" s="87">
        <v>480</v>
      </c>
      <c r="Z506" s="89">
        <v>500</v>
      </c>
      <c r="AA506" s="7">
        <v>500</v>
      </c>
      <c r="AB506" s="7">
        <v>500</v>
      </c>
      <c r="AC506" s="7">
        <v>500</v>
      </c>
      <c r="AD506" s="7">
        <v>560</v>
      </c>
      <c r="AE506" s="7">
        <v>650</v>
      </c>
      <c r="AF506" s="7">
        <v>630</v>
      </c>
    </row>
    <row r="507" spans="1:32" s="7" customFormat="1" x14ac:dyDescent="0.35">
      <c r="A507" s="7">
        <v>408</v>
      </c>
      <c r="C507" s="75">
        <f t="shared" si="18"/>
        <v>560</v>
      </c>
      <c r="D507" s="17">
        <f t="shared" si="19"/>
        <v>23</v>
      </c>
      <c r="E507" s="7" t="s">
        <v>24</v>
      </c>
      <c r="F507" s="86">
        <v>160</v>
      </c>
      <c r="G507" s="86">
        <v>170</v>
      </c>
      <c r="H507" s="86">
        <v>175</v>
      </c>
      <c r="I507" s="86">
        <v>180</v>
      </c>
      <c r="J507" s="86">
        <v>190</v>
      </c>
      <c r="K507" s="86">
        <v>200</v>
      </c>
      <c r="L507" s="86">
        <v>205</v>
      </c>
      <c r="M507" s="86">
        <v>210</v>
      </c>
      <c r="N507" s="86">
        <v>230</v>
      </c>
      <c r="O507" s="86">
        <v>255</v>
      </c>
      <c r="P507" s="86">
        <v>271</v>
      </c>
      <c r="Q507" s="86">
        <v>300</v>
      </c>
      <c r="R507" s="86">
        <v>320</v>
      </c>
      <c r="S507" s="86">
        <v>315</v>
      </c>
      <c r="T507" s="86">
        <v>315</v>
      </c>
      <c r="U507" s="86">
        <v>320</v>
      </c>
      <c r="V507" s="87">
        <v>330</v>
      </c>
      <c r="W507" s="88">
        <v>350</v>
      </c>
      <c r="X507" s="87">
        <v>368</v>
      </c>
      <c r="Y507" s="87">
        <v>380</v>
      </c>
      <c r="Z507" s="89">
        <v>375</v>
      </c>
      <c r="AA507" s="7">
        <v>390</v>
      </c>
      <c r="AB507" s="7">
        <v>430</v>
      </c>
      <c r="AC507" s="7">
        <v>450</v>
      </c>
      <c r="AD507" s="7">
        <v>495</v>
      </c>
      <c r="AE507" s="7">
        <v>540</v>
      </c>
      <c r="AF507" s="7">
        <v>560</v>
      </c>
    </row>
    <row r="508" spans="1:32" s="7" customFormat="1" x14ac:dyDescent="0.35">
      <c r="A508" s="7">
        <v>409</v>
      </c>
      <c r="C508" s="75">
        <f t="shared" si="18"/>
        <v>780</v>
      </c>
      <c r="D508" s="17">
        <f t="shared" si="19"/>
        <v>7</v>
      </c>
      <c r="E508" s="7" t="s">
        <v>25</v>
      </c>
      <c r="F508" s="86">
        <v>250</v>
      </c>
      <c r="G508" s="86">
        <v>250</v>
      </c>
      <c r="H508" s="86">
        <v>278</v>
      </c>
      <c r="I508" s="86">
        <v>295</v>
      </c>
      <c r="J508" s="86">
        <v>280</v>
      </c>
      <c r="K508" s="86">
        <v>300</v>
      </c>
      <c r="L508" s="86">
        <v>320</v>
      </c>
      <c r="M508" s="86">
        <v>320</v>
      </c>
      <c r="N508" s="86">
        <v>370</v>
      </c>
      <c r="O508" s="86">
        <v>420</v>
      </c>
      <c r="P508" s="86">
        <v>440</v>
      </c>
      <c r="Q508" s="86">
        <v>460</v>
      </c>
      <c r="R508" s="86">
        <v>493</v>
      </c>
      <c r="S508" s="86">
        <v>500</v>
      </c>
      <c r="T508" s="86">
        <v>500</v>
      </c>
      <c r="U508" s="86">
        <v>523</v>
      </c>
      <c r="V508" s="87">
        <v>510</v>
      </c>
      <c r="W508" s="88">
        <v>560</v>
      </c>
      <c r="X508" s="87">
        <v>580</v>
      </c>
      <c r="Y508" s="87">
        <v>560</v>
      </c>
      <c r="Z508" s="89">
        <v>593</v>
      </c>
      <c r="AA508" s="7">
        <v>593</v>
      </c>
      <c r="AB508" s="7">
        <v>600</v>
      </c>
      <c r="AC508" s="7">
        <v>650</v>
      </c>
      <c r="AD508" s="7">
        <v>725</v>
      </c>
      <c r="AE508" s="7">
        <v>790</v>
      </c>
      <c r="AF508" s="7">
        <v>780</v>
      </c>
    </row>
    <row r="509" spans="1:32" s="7" customFormat="1" x14ac:dyDescent="0.35">
      <c r="A509" s="7">
        <v>410</v>
      </c>
      <c r="C509" s="75">
        <f t="shared" si="18"/>
        <v>550</v>
      </c>
      <c r="D509" s="17">
        <f t="shared" si="19"/>
        <v>24</v>
      </c>
      <c r="E509" s="7" t="s">
        <v>26</v>
      </c>
      <c r="F509" s="86">
        <v>160</v>
      </c>
      <c r="G509" s="86">
        <v>160</v>
      </c>
      <c r="H509" s="86">
        <v>167</v>
      </c>
      <c r="I509" s="86">
        <v>175</v>
      </c>
      <c r="J509" s="86">
        <v>180</v>
      </c>
      <c r="K509" s="86">
        <v>180</v>
      </c>
      <c r="L509" s="86">
        <v>190</v>
      </c>
      <c r="M509" s="86">
        <v>205</v>
      </c>
      <c r="N509" s="86">
        <v>240</v>
      </c>
      <c r="O509" s="86">
        <v>270</v>
      </c>
      <c r="P509" s="86">
        <v>290</v>
      </c>
      <c r="Q509" s="86">
        <v>310</v>
      </c>
      <c r="R509" s="86">
        <v>320</v>
      </c>
      <c r="S509" s="86">
        <v>320</v>
      </c>
      <c r="T509" s="86">
        <v>320</v>
      </c>
      <c r="U509" s="86">
        <v>330</v>
      </c>
      <c r="V509" s="87">
        <v>340</v>
      </c>
      <c r="W509" s="88">
        <v>360</v>
      </c>
      <c r="X509" s="87">
        <v>370</v>
      </c>
      <c r="Y509" s="87">
        <v>380</v>
      </c>
      <c r="Z509" s="89">
        <v>385</v>
      </c>
      <c r="AA509" s="7">
        <v>390</v>
      </c>
      <c r="AB509" s="7">
        <v>390</v>
      </c>
      <c r="AC509" s="7">
        <v>400</v>
      </c>
      <c r="AD509" s="7">
        <v>470</v>
      </c>
      <c r="AE509" s="7">
        <v>550</v>
      </c>
      <c r="AF509" s="7">
        <v>550</v>
      </c>
    </row>
    <row r="510" spans="1:32" s="7" customFormat="1" x14ac:dyDescent="0.35">
      <c r="A510" s="7">
        <v>411</v>
      </c>
      <c r="C510" s="75">
        <f t="shared" si="18"/>
        <v>600</v>
      </c>
      <c r="D510" s="17">
        <f t="shared" si="19"/>
        <v>17</v>
      </c>
      <c r="E510" s="7" t="s">
        <v>4</v>
      </c>
      <c r="F510" s="86">
        <v>180</v>
      </c>
      <c r="G510" s="86">
        <v>190</v>
      </c>
      <c r="H510" s="86">
        <v>190</v>
      </c>
      <c r="I510" s="86">
        <v>220</v>
      </c>
      <c r="J510" s="86">
        <v>219</v>
      </c>
      <c r="K510" s="86">
        <v>210</v>
      </c>
      <c r="L510" s="86">
        <v>213</v>
      </c>
      <c r="M510" s="86">
        <v>230</v>
      </c>
      <c r="N510" s="86">
        <v>250</v>
      </c>
      <c r="O510" s="86">
        <v>300</v>
      </c>
      <c r="P510" s="86">
        <v>320</v>
      </c>
      <c r="Q510" s="86">
        <v>330</v>
      </c>
      <c r="R510" s="86">
        <v>350</v>
      </c>
      <c r="S510" s="86">
        <v>350</v>
      </c>
      <c r="T510" s="86">
        <v>380</v>
      </c>
      <c r="U510" s="86">
        <v>380</v>
      </c>
      <c r="V510" s="87">
        <v>390</v>
      </c>
      <c r="W510" s="88">
        <v>420</v>
      </c>
      <c r="X510" s="87">
        <v>430</v>
      </c>
      <c r="Y510" s="87">
        <v>440</v>
      </c>
      <c r="Z510" s="89">
        <v>445</v>
      </c>
      <c r="AA510" s="7">
        <v>430</v>
      </c>
      <c r="AB510" s="7">
        <v>440</v>
      </c>
      <c r="AC510" s="7">
        <v>470</v>
      </c>
      <c r="AD510" s="7">
        <v>525</v>
      </c>
      <c r="AE510" s="7">
        <v>610</v>
      </c>
      <c r="AF510" s="7">
        <v>600</v>
      </c>
    </row>
    <row r="511" spans="1:32" s="7" customFormat="1" x14ac:dyDescent="0.35">
      <c r="A511" s="7">
        <v>412</v>
      </c>
      <c r="C511" s="75">
        <f t="shared" si="18"/>
        <v>500</v>
      </c>
      <c r="D511" s="17">
        <f t="shared" si="19"/>
        <v>28</v>
      </c>
      <c r="E511" s="7" t="s">
        <v>0</v>
      </c>
      <c r="F511" s="86">
        <v>170</v>
      </c>
      <c r="G511" s="86">
        <v>180</v>
      </c>
      <c r="H511" s="86">
        <v>180</v>
      </c>
      <c r="I511" s="86">
        <v>190</v>
      </c>
      <c r="J511" s="86">
        <v>195</v>
      </c>
      <c r="K511" s="86">
        <v>200</v>
      </c>
      <c r="L511" s="86">
        <v>205</v>
      </c>
      <c r="M511" s="86">
        <v>210</v>
      </c>
      <c r="N511" s="86">
        <v>230</v>
      </c>
      <c r="O511" s="86">
        <v>270</v>
      </c>
      <c r="P511" s="86">
        <v>290</v>
      </c>
      <c r="Q511" s="86">
        <v>310</v>
      </c>
      <c r="R511" s="86">
        <v>320</v>
      </c>
      <c r="S511" s="86">
        <v>320</v>
      </c>
      <c r="T511" s="86">
        <v>313</v>
      </c>
      <c r="U511" s="86">
        <v>330</v>
      </c>
      <c r="V511" s="87">
        <v>325</v>
      </c>
      <c r="W511" s="88">
        <v>330</v>
      </c>
      <c r="X511" s="87">
        <v>358</v>
      </c>
      <c r="Y511" s="87">
        <v>370</v>
      </c>
      <c r="Z511" s="89">
        <v>380</v>
      </c>
      <c r="AA511" s="7">
        <v>375</v>
      </c>
      <c r="AB511" s="7">
        <v>380</v>
      </c>
      <c r="AC511" s="7">
        <v>400</v>
      </c>
      <c r="AD511" s="7">
        <v>430</v>
      </c>
      <c r="AE511" s="7">
        <v>490</v>
      </c>
      <c r="AF511" s="7">
        <v>500</v>
      </c>
    </row>
    <row r="512" spans="1:32" s="7" customFormat="1" x14ac:dyDescent="0.35">
      <c r="A512" s="7">
        <v>413</v>
      </c>
      <c r="C512" s="75">
        <f t="shared" si="18"/>
        <v>695</v>
      </c>
      <c r="D512" s="17">
        <f t="shared" si="19"/>
        <v>9</v>
      </c>
      <c r="E512" s="7" t="s">
        <v>27</v>
      </c>
      <c r="F512" s="86">
        <v>195</v>
      </c>
      <c r="G512" s="86">
        <v>210</v>
      </c>
      <c r="H512" s="86">
        <v>225</v>
      </c>
      <c r="I512" s="86">
        <v>225</v>
      </c>
      <c r="J512" s="86">
        <v>238</v>
      </c>
      <c r="K512" s="86">
        <v>235</v>
      </c>
      <c r="L512" s="86">
        <v>255</v>
      </c>
      <c r="M512" s="86">
        <v>270</v>
      </c>
      <c r="N512" s="86">
        <v>310</v>
      </c>
      <c r="O512" s="86">
        <v>345</v>
      </c>
      <c r="P512" s="86">
        <v>360</v>
      </c>
      <c r="Q512" s="86">
        <v>380</v>
      </c>
      <c r="R512" s="86">
        <v>395</v>
      </c>
      <c r="S512" s="86">
        <v>410</v>
      </c>
      <c r="T512" s="86">
        <v>410</v>
      </c>
      <c r="U512" s="86">
        <v>425</v>
      </c>
      <c r="V512" s="87">
        <v>440</v>
      </c>
      <c r="W512" s="88">
        <v>450</v>
      </c>
      <c r="X512" s="87">
        <v>470</v>
      </c>
      <c r="Y512" s="87">
        <v>483</v>
      </c>
      <c r="Z512" s="89">
        <v>490</v>
      </c>
      <c r="AA512" s="7">
        <v>500</v>
      </c>
      <c r="AB512" s="7">
        <v>500</v>
      </c>
      <c r="AC512" s="7">
        <v>530</v>
      </c>
      <c r="AD512" s="7">
        <v>600</v>
      </c>
      <c r="AE512" s="7">
        <v>675</v>
      </c>
      <c r="AF512" s="7">
        <v>695</v>
      </c>
    </row>
    <row r="513" spans="1:32" s="7" customFormat="1" x14ac:dyDescent="0.35">
      <c r="A513" s="7">
        <v>414</v>
      </c>
      <c r="C513" s="75">
        <f t="shared" si="18"/>
        <v>600</v>
      </c>
      <c r="D513" s="17">
        <f t="shared" si="19"/>
        <v>17</v>
      </c>
      <c r="E513" s="7" t="s">
        <v>15</v>
      </c>
      <c r="F513" s="86">
        <v>180</v>
      </c>
      <c r="G513" s="86">
        <v>185</v>
      </c>
      <c r="H513" s="86">
        <v>195</v>
      </c>
      <c r="I513" s="86">
        <v>200</v>
      </c>
      <c r="J513" s="86">
        <v>215</v>
      </c>
      <c r="K513" s="86">
        <v>220</v>
      </c>
      <c r="L513" s="86">
        <v>225</v>
      </c>
      <c r="M513" s="86">
        <v>240</v>
      </c>
      <c r="N513" s="86">
        <v>265</v>
      </c>
      <c r="O513" s="86">
        <v>300</v>
      </c>
      <c r="P513" s="86">
        <v>310</v>
      </c>
      <c r="Q513" s="86">
        <v>340</v>
      </c>
      <c r="R513" s="86">
        <v>350</v>
      </c>
      <c r="S513" s="86">
        <v>350</v>
      </c>
      <c r="T513" s="86">
        <v>350</v>
      </c>
      <c r="U513" s="86">
        <v>360</v>
      </c>
      <c r="V513" s="87">
        <v>370</v>
      </c>
      <c r="W513" s="88">
        <v>380</v>
      </c>
      <c r="X513" s="87">
        <v>400</v>
      </c>
      <c r="Y513" s="87">
        <v>410</v>
      </c>
      <c r="Z513" s="89">
        <v>400</v>
      </c>
      <c r="AA513" s="7">
        <v>410</v>
      </c>
      <c r="AB513" s="7">
        <v>430</v>
      </c>
      <c r="AC513" s="7">
        <v>450</v>
      </c>
      <c r="AD513" s="7">
        <v>500</v>
      </c>
      <c r="AE513" s="7">
        <v>569</v>
      </c>
      <c r="AF513" s="7">
        <v>600</v>
      </c>
    </row>
    <row r="514" spans="1:32" s="7" customFormat="1" x14ac:dyDescent="0.35">
      <c r="A514" s="7">
        <v>415</v>
      </c>
      <c r="C514" s="75">
        <f t="shared" si="18"/>
        <v>670</v>
      </c>
      <c r="D514" s="17">
        <f t="shared" si="19"/>
        <v>10</v>
      </c>
      <c r="E514" s="7" t="s">
        <v>16</v>
      </c>
      <c r="F514" s="86">
        <v>210</v>
      </c>
      <c r="G514" s="86">
        <v>230</v>
      </c>
      <c r="H514" s="86">
        <v>238</v>
      </c>
      <c r="I514" s="86">
        <v>240</v>
      </c>
      <c r="J514" s="86">
        <v>250</v>
      </c>
      <c r="K514" s="86">
        <v>250</v>
      </c>
      <c r="L514" s="86">
        <v>260</v>
      </c>
      <c r="M514" s="86">
        <v>270</v>
      </c>
      <c r="N514" s="86">
        <v>300</v>
      </c>
      <c r="O514" s="86">
        <v>350</v>
      </c>
      <c r="P514" s="86">
        <v>350</v>
      </c>
      <c r="Q514" s="86">
        <v>375</v>
      </c>
      <c r="R514" s="86">
        <v>400</v>
      </c>
      <c r="S514" s="86">
        <v>395</v>
      </c>
      <c r="T514" s="86">
        <v>400</v>
      </c>
      <c r="U514" s="86">
        <v>420</v>
      </c>
      <c r="V514" s="87">
        <v>430</v>
      </c>
      <c r="W514" s="88">
        <v>450</v>
      </c>
      <c r="X514" s="87">
        <v>450</v>
      </c>
      <c r="Y514" s="87">
        <v>470</v>
      </c>
      <c r="Z514" s="89">
        <v>480</v>
      </c>
      <c r="AA514" s="7">
        <v>460</v>
      </c>
      <c r="AB514" s="7">
        <v>480</v>
      </c>
      <c r="AC514" s="7">
        <v>495</v>
      </c>
      <c r="AD514" s="7">
        <v>555</v>
      </c>
      <c r="AE514" s="7">
        <v>640</v>
      </c>
      <c r="AF514" s="7">
        <v>670</v>
      </c>
    </row>
    <row r="515" spans="1:32" s="7" customFormat="1" x14ac:dyDescent="0.35">
      <c r="A515" s="7">
        <v>416</v>
      </c>
      <c r="C515" s="75">
        <f t="shared" si="18"/>
        <v>670</v>
      </c>
      <c r="D515" s="17">
        <f t="shared" si="19"/>
        <v>10</v>
      </c>
      <c r="E515" s="7" t="s">
        <v>5</v>
      </c>
      <c r="F515" s="86">
        <v>170</v>
      </c>
      <c r="G515" s="86">
        <v>180</v>
      </c>
      <c r="H515" s="86">
        <v>190</v>
      </c>
      <c r="I515" s="86">
        <v>200</v>
      </c>
      <c r="J515" s="86">
        <v>220</v>
      </c>
      <c r="K515" s="86">
        <v>215</v>
      </c>
      <c r="L515" s="86">
        <v>230</v>
      </c>
      <c r="M515" s="86">
        <v>240</v>
      </c>
      <c r="N515" s="86">
        <v>280</v>
      </c>
      <c r="O515" s="86">
        <v>320</v>
      </c>
      <c r="P515" s="86">
        <v>350</v>
      </c>
      <c r="Q515" s="86">
        <v>360</v>
      </c>
      <c r="R515" s="86">
        <v>360</v>
      </c>
      <c r="S515" s="86">
        <v>380</v>
      </c>
      <c r="T515" s="86">
        <v>400</v>
      </c>
      <c r="U515" s="86">
        <v>400</v>
      </c>
      <c r="V515" s="87">
        <v>425</v>
      </c>
      <c r="W515" s="88">
        <v>450</v>
      </c>
      <c r="X515" s="87">
        <v>473</v>
      </c>
      <c r="Y515" s="87">
        <v>485</v>
      </c>
      <c r="Z515" s="89">
        <v>490</v>
      </c>
      <c r="AA515" s="7">
        <v>480</v>
      </c>
      <c r="AB515" s="7">
        <v>500</v>
      </c>
      <c r="AC515" s="7">
        <v>500</v>
      </c>
      <c r="AD515" s="7">
        <v>550</v>
      </c>
      <c r="AE515" s="7">
        <v>650</v>
      </c>
      <c r="AF515" s="7">
        <v>670</v>
      </c>
    </row>
    <row r="516" spans="1:32" s="7" customFormat="1" x14ac:dyDescent="0.35">
      <c r="A516" s="7">
        <v>417</v>
      </c>
      <c r="C516" s="75">
        <f t="shared" si="18"/>
        <v>600</v>
      </c>
      <c r="D516" s="17">
        <f t="shared" si="19"/>
        <v>17</v>
      </c>
      <c r="E516" s="7" t="s">
        <v>17</v>
      </c>
      <c r="F516" s="86">
        <v>175</v>
      </c>
      <c r="G516" s="86">
        <v>180</v>
      </c>
      <c r="H516" s="86">
        <v>190</v>
      </c>
      <c r="I516" s="86">
        <v>200</v>
      </c>
      <c r="J516" s="86">
        <v>210</v>
      </c>
      <c r="K516" s="86">
        <v>215</v>
      </c>
      <c r="L516" s="86">
        <v>230</v>
      </c>
      <c r="M516" s="86">
        <v>240</v>
      </c>
      <c r="N516" s="86">
        <v>260</v>
      </c>
      <c r="O516" s="86">
        <v>300</v>
      </c>
      <c r="P516" s="86">
        <v>320</v>
      </c>
      <c r="Q516" s="86">
        <v>340</v>
      </c>
      <c r="R516" s="86">
        <v>350</v>
      </c>
      <c r="S516" s="86">
        <v>350</v>
      </c>
      <c r="T516" s="86">
        <v>360</v>
      </c>
      <c r="U516" s="86">
        <v>370</v>
      </c>
      <c r="V516" s="87">
        <v>388</v>
      </c>
      <c r="W516" s="88">
        <v>400</v>
      </c>
      <c r="X516" s="87">
        <v>400</v>
      </c>
      <c r="Y516" s="87">
        <v>420</v>
      </c>
      <c r="Z516" s="89">
        <v>420</v>
      </c>
      <c r="AA516" s="7">
        <v>425</v>
      </c>
      <c r="AB516" s="7">
        <v>450</v>
      </c>
      <c r="AC516" s="7">
        <v>475</v>
      </c>
      <c r="AD516" s="7">
        <v>515</v>
      </c>
      <c r="AE516" s="7">
        <v>585</v>
      </c>
      <c r="AF516" s="7">
        <v>600</v>
      </c>
    </row>
    <row r="517" spans="1:32" s="7" customFormat="1" x14ac:dyDescent="0.35">
      <c r="A517" s="7">
        <v>418</v>
      </c>
      <c r="C517" s="75">
        <f t="shared" si="18"/>
        <v>860</v>
      </c>
      <c r="D517" s="17">
        <f t="shared" si="19"/>
        <v>6</v>
      </c>
      <c r="E517" s="7" t="s">
        <v>6</v>
      </c>
      <c r="F517" s="86">
        <v>283</v>
      </c>
      <c r="G517" s="86">
        <v>315</v>
      </c>
      <c r="H517" s="86">
        <v>330</v>
      </c>
      <c r="I517" s="86">
        <v>370</v>
      </c>
      <c r="J517" s="86">
        <v>330</v>
      </c>
      <c r="K517" s="86">
        <v>380</v>
      </c>
      <c r="L517" s="86">
        <v>350</v>
      </c>
      <c r="M517" s="86">
        <v>385</v>
      </c>
      <c r="N517" s="86">
        <v>420</v>
      </c>
      <c r="O517" s="86">
        <v>513</v>
      </c>
      <c r="P517" s="86">
        <v>520</v>
      </c>
      <c r="Q517" s="86">
        <v>540</v>
      </c>
      <c r="R517" s="86">
        <v>575</v>
      </c>
      <c r="S517" s="86">
        <v>598</v>
      </c>
      <c r="T517" s="86">
        <v>595</v>
      </c>
      <c r="U517" s="86">
        <v>620</v>
      </c>
      <c r="V517" s="87">
        <v>663</v>
      </c>
      <c r="W517" s="88">
        <v>650</v>
      </c>
      <c r="X517" s="87">
        <v>678</v>
      </c>
      <c r="Y517" s="87">
        <v>725</v>
      </c>
      <c r="Z517" s="89">
        <v>730</v>
      </c>
      <c r="AA517" s="7">
        <v>700</v>
      </c>
      <c r="AB517" s="7">
        <v>650</v>
      </c>
      <c r="AC517" s="7">
        <v>720</v>
      </c>
      <c r="AD517" s="7">
        <v>850</v>
      </c>
      <c r="AE517" s="7">
        <v>870</v>
      </c>
      <c r="AF517" s="7">
        <v>860</v>
      </c>
    </row>
    <row r="518" spans="1:32" s="7" customFormat="1" x14ac:dyDescent="0.35">
      <c r="A518" s="7">
        <v>419</v>
      </c>
      <c r="C518" s="75">
        <f t="shared" si="18"/>
        <v>450</v>
      </c>
      <c r="D518" s="17">
        <f t="shared" si="19"/>
        <v>31</v>
      </c>
      <c r="E518" s="7" t="s">
        <v>7</v>
      </c>
      <c r="F518" s="86">
        <v>150</v>
      </c>
      <c r="G518" s="86">
        <v>160</v>
      </c>
      <c r="H518" s="86">
        <v>165</v>
      </c>
      <c r="I518" s="86">
        <v>175</v>
      </c>
      <c r="J518" s="86">
        <v>190</v>
      </c>
      <c r="K518" s="86">
        <v>190</v>
      </c>
      <c r="L518" s="86">
        <v>200</v>
      </c>
      <c r="M518" s="86">
        <v>205</v>
      </c>
      <c r="N518" s="86">
        <v>225</v>
      </c>
      <c r="O518" s="86">
        <v>250</v>
      </c>
      <c r="P518" s="86">
        <v>265</v>
      </c>
      <c r="Q518" s="86">
        <v>280</v>
      </c>
      <c r="R518" s="86">
        <v>280</v>
      </c>
      <c r="S518" s="86">
        <v>280</v>
      </c>
      <c r="T518" s="86">
        <v>290</v>
      </c>
      <c r="U518" s="86">
        <v>300</v>
      </c>
      <c r="V518" s="87">
        <v>313</v>
      </c>
      <c r="W518" s="88">
        <v>330</v>
      </c>
      <c r="X518" s="87">
        <v>340</v>
      </c>
      <c r="Y518" s="87">
        <v>350</v>
      </c>
      <c r="Z518" s="89">
        <v>360</v>
      </c>
      <c r="AA518" s="7">
        <v>350</v>
      </c>
      <c r="AB518" s="7">
        <v>360</v>
      </c>
      <c r="AC518" s="7">
        <v>370</v>
      </c>
      <c r="AD518" s="7">
        <v>410</v>
      </c>
      <c r="AE518" s="7">
        <v>450</v>
      </c>
      <c r="AF518" s="7">
        <v>450</v>
      </c>
    </row>
    <row r="519" spans="1:32" s="7" customFormat="1" x14ac:dyDescent="0.35">
      <c r="A519" s="7">
        <v>420</v>
      </c>
      <c r="C519" s="75">
        <f t="shared" si="18"/>
        <v>697</v>
      </c>
      <c r="D519" s="17">
        <f t="shared" si="19"/>
        <v>8</v>
      </c>
      <c r="E519" s="7" t="s">
        <v>18</v>
      </c>
      <c r="F519" s="86">
        <v>190</v>
      </c>
      <c r="G519" s="86">
        <v>205</v>
      </c>
      <c r="H519" s="86">
        <v>220</v>
      </c>
      <c r="I519" s="86">
        <v>220</v>
      </c>
      <c r="J519" s="86">
        <v>230</v>
      </c>
      <c r="K519" s="86">
        <v>240</v>
      </c>
      <c r="L519" s="86">
        <v>250</v>
      </c>
      <c r="M519" s="86">
        <v>262</v>
      </c>
      <c r="N519" s="86">
        <v>300</v>
      </c>
      <c r="O519" s="86">
        <v>335</v>
      </c>
      <c r="P519" s="86">
        <v>350</v>
      </c>
      <c r="Q519" s="86">
        <v>370</v>
      </c>
      <c r="R519" s="86">
        <v>380</v>
      </c>
      <c r="S519" s="86">
        <v>385</v>
      </c>
      <c r="T519" s="86">
        <v>395</v>
      </c>
      <c r="U519" s="86">
        <v>400</v>
      </c>
      <c r="V519" s="87">
        <v>420</v>
      </c>
      <c r="W519" s="88">
        <v>420</v>
      </c>
      <c r="X519" s="87">
        <v>450</v>
      </c>
      <c r="Y519" s="87">
        <v>450</v>
      </c>
      <c r="Z519" s="89">
        <v>460</v>
      </c>
      <c r="AA519" s="7">
        <v>450</v>
      </c>
      <c r="AB519" s="7">
        <v>455</v>
      </c>
      <c r="AC519" s="7">
        <v>495</v>
      </c>
      <c r="AD519" s="7">
        <v>550</v>
      </c>
      <c r="AE519" s="7">
        <v>620</v>
      </c>
      <c r="AF519" s="7">
        <v>697</v>
      </c>
    </row>
    <row r="520" spans="1:32" s="7" customFormat="1" x14ac:dyDescent="0.35">
      <c r="A520" s="7">
        <v>421</v>
      </c>
      <c r="C520" s="75">
        <f t="shared" si="18"/>
        <v>650</v>
      </c>
      <c r="D520" s="17">
        <f t="shared" si="19"/>
        <v>12</v>
      </c>
      <c r="E520" s="7" t="s">
        <v>8</v>
      </c>
      <c r="F520" s="86">
        <v>220</v>
      </c>
      <c r="G520" s="86">
        <v>210</v>
      </c>
      <c r="H520" s="86">
        <v>230</v>
      </c>
      <c r="I520" s="86">
        <v>230</v>
      </c>
      <c r="J520" s="86">
        <v>230</v>
      </c>
      <c r="K520" s="86">
        <v>230</v>
      </c>
      <c r="L520" s="86">
        <v>240</v>
      </c>
      <c r="M520" s="86">
        <v>260</v>
      </c>
      <c r="N520" s="86">
        <v>280</v>
      </c>
      <c r="O520" s="86">
        <v>338</v>
      </c>
      <c r="P520" s="86">
        <v>350</v>
      </c>
      <c r="Q520" s="86">
        <v>370</v>
      </c>
      <c r="R520" s="86">
        <v>400</v>
      </c>
      <c r="S520" s="86">
        <v>400</v>
      </c>
      <c r="T520" s="86">
        <v>400</v>
      </c>
      <c r="U520" s="86">
        <v>420</v>
      </c>
      <c r="V520" s="87">
        <v>450</v>
      </c>
      <c r="W520" s="88">
        <v>475</v>
      </c>
      <c r="X520" s="87">
        <v>480</v>
      </c>
      <c r="Y520" s="87">
        <v>500</v>
      </c>
      <c r="Z520" s="89">
        <v>500</v>
      </c>
      <c r="AA520" s="7">
        <v>480</v>
      </c>
      <c r="AB520" s="7">
        <v>530</v>
      </c>
      <c r="AC520" s="7">
        <v>520</v>
      </c>
      <c r="AD520" s="7">
        <v>580</v>
      </c>
      <c r="AE520" s="7">
        <v>660</v>
      </c>
      <c r="AF520" s="7">
        <v>650</v>
      </c>
    </row>
    <row r="521" spans="1:32" s="7" customFormat="1" x14ac:dyDescent="0.35">
      <c r="A521" s="7">
        <v>422</v>
      </c>
      <c r="C521" s="75">
        <f t="shared" si="18"/>
        <v>650</v>
      </c>
      <c r="D521" s="17">
        <f t="shared" si="19"/>
        <v>12</v>
      </c>
      <c r="E521" s="7" t="s">
        <v>9</v>
      </c>
      <c r="F521" s="86">
        <v>190</v>
      </c>
      <c r="G521" s="86">
        <v>195</v>
      </c>
      <c r="H521" s="86">
        <v>210</v>
      </c>
      <c r="I521" s="86">
        <v>210</v>
      </c>
      <c r="J521" s="86">
        <v>220</v>
      </c>
      <c r="K521" s="86">
        <v>230</v>
      </c>
      <c r="L521" s="86">
        <v>230</v>
      </c>
      <c r="M521" s="86">
        <v>240</v>
      </c>
      <c r="N521" s="86">
        <v>288</v>
      </c>
      <c r="O521" s="86">
        <v>330</v>
      </c>
      <c r="P521" s="86">
        <v>350</v>
      </c>
      <c r="Q521" s="86">
        <v>355</v>
      </c>
      <c r="R521" s="86">
        <v>380</v>
      </c>
      <c r="S521" s="86">
        <v>378</v>
      </c>
      <c r="T521" s="86">
        <v>380</v>
      </c>
      <c r="U521" s="86">
        <v>400</v>
      </c>
      <c r="V521" s="87">
        <v>430</v>
      </c>
      <c r="W521" s="88">
        <v>440</v>
      </c>
      <c r="X521" s="87">
        <v>460</v>
      </c>
      <c r="Y521" s="87">
        <v>470</v>
      </c>
      <c r="Z521" s="89">
        <v>498</v>
      </c>
      <c r="AA521" s="7">
        <v>480</v>
      </c>
      <c r="AB521" s="7">
        <v>495</v>
      </c>
      <c r="AC521" s="7">
        <v>500</v>
      </c>
      <c r="AD521" s="7">
        <v>580</v>
      </c>
      <c r="AE521" s="7">
        <v>650</v>
      </c>
      <c r="AF521" s="7">
        <v>650</v>
      </c>
    </row>
    <row r="522" spans="1:32" s="7" customFormat="1" x14ac:dyDescent="0.35">
      <c r="A522" s="7">
        <v>423</v>
      </c>
      <c r="C522" s="75">
        <f t="shared" si="18"/>
        <v>600</v>
      </c>
      <c r="D522" s="17">
        <f t="shared" si="19"/>
        <v>17</v>
      </c>
      <c r="E522" s="7" t="s">
        <v>55</v>
      </c>
      <c r="F522" s="86">
        <v>150</v>
      </c>
      <c r="G522" s="86">
        <v>160</v>
      </c>
      <c r="H522" s="86">
        <v>170</v>
      </c>
      <c r="I522" s="86">
        <v>180</v>
      </c>
      <c r="J522" s="86">
        <v>185</v>
      </c>
      <c r="K522" s="86">
        <v>200</v>
      </c>
      <c r="L522" s="86">
        <v>200</v>
      </c>
      <c r="M522" s="86">
        <v>215</v>
      </c>
      <c r="N522" s="86">
        <v>225</v>
      </c>
      <c r="O522" s="86">
        <v>250</v>
      </c>
      <c r="P522" s="86">
        <v>270</v>
      </c>
      <c r="Q522" s="86">
        <v>290</v>
      </c>
      <c r="R522" s="86">
        <v>310</v>
      </c>
      <c r="S522" s="86">
        <v>320</v>
      </c>
      <c r="T522" s="86">
        <v>320</v>
      </c>
      <c r="U522" s="86">
        <v>330</v>
      </c>
      <c r="V522" s="87">
        <v>350</v>
      </c>
      <c r="W522" s="88">
        <v>360</v>
      </c>
      <c r="X522" s="87">
        <v>380</v>
      </c>
      <c r="Y522" s="87">
        <v>390</v>
      </c>
      <c r="Z522" s="89">
        <v>400</v>
      </c>
      <c r="AA522" s="7">
        <v>400</v>
      </c>
      <c r="AB522" s="7">
        <v>461</v>
      </c>
      <c r="AC522" s="7">
        <v>522</v>
      </c>
      <c r="AD522" s="7">
        <v>540</v>
      </c>
      <c r="AE522" s="7">
        <v>573</v>
      </c>
      <c r="AF522" s="7">
        <v>600</v>
      </c>
    </row>
    <row r="523" spans="1:32" s="7" customFormat="1" x14ac:dyDescent="0.35">
      <c r="A523" s="7">
        <v>424</v>
      </c>
      <c r="C523" s="75">
        <f t="shared" si="18"/>
        <v>570</v>
      </c>
      <c r="D523" s="17">
        <f t="shared" si="19"/>
        <v>22</v>
      </c>
      <c r="E523" s="7" t="s">
        <v>10</v>
      </c>
      <c r="F523" s="86">
        <v>200</v>
      </c>
      <c r="G523" s="86">
        <v>228</v>
      </c>
      <c r="H523" s="86">
        <v>240</v>
      </c>
      <c r="I523" s="86">
        <v>240</v>
      </c>
      <c r="J523" s="86">
        <v>260</v>
      </c>
      <c r="K523" s="86">
        <v>268</v>
      </c>
      <c r="L523" s="86">
        <v>263</v>
      </c>
      <c r="M523" s="86">
        <v>276</v>
      </c>
      <c r="N523" s="86">
        <v>315</v>
      </c>
      <c r="O523" s="86">
        <v>350</v>
      </c>
      <c r="P523" s="86">
        <v>381</v>
      </c>
      <c r="Q523" s="86">
        <v>360</v>
      </c>
      <c r="R523" s="86">
        <v>385</v>
      </c>
      <c r="S523" s="86">
        <v>360</v>
      </c>
      <c r="T523" s="86">
        <v>340</v>
      </c>
      <c r="U523" s="86">
        <v>350</v>
      </c>
      <c r="V523" s="87">
        <v>375</v>
      </c>
      <c r="W523" s="88">
        <v>360</v>
      </c>
      <c r="X523" s="87">
        <v>390</v>
      </c>
      <c r="Y523" s="87">
        <v>380</v>
      </c>
      <c r="Z523" s="89">
        <v>410</v>
      </c>
      <c r="AA523" s="7">
        <v>385</v>
      </c>
      <c r="AB523" s="7">
        <v>420</v>
      </c>
      <c r="AC523" s="7">
        <v>440</v>
      </c>
      <c r="AD523" s="7">
        <v>480</v>
      </c>
      <c r="AE523" s="7">
        <v>580</v>
      </c>
      <c r="AF523" s="7">
        <v>570</v>
      </c>
    </row>
    <row r="524" spans="1:32" s="7" customFormat="1" x14ac:dyDescent="0.35">
      <c r="A524" s="7">
        <v>425</v>
      </c>
      <c r="C524" s="75">
        <f t="shared" si="18"/>
        <v>1000</v>
      </c>
      <c r="D524" s="17">
        <f t="shared" si="19"/>
        <v>1</v>
      </c>
      <c r="E524" s="7" t="s">
        <v>29</v>
      </c>
      <c r="F524" s="86">
        <v>365</v>
      </c>
      <c r="G524" s="86">
        <v>380</v>
      </c>
      <c r="H524" s="86">
        <v>393</v>
      </c>
      <c r="I524" s="86">
        <v>410</v>
      </c>
      <c r="J524" s="86">
        <v>400</v>
      </c>
      <c r="K524" s="86">
        <v>450</v>
      </c>
      <c r="L524" s="86">
        <v>445</v>
      </c>
      <c r="M524" s="86">
        <v>490</v>
      </c>
      <c r="N524" s="86">
        <v>520</v>
      </c>
      <c r="O524" s="86">
        <v>613</v>
      </c>
      <c r="P524" s="86">
        <v>620</v>
      </c>
      <c r="Q524" s="86">
        <v>675</v>
      </c>
      <c r="R524" s="86">
        <v>700</v>
      </c>
      <c r="S524" s="86">
        <v>750</v>
      </c>
      <c r="T524" s="86">
        <v>750</v>
      </c>
      <c r="U524" s="86">
        <v>760</v>
      </c>
      <c r="V524" s="87">
        <v>810</v>
      </c>
      <c r="W524" s="88">
        <v>825</v>
      </c>
      <c r="X524" s="87">
        <v>813</v>
      </c>
      <c r="Y524" s="87">
        <v>850</v>
      </c>
      <c r="Z524" s="89">
        <v>870</v>
      </c>
      <c r="AA524" s="7">
        <v>800</v>
      </c>
      <c r="AB524" s="7">
        <v>775</v>
      </c>
      <c r="AC524" s="7">
        <v>850</v>
      </c>
      <c r="AD524" s="7">
        <v>950</v>
      </c>
      <c r="AE524" s="7">
        <v>1050</v>
      </c>
      <c r="AF524" s="7">
        <v>1000</v>
      </c>
    </row>
    <row r="525" spans="1:32" s="7" customFormat="1" x14ac:dyDescent="0.35">
      <c r="A525" s="7">
        <v>426</v>
      </c>
      <c r="C525" s="75">
        <f t="shared" si="18"/>
        <v>1000</v>
      </c>
      <c r="D525" s="17">
        <f t="shared" si="19"/>
        <v>1</v>
      </c>
      <c r="E525" s="7" t="s">
        <v>30</v>
      </c>
      <c r="F525" s="86">
        <v>313</v>
      </c>
      <c r="G525" s="86">
        <v>350</v>
      </c>
      <c r="H525" s="86">
        <v>360</v>
      </c>
      <c r="I525" s="86">
        <v>360</v>
      </c>
      <c r="J525" s="86">
        <v>400</v>
      </c>
      <c r="K525" s="86">
        <v>400</v>
      </c>
      <c r="L525" s="86">
        <v>450</v>
      </c>
      <c r="M525" s="86">
        <v>400</v>
      </c>
      <c r="N525" s="86">
        <v>490</v>
      </c>
      <c r="O525" s="86">
        <v>550</v>
      </c>
      <c r="P525" s="86">
        <v>550</v>
      </c>
      <c r="Q525" s="86">
        <v>640</v>
      </c>
      <c r="R525" s="86">
        <v>700</v>
      </c>
      <c r="S525" s="86">
        <v>700</v>
      </c>
      <c r="T525" s="86">
        <v>650</v>
      </c>
      <c r="U525" s="86">
        <v>725</v>
      </c>
      <c r="V525" s="87">
        <v>700</v>
      </c>
      <c r="W525" s="88">
        <v>780</v>
      </c>
      <c r="X525" s="87">
        <v>775</v>
      </c>
      <c r="Y525" s="87">
        <v>810</v>
      </c>
      <c r="Z525" s="89">
        <v>795</v>
      </c>
      <c r="AA525" s="7">
        <v>820</v>
      </c>
      <c r="AB525" s="7">
        <v>777</v>
      </c>
      <c r="AC525" s="7">
        <v>795</v>
      </c>
      <c r="AD525" s="7">
        <v>895</v>
      </c>
      <c r="AE525" s="7">
        <v>1000</v>
      </c>
      <c r="AF525" s="7">
        <v>1000</v>
      </c>
    </row>
    <row r="526" spans="1:32" s="7" customFormat="1" x14ac:dyDescent="0.35">
      <c r="A526" s="7">
        <v>427</v>
      </c>
      <c r="C526" s="75">
        <f t="shared" si="18"/>
        <v>650</v>
      </c>
      <c r="D526" s="17">
        <f t="shared" si="19"/>
        <v>12</v>
      </c>
      <c r="E526" s="7" t="s">
        <v>19</v>
      </c>
      <c r="F526" s="86">
        <v>200</v>
      </c>
      <c r="G526" s="86">
        <v>215</v>
      </c>
      <c r="H526" s="86">
        <v>225</v>
      </c>
      <c r="I526" s="86">
        <v>235</v>
      </c>
      <c r="J526" s="86">
        <v>232</v>
      </c>
      <c r="K526" s="86">
        <v>250</v>
      </c>
      <c r="L526" s="86">
        <v>260</v>
      </c>
      <c r="M526" s="86">
        <v>270</v>
      </c>
      <c r="N526" s="86">
        <v>300</v>
      </c>
      <c r="O526" s="86">
        <v>345</v>
      </c>
      <c r="P526" s="86">
        <v>350</v>
      </c>
      <c r="Q526" s="86">
        <v>375</v>
      </c>
      <c r="R526" s="86">
        <v>390</v>
      </c>
      <c r="S526" s="86">
        <v>390</v>
      </c>
      <c r="T526" s="86">
        <v>395</v>
      </c>
      <c r="U526" s="86">
        <v>400</v>
      </c>
      <c r="V526" s="87">
        <v>420</v>
      </c>
      <c r="W526" s="88">
        <v>420</v>
      </c>
      <c r="X526" s="87">
        <v>440</v>
      </c>
      <c r="Y526" s="87">
        <v>450</v>
      </c>
      <c r="Z526" s="89">
        <v>455</v>
      </c>
      <c r="AA526" s="7">
        <v>450</v>
      </c>
      <c r="AB526" s="7">
        <v>460</v>
      </c>
      <c r="AC526" s="7">
        <v>480</v>
      </c>
      <c r="AD526" s="7">
        <v>550</v>
      </c>
      <c r="AE526" s="7">
        <v>600</v>
      </c>
      <c r="AF526" s="7">
        <v>650</v>
      </c>
    </row>
    <row r="527" spans="1:32" s="7" customFormat="1" x14ac:dyDescent="0.35">
      <c r="A527" s="7">
        <v>428</v>
      </c>
      <c r="C527" s="75">
        <f t="shared" si="18"/>
        <v>520</v>
      </c>
      <c r="D527" s="17">
        <f t="shared" si="19"/>
        <v>27</v>
      </c>
      <c r="E527" s="7" t="s">
        <v>11</v>
      </c>
      <c r="F527" s="86">
        <v>170</v>
      </c>
      <c r="G527" s="86">
        <v>180</v>
      </c>
      <c r="H527" s="86">
        <v>185</v>
      </c>
      <c r="I527" s="86">
        <v>195</v>
      </c>
      <c r="J527" s="86">
        <v>200</v>
      </c>
      <c r="K527" s="86">
        <v>210</v>
      </c>
      <c r="L527" s="86">
        <v>220</v>
      </c>
      <c r="M527" s="86">
        <v>220</v>
      </c>
      <c r="N527" s="86">
        <v>240</v>
      </c>
      <c r="O527" s="86">
        <v>290</v>
      </c>
      <c r="P527" s="86">
        <v>300</v>
      </c>
      <c r="Q527" s="86">
        <v>320</v>
      </c>
      <c r="R527" s="86">
        <v>330</v>
      </c>
      <c r="S527" s="86">
        <v>320</v>
      </c>
      <c r="T527" s="86">
        <v>330</v>
      </c>
      <c r="U527" s="86">
        <v>330</v>
      </c>
      <c r="V527" s="87">
        <v>330</v>
      </c>
      <c r="W527" s="88">
        <v>340</v>
      </c>
      <c r="X527" s="87">
        <v>360</v>
      </c>
      <c r="Y527" s="87">
        <v>370</v>
      </c>
      <c r="Z527" s="89">
        <v>375</v>
      </c>
      <c r="AA527" s="7">
        <v>380</v>
      </c>
      <c r="AB527" s="7">
        <v>380</v>
      </c>
      <c r="AC527" s="7">
        <v>400</v>
      </c>
      <c r="AD527" s="7">
        <v>450</v>
      </c>
      <c r="AE527" s="7">
        <v>510</v>
      </c>
      <c r="AF527" s="7">
        <v>520</v>
      </c>
    </row>
    <row r="528" spans="1:32" s="7" customFormat="1" x14ac:dyDescent="0.35">
      <c r="A528" s="7">
        <v>429</v>
      </c>
      <c r="C528" s="75">
        <f t="shared" si="18"/>
        <v>460</v>
      </c>
      <c r="D528" s="17">
        <f t="shared" si="19"/>
        <v>30</v>
      </c>
      <c r="E528" s="7" t="s">
        <v>12</v>
      </c>
      <c r="F528" s="86">
        <v>165</v>
      </c>
      <c r="G528" s="86">
        <v>170</v>
      </c>
      <c r="H528" s="86">
        <v>180</v>
      </c>
      <c r="I528" s="86">
        <v>183</v>
      </c>
      <c r="J528" s="86">
        <v>190</v>
      </c>
      <c r="K528" s="86">
        <v>190</v>
      </c>
      <c r="L528" s="86">
        <v>200</v>
      </c>
      <c r="M528" s="86">
        <v>200</v>
      </c>
      <c r="N528" s="86">
        <v>215</v>
      </c>
      <c r="O528" s="86">
        <v>250</v>
      </c>
      <c r="P528" s="86">
        <v>260</v>
      </c>
      <c r="Q528" s="86">
        <v>280</v>
      </c>
      <c r="R528" s="86">
        <v>280</v>
      </c>
      <c r="S528" s="86">
        <v>285</v>
      </c>
      <c r="T528" s="86">
        <v>290</v>
      </c>
      <c r="U528" s="86">
        <v>300</v>
      </c>
      <c r="V528" s="87">
        <v>300</v>
      </c>
      <c r="W528" s="88">
        <v>330</v>
      </c>
      <c r="X528" s="87">
        <v>350</v>
      </c>
      <c r="Y528" s="87">
        <v>355</v>
      </c>
      <c r="Z528" s="89">
        <v>360</v>
      </c>
      <c r="AA528" s="7">
        <v>350</v>
      </c>
      <c r="AB528" s="7">
        <v>350</v>
      </c>
      <c r="AC528" s="7">
        <v>365</v>
      </c>
      <c r="AD528" s="7">
        <v>410</v>
      </c>
      <c r="AE528" s="7">
        <v>465</v>
      </c>
      <c r="AF528" s="7">
        <v>460</v>
      </c>
    </row>
    <row r="529" spans="1:32" s="7" customFormat="1" x14ac:dyDescent="0.35">
      <c r="A529" s="7">
        <v>430</v>
      </c>
      <c r="C529" s="75">
        <f t="shared" si="18"/>
        <v>975</v>
      </c>
      <c r="D529" s="17">
        <f t="shared" si="19"/>
        <v>3</v>
      </c>
      <c r="E529" s="7" t="s">
        <v>13</v>
      </c>
      <c r="F529" s="86">
        <v>290</v>
      </c>
      <c r="G529" s="86">
        <v>300</v>
      </c>
      <c r="H529" s="86">
        <v>343</v>
      </c>
      <c r="I529" s="86">
        <v>330</v>
      </c>
      <c r="J529" s="86">
        <v>360</v>
      </c>
      <c r="K529" s="86">
        <v>355</v>
      </c>
      <c r="L529" s="86">
        <v>360</v>
      </c>
      <c r="M529" s="86">
        <v>380</v>
      </c>
      <c r="N529" s="86">
        <v>450</v>
      </c>
      <c r="O529" s="86">
        <v>500</v>
      </c>
      <c r="P529" s="86">
        <v>530</v>
      </c>
      <c r="Q529" s="86">
        <v>583</v>
      </c>
      <c r="R529" s="86">
        <v>655</v>
      </c>
      <c r="S529" s="86">
        <v>630</v>
      </c>
      <c r="T529" s="86">
        <v>650</v>
      </c>
      <c r="U529" s="86">
        <v>660</v>
      </c>
      <c r="V529" s="87">
        <v>700</v>
      </c>
      <c r="W529" s="88">
        <v>720</v>
      </c>
      <c r="X529" s="87">
        <v>720</v>
      </c>
      <c r="Y529" s="87">
        <v>798</v>
      </c>
      <c r="Z529" s="89">
        <v>790</v>
      </c>
      <c r="AA529" s="7">
        <v>755</v>
      </c>
      <c r="AB529" s="7">
        <v>763</v>
      </c>
      <c r="AC529" s="7">
        <v>800</v>
      </c>
      <c r="AD529" s="7">
        <v>900</v>
      </c>
      <c r="AE529" s="7">
        <v>950</v>
      </c>
      <c r="AF529" s="7">
        <v>975</v>
      </c>
    </row>
    <row r="530" spans="1:32" s="7" customFormat="1" x14ac:dyDescent="0.35">
      <c r="A530" s="7">
        <v>431</v>
      </c>
      <c r="C530" s="75">
        <f t="shared" si="18"/>
        <v>615</v>
      </c>
      <c r="D530" s="17">
        <f t="shared" si="19"/>
        <v>16</v>
      </c>
      <c r="E530" s="7" t="s">
        <v>20</v>
      </c>
      <c r="F530" s="86">
        <v>160</v>
      </c>
      <c r="G530" s="86">
        <v>175</v>
      </c>
      <c r="H530" s="86">
        <v>180</v>
      </c>
      <c r="I530" s="86">
        <v>195</v>
      </c>
      <c r="J530" s="86">
        <v>200</v>
      </c>
      <c r="K530" s="86">
        <v>210</v>
      </c>
      <c r="L530" s="86">
        <v>220</v>
      </c>
      <c r="M530" s="86">
        <v>220</v>
      </c>
      <c r="N530" s="86">
        <v>250</v>
      </c>
      <c r="O530" s="86">
        <v>275</v>
      </c>
      <c r="P530" s="86">
        <v>300</v>
      </c>
      <c r="Q530" s="86">
        <v>320</v>
      </c>
      <c r="R530" s="86">
        <v>340</v>
      </c>
      <c r="S530" s="86">
        <v>350</v>
      </c>
      <c r="T530" s="86">
        <v>345</v>
      </c>
      <c r="U530" s="86">
        <v>350</v>
      </c>
      <c r="V530" s="87">
        <v>360</v>
      </c>
      <c r="W530" s="88">
        <v>380</v>
      </c>
      <c r="X530" s="87">
        <v>395</v>
      </c>
      <c r="Y530" s="87">
        <v>400</v>
      </c>
      <c r="Z530" s="89">
        <v>415</v>
      </c>
      <c r="AA530" s="7">
        <v>420</v>
      </c>
      <c r="AB530" s="7">
        <v>440</v>
      </c>
      <c r="AC530" s="7">
        <v>470</v>
      </c>
      <c r="AD530" s="7">
        <v>500</v>
      </c>
      <c r="AE530" s="7">
        <v>550</v>
      </c>
      <c r="AF530" s="7">
        <v>615</v>
      </c>
    </row>
    <row r="531" spans="1:32" s="7" customFormat="1" x14ac:dyDescent="0.35">
      <c r="A531" s="7">
        <v>432</v>
      </c>
      <c r="C531" s="75">
        <f t="shared" si="18"/>
        <v>550</v>
      </c>
      <c r="D531" s="17">
        <f t="shared" si="19"/>
        <v>24</v>
      </c>
      <c r="E531" s="85" t="s">
        <v>60</v>
      </c>
      <c r="F531" s="91">
        <v>180</v>
      </c>
      <c r="G531" s="91">
        <v>185</v>
      </c>
      <c r="H531" s="91">
        <v>195</v>
      </c>
      <c r="I531" s="91">
        <v>200</v>
      </c>
      <c r="J531" s="91">
        <v>210</v>
      </c>
      <c r="K531" s="91">
        <v>215</v>
      </c>
      <c r="L531" s="91">
        <v>220</v>
      </c>
      <c r="M531" s="91">
        <v>230</v>
      </c>
      <c r="N531" s="91">
        <v>250</v>
      </c>
      <c r="O531" s="91">
        <v>290</v>
      </c>
      <c r="P531" s="91">
        <v>300</v>
      </c>
      <c r="Q531" s="91">
        <v>325</v>
      </c>
      <c r="R531" s="91">
        <v>340</v>
      </c>
      <c r="S531" s="91">
        <v>335</v>
      </c>
      <c r="T531" s="91">
        <v>340</v>
      </c>
      <c r="U531" s="91">
        <v>355</v>
      </c>
      <c r="V531" s="92">
        <v>360</v>
      </c>
      <c r="W531" s="7">
        <v>370</v>
      </c>
      <c r="X531" s="92">
        <v>380</v>
      </c>
      <c r="Y531" s="92">
        <v>395</v>
      </c>
      <c r="Z531" s="7">
        <v>400</v>
      </c>
      <c r="AA531" s="7">
        <v>400</v>
      </c>
      <c r="AB531" s="7">
        <v>410</v>
      </c>
      <c r="AC531" s="7">
        <v>430</v>
      </c>
      <c r="AD531" s="7">
        <v>480</v>
      </c>
      <c r="AE531" s="7">
        <v>550</v>
      </c>
      <c r="AF531" s="7">
        <v>550</v>
      </c>
    </row>
    <row r="532" spans="1:32" s="7" customFormat="1" x14ac:dyDescent="0.35">
      <c r="A532" s="7">
        <v>433</v>
      </c>
      <c r="C532" s="75">
        <f t="shared" si="18"/>
        <v>470</v>
      </c>
      <c r="D532" s="17" t="e">
        <f t="shared" si="19"/>
        <v>#N/A</v>
      </c>
      <c r="E532" s="85" t="s">
        <v>61</v>
      </c>
      <c r="F532" s="91">
        <v>140</v>
      </c>
      <c r="G532" s="91">
        <v>145</v>
      </c>
      <c r="H532" s="91">
        <v>150</v>
      </c>
      <c r="I532" s="91">
        <v>160</v>
      </c>
      <c r="J532" s="91">
        <v>170</v>
      </c>
      <c r="K532" s="91">
        <v>180</v>
      </c>
      <c r="L532" s="91">
        <v>185</v>
      </c>
      <c r="M532" s="91">
        <v>190</v>
      </c>
      <c r="N532" s="91">
        <v>200</v>
      </c>
      <c r="O532" s="91">
        <v>220</v>
      </c>
      <c r="P532" s="91">
        <v>230</v>
      </c>
      <c r="Q532" s="91">
        <v>245</v>
      </c>
      <c r="R532" s="91">
        <v>260</v>
      </c>
      <c r="S532" s="91">
        <v>270</v>
      </c>
      <c r="T532" s="91">
        <v>270</v>
      </c>
      <c r="U532" s="91">
        <v>280</v>
      </c>
      <c r="V532" s="92">
        <v>285</v>
      </c>
      <c r="W532" s="7">
        <v>290</v>
      </c>
      <c r="X532" s="87">
        <v>300</v>
      </c>
      <c r="Y532" s="92">
        <v>310</v>
      </c>
      <c r="Z532" s="7">
        <v>330</v>
      </c>
      <c r="AA532" s="7">
        <v>330</v>
      </c>
      <c r="AB532" s="7">
        <v>365</v>
      </c>
      <c r="AC532" s="7">
        <v>400</v>
      </c>
      <c r="AD532" s="7">
        <v>420</v>
      </c>
      <c r="AE532" s="7">
        <v>450</v>
      </c>
      <c r="AF532" s="7">
        <v>470</v>
      </c>
    </row>
    <row r="533" spans="1:32" s="7" customFormat="1" x14ac:dyDescent="0.35">
      <c r="A533" s="7">
        <v>434</v>
      </c>
      <c r="C533" s="75"/>
      <c r="D533" s="17"/>
      <c r="E533" s="85" t="s">
        <v>62</v>
      </c>
      <c r="F533" s="91">
        <v>165</v>
      </c>
      <c r="G533" s="91">
        <v>170</v>
      </c>
      <c r="H533" s="91">
        <v>180</v>
      </c>
      <c r="I533" s="91">
        <v>190</v>
      </c>
      <c r="J533" s="91">
        <v>195</v>
      </c>
      <c r="K533" s="91">
        <v>200</v>
      </c>
      <c r="L533" s="91">
        <v>210</v>
      </c>
      <c r="M533" s="91">
        <v>220</v>
      </c>
      <c r="N533" s="91">
        <v>235</v>
      </c>
      <c r="O533" s="91">
        <v>260</v>
      </c>
      <c r="P533" s="91">
        <v>280</v>
      </c>
      <c r="Q533" s="91">
        <v>300</v>
      </c>
      <c r="R533" s="91">
        <v>320</v>
      </c>
      <c r="S533" s="91">
        <v>320</v>
      </c>
      <c r="T533" s="91">
        <v>320</v>
      </c>
      <c r="U533" s="91">
        <v>330</v>
      </c>
      <c r="V533" s="92">
        <v>340</v>
      </c>
      <c r="W533" s="7">
        <f>W532+(W531-W532)*5/7</f>
        <v>347.14285714285717</v>
      </c>
      <c r="X533" s="87">
        <v>360</v>
      </c>
      <c r="Y533" s="92">
        <v>370</v>
      </c>
      <c r="Z533" s="7">
        <f>Z532+(Z531-Z532)*5/7</f>
        <v>380</v>
      </c>
      <c r="AA533" s="7">
        <v>380</v>
      </c>
      <c r="AB533" s="7">
        <v>395</v>
      </c>
      <c r="AC533" s="7">
        <v>420</v>
      </c>
      <c r="AD533" s="7">
        <v>450</v>
      </c>
      <c r="AE533" s="7">
        <v>500</v>
      </c>
      <c r="AF533" s="7">
        <v>520</v>
      </c>
    </row>
    <row r="534" spans="1:32" s="7" customFormat="1" x14ac:dyDescent="0.35">
      <c r="A534" s="7">
        <v>435</v>
      </c>
      <c r="C534" s="75"/>
      <c r="D534" s="17"/>
    </row>
    <row r="535" spans="1:32" s="7" customFormat="1" x14ac:dyDescent="0.35">
      <c r="A535" s="7">
        <v>436</v>
      </c>
      <c r="C535" s="75"/>
      <c r="D535" s="17"/>
    </row>
    <row r="536" spans="1:32" s="7" customFormat="1" x14ac:dyDescent="0.35">
      <c r="A536" s="7">
        <v>437</v>
      </c>
      <c r="C536" s="75"/>
      <c r="D536" s="17"/>
    </row>
    <row r="537" spans="1:32" s="7" customFormat="1" x14ac:dyDescent="0.35">
      <c r="A537" s="7">
        <v>438</v>
      </c>
      <c r="C537" s="75"/>
      <c r="D537" s="17"/>
    </row>
    <row r="538" spans="1:32" s="7" customFormat="1" x14ac:dyDescent="0.35">
      <c r="A538" s="7">
        <v>439</v>
      </c>
      <c r="C538" s="75"/>
      <c r="D538" s="17"/>
    </row>
    <row r="539" spans="1:32" s="7" customFormat="1" x14ac:dyDescent="0.35">
      <c r="A539" s="7">
        <v>440</v>
      </c>
      <c r="C539" s="75"/>
      <c r="D539" s="17"/>
    </row>
    <row r="540" spans="1:32" s="7" customFormat="1" x14ac:dyDescent="0.35">
      <c r="A540" s="7">
        <v>441</v>
      </c>
      <c r="C540" s="75"/>
      <c r="D540" s="17"/>
    </row>
    <row r="541" spans="1:32" s="7" customFormat="1" x14ac:dyDescent="0.35">
      <c r="A541" s="7">
        <v>442</v>
      </c>
      <c r="C541" s="75"/>
      <c r="D541" s="17"/>
    </row>
    <row r="542" spans="1:32" s="7" customFormat="1" x14ac:dyDescent="0.35">
      <c r="A542" s="7">
        <v>443</v>
      </c>
      <c r="C542" s="75"/>
      <c r="D542" s="17"/>
    </row>
    <row r="543" spans="1:32" s="7" customFormat="1" x14ac:dyDescent="0.35">
      <c r="A543" s="7">
        <v>444</v>
      </c>
      <c r="C543" s="75"/>
      <c r="D543" s="17"/>
    </row>
    <row r="544" spans="1:32" s="7" customFormat="1" x14ac:dyDescent="0.35">
      <c r="A544" s="7">
        <v>445</v>
      </c>
      <c r="C544" s="75"/>
      <c r="D544" s="17"/>
    </row>
    <row r="545" spans="1:4" s="7" customFormat="1" x14ac:dyDescent="0.35">
      <c r="A545" s="7">
        <v>446</v>
      </c>
      <c r="C545" s="75"/>
      <c r="D545" s="17"/>
    </row>
    <row r="546" spans="1:4" s="7" customFormat="1" x14ac:dyDescent="0.35">
      <c r="A546" s="7">
        <v>447</v>
      </c>
      <c r="C546" s="75"/>
      <c r="D546" s="17"/>
    </row>
    <row r="547" spans="1:4" s="7" customFormat="1" x14ac:dyDescent="0.35">
      <c r="A547" s="7">
        <v>448</v>
      </c>
      <c r="C547" s="75"/>
      <c r="D547" s="17"/>
    </row>
    <row r="548" spans="1:4" s="7" customFormat="1" x14ac:dyDescent="0.35">
      <c r="A548" s="7">
        <v>449</v>
      </c>
      <c r="C548" s="75"/>
      <c r="D548" s="17"/>
    </row>
    <row r="549" spans="1:4" s="7" customFormat="1" x14ac:dyDescent="0.35">
      <c r="A549" s="7">
        <v>450</v>
      </c>
      <c r="C549" s="75"/>
      <c r="D549" s="17"/>
    </row>
    <row r="550" spans="1:4" s="7" customFormat="1" x14ac:dyDescent="0.35">
      <c r="A550" s="7">
        <v>451</v>
      </c>
      <c r="C550" s="75"/>
      <c r="D550" s="17"/>
    </row>
    <row r="551" spans="1:4" s="7" customFormat="1" x14ac:dyDescent="0.35">
      <c r="A551" s="7">
        <v>452</v>
      </c>
      <c r="C551" s="75"/>
      <c r="D551" s="17"/>
    </row>
    <row r="552" spans="1:4" s="7" customFormat="1" x14ac:dyDescent="0.35">
      <c r="A552" s="7">
        <v>453</v>
      </c>
      <c r="C552" s="75"/>
      <c r="D552" s="17"/>
    </row>
    <row r="553" spans="1:4" s="7" customFormat="1" x14ac:dyDescent="0.35">
      <c r="A553" s="7">
        <v>454</v>
      </c>
      <c r="C553" s="75"/>
      <c r="D553" s="17"/>
    </row>
    <row r="554" spans="1:4" s="7" customFormat="1" x14ac:dyDescent="0.35">
      <c r="A554" s="7">
        <v>455</v>
      </c>
      <c r="C554" s="75"/>
      <c r="D554" s="17"/>
    </row>
    <row r="555" spans="1:4" s="7" customFormat="1" x14ac:dyDescent="0.35">
      <c r="A555" s="7">
        <v>456</v>
      </c>
      <c r="C555" s="75"/>
      <c r="D555" s="17"/>
    </row>
    <row r="556" spans="1:4" s="7" customFormat="1" x14ac:dyDescent="0.35">
      <c r="A556" s="7">
        <v>457</v>
      </c>
      <c r="C556" s="75"/>
      <c r="D556" s="17"/>
    </row>
    <row r="557" spans="1:4" s="7" customFormat="1" x14ac:dyDescent="0.35">
      <c r="A557" s="7">
        <v>458</v>
      </c>
      <c r="C557" s="75"/>
      <c r="D557" s="17"/>
    </row>
    <row r="558" spans="1:4" s="7" customFormat="1" x14ac:dyDescent="0.35">
      <c r="A558" s="7">
        <v>459</v>
      </c>
      <c r="C558" s="75"/>
      <c r="D558" s="17"/>
    </row>
    <row r="559" spans="1:4" s="7" customFormat="1" x14ac:dyDescent="0.35">
      <c r="A559" s="7">
        <v>460</v>
      </c>
      <c r="C559" s="75"/>
      <c r="D559" s="17"/>
    </row>
    <row r="560" spans="1:4" s="7" customFormat="1" x14ac:dyDescent="0.35">
      <c r="A560" s="7">
        <v>461</v>
      </c>
      <c r="C560" s="75"/>
      <c r="D560" s="17"/>
    </row>
    <row r="561" spans="1:4" s="7" customFormat="1" x14ac:dyDescent="0.35">
      <c r="A561" s="7">
        <v>462</v>
      </c>
      <c r="C561" s="75"/>
      <c r="D561" s="17"/>
    </row>
    <row r="562" spans="1:4" s="7" customFormat="1" x14ac:dyDescent="0.35">
      <c r="A562" s="7">
        <v>463</v>
      </c>
      <c r="C562" s="75"/>
      <c r="D562" s="17"/>
    </row>
    <row r="563" spans="1:4" s="7" customFormat="1" x14ac:dyDescent="0.35">
      <c r="A563" s="7">
        <v>464</v>
      </c>
      <c r="C563" s="75"/>
      <c r="D563" s="17"/>
    </row>
    <row r="564" spans="1:4" s="7" customFormat="1" x14ac:dyDescent="0.35">
      <c r="A564" s="7">
        <v>465</v>
      </c>
      <c r="C564" s="75"/>
      <c r="D564" s="17"/>
    </row>
    <row r="565" spans="1:4" s="7" customFormat="1" x14ac:dyDescent="0.35">
      <c r="A565" s="7">
        <v>466</v>
      </c>
      <c r="C565" s="75"/>
      <c r="D565" s="17"/>
    </row>
    <row r="566" spans="1:4" s="7" customFormat="1" x14ac:dyDescent="0.35">
      <c r="A566" s="7">
        <v>467</v>
      </c>
      <c r="C566" s="75"/>
      <c r="D566" s="17"/>
    </row>
    <row r="567" spans="1:4" s="7" customFormat="1" x14ac:dyDescent="0.35">
      <c r="A567" s="7">
        <v>468</v>
      </c>
      <c r="C567" s="75"/>
      <c r="D567" s="17"/>
    </row>
    <row r="568" spans="1:4" s="7" customFormat="1" x14ac:dyDescent="0.35">
      <c r="A568" s="7">
        <v>469</v>
      </c>
      <c r="C568" s="75"/>
      <c r="D568" s="17"/>
    </row>
    <row r="569" spans="1:4" s="7" customFormat="1" x14ac:dyDescent="0.35">
      <c r="A569" s="7">
        <v>470</v>
      </c>
      <c r="C569" s="75"/>
      <c r="D569" s="17"/>
    </row>
    <row r="570" spans="1:4" s="7" customFormat="1" x14ac:dyDescent="0.35">
      <c r="A570" s="7">
        <v>471</v>
      </c>
      <c r="C570" s="75"/>
      <c r="D570" s="17"/>
    </row>
    <row r="571" spans="1:4" s="7" customFormat="1" x14ac:dyDescent="0.35">
      <c r="A571" s="7">
        <v>472</v>
      </c>
      <c r="C571" s="75"/>
      <c r="D571" s="17"/>
    </row>
    <row r="572" spans="1:4" s="7" customFormat="1" x14ac:dyDescent="0.35">
      <c r="A572" s="7">
        <v>473</v>
      </c>
      <c r="C572" s="75"/>
      <c r="D572" s="17"/>
    </row>
    <row r="573" spans="1:4" s="7" customFormat="1" x14ac:dyDescent="0.35">
      <c r="A573" s="7">
        <v>474</v>
      </c>
      <c r="C573" s="75"/>
      <c r="D573" s="17"/>
    </row>
    <row r="574" spans="1:4" s="7" customFormat="1" x14ac:dyDescent="0.35">
      <c r="A574" s="7">
        <v>475</v>
      </c>
      <c r="C574" s="75"/>
      <c r="D574" s="17"/>
    </row>
    <row r="575" spans="1:4" s="7" customFormat="1" x14ac:dyDescent="0.35">
      <c r="A575" s="7">
        <v>476</v>
      </c>
      <c r="C575" s="75"/>
      <c r="D575" s="17"/>
    </row>
    <row r="576" spans="1:4" s="7" customFormat="1" x14ac:dyDescent="0.35">
      <c r="A576" s="7">
        <v>477</v>
      </c>
      <c r="C576" s="75"/>
      <c r="D576" s="17"/>
    </row>
    <row r="577" spans="1:4" s="7" customFormat="1" x14ac:dyDescent="0.35">
      <c r="A577" s="7">
        <v>478</v>
      </c>
      <c r="C577" s="75"/>
      <c r="D577" s="17"/>
    </row>
    <row r="578" spans="1:4" s="7" customFormat="1" x14ac:dyDescent="0.35">
      <c r="A578" s="7">
        <v>479</v>
      </c>
      <c r="C578" s="75"/>
      <c r="D578" s="17"/>
    </row>
    <row r="579" spans="1:4" s="7" customFormat="1" x14ac:dyDescent="0.35">
      <c r="A579" s="7">
        <v>480</v>
      </c>
      <c r="C579" s="75"/>
      <c r="D579" s="17"/>
    </row>
    <row r="580" spans="1:4" s="7" customFormat="1" x14ac:dyDescent="0.35">
      <c r="A580" s="7">
        <v>481</v>
      </c>
      <c r="C580" s="75"/>
      <c r="D580" s="17"/>
    </row>
    <row r="581" spans="1:4" s="7" customFormat="1" x14ac:dyDescent="0.35">
      <c r="A581" s="7">
        <v>482</v>
      </c>
      <c r="C581" s="75"/>
      <c r="D581" s="17"/>
    </row>
    <row r="582" spans="1:4" s="7" customFormat="1" x14ac:dyDescent="0.35">
      <c r="A582" s="7">
        <v>483</v>
      </c>
      <c r="C582" s="75"/>
      <c r="D582" s="17"/>
    </row>
    <row r="583" spans="1:4" s="7" customFormat="1" x14ac:dyDescent="0.35">
      <c r="A583" s="7">
        <v>484</v>
      </c>
      <c r="C583" s="75"/>
      <c r="D583" s="17"/>
    </row>
    <row r="584" spans="1:4" s="7" customFormat="1" x14ac:dyDescent="0.35">
      <c r="A584" s="7">
        <v>485</v>
      </c>
      <c r="C584" s="75"/>
      <c r="D584" s="17"/>
    </row>
    <row r="585" spans="1:4" s="7" customFormat="1" x14ac:dyDescent="0.35">
      <c r="A585" s="7">
        <v>486</v>
      </c>
      <c r="C585" s="75"/>
      <c r="D585" s="17"/>
    </row>
    <row r="586" spans="1:4" s="7" customFormat="1" x14ac:dyDescent="0.35">
      <c r="A586" s="7">
        <v>487</v>
      </c>
      <c r="C586" s="75"/>
      <c r="D586" s="17"/>
    </row>
    <row r="587" spans="1:4" s="7" customFormat="1" x14ac:dyDescent="0.35">
      <c r="A587" s="7">
        <v>488</v>
      </c>
      <c r="C587" s="75"/>
      <c r="D587" s="17"/>
    </row>
    <row r="588" spans="1:4" s="7" customFormat="1" x14ac:dyDescent="0.35">
      <c r="A588" s="7">
        <v>489</v>
      </c>
      <c r="C588" s="75"/>
      <c r="D588" s="17"/>
    </row>
    <row r="589" spans="1:4" s="7" customFormat="1" x14ac:dyDescent="0.35">
      <c r="A589" s="7">
        <v>490</v>
      </c>
      <c r="C589" s="75"/>
      <c r="D589" s="17"/>
    </row>
    <row r="590" spans="1:4" s="7" customFormat="1" x14ac:dyDescent="0.35">
      <c r="A590" s="7">
        <v>491</v>
      </c>
      <c r="C590" s="75"/>
      <c r="D590" s="17"/>
    </row>
    <row r="591" spans="1:4" s="7" customFormat="1" x14ac:dyDescent="0.35">
      <c r="A591" s="7">
        <v>492</v>
      </c>
      <c r="C591" s="75"/>
      <c r="D591" s="17"/>
    </row>
    <row r="592" spans="1:4" s="7" customFormat="1" x14ac:dyDescent="0.35">
      <c r="A592" s="7">
        <v>493</v>
      </c>
      <c r="C592" s="75"/>
      <c r="D592" s="17"/>
    </row>
    <row r="593" spans="1:32" s="7" customFormat="1" x14ac:dyDescent="0.35">
      <c r="A593" s="7">
        <v>494</v>
      </c>
      <c r="C593" s="75"/>
      <c r="D593" s="17"/>
    </row>
    <row r="594" spans="1:32" s="7" customFormat="1" x14ac:dyDescent="0.35">
      <c r="A594" s="7">
        <v>495</v>
      </c>
      <c r="C594" s="75"/>
      <c r="D594" s="17"/>
    </row>
    <row r="595" spans="1:32" s="7" customFormat="1" x14ac:dyDescent="0.35">
      <c r="A595" s="7">
        <v>496</v>
      </c>
      <c r="C595" s="75"/>
      <c r="D595" s="17"/>
    </row>
    <row r="596" spans="1:32" s="7" customFormat="1" x14ac:dyDescent="0.35">
      <c r="A596" s="7">
        <v>497</v>
      </c>
      <c r="C596" s="75"/>
      <c r="D596" s="17"/>
    </row>
    <row r="597" spans="1:32" s="7" customFormat="1" x14ac:dyDescent="0.35">
      <c r="A597" s="7">
        <v>498</v>
      </c>
      <c r="C597" s="75"/>
      <c r="D597" s="17"/>
    </row>
    <row r="598" spans="1:32" s="7" customFormat="1" x14ac:dyDescent="0.35">
      <c r="A598" s="7">
        <v>499</v>
      </c>
      <c r="C598" s="75"/>
      <c r="D598" s="17"/>
    </row>
    <row r="599" spans="1:32" s="7" customFormat="1" x14ac:dyDescent="0.35">
      <c r="A599" s="7">
        <v>500</v>
      </c>
      <c r="C599" s="75" t="s">
        <v>58</v>
      </c>
      <c r="D599" s="17" t="s">
        <v>59</v>
      </c>
      <c r="E599" s="82" t="s">
        <v>49</v>
      </c>
      <c r="F599" s="81" t="s">
        <v>47</v>
      </c>
      <c r="G599" s="81" t="s">
        <v>36</v>
      </c>
      <c r="H599" s="81" t="s">
        <v>37</v>
      </c>
      <c r="I599" s="81" t="s">
        <v>38</v>
      </c>
      <c r="J599" s="81" t="s">
        <v>39</v>
      </c>
      <c r="K599" s="81" t="s">
        <v>40</v>
      </c>
      <c r="L599" s="81" t="s">
        <v>41</v>
      </c>
      <c r="M599" s="81" t="s">
        <v>42</v>
      </c>
      <c r="N599" s="81" t="s">
        <v>43</v>
      </c>
      <c r="O599" s="81" t="s">
        <v>44</v>
      </c>
      <c r="P599" s="81" t="s">
        <v>45</v>
      </c>
      <c r="Q599" s="81" t="s">
        <v>35</v>
      </c>
      <c r="R599" s="81" t="s">
        <v>46</v>
      </c>
      <c r="S599" s="81" t="s">
        <v>52</v>
      </c>
      <c r="T599" s="81" t="s">
        <v>53</v>
      </c>
      <c r="U599" s="83">
        <v>41791</v>
      </c>
      <c r="V599" s="84">
        <v>42064</v>
      </c>
      <c r="W599" s="95">
        <v>42522</v>
      </c>
      <c r="X599" s="95">
        <v>42887</v>
      </c>
      <c r="Y599" s="95">
        <v>43252</v>
      </c>
      <c r="Z599" s="95">
        <v>43617</v>
      </c>
      <c r="AA599" s="95">
        <v>43983</v>
      </c>
      <c r="AB599" s="95">
        <v>44348</v>
      </c>
      <c r="AC599" s="95">
        <v>44713</v>
      </c>
      <c r="AD599" s="95">
        <v>45078</v>
      </c>
      <c r="AE599" s="95">
        <v>45444</v>
      </c>
      <c r="AF599" s="84">
        <v>45809</v>
      </c>
    </row>
    <row r="600" spans="1:32" s="7" customFormat="1" x14ac:dyDescent="0.35">
      <c r="A600" s="7">
        <v>501</v>
      </c>
      <c r="C600" s="75">
        <f>VLOOKUP(A600,$A$600:$AS$633,3+$E$98)</f>
        <v>720</v>
      </c>
      <c r="D600" s="17">
        <f>RANK(C600,C$600:C$630)</f>
        <v>18</v>
      </c>
      <c r="E600" s="7" t="s">
        <v>1</v>
      </c>
      <c r="F600" s="86">
        <v>250</v>
      </c>
      <c r="G600" s="86">
        <v>260</v>
      </c>
      <c r="H600" s="86">
        <v>250</v>
      </c>
      <c r="I600" s="86">
        <v>285</v>
      </c>
      <c r="J600" s="86">
        <v>275</v>
      </c>
      <c r="K600" s="86">
        <v>280</v>
      </c>
      <c r="L600" s="86">
        <v>295</v>
      </c>
      <c r="M600" s="86">
        <v>318</v>
      </c>
      <c r="N600" s="86">
        <v>380</v>
      </c>
      <c r="O600" s="86">
        <v>420</v>
      </c>
      <c r="P600" s="86">
        <v>430</v>
      </c>
      <c r="Q600" s="86">
        <v>450</v>
      </c>
      <c r="R600" s="86">
        <v>440</v>
      </c>
      <c r="S600" s="86">
        <v>450</v>
      </c>
      <c r="T600" s="86">
        <v>460</v>
      </c>
      <c r="U600" s="86">
        <v>460</v>
      </c>
      <c r="V600" s="87">
        <v>460</v>
      </c>
      <c r="W600" s="88">
        <v>500</v>
      </c>
      <c r="X600" s="87">
        <v>480</v>
      </c>
      <c r="Y600" s="87">
        <v>530</v>
      </c>
      <c r="Z600" s="89">
        <v>553</v>
      </c>
      <c r="AA600" s="7">
        <v>535</v>
      </c>
      <c r="AB600" s="90">
        <v>540</v>
      </c>
      <c r="AC600" s="7">
        <v>550</v>
      </c>
      <c r="AD600" s="7">
        <v>630</v>
      </c>
      <c r="AE600" s="7">
        <v>700</v>
      </c>
      <c r="AF600" s="7">
        <v>720</v>
      </c>
    </row>
    <row r="601" spans="1:32" s="7" customFormat="1" x14ac:dyDescent="0.35">
      <c r="A601" s="7">
        <v>502</v>
      </c>
      <c r="C601" s="75">
        <f t="shared" ref="C601:C633" si="20">VLOOKUP(A601,$A$600:$AS$633,3+$E$98)</f>
        <v>1250</v>
      </c>
      <c r="D601" s="17">
        <f t="shared" ref="D601:D633" si="21">RANK(C601,C$600:C$630)</f>
        <v>3</v>
      </c>
      <c r="E601" s="7" t="s">
        <v>21</v>
      </c>
      <c r="F601" s="86">
        <v>475</v>
      </c>
      <c r="G601" s="86">
        <v>550</v>
      </c>
      <c r="H601" s="86">
        <v>550</v>
      </c>
      <c r="I601" s="86">
        <v>613</v>
      </c>
      <c r="J601" s="86">
        <v>550</v>
      </c>
      <c r="K601" s="86">
        <v>675</v>
      </c>
      <c r="L601" s="86">
        <v>600</v>
      </c>
      <c r="M601" s="86">
        <v>725</v>
      </c>
      <c r="N601" s="86">
        <v>805</v>
      </c>
      <c r="O601" s="86">
        <v>823</v>
      </c>
      <c r="P601" s="86">
        <v>738</v>
      </c>
      <c r="Q601" s="86">
        <v>883</v>
      </c>
      <c r="R601" s="86">
        <v>813</v>
      </c>
      <c r="S601" s="86">
        <v>900</v>
      </c>
      <c r="T601" s="86">
        <v>950</v>
      </c>
      <c r="U601" s="86">
        <v>1050</v>
      </c>
      <c r="V601" s="87">
        <v>995</v>
      </c>
      <c r="W601" s="88">
        <v>960</v>
      </c>
      <c r="X601" s="87">
        <v>995</v>
      </c>
      <c r="Y601" s="87">
        <v>965</v>
      </c>
      <c r="Z601" s="89">
        <v>978</v>
      </c>
      <c r="AA601" s="7">
        <v>950</v>
      </c>
      <c r="AB601" s="90">
        <v>1100</v>
      </c>
      <c r="AC601" s="7">
        <v>1100</v>
      </c>
      <c r="AD601" s="7">
        <v>1195</v>
      </c>
      <c r="AE601" s="7">
        <v>1250</v>
      </c>
      <c r="AF601" s="7">
        <v>1250</v>
      </c>
    </row>
    <row r="602" spans="1:32" s="7" customFormat="1" x14ac:dyDescent="0.35">
      <c r="A602" s="7">
        <v>503</v>
      </c>
      <c r="C602" s="75">
        <f t="shared" si="20"/>
        <v>1100</v>
      </c>
      <c r="D602" s="17">
        <f t="shared" si="21"/>
        <v>5</v>
      </c>
      <c r="E602" s="7" t="s">
        <v>14</v>
      </c>
      <c r="F602" s="86">
        <v>420</v>
      </c>
      <c r="G602" s="86">
        <v>425</v>
      </c>
      <c r="H602" s="86">
        <v>490</v>
      </c>
      <c r="I602" s="86">
        <v>475</v>
      </c>
      <c r="J602" s="86">
        <v>500</v>
      </c>
      <c r="K602" s="86">
        <v>500</v>
      </c>
      <c r="L602" s="86">
        <v>510</v>
      </c>
      <c r="M602" s="86">
        <v>550</v>
      </c>
      <c r="N602" s="86">
        <v>575</v>
      </c>
      <c r="O602" s="86">
        <v>650</v>
      </c>
      <c r="P602" s="86">
        <v>690</v>
      </c>
      <c r="Q602" s="86">
        <v>770</v>
      </c>
      <c r="R602" s="86">
        <v>825</v>
      </c>
      <c r="S602" s="86">
        <v>750</v>
      </c>
      <c r="T602" s="86">
        <v>830</v>
      </c>
      <c r="U602" s="86">
        <v>850</v>
      </c>
      <c r="V602" s="87">
        <v>850</v>
      </c>
      <c r="W602" s="88">
        <v>900</v>
      </c>
      <c r="X602" s="87">
        <v>873</v>
      </c>
      <c r="Y602" s="87">
        <v>850</v>
      </c>
      <c r="Z602" s="89">
        <v>900</v>
      </c>
      <c r="AA602" s="7">
        <v>850</v>
      </c>
      <c r="AB602" s="90">
        <v>938</v>
      </c>
      <c r="AC602" s="7">
        <v>950</v>
      </c>
      <c r="AD602" s="7">
        <v>1000</v>
      </c>
      <c r="AE602" s="7">
        <v>1200</v>
      </c>
      <c r="AF602" s="7">
        <v>1100</v>
      </c>
    </row>
    <row r="603" spans="1:32" s="7" customFormat="1" x14ac:dyDescent="0.35">
      <c r="A603" s="7">
        <v>504</v>
      </c>
      <c r="C603" s="75">
        <f t="shared" si="20"/>
        <v>600</v>
      </c>
      <c r="D603" s="17">
        <f t="shared" si="21"/>
        <v>25</v>
      </c>
      <c r="E603" s="7" t="s">
        <v>2</v>
      </c>
      <c r="F603" s="86">
        <v>205</v>
      </c>
      <c r="G603" s="86">
        <v>220</v>
      </c>
      <c r="H603" s="86">
        <v>205</v>
      </c>
      <c r="I603" s="86">
        <v>200</v>
      </c>
      <c r="J603" s="86">
        <v>235</v>
      </c>
      <c r="K603" s="86">
        <v>220</v>
      </c>
      <c r="L603" s="86">
        <v>245</v>
      </c>
      <c r="M603" s="86">
        <v>250</v>
      </c>
      <c r="N603" s="86">
        <v>280</v>
      </c>
      <c r="O603" s="86">
        <v>320</v>
      </c>
      <c r="P603" s="86">
        <v>320</v>
      </c>
      <c r="Q603" s="86">
        <v>330</v>
      </c>
      <c r="R603" s="86">
        <v>343</v>
      </c>
      <c r="S603" s="86">
        <v>355</v>
      </c>
      <c r="T603" s="86">
        <v>360</v>
      </c>
      <c r="U603" s="86">
        <v>360</v>
      </c>
      <c r="V603" s="87">
        <v>380</v>
      </c>
      <c r="W603" s="88">
        <v>400</v>
      </c>
      <c r="X603" s="87">
        <v>400</v>
      </c>
      <c r="Y603" s="87">
        <v>420</v>
      </c>
      <c r="Z603" s="89">
        <v>430</v>
      </c>
      <c r="AA603" s="7">
        <v>436</v>
      </c>
      <c r="AB603" s="90">
        <v>420</v>
      </c>
      <c r="AC603" s="7">
        <v>450</v>
      </c>
      <c r="AD603" s="7">
        <v>510</v>
      </c>
      <c r="AE603" s="7">
        <v>560</v>
      </c>
      <c r="AF603" s="7">
        <v>600</v>
      </c>
    </row>
    <row r="604" spans="1:32" s="7" customFormat="1" x14ac:dyDescent="0.35">
      <c r="A604" s="7">
        <v>505</v>
      </c>
      <c r="C604" s="75">
        <f t="shared" si="20"/>
        <v>600</v>
      </c>
      <c r="D604" s="17">
        <f t="shared" si="21"/>
        <v>25</v>
      </c>
      <c r="E604" s="7" t="s">
        <v>22</v>
      </c>
      <c r="F604" s="86">
        <v>195</v>
      </c>
      <c r="G604" s="86">
        <v>250</v>
      </c>
      <c r="H604" s="86">
        <v>210</v>
      </c>
      <c r="I604" s="86">
        <v>250</v>
      </c>
      <c r="J604" s="86">
        <v>230</v>
      </c>
      <c r="K604" s="86">
        <v>230</v>
      </c>
      <c r="L604" s="86">
        <v>240</v>
      </c>
      <c r="M604" s="86">
        <v>250</v>
      </c>
      <c r="N604" s="86">
        <v>265</v>
      </c>
      <c r="O604" s="86">
        <v>300</v>
      </c>
      <c r="P604" s="86">
        <v>300</v>
      </c>
      <c r="Q604" s="86">
        <v>330</v>
      </c>
      <c r="R604" s="86">
        <v>340</v>
      </c>
      <c r="S604" s="86">
        <v>340</v>
      </c>
      <c r="T604" s="86">
        <v>340</v>
      </c>
      <c r="U604" s="86">
        <v>350</v>
      </c>
      <c r="V604" s="87">
        <v>360</v>
      </c>
      <c r="W604" s="88">
        <v>380</v>
      </c>
      <c r="X604" s="87">
        <v>385</v>
      </c>
      <c r="Y604" s="87">
        <v>395</v>
      </c>
      <c r="Z604" s="89">
        <v>400</v>
      </c>
      <c r="AA604" s="7">
        <v>400</v>
      </c>
      <c r="AB604" s="90">
        <v>420</v>
      </c>
      <c r="AC604" s="7">
        <v>470</v>
      </c>
      <c r="AD604" s="7">
        <v>520</v>
      </c>
      <c r="AE604" s="7">
        <v>580</v>
      </c>
      <c r="AF604" s="7">
        <v>600</v>
      </c>
    </row>
    <row r="605" spans="1:32" s="7" customFormat="1" x14ac:dyDescent="0.35">
      <c r="A605" s="7">
        <v>506</v>
      </c>
      <c r="C605" s="75">
        <f t="shared" si="20"/>
        <v>610</v>
      </c>
      <c r="D605" s="17">
        <f t="shared" si="21"/>
        <v>24</v>
      </c>
      <c r="E605" s="7" t="s">
        <v>23</v>
      </c>
      <c r="F605" s="86">
        <v>200</v>
      </c>
      <c r="G605" s="86">
        <v>210</v>
      </c>
      <c r="H605" s="86">
        <v>220</v>
      </c>
      <c r="I605" s="86">
        <v>240</v>
      </c>
      <c r="J605" s="86">
        <v>235</v>
      </c>
      <c r="K605" s="86">
        <v>250</v>
      </c>
      <c r="L605" s="86">
        <v>250</v>
      </c>
      <c r="M605" s="86">
        <v>265</v>
      </c>
      <c r="N605" s="86">
        <v>290</v>
      </c>
      <c r="O605" s="86">
        <v>330</v>
      </c>
      <c r="P605" s="86">
        <v>340</v>
      </c>
      <c r="Q605" s="86">
        <v>360</v>
      </c>
      <c r="R605" s="86">
        <v>378</v>
      </c>
      <c r="S605" s="86">
        <v>380</v>
      </c>
      <c r="T605" s="86">
        <v>380</v>
      </c>
      <c r="U605" s="86">
        <v>390</v>
      </c>
      <c r="V605" s="87">
        <v>395</v>
      </c>
      <c r="W605" s="88">
        <v>405</v>
      </c>
      <c r="X605" s="87">
        <v>410</v>
      </c>
      <c r="Y605" s="87">
        <v>420</v>
      </c>
      <c r="Z605" s="89">
        <v>410</v>
      </c>
      <c r="AA605" s="7">
        <v>420</v>
      </c>
      <c r="AB605" s="90">
        <v>450</v>
      </c>
      <c r="AC605" s="7">
        <v>480</v>
      </c>
      <c r="AD605" s="7">
        <v>530</v>
      </c>
      <c r="AE605" s="7">
        <v>600</v>
      </c>
      <c r="AF605" s="7">
        <v>610</v>
      </c>
    </row>
    <row r="606" spans="1:32" s="7" customFormat="1" x14ac:dyDescent="0.35">
      <c r="A606" s="7">
        <v>507</v>
      </c>
      <c r="C606" s="75">
        <f t="shared" si="20"/>
        <v>835</v>
      </c>
      <c r="D606" s="17">
        <f t="shared" si="21"/>
        <v>10</v>
      </c>
      <c r="E606" s="7" t="s">
        <v>3</v>
      </c>
      <c r="F606" s="86">
        <v>200</v>
      </c>
      <c r="G606" s="86">
        <v>250</v>
      </c>
      <c r="H606" s="86">
        <v>241</v>
      </c>
      <c r="I606" s="86">
        <v>243</v>
      </c>
      <c r="J606" s="86">
        <v>300</v>
      </c>
      <c r="K606" s="86">
        <v>273</v>
      </c>
      <c r="L606" s="86">
        <v>310</v>
      </c>
      <c r="M606" s="86">
        <v>380</v>
      </c>
      <c r="N606" s="86">
        <v>300</v>
      </c>
      <c r="O606" s="86">
        <v>380</v>
      </c>
      <c r="P606" s="86">
        <v>390</v>
      </c>
      <c r="Q606" s="86">
        <v>445</v>
      </c>
      <c r="R606" s="86">
        <v>410</v>
      </c>
      <c r="S606" s="86">
        <v>420</v>
      </c>
      <c r="T606" s="86">
        <v>470</v>
      </c>
      <c r="U606" s="86">
        <v>490</v>
      </c>
      <c r="V606" s="87">
        <v>497</v>
      </c>
      <c r="W606" s="88">
        <v>500</v>
      </c>
      <c r="X606" s="87">
        <v>500</v>
      </c>
      <c r="Y606" s="87">
        <v>540</v>
      </c>
      <c r="Z606" s="89">
        <v>580</v>
      </c>
      <c r="AA606" s="7">
        <v>695</v>
      </c>
      <c r="AB606" s="90">
        <v>600</v>
      </c>
      <c r="AC606" s="7">
        <v>653</v>
      </c>
      <c r="AD606" s="7">
        <v>768</v>
      </c>
      <c r="AE606" s="7">
        <v>813</v>
      </c>
      <c r="AF606" s="7">
        <v>835</v>
      </c>
    </row>
    <row r="607" spans="1:32" s="7" customFormat="1" x14ac:dyDescent="0.35">
      <c r="A607" s="7">
        <v>508</v>
      </c>
      <c r="C607" s="75">
        <f t="shared" si="20"/>
        <v>650</v>
      </c>
      <c r="D607" s="17">
        <f t="shared" si="21"/>
        <v>23</v>
      </c>
      <c r="E607" s="7" t="s">
        <v>24</v>
      </c>
      <c r="F607" s="86">
        <v>185</v>
      </c>
      <c r="G607" s="86">
        <v>195</v>
      </c>
      <c r="H607" s="86">
        <v>200</v>
      </c>
      <c r="I607" s="86">
        <v>220</v>
      </c>
      <c r="J607" s="86">
        <v>240</v>
      </c>
      <c r="K607" s="86">
        <v>243</v>
      </c>
      <c r="L607" s="86">
        <v>250</v>
      </c>
      <c r="M607" s="86">
        <v>275</v>
      </c>
      <c r="N607" s="86">
        <v>280</v>
      </c>
      <c r="O607" s="86">
        <v>320</v>
      </c>
      <c r="P607" s="86">
        <v>330</v>
      </c>
      <c r="Q607" s="86">
        <v>368</v>
      </c>
      <c r="R607" s="86">
        <v>380</v>
      </c>
      <c r="S607" s="86">
        <v>400</v>
      </c>
      <c r="T607" s="86">
        <v>390</v>
      </c>
      <c r="U607" s="86">
        <v>420</v>
      </c>
      <c r="V607" s="87">
        <v>410</v>
      </c>
      <c r="W607" s="88">
        <v>450</v>
      </c>
      <c r="X607" s="87">
        <v>450</v>
      </c>
      <c r="Y607" s="87">
        <v>450</v>
      </c>
      <c r="Z607" s="89">
        <v>460</v>
      </c>
      <c r="AA607" s="7">
        <v>450</v>
      </c>
      <c r="AB607" s="90">
        <v>500</v>
      </c>
      <c r="AC607" s="7">
        <v>550</v>
      </c>
      <c r="AD607" s="7">
        <v>585</v>
      </c>
      <c r="AE607" s="7">
        <v>650</v>
      </c>
      <c r="AF607" s="7">
        <v>650</v>
      </c>
    </row>
    <row r="608" spans="1:32" s="7" customFormat="1" x14ac:dyDescent="0.35">
      <c r="A608" s="7">
        <v>509</v>
      </c>
      <c r="C608" s="75">
        <f t="shared" si="20"/>
        <v>1100</v>
      </c>
      <c r="D608" s="17">
        <f t="shared" si="21"/>
        <v>5</v>
      </c>
      <c r="E608" s="7" t="s">
        <v>25</v>
      </c>
      <c r="F608" s="86">
        <v>350</v>
      </c>
      <c r="G608" s="86">
        <v>350</v>
      </c>
      <c r="H608" s="86">
        <v>423</v>
      </c>
      <c r="I608" s="86">
        <v>380</v>
      </c>
      <c r="J608" s="86">
        <v>350</v>
      </c>
      <c r="K608" s="86">
        <v>350</v>
      </c>
      <c r="L608" s="86">
        <v>385</v>
      </c>
      <c r="M608" s="86">
        <v>398</v>
      </c>
      <c r="N608" s="86">
        <v>450</v>
      </c>
      <c r="O608" s="86">
        <v>530</v>
      </c>
      <c r="P608" s="86">
        <v>598</v>
      </c>
      <c r="Q608" s="86">
        <v>600</v>
      </c>
      <c r="R608" s="86">
        <v>643</v>
      </c>
      <c r="S608" s="86">
        <v>695</v>
      </c>
      <c r="T608" s="86">
        <v>595</v>
      </c>
      <c r="U608" s="86">
        <v>680</v>
      </c>
      <c r="V608" s="87">
        <v>700</v>
      </c>
      <c r="W608" s="88">
        <v>748</v>
      </c>
      <c r="X608" s="87">
        <v>795</v>
      </c>
      <c r="Y608" s="87">
        <v>790</v>
      </c>
      <c r="Z608" s="89">
        <v>820</v>
      </c>
      <c r="AA608" s="7">
        <v>775</v>
      </c>
      <c r="AB608" s="90">
        <v>800</v>
      </c>
      <c r="AC608" s="7">
        <v>860</v>
      </c>
      <c r="AD608" s="7">
        <v>1000</v>
      </c>
      <c r="AE608" s="7">
        <v>1013</v>
      </c>
      <c r="AF608" s="7">
        <v>1100</v>
      </c>
    </row>
    <row r="609" spans="1:32" s="7" customFormat="1" x14ac:dyDescent="0.35">
      <c r="A609" s="7">
        <v>510</v>
      </c>
      <c r="C609" s="75">
        <f t="shared" si="20"/>
        <v>680</v>
      </c>
      <c r="D609" s="17">
        <f t="shared" si="21"/>
        <v>22</v>
      </c>
      <c r="E609" s="7" t="s">
        <v>26</v>
      </c>
      <c r="F609" s="86">
        <v>170</v>
      </c>
      <c r="G609" s="86">
        <v>180</v>
      </c>
      <c r="H609" s="86">
        <v>190</v>
      </c>
      <c r="I609" s="86">
        <v>195</v>
      </c>
      <c r="J609" s="86">
        <v>195</v>
      </c>
      <c r="K609" s="86">
        <v>210</v>
      </c>
      <c r="L609" s="86">
        <v>220</v>
      </c>
      <c r="M609" s="86">
        <v>230</v>
      </c>
      <c r="N609" s="86">
        <v>250</v>
      </c>
      <c r="O609" s="86">
        <v>310</v>
      </c>
      <c r="P609" s="86">
        <v>350</v>
      </c>
      <c r="Q609" s="86">
        <v>350</v>
      </c>
      <c r="R609" s="86">
        <v>360</v>
      </c>
      <c r="S609" s="86">
        <v>373</v>
      </c>
      <c r="T609" s="86">
        <v>370</v>
      </c>
      <c r="U609" s="86">
        <v>390</v>
      </c>
      <c r="V609" s="87">
        <v>400</v>
      </c>
      <c r="W609" s="88">
        <v>435</v>
      </c>
      <c r="X609" s="87">
        <v>440</v>
      </c>
      <c r="Y609" s="87">
        <v>460</v>
      </c>
      <c r="Z609" s="89">
        <v>470</v>
      </c>
      <c r="AA609" s="7">
        <v>460</v>
      </c>
      <c r="AB609" s="90">
        <v>460</v>
      </c>
      <c r="AC609" s="7">
        <v>510</v>
      </c>
      <c r="AD609" s="7">
        <v>580</v>
      </c>
      <c r="AE609" s="7">
        <v>680</v>
      </c>
      <c r="AF609" s="7">
        <v>680</v>
      </c>
    </row>
    <row r="610" spans="1:32" s="7" customFormat="1" x14ac:dyDescent="0.35">
      <c r="A610" s="7">
        <v>511</v>
      </c>
      <c r="C610" s="75">
        <f t="shared" si="20"/>
        <v>790</v>
      </c>
      <c r="D610" s="17">
        <f t="shared" si="21"/>
        <v>13</v>
      </c>
      <c r="E610" s="7" t="s">
        <v>4</v>
      </c>
      <c r="F610" s="86">
        <v>235</v>
      </c>
      <c r="G610" s="86">
        <v>230</v>
      </c>
      <c r="H610" s="86">
        <v>260</v>
      </c>
      <c r="I610" s="86">
        <v>270</v>
      </c>
      <c r="J610" s="86">
        <v>250</v>
      </c>
      <c r="K610" s="86">
        <v>270</v>
      </c>
      <c r="L610" s="86">
        <v>270</v>
      </c>
      <c r="M610" s="86">
        <v>340</v>
      </c>
      <c r="N610" s="86">
        <v>295</v>
      </c>
      <c r="O610" s="86">
        <v>330</v>
      </c>
      <c r="P610" s="86">
        <v>370</v>
      </c>
      <c r="Q610" s="86">
        <v>420</v>
      </c>
      <c r="R610" s="86">
        <v>420</v>
      </c>
      <c r="S610" s="86">
        <v>390</v>
      </c>
      <c r="T610" s="86">
        <v>500</v>
      </c>
      <c r="U610" s="86">
        <v>550</v>
      </c>
      <c r="V610" s="87">
        <v>550</v>
      </c>
      <c r="W610" s="88">
        <v>500</v>
      </c>
      <c r="X610" s="87">
        <v>550</v>
      </c>
      <c r="Y610" s="87">
        <v>600</v>
      </c>
      <c r="Z610" s="89">
        <v>595</v>
      </c>
      <c r="AA610" s="7">
        <v>520</v>
      </c>
      <c r="AB610" s="90">
        <v>603</v>
      </c>
      <c r="AC610" s="7">
        <v>625</v>
      </c>
      <c r="AD610" s="7">
        <v>800</v>
      </c>
      <c r="AE610" s="7">
        <v>750</v>
      </c>
      <c r="AF610" s="7">
        <v>790</v>
      </c>
    </row>
    <row r="611" spans="1:32" s="7" customFormat="1" x14ac:dyDescent="0.35">
      <c r="A611" s="7">
        <v>512</v>
      </c>
      <c r="C611" s="75">
        <f t="shared" si="20"/>
        <v>570</v>
      </c>
      <c r="D611" s="17">
        <f t="shared" si="21"/>
        <v>29</v>
      </c>
      <c r="E611" s="7" t="s">
        <v>0</v>
      </c>
      <c r="F611" s="86">
        <v>190</v>
      </c>
      <c r="G611" s="86">
        <v>200</v>
      </c>
      <c r="H611" s="86">
        <v>215</v>
      </c>
      <c r="I611" s="86">
        <v>230</v>
      </c>
      <c r="J611" s="86">
        <v>230</v>
      </c>
      <c r="K611" s="86">
        <v>240</v>
      </c>
      <c r="L611" s="86">
        <v>240</v>
      </c>
      <c r="M611" s="86">
        <v>270</v>
      </c>
      <c r="N611" s="86">
        <v>290</v>
      </c>
      <c r="O611" s="86">
        <v>340</v>
      </c>
      <c r="P611" s="86">
        <v>343</v>
      </c>
      <c r="Q611" s="86">
        <v>360</v>
      </c>
      <c r="R611" s="86">
        <v>360</v>
      </c>
      <c r="S611" s="86">
        <v>358</v>
      </c>
      <c r="T611" s="86">
        <v>363</v>
      </c>
      <c r="U611" s="86">
        <v>360</v>
      </c>
      <c r="V611" s="87">
        <v>380</v>
      </c>
      <c r="W611" s="88">
        <v>390</v>
      </c>
      <c r="X611" s="87">
        <v>410</v>
      </c>
      <c r="Y611" s="87">
        <v>425</v>
      </c>
      <c r="Z611" s="89">
        <v>430</v>
      </c>
      <c r="AA611" s="7">
        <v>420</v>
      </c>
      <c r="AB611" s="90">
        <v>430</v>
      </c>
      <c r="AC611" s="7">
        <v>450</v>
      </c>
      <c r="AD611" s="7">
        <v>500</v>
      </c>
      <c r="AE611" s="7">
        <v>560</v>
      </c>
      <c r="AF611" s="7">
        <v>570</v>
      </c>
    </row>
    <row r="612" spans="1:32" s="7" customFormat="1" x14ac:dyDescent="0.35">
      <c r="A612" s="7">
        <v>513</v>
      </c>
      <c r="C612" s="75">
        <f t="shared" si="20"/>
        <v>850</v>
      </c>
      <c r="D612" s="17">
        <f t="shared" si="21"/>
        <v>9</v>
      </c>
      <c r="E612" s="7" t="s">
        <v>27</v>
      </c>
      <c r="F612" s="86">
        <v>245</v>
      </c>
      <c r="G612" s="86">
        <v>260</v>
      </c>
      <c r="H612" s="86">
        <v>275</v>
      </c>
      <c r="I612" s="86">
        <v>280</v>
      </c>
      <c r="J612" s="86">
        <v>300</v>
      </c>
      <c r="K612" s="86">
        <v>330</v>
      </c>
      <c r="L612" s="86">
        <v>340</v>
      </c>
      <c r="M612" s="86">
        <v>375</v>
      </c>
      <c r="N612" s="86">
        <v>390</v>
      </c>
      <c r="O612" s="86">
        <v>413</v>
      </c>
      <c r="P612" s="86">
        <v>420</v>
      </c>
      <c r="Q612" s="86">
        <v>470</v>
      </c>
      <c r="R612" s="86">
        <v>493</v>
      </c>
      <c r="S612" s="86">
        <v>493</v>
      </c>
      <c r="T612" s="86">
        <v>525</v>
      </c>
      <c r="U612" s="86">
        <v>545</v>
      </c>
      <c r="V612" s="87">
        <v>500</v>
      </c>
      <c r="W612" s="88">
        <v>580</v>
      </c>
      <c r="X612" s="87">
        <v>600</v>
      </c>
      <c r="Y612" s="87">
        <v>600</v>
      </c>
      <c r="Z612" s="89">
        <v>600</v>
      </c>
      <c r="AA612" s="7">
        <v>630</v>
      </c>
      <c r="AB612" s="90">
        <v>660</v>
      </c>
      <c r="AC612" s="7">
        <v>700</v>
      </c>
      <c r="AD612" s="7">
        <v>710</v>
      </c>
      <c r="AE612" s="7">
        <v>850</v>
      </c>
      <c r="AF612" s="7">
        <v>850</v>
      </c>
    </row>
    <row r="613" spans="1:32" s="7" customFormat="1" x14ac:dyDescent="0.35">
      <c r="A613" s="7">
        <v>514</v>
      </c>
      <c r="C613" s="75">
        <f t="shared" si="20"/>
        <v>710</v>
      </c>
      <c r="D613" s="17">
        <f t="shared" si="21"/>
        <v>19</v>
      </c>
      <c r="E613" s="7" t="s">
        <v>15</v>
      </c>
      <c r="F613" s="86">
        <v>220</v>
      </c>
      <c r="G613" s="86">
        <v>240</v>
      </c>
      <c r="H613" s="86">
        <v>240</v>
      </c>
      <c r="I613" s="86">
        <v>250</v>
      </c>
      <c r="J613" s="86">
        <v>258</v>
      </c>
      <c r="K613" s="86">
        <v>280</v>
      </c>
      <c r="L613" s="86">
        <v>280</v>
      </c>
      <c r="M613" s="86">
        <v>285</v>
      </c>
      <c r="N613" s="86">
        <v>308</v>
      </c>
      <c r="O613" s="86">
        <v>370</v>
      </c>
      <c r="P613" s="86">
        <v>370</v>
      </c>
      <c r="Q613" s="86">
        <v>400</v>
      </c>
      <c r="R613" s="86">
        <v>410</v>
      </c>
      <c r="S613" s="86">
        <v>430</v>
      </c>
      <c r="T613" s="86">
        <v>420</v>
      </c>
      <c r="U613" s="86">
        <v>448</v>
      </c>
      <c r="V613" s="87">
        <v>440</v>
      </c>
      <c r="W613" s="88">
        <v>460</v>
      </c>
      <c r="X613" s="87">
        <v>470</v>
      </c>
      <c r="Y613" s="87">
        <v>500</v>
      </c>
      <c r="Z613" s="89">
        <v>480</v>
      </c>
      <c r="AA613" s="7">
        <v>490</v>
      </c>
      <c r="AB613" s="90">
        <v>500</v>
      </c>
      <c r="AC613" s="7">
        <v>545</v>
      </c>
      <c r="AD613" s="7">
        <v>610</v>
      </c>
      <c r="AE613" s="7">
        <v>695</v>
      </c>
      <c r="AF613" s="7">
        <v>710</v>
      </c>
    </row>
    <row r="614" spans="1:32" s="7" customFormat="1" x14ac:dyDescent="0.35">
      <c r="A614" s="7">
        <v>515</v>
      </c>
      <c r="C614" s="75">
        <f t="shared" si="20"/>
        <v>820</v>
      </c>
      <c r="D614" s="17">
        <f t="shared" si="21"/>
        <v>11</v>
      </c>
      <c r="E614" s="7" t="s">
        <v>16</v>
      </c>
      <c r="F614" s="86">
        <v>290</v>
      </c>
      <c r="G614" s="86">
        <v>290</v>
      </c>
      <c r="H614" s="86">
        <v>300</v>
      </c>
      <c r="I614" s="86">
        <v>330</v>
      </c>
      <c r="J614" s="86">
        <v>320</v>
      </c>
      <c r="K614" s="86">
        <v>300</v>
      </c>
      <c r="L614" s="86">
        <v>345</v>
      </c>
      <c r="M614" s="86">
        <v>356</v>
      </c>
      <c r="N614" s="86">
        <v>370</v>
      </c>
      <c r="O614" s="86">
        <v>400</v>
      </c>
      <c r="P614" s="86">
        <v>450</v>
      </c>
      <c r="Q614" s="86">
        <v>480</v>
      </c>
      <c r="R614" s="86">
        <v>490</v>
      </c>
      <c r="S614" s="86">
        <v>475</v>
      </c>
      <c r="T614" s="86">
        <v>495</v>
      </c>
      <c r="U614" s="86">
        <v>530</v>
      </c>
      <c r="V614" s="87">
        <v>530</v>
      </c>
      <c r="W614" s="88">
        <v>535</v>
      </c>
      <c r="X614" s="87">
        <v>563</v>
      </c>
      <c r="Y614" s="87">
        <v>600</v>
      </c>
      <c r="Z614" s="89">
        <v>590</v>
      </c>
      <c r="AA614" s="7">
        <v>600</v>
      </c>
      <c r="AB614" s="90">
        <v>600</v>
      </c>
      <c r="AC614" s="7">
        <v>650</v>
      </c>
      <c r="AD614" s="7">
        <v>740</v>
      </c>
      <c r="AE614" s="7">
        <v>798</v>
      </c>
      <c r="AF614" s="7">
        <v>820</v>
      </c>
    </row>
    <row r="615" spans="1:32" s="7" customFormat="1" x14ac:dyDescent="0.35">
      <c r="A615" s="7">
        <v>516</v>
      </c>
      <c r="C615" s="75">
        <f t="shared" si="20"/>
        <v>750</v>
      </c>
      <c r="D615" s="17">
        <f t="shared" si="21"/>
        <v>16</v>
      </c>
      <c r="E615" s="7" t="s">
        <v>5</v>
      </c>
      <c r="F615" s="86">
        <v>200</v>
      </c>
      <c r="G615" s="86">
        <v>205</v>
      </c>
      <c r="H615" s="86">
        <v>230</v>
      </c>
      <c r="I615" s="86">
        <v>253</v>
      </c>
      <c r="J615" s="86">
        <v>223</v>
      </c>
      <c r="K615" s="86">
        <v>240</v>
      </c>
      <c r="L615" s="86">
        <v>245</v>
      </c>
      <c r="M615" s="86">
        <v>295</v>
      </c>
      <c r="N615" s="86">
        <v>280</v>
      </c>
      <c r="O615" s="86">
        <v>390</v>
      </c>
      <c r="P615" s="86">
        <v>420</v>
      </c>
      <c r="Q615" s="86">
        <v>420</v>
      </c>
      <c r="R615" s="86">
        <v>475</v>
      </c>
      <c r="S615" s="86">
        <v>400</v>
      </c>
      <c r="T615" s="86">
        <v>480</v>
      </c>
      <c r="U615" s="86">
        <v>473</v>
      </c>
      <c r="V615" s="87">
        <v>550</v>
      </c>
      <c r="W615" s="88">
        <v>480</v>
      </c>
      <c r="X615" s="87">
        <v>580</v>
      </c>
      <c r="Y615" s="87">
        <v>555</v>
      </c>
      <c r="Z615" s="89">
        <v>615</v>
      </c>
      <c r="AA615" s="7">
        <v>625</v>
      </c>
      <c r="AB615" s="90">
        <v>555</v>
      </c>
      <c r="AC615" s="7">
        <v>608</v>
      </c>
      <c r="AD615" s="7">
        <v>750</v>
      </c>
      <c r="AE615" s="7">
        <v>775</v>
      </c>
      <c r="AF615" s="7">
        <v>750</v>
      </c>
    </row>
    <row r="616" spans="1:32" s="7" customFormat="1" x14ac:dyDescent="0.35">
      <c r="A616" s="7">
        <v>517</v>
      </c>
      <c r="C616" s="75">
        <f t="shared" si="20"/>
        <v>700</v>
      </c>
      <c r="D616" s="17">
        <f t="shared" si="21"/>
        <v>20</v>
      </c>
      <c r="E616" s="7" t="s">
        <v>17</v>
      </c>
      <c r="F616" s="86">
        <v>230</v>
      </c>
      <c r="G616" s="86">
        <v>255</v>
      </c>
      <c r="H616" s="86">
        <v>260</v>
      </c>
      <c r="I616" s="86">
        <v>270</v>
      </c>
      <c r="J616" s="86">
        <v>268</v>
      </c>
      <c r="K616" s="86">
        <v>273</v>
      </c>
      <c r="L616" s="86">
        <v>278</v>
      </c>
      <c r="M616" s="86">
        <v>310</v>
      </c>
      <c r="N616" s="86">
        <v>335</v>
      </c>
      <c r="O616" s="86">
        <v>350</v>
      </c>
      <c r="P616" s="86">
        <v>380</v>
      </c>
      <c r="Q616" s="86">
        <v>400</v>
      </c>
      <c r="R616" s="86">
        <v>420</v>
      </c>
      <c r="S616" s="86">
        <v>450</v>
      </c>
      <c r="T616" s="86">
        <v>450</v>
      </c>
      <c r="U616" s="86">
        <v>450</v>
      </c>
      <c r="V616" s="87">
        <v>485</v>
      </c>
      <c r="W616" s="88">
        <v>463</v>
      </c>
      <c r="X616" s="87">
        <v>500</v>
      </c>
      <c r="Y616" s="87">
        <v>500</v>
      </c>
      <c r="Z616" s="89">
        <v>525</v>
      </c>
      <c r="AA616" s="7">
        <v>500</v>
      </c>
      <c r="AB616" s="90">
        <v>520</v>
      </c>
      <c r="AC616" s="7">
        <v>585</v>
      </c>
      <c r="AD616" s="7">
        <v>650</v>
      </c>
      <c r="AE616" s="7">
        <v>710</v>
      </c>
      <c r="AF616" s="7">
        <v>700</v>
      </c>
    </row>
    <row r="617" spans="1:32" s="7" customFormat="1" x14ac:dyDescent="0.35">
      <c r="A617" s="7">
        <v>518</v>
      </c>
      <c r="C617" s="75">
        <f t="shared" si="20"/>
        <v>1075</v>
      </c>
      <c r="D617" s="17">
        <f t="shared" si="21"/>
        <v>7</v>
      </c>
      <c r="E617" s="7" t="s">
        <v>6</v>
      </c>
      <c r="F617" s="86">
        <v>425</v>
      </c>
      <c r="G617" s="86">
        <v>355</v>
      </c>
      <c r="H617" s="86">
        <v>410</v>
      </c>
      <c r="I617" s="86">
        <v>385</v>
      </c>
      <c r="J617" s="86">
        <v>440</v>
      </c>
      <c r="K617" s="86">
        <v>550</v>
      </c>
      <c r="L617" s="86">
        <v>475</v>
      </c>
      <c r="M617" s="86">
        <v>508</v>
      </c>
      <c r="N617" s="86">
        <v>518</v>
      </c>
      <c r="O617" s="86">
        <v>650</v>
      </c>
      <c r="P617" s="86">
        <v>615</v>
      </c>
      <c r="Q617" s="86">
        <v>700</v>
      </c>
      <c r="R617" s="86">
        <v>690</v>
      </c>
      <c r="S617" s="86">
        <v>783</v>
      </c>
      <c r="T617" s="86">
        <v>800</v>
      </c>
      <c r="U617" s="86">
        <v>825</v>
      </c>
      <c r="V617" s="87">
        <v>810</v>
      </c>
      <c r="W617" s="88">
        <v>888</v>
      </c>
      <c r="X617" s="87">
        <v>875</v>
      </c>
      <c r="Y617" s="87">
        <v>915</v>
      </c>
      <c r="Z617" s="89">
        <v>1000</v>
      </c>
      <c r="AA617" s="7">
        <v>890</v>
      </c>
      <c r="AB617" s="90">
        <v>920</v>
      </c>
      <c r="AC617" s="7">
        <v>930</v>
      </c>
      <c r="AD617" s="7">
        <v>1000</v>
      </c>
      <c r="AE617" s="7">
        <v>1200</v>
      </c>
      <c r="AF617" s="7">
        <v>1075</v>
      </c>
    </row>
    <row r="618" spans="1:32" s="7" customFormat="1" x14ac:dyDescent="0.35">
      <c r="A618" s="7">
        <v>519</v>
      </c>
      <c r="C618" s="75">
        <f t="shared" si="20"/>
        <v>510</v>
      </c>
      <c r="D618" s="17">
        <f t="shared" si="21"/>
        <v>31</v>
      </c>
      <c r="E618" s="7" t="s">
        <v>7</v>
      </c>
      <c r="F618" s="86">
        <v>170</v>
      </c>
      <c r="G618" s="86">
        <v>183</v>
      </c>
      <c r="H618" s="86">
        <v>180</v>
      </c>
      <c r="I618" s="86">
        <v>220</v>
      </c>
      <c r="J618" s="86">
        <v>230</v>
      </c>
      <c r="K618" s="86">
        <v>240</v>
      </c>
      <c r="L618" s="86">
        <v>250</v>
      </c>
      <c r="M618" s="86">
        <v>255</v>
      </c>
      <c r="N618" s="86">
        <v>280</v>
      </c>
      <c r="O618" s="86">
        <v>318</v>
      </c>
      <c r="P618" s="86">
        <v>300</v>
      </c>
      <c r="Q618" s="86">
        <v>310</v>
      </c>
      <c r="R618" s="86">
        <v>320</v>
      </c>
      <c r="S618" s="86">
        <v>315</v>
      </c>
      <c r="T618" s="86">
        <v>329</v>
      </c>
      <c r="U618" s="86">
        <v>350</v>
      </c>
      <c r="V618" s="87">
        <v>350</v>
      </c>
      <c r="W618" s="88">
        <v>370</v>
      </c>
      <c r="X618" s="87">
        <v>380</v>
      </c>
      <c r="Y618" s="87">
        <v>390</v>
      </c>
      <c r="Z618" s="89">
        <v>400</v>
      </c>
      <c r="AA618" s="7">
        <v>390</v>
      </c>
      <c r="AB618" s="90">
        <v>400</v>
      </c>
      <c r="AC618" s="7">
        <v>420</v>
      </c>
      <c r="AD618" s="7">
        <v>460</v>
      </c>
      <c r="AE618" s="7">
        <v>520</v>
      </c>
      <c r="AF618" s="7">
        <v>510</v>
      </c>
    </row>
    <row r="619" spans="1:32" s="7" customFormat="1" x14ac:dyDescent="0.35">
      <c r="A619" s="7">
        <v>520</v>
      </c>
      <c r="C619" s="75">
        <f t="shared" si="20"/>
        <v>750</v>
      </c>
      <c r="D619" s="17">
        <f t="shared" si="21"/>
        <v>16</v>
      </c>
      <c r="E619" s="7" t="s">
        <v>18</v>
      </c>
      <c r="F619" s="86">
        <v>240</v>
      </c>
      <c r="G619" s="86">
        <v>250</v>
      </c>
      <c r="H619" s="86">
        <v>260</v>
      </c>
      <c r="I619" s="86">
        <v>275</v>
      </c>
      <c r="J619" s="86">
        <v>270</v>
      </c>
      <c r="K619" s="86">
        <v>298</v>
      </c>
      <c r="L619" s="86">
        <v>300</v>
      </c>
      <c r="M619" s="86">
        <v>310</v>
      </c>
      <c r="N619" s="86">
        <v>367</v>
      </c>
      <c r="O619" s="86">
        <v>400</v>
      </c>
      <c r="P619" s="86">
        <v>415</v>
      </c>
      <c r="Q619" s="86">
        <v>425</v>
      </c>
      <c r="R619" s="86">
        <v>458</v>
      </c>
      <c r="S619" s="86">
        <v>440</v>
      </c>
      <c r="T619" s="86">
        <v>450</v>
      </c>
      <c r="U619" s="86">
        <v>480</v>
      </c>
      <c r="V619" s="87">
        <v>510</v>
      </c>
      <c r="W619" s="88">
        <v>525</v>
      </c>
      <c r="X619" s="87">
        <v>530</v>
      </c>
      <c r="Y619" s="87">
        <v>550</v>
      </c>
      <c r="Z619" s="89">
        <v>560</v>
      </c>
      <c r="AA619" s="7">
        <v>550</v>
      </c>
      <c r="AB619" s="90">
        <v>530</v>
      </c>
      <c r="AC619" s="7">
        <v>600</v>
      </c>
      <c r="AD619" s="7">
        <v>700</v>
      </c>
      <c r="AE619" s="7">
        <v>750</v>
      </c>
      <c r="AF619" s="7">
        <v>750</v>
      </c>
    </row>
    <row r="620" spans="1:32" s="7" customFormat="1" x14ac:dyDescent="0.35">
      <c r="A620" s="7">
        <v>521</v>
      </c>
      <c r="C620" s="75">
        <f t="shared" si="20"/>
        <v>773</v>
      </c>
      <c r="D620" s="17">
        <f t="shared" si="21"/>
        <v>15</v>
      </c>
      <c r="E620" s="7" t="s">
        <v>8</v>
      </c>
      <c r="F620" s="86">
        <v>250</v>
      </c>
      <c r="G620" s="86">
        <v>260</v>
      </c>
      <c r="H620" s="86">
        <v>255</v>
      </c>
      <c r="I620" s="86">
        <v>300</v>
      </c>
      <c r="J620" s="86">
        <v>260</v>
      </c>
      <c r="K620" s="86">
        <v>250</v>
      </c>
      <c r="L620" s="86">
        <v>285</v>
      </c>
      <c r="M620" s="86">
        <v>325</v>
      </c>
      <c r="N620" s="86">
        <v>400</v>
      </c>
      <c r="O620" s="86">
        <v>410</v>
      </c>
      <c r="P620" s="86">
        <v>400</v>
      </c>
      <c r="Q620" s="86">
        <v>460</v>
      </c>
      <c r="R620" s="86">
        <v>493</v>
      </c>
      <c r="S620" s="86">
        <v>500</v>
      </c>
      <c r="T620" s="86">
        <v>545</v>
      </c>
      <c r="U620" s="86">
        <v>575</v>
      </c>
      <c r="V620" s="87">
        <v>600</v>
      </c>
      <c r="W620" s="88">
        <v>600</v>
      </c>
      <c r="X620" s="87">
        <v>600</v>
      </c>
      <c r="Y620" s="87">
        <v>645</v>
      </c>
      <c r="Z620" s="89">
        <v>675</v>
      </c>
      <c r="AA620" s="7">
        <v>733</v>
      </c>
      <c r="AB620" s="90">
        <v>730</v>
      </c>
      <c r="AC620" s="7">
        <v>740</v>
      </c>
      <c r="AD620" s="7">
        <v>800</v>
      </c>
      <c r="AE620" s="7">
        <v>860</v>
      </c>
      <c r="AF620" s="7">
        <v>773</v>
      </c>
    </row>
    <row r="621" spans="1:32" s="7" customFormat="1" x14ac:dyDescent="0.35">
      <c r="A621" s="7">
        <v>522</v>
      </c>
      <c r="C621" s="75">
        <f t="shared" si="20"/>
        <v>945</v>
      </c>
      <c r="D621" s="17">
        <f t="shared" si="21"/>
        <v>8</v>
      </c>
      <c r="E621" s="7" t="s">
        <v>9</v>
      </c>
      <c r="F621" s="86">
        <v>245</v>
      </c>
      <c r="G621" s="86">
        <v>280</v>
      </c>
      <c r="H621" s="86">
        <v>250</v>
      </c>
      <c r="I621" s="86">
        <v>250</v>
      </c>
      <c r="J621" s="86">
        <v>280</v>
      </c>
      <c r="K621" s="86">
        <v>300</v>
      </c>
      <c r="L621" s="86">
        <v>300</v>
      </c>
      <c r="M621" s="86">
        <v>310</v>
      </c>
      <c r="N621" s="86">
        <v>355</v>
      </c>
      <c r="O621" s="86">
        <v>450</v>
      </c>
      <c r="P621" s="86">
        <v>430</v>
      </c>
      <c r="Q621" s="86">
        <v>400</v>
      </c>
      <c r="R621" s="86">
        <v>445</v>
      </c>
      <c r="S621" s="86">
        <v>529</v>
      </c>
      <c r="T621" s="86">
        <v>480</v>
      </c>
      <c r="U621" s="86">
        <v>540</v>
      </c>
      <c r="V621" s="87">
        <v>500</v>
      </c>
      <c r="W621" s="88">
        <v>570</v>
      </c>
      <c r="X621" s="87">
        <v>590</v>
      </c>
      <c r="Y621" s="87">
        <v>650</v>
      </c>
      <c r="Z621" s="89">
        <v>580</v>
      </c>
      <c r="AA621" s="7">
        <v>598</v>
      </c>
      <c r="AB621" s="90">
        <v>631</v>
      </c>
      <c r="AC621" s="7">
        <v>600</v>
      </c>
      <c r="AD621" s="7">
        <v>795</v>
      </c>
      <c r="AE621" s="7">
        <v>850</v>
      </c>
      <c r="AF621" s="7">
        <v>945</v>
      </c>
    </row>
    <row r="622" spans="1:32" s="7" customFormat="1" x14ac:dyDescent="0.35">
      <c r="A622" s="7">
        <v>523</v>
      </c>
      <c r="C622" s="75">
        <f t="shared" si="20"/>
        <v>778</v>
      </c>
      <c r="D622" s="17">
        <f t="shared" si="21"/>
        <v>14</v>
      </c>
      <c r="E622" s="7" t="s">
        <v>55</v>
      </c>
      <c r="F622" s="86">
        <v>210</v>
      </c>
      <c r="G622" s="86">
        <v>240</v>
      </c>
      <c r="H622" s="86">
        <v>238</v>
      </c>
      <c r="I622" s="86">
        <v>245</v>
      </c>
      <c r="J622" s="86">
        <v>240</v>
      </c>
      <c r="K622" s="86">
        <v>250</v>
      </c>
      <c r="L622" s="86">
        <v>280</v>
      </c>
      <c r="M622" s="86">
        <v>275</v>
      </c>
      <c r="N622" s="86">
        <v>300</v>
      </c>
      <c r="O622" s="86">
        <v>345</v>
      </c>
      <c r="P622" s="86">
        <v>350</v>
      </c>
      <c r="Q622" s="86">
        <v>380</v>
      </c>
      <c r="R622" s="86">
        <v>395</v>
      </c>
      <c r="S622" s="86">
        <v>430</v>
      </c>
      <c r="T622" s="86">
        <v>440</v>
      </c>
      <c r="U622" s="86">
        <v>450</v>
      </c>
      <c r="V622" s="87">
        <v>460</v>
      </c>
      <c r="W622" s="88">
        <v>480</v>
      </c>
      <c r="X622" s="87">
        <v>490</v>
      </c>
      <c r="Y622" s="87">
        <v>525</v>
      </c>
      <c r="Z622" s="89">
        <v>550</v>
      </c>
      <c r="AA622" s="7">
        <v>550</v>
      </c>
      <c r="AB622" s="90">
        <v>673</v>
      </c>
      <c r="AC622" s="7">
        <v>720</v>
      </c>
      <c r="AD622" s="7">
        <v>720</v>
      </c>
      <c r="AE622" s="7">
        <v>750</v>
      </c>
      <c r="AF622" s="7">
        <v>778</v>
      </c>
    </row>
    <row r="623" spans="1:32" s="7" customFormat="1" x14ac:dyDescent="0.35">
      <c r="A623" s="7">
        <v>524</v>
      </c>
      <c r="C623" s="75">
        <f t="shared" si="20"/>
        <v>580</v>
      </c>
      <c r="D623" s="17">
        <f t="shared" si="21"/>
        <v>27</v>
      </c>
      <c r="E623" s="7" t="s">
        <v>10</v>
      </c>
      <c r="F623" s="86">
        <v>263</v>
      </c>
      <c r="G623" s="86">
        <v>285</v>
      </c>
      <c r="H623" s="86">
        <v>300</v>
      </c>
      <c r="I623" s="86">
        <v>303</v>
      </c>
      <c r="J623" s="86">
        <v>353</v>
      </c>
      <c r="K623" s="86">
        <v>330</v>
      </c>
      <c r="L623" s="86">
        <v>350</v>
      </c>
      <c r="M623" s="86">
        <v>360</v>
      </c>
      <c r="N623" s="86">
        <v>405</v>
      </c>
      <c r="O623" s="86">
        <v>480</v>
      </c>
      <c r="P623" s="86">
        <v>430</v>
      </c>
      <c r="Q623" s="86">
        <v>390</v>
      </c>
      <c r="R623" s="86">
        <v>385</v>
      </c>
      <c r="S623" s="86">
        <v>365</v>
      </c>
      <c r="T623" s="86">
        <v>350</v>
      </c>
      <c r="U623" s="86">
        <v>378</v>
      </c>
      <c r="V623" s="87">
        <v>380</v>
      </c>
      <c r="W623" s="88">
        <v>380</v>
      </c>
      <c r="X623" s="87">
        <v>400</v>
      </c>
      <c r="Y623" s="87">
        <v>425</v>
      </c>
      <c r="Z623" s="89">
        <v>415</v>
      </c>
      <c r="AA623" s="7">
        <v>430</v>
      </c>
      <c r="AB623" s="90">
        <v>440</v>
      </c>
      <c r="AC623" s="7">
        <v>450</v>
      </c>
      <c r="AD623" s="7">
        <v>523</v>
      </c>
      <c r="AE623" s="7">
        <v>580</v>
      </c>
      <c r="AF623" s="7">
        <v>580</v>
      </c>
    </row>
    <row r="624" spans="1:32" s="7" customFormat="1" x14ac:dyDescent="0.35">
      <c r="A624" s="7">
        <v>525</v>
      </c>
      <c r="C624" s="75">
        <f t="shared" si="20"/>
        <v>1250</v>
      </c>
      <c r="D624" s="17">
        <f t="shared" si="21"/>
        <v>3</v>
      </c>
      <c r="E624" s="7" t="s">
        <v>29</v>
      </c>
      <c r="F624" s="86">
        <v>560</v>
      </c>
      <c r="G624" s="86">
        <v>525</v>
      </c>
      <c r="H624" s="86">
        <v>510</v>
      </c>
      <c r="I624" s="86">
        <v>495</v>
      </c>
      <c r="J624" s="86">
        <v>500</v>
      </c>
      <c r="K624" s="86">
        <v>555</v>
      </c>
      <c r="L624" s="86">
        <v>670</v>
      </c>
      <c r="M624" s="86">
        <v>780</v>
      </c>
      <c r="N624" s="86">
        <v>700</v>
      </c>
      <c r="O624" s="86">
        <v>850</v>
      </c>
      <c r="P624" s="86">
        <v>900</v>
      </c>
      <c r="Q624" s="86">
        <v>950</v>
      </c>
      <c r="R624" s="86">
        <v>850</v>
      </c>
      <c r="S624" s="86">
        <v>950</v>
      </c>
      <c r="T624" s="86">
        <v>1050</v>
      </c>
      <c r="U624" s="86">
        <v>1000</v>
      </c>
      <c r="V624" s="87">
        <v>1100</v>
      </c>
      <c r="W624" s="88">
        <v>1120</v>
      </c>
      <c r="X624" s="87">
        <v>1075</v>
      </c>
      <c r="Y624" s="87">
        <v>998</v>
      </c>
      <c r="Z624" s="89">
        <v>1000</v>
      </c>
      <c r="AA624" s="7">
        <v>1050</v>
      </c>
      <c r="AB624" s="90">
        <v>1038</v>
      </c>
      <c r="AC624" s="7">
        <v>1100</v>
      </c>
      <c r="AD624" s="7">
        <v>1150</v>
      </c>
      <c r="AE624" s="7">
        <v>1200</v>
      </c>
      <c r="AF624" s="7">
        <v>1250</v>
      </c>
    </row>
    <row r="625" spans="1:32" s="7" customFormat="1" x14ac:dyDescent="0.35">
      <c r="A625" s="7">
        <v>526</v>
      </c>
      <c r="C625" s="75">
        <f t="shared" si="20"/>
        <v>1400</v>
      </c>
      <c r="D625" s="17">
        <f t="shared" si="21"/>
        <v>1</v>
      </c>
      <c r="E625" s="7" t="s">
        <v>30</v>
      </c>
      <c r="F625" s="86">
        <v>445</v>
      </c>
      <c r="G625" s="86">
        <v>690</v>
      </c>
      <c r="H625" s="86">
        <v>508</v>
      </c>
      <c r="I625" s="86">
        <v>465</v>
      </c>
      <c r="J625" s="86">
        <v>575</v>
      </c>
      <c r="K625" s="86">
        <v>580</v>
      </c>
      <c r="L625" s="86">
        <v>703</v>
      </c>
      <c r="M625" s="86">
        <v>575</v>
      </c>
      <c r="N625" s="86">
        <v>655</v>
      </c>
      <c r="O625" s="86">
        <v>793</v>
      </c>
      <c r="P625" s="86">
        <v>790</v>
      </c>
      <c r="Q625" s="86">
        <v>840</v>
      </c>
      <c r="R625" s="86">
        <v>840</v>
      </c>
      <c r="S625" s="86">
        <v>755</v>
      </c>
      <c r="T625" s="86">
        <v>925</v>
      </c>
      <c r="U625" s="86">
        <v>1000</v>
      </c>
      <c r="V625" s="87">
        <v>900</v>
      </c>
      <c r="W625" s="88">
        <v>1150</v>
      </c>
      <c r="X625" s="87">
        <v>1025</v>
      </c>
      <c r="Y625" s="87">
        <v>1025</v>
      </c>
      <c r="Z625" s="89">
        <v>1000</v>
      </c>
      <c r="AA625" s="7">
        <v>950</v>
      </c>
      <c r="AB625" s="90">
        <v>930</v>
      </c>
      <c r="AC625" s="7">
        <v>1150</v>
      </c>
      <c r="AD625" s="7">
        <v>1150</v>
      </c>
      <c r="AE625" s="7">
        <v>1325</v>
      </c>
      <c r="AF625" s="7">
        <v>1400</v>
      </c>
    </row>
    <row r="626" spans="1:32" s="7" customFormat="1" x14ac:dyDescent="0.35">
      <c r="A626" s="7">
        <v>527</v>
      </c>
      <c r="C626" s="75">
        <f t="shared" si="20"/>
        <v>800</v>
      </c>
      <c r="D626" s="17">
        <f t="shared" si="21"/>
        <v>12</v>
      </c>
      <c r="E626" s="7" t="s">
        <v>19</v>
      </c>
      <c r="F626" s="86">
        <v>235</v>
      </c>
      <c r="G626" s="86">
        <v>260</v>
      </c>
      <c r="H626" s="86">
        <v>280</v>
      </c>
      <c r="I626" s="86">
        <v>280</v>
      </c>
      <c r="J626" s="86">
        <v>300</v>
      </c>
      <c r="K626" s="86">
        <v>295</v>
      </c>
      <c r="L626" s="86">
        <v>300</v>
      </c>
      <c r="M626" s="86">
        <v>323</v>
      </c>
      <c r="N626" s="86">
        <v>400</v>
      </c>
      <c r="O626" s="86">
        <v>400</v>
      </c>
      <c r="P626" s="86">
        <v>430</v>
      </c>
      <c r="Q626" s="86">
        <v>450</v>
      </c>
      <c r="R626" s="86">
        <v>480</v>
      </c>
      <c r="S626" s="86">
        <v>478</v>
      </c>
      <c r="T626" s="86">
        <v>480</v>
      </c>
      <c r="U626" s="86">
        <v>490</v>
      </c>
      <c r="V626" s="87">
        <v>500</v>
      </c>
      <c r="W626" s="88">
        <v>550</v>
      </c>
      <c r="X626" s="87">
        <v>520</v>
      </c>
      <c r="Y626" s="87">
        <v>535</v>
      </c>
      <c r="Z626" s="89">
        <v>570</v>
      </c>
      <c r="AA626" s="7">
        <v>560</v>
      </c>
      <c r="AB626" s="90">
        <v>560</v>
      </c>
      <c r="AC626" s="7">
        <v>600</v>
      </c>
      <c r="AD626" s="7">
        <v>680</v>
      </c>
      <c r="AE626" s="7">
        <v>780</v>
      </c>
      <c r="AF626" s="7">
        <v>800</v>
      </c>
    </row>
    <row r="627" spans="1:32" s="7" customFormat="1" x14ac:dyDescent="0.35">
      <c r="A627" s="7">
        <v>528</v>
      </c>
      <c r="C627" s="75">
        <f t="shared" si="20"/>
        <v>575</v>
      </c>
      <c r="D627" s="17">
        <f t="shared" si="21"/>
        <v>28</v>
      </c>
      <c r="E627" s="7" t="s">
        <v>11</v>
      </c>
      <c r="F627" s="86">
        <v>200</v>
      </c>
      <c r="G627" s="86">
        <v>208</v>
      </c>
      <c r="H627" s="86">
        <v>223</v>
      </c>
      <c r="I627" s="86">
        <v>230</v>
      </c>
      <c r="J627" s="86">
        <v>220</v>
      </c>
      <c r="K627" s="86">
        <v>263</v>
      </c>
      <c r="L627" s="86">
        <v>250</v>
      </c>
      <c r="M627" s="86">
        <v>300</v>
      </c>
      <c r="N627" s="86">
        <v>305</v>
      </c>
      <c r="O627" s="86">
        <v>350</v>
      </c>
      <c r="P627" s="86">
        <v>360</v>
      </c>
      <c r="Q627" s="86">
        <v>370</v>
      </c>
      <c r="R627" s="86">
        <v>380</v>
      </c>
      <c r="S627" s="86">
        <v>360</v>
      </c>
      <c r="T627" s="86">
        <v>360</v>
      </c>
      <c r="U627" s="86">
        <v>370</v>
      </c>
      <c r="V627" s="87">
        <v>380</v>
      </c>
      <c r="W627" s="88">
        <v>380</v>
      </c>
      <c r="X627" s="87">
        <v>400</v>
      </c>
      <c r="Y627" s="87">
        <v>420</v>
      </c>
      <c r="Z627" s="89">
        <v>420</v>
      </c>
      <c r="AA627" s="7">
        <v>410</v>
      </c>
      <c r="AB627" s="90">
        <v>430</v>
      </c>
      <c r="AC627" s="7">
        <v>460</v>
      </c>
      <c r="AD627" s="7">
        <v>510</v>
      </c>
      <c r="AE627" s="7">
        <v>575</v>
      </c>
      <c r="AF627" s="7">
        <v>575</v>
      </c>
    </row>
    <row r="628" spans="1:32" s="7" customFormat="1" x14ac:dyDescent="0.35">
      <c r="A628" s="7">
        <v>529</v>
      </c>
      <c r="C628" s="75">
        <f t="shared" si="20"/>
        <v>530</v>
      </c>
      <c r="D628" s="17">
        <f t="shared" si="21"/>
        <v>30</v>
      </c>
      <c r="E628" s="7" t="s">
        <v>12</v>
      </c>
      <c r="F628" s="86">
        <v>195</v>
      </c>
      <c r="G628" s="86">
        <v>210</v>
      </c>
      <c r="H628" s="86">
        <v>210</v>
      </c>
      <c r="I628" s="86">
        <v>225</v>
      </c>
      <c r="J628" s="86">
        <v>225</v>
      </c>
      <c r="K628" s="86">
        <v>240</v>
      </c>
      <c r="L628" s="86">
        <v>260</v>
      </c>
      <c r="M628" s="86">
        <v>250</v>
      </c>
      <c r="N628" s="86">
        <v>270</v>
      </c>
      <c r="O628" s="86">
        <v>330</v>
      </c>
      <c r="P628" s="86">
        <v>300</v>
      </c>
      <c r="Q628" s="86">
        <v>320</v>
      </c>
      <c r="R628" s="86">
        <v>325</v>
      </c>
      <c r="S628" s="86">
        <v>330</v>
      </c>
      <c r="T628" s="86">
        <v>340</v>
      </c>
      <c r="U628" s="86">
        <v>350</v>
      </c>
      <c r="V628" s="87">
        <v>360</v>
      </c>
      <c r="W628" s="88">
        <v>380</v>
      </c>
      <c r="X628" s="87">
        <v>395</v>
      </c>
      <c r="Y628" s="87">
        <v>400</v>
      </c>
      <c r="Z628" s="89">
        <v>400</v>
      </c>
      <c r="AA628" s="7">
        <v>390</v>
      </c>
      <c r="AB628" s="90">
        <v>390</v>
      </c>
      <c r="AC628" s="7">
        <v>420</v>
      </c>
      <c r="AD628" s="7">
        <v>480</v>
      </c>
      <c r="AE628" s="7">
        <v>540</v>
      </c>
      <c r="AF628" s="7">
        <v>530</v>
      </c>
    </row>
    <row r="629" spans="1:32" s="7" customFormat="1" x14ac:dyDescent="0.35">
      <c r="A629" s="7">
        <v>530</v>
      </c>
      <c r="C629" s="75">
        <f t="shared" si="20"/>
        <v>1375</v>
      </c>
      <c r="D629" s="17">
        <f t="shared" si="21"/>
        <v>2</v>
      </c>
      <c r="E629" s="7" t="s">
        <v>13</v>
      </c>
      <c r="F629" s="86">
        <v>310</v>
      </c>
      <c r="G629" s="86">
        <v>350</v>
      </c>
      <c r="H629" s="86">
        <v>420</v>
      </c>
      <c r="I629" s="86">
        <v>440</v>
      </c>
      <c r="J629" s="86">
        <v>395</v>
      </c>
      <c r="K629" s="86">
        <v>488</v>
      </c>
      <c r="L629" s="86">
        <v>450</v>
      </c>
      <c r="M629" s="86">
        <v>441</v>
      </c>
      <c r="N629" s="86">
        <v>535</v>
      </c>
      <c r="O629" s="86">
        <v>580</v>
      </c>
      <c r="P629" s="86">
        <v>650</v>
      </c>
      <c r="Q629" s="86">
        <v>635</v>
      </c>
      <c r="R629" s="86">
        <v>688</v>
      </c>
      <c r="S629" s="86">
        <v>698</v>
      </c>
      <c r="T629" s="86">
        <v>750</v>
      </c>
      <c r="U629" s="86">
        <v>813</v>
      </c>
      <c r="V629" s="87">
        <v>870</v>
      </c>
      <c r="W629" s="88">
        <v>860</v>
      </c>
      <c r="X629" s="87">
        <v>963</v>
      </c>
      <c r="Y629" s="87">
        <v>970</v>
      </c>
      <c r="Z629" s="89">
        <v>925</v>
      </c>
      <c r="AA629" s="7">
        <v>850</v>
      </c>
      <c r="AB629" s="90">
        <v>1000</v>
      </c>
      <c r="AC629" s="7">
        <v>1100</v>
      </c>
      <c r="AD629" s="7">
        <v>1100</v>
      </c>
      <c r="AE629" s="7">
        <v>1250</v>
      </c>
      <c r="AF629" s="7">
        <v>1375</v>
      </c>
    </row>
    <row r="630" spans="1:32" s="7" customFormat="1" x14ac:dyDescent="0.35">
      <c r="A630" s="7">
        <v>531</v>
      </c>
      <c r="C630" s="75">
        <f t="shared" si="20"/>
        <v>700</v>
      </c>
      <c r="D630" s="17">
        <f t="shared" si="21"/>
        <v>20</v>
      </c>
      <c r="E630" s="7" t="s">
        <v>20</v>
      </c>
      <c r="F630" s="86">
        <v>195</v>
      </c>
      <c r="G630" s="86">
        <v>200</v>
      </c>
      <c r="H630" s="86">
        <v>230</v>
      </c>
      <c r="I630" s="86">
        <v>240</v>
      </c>
      <c r="J630" s="86">
        <v>240</v>
      </c>
      <c r="K630" s="86">
        <v>250</v>
      </c>
      <c r="L630" s="86">
        <v>268</v>
      </c>
      <c r="M630" s="86">
        <v>270</v>
      </c>
      <c r="N630" s="86">
        <v>290</v>
      </c>
      <c r="O630" s="86">
        <v>350</v>
      </c>
      <c r="P630" s="86">
        <v>370</v>
      </c>
      <c r="Q630" s="86">
        <v>400</v>
      </c>
      <c r="R630" s="86">
        <v>400</v>
      </c>
      <c r="S630" s="86">
        <v>400</v>
      </c>
      <c r="T630" s="86">
        <v>415</v>
      </c>
      <c r="U630" s="86">
        <v>430</v>
      </c>
      <c r="V630" s="87">
        <v>435</v>
      </c>
      <c r="W630" s="88">
        <v>440</v>
      </c>
      <c r="X630" s="87">
        <v>458</v>
      </c>
      <c r="Y630" s="87">
        <v>480</v>
      </c>
      <c r="Z630" s="89">
        <v>500</v>
      </c>
      <c r="AA630" s="7">
        <v>505</v>
      </c>
      <c r="AB630" s="90">
        <v>555</v>
      </c>
      <c r="AC630" s="7">
        <v>595</v>
      </c>
      <c r="AD630" s="7">
        <v>610</v>
      </c>
      <c r="AE630" s="7">
        <v>695</v>
      </c>
      <c r="AF630" s="7">
        <v>700</v>
      </c>
    </row>
    <row r="631" spans="1:32" s="7" customFormat="1" x14ac:dyDescent="0.35">
      <c r="A631" s="7">
        <v>532</v>
      </c>
      <c r="C631" s="75">
        <f t="shared" si="20"/>
        <v>590</v>
      </c>
      <c r="D631" s="17" t="e">
        <f t="shared" si="21"/>
        <v>#N/A</v>
      </c>
      <c r="E631" s="85" t="s">
        <v>50</v>
      </c>
      <c r="F631" s="91">
        <v>235</v>
      </c>
      <c r="G631" s="91">
        <v>250</v>
      </c>
      <c r="H631" s="91">
        <v>255</v>
      </c>
      <c r="I631" s="91">
        <v>260</v>
      </c>
      <c r="J631" s="91">
        <v>260</v>
      </c>
      <c r="K631" s="91">
        <v>265</v>
      </c>
      <c r="L631" s="91">
        <v>275</v>
      </c>
      <c r="M631" s="91">
        <v>290</v>
      </c>
      <c r="N631" s="91">
        <v>310</v>
      </c>
      <c r="O631" s="91">
        <v>350</v>
      </c>
      <c r="P631" s="91">
        <v>360</v>
      </c>
      <c r="Q631" s="91">
        <v>375</v>
      </c>
      <c r="R631" s="91">
        <v>380</v>
      </c>
      <c r="S631" s="91">
        <v>380</v>
      </c>
      <c r="T631" s="91">
        <v>390</v>
      </c>
      <c r="U631" s="91">
        <v>410</v>
      </c>
      <c r="V631" s="92">
        <v>420</v>
      </c>
      <c r="W631" s="7">
        <v>425</v>
      </c>
      <c r="X631" s="92">
        <v>430</v>
      </c>
      <c r="Y631" s="92">
        <v>440</v>
      </c>
      <c r="Z631" s="7">
        <v>440</v>
      </c>
      <c r="AA631" s="7">
        <v>430</v>
      </c>
      <c r="AB631" s="96">
        <v>450</v>
      </c>
      <c r="AC631" s="7">
        <v>480</v>
      </c>
      <c r="AD631" s="7">
        <v>525</v>
      </c>
      <c r="AE631" s="7">
        <v>580</v>
      </c>
      <c r="AF631" s="7">
        <v>590</v>
      </c>
    </row>
    <row r="632" spans="1:32" s="7" customFormat="1" x14ac:dyDescent="0.35">
      <c r="A632" s="7">
        <v>533</v>
      </c>
      <c r="C632" s="75">
        <f t="shared" si="20"/>
        <v>550</v>
      </c>
      <c r="D632" s="17" t="e">
        <f t="shared" si="21"/>
        <v>#N/A</v>
      </c>
      <c r="E632" s="85" t="s">
        <v>54</v>
      </c>
      <c r="F632" s="91">
        <v>160</v>
      </c>
      <c r="G632" s="91">
        <v>165</v>
      </c>
      <c r="H632" s="91">
        <v>180</v>
      </c>
      <c r="I632" s="91">
        <v>200</v>
      </c>
      <c r="J632" s="91">
        <v>210</v>
      </c>
      <c r="K632" s="91">
        <v>225</v>
      </c>
      <c r="L632" s="91">
        <v>230</v>
      </c>
      <c r="M632" s="91">
        <v>240</v>
      </c>
      <c r="N632" s="91">
        <v>260</v>
      </c>
      <c r="O632" s="91">
        <v>275</v>
      </c>
      <c r="P632" s="91">
        <v>290</v>
      </c>
      <c r="Q632" s="91">
        <v>320</v>
      </c>
      <c r="R632" s="91">
        <v>335</v>
      </c>
      <c r="S632" s="91">
        <v>340</v>
      </c>
      <c r="T632" s="91">
        <v>340</v>
      </c>
      <c r="U632" s="91">
        <v>350</v>
      </c>
      <c r="V632" s="92">
        <v>350</v>
      </c>
      <c r="W632" s="7">
        <v>360</v>
      </c>
      <c r="X632" s="87">
        <v>375</v>
      </c>
      <c r="Y632" s="92">
        <v>390</v>
      </c>
      <c r="Z632" s="7">
        <v>400</v>
      </c>
      <c r="AA632" s="7">
        <v>400</v>
      </c>
      <c r="AB632" s="96">
        <v>440</v>
      </c>
      <c r="AC632" s="7">
        <v>470</v>
      </c>
      <c r="AD632" s="7">
        <v>500</v>
      </c>
      <c r="AE632" s="7">
        <v>520</v>
      </c>
      <c r="AF632" s="7">
        <v>550</v>
      </c>
    </row>
    <row r="633" spans="1:32" s="7" customFormat="1" x14ac:dyDescent="0.35">
      <c r="A633" s="7">
        <v>534</v>
      </c>
      <c r="C633" s="75">
        <f t="shared" si="20"/>
        <v>580</v>
      </c>
      <c r="D633" s="17">
        <f t="shared" si="21"/>
        <v>27</v>
      </c>
      <c r="E633" s="85" t="s">
        <v>51</v>
      </c>
      <c r="F633" s="91">
        <v>210</v>
      </c>
      <c r="G633" s="91">
        <v>225</v>
      </c>
      <c r="H633" s="91">
        <v>235</v>
      </c>
      <c r="I633" s="91">
        <v>250</v>
      </c>
      <c r="J633" s="91">
        <v>250</v>
      </c>
      <c r="K633" s="91">
        <v>250</v>
      </c>
      <c r="L633" s="91">
        <v>260</v>
      </c>
      <c r="M633" s="91">
        <v>270</v>
      </c>
      <c r="N633" s="91">
        <v>295</v>
      </c>
      <c r="O633" s="91">
        <v>330</v>
      </c>
      <c r="P633" s="91">
        <v>340</v>
      </c>
      <c r="Q633" s="91">
        <v>360</v>
      </c>
      <c r="R633" s="91">
        <v>370</v>
      </c>
      <c r="S633" s="91">
        <v>370</v>
      </c>
      <c r="T633" s="91">
        <v>370</v>
      </c>
      <c r="U633" s="91">
        <v>390</v>
      </c>
      <c r="V633" s="92">
        <v>400</v>
      </c>
      <c r="W633" s="7">
        <f>W632+(W631-W632)*5/7</f>
        <v>406.42857142857144</v>
      </c>
      <c r="X633" s="87">
        <v>415</v>
      </c>
      <c r="Y633" s="92">
        <v>430</v>
      </c>
      <c r="Z633" s="7">
        <f>Z632+(Z631-Z632)*5/7</f>
        <v>428.57142857142856</v>
      </c>
      <c r="AA633" s="7">
        <v>420</v>
      </c>
      <c r="AB633" s="90">
        <v>450</v>
      </c>
      <c r="AC633" s="7">
        <v>475</v>
      </c>
      <c r="AD633" s="7">
        <v>520</v>
      </c>
      <c r="AE633" s="7">
        <v>560</v>
      </c>
      <c r="AF633" s="7">
        <v>580</v>
      </c>
    </row>
    <row r="634" spans="1:32" s="7" customFormat="1" x14ac:dyDescent="0.35">
      <c r="C634" s="75"/>
      <c r="D634" s="17"/>
    </row>
    <row r="635" spans="1:32" s="7" customFormat="1" x14ac:dyDescent="0.35">
      <c r="C635" s="75"/>
      <c r="D635" s="17"/>
    </row>
    <row r="636" spans="1:32" s="7" customFormat="1" x14ac:dyDescent="0.35">
      <c r="C636" s="75"/>
      <c r="D636" s="17"/>
    </row>
    <row r="637" spans="1:32" s="7" customFormat="1" x14ac:dyDescent="0.35">
      <c r="C637" s="75"/>
      <c r="D637" s="17"/>
    </row>
    <row r="638" spans="1:32" s="7" customFormat="1" x14ac:dyDescent="0.35">
      <c r="A638" s="39"/>
      <c r="B638" s="39"/>
      <c r="C638" s="68"/>
      <c r="D638" s="17"/>
    </row>
    <row r="639" spans="1:32" s="7" customFormat="1" x14ac:dyDescent="0.35">
      <c r="A639" s="39"/>
      <c r="B639" s="39"/>
      <c r="C639" s="68"/>
      <c r="D639" s="17"/>
    </row>
  </sheetData>
  <sheetProtection sheet="1" objects="1" scenarios="1"/>
  <mergeCells count="10">
    <mergeCell ref="H35:J35"/>
    <mergeCell ref="W1:AB1"/>
    <mergeCell ref="A29:C29"/>
    <mergeCell ref="P1:U1"/>
    <mergeCell ref="O4:O16"/>
    <mergeCell ref="O21:O33"/>
    <mergeCell ref="D3:E4"/>
    <mergeCell ref="F3:G4"/>
    <mergeCell ref="D1:L1"/>
    <mergeCell ref="H8:I9"/>
  </mergeCells>
  <pageMargins left="0.39370078740157483" right="0.39370078740157483" top="0.39370078740157483" bottom="0.39370078740157483" header="0.39370078740157483"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Drop Down 9">
              <controlPr defaultSize="0" autoLine="0" autoPict="0">
                <anchor moveWithCells="1">
                  <from>
                    <xdr:col>3</xdr:col>
                    <xdr:colOff>19050</xdr:colOff>
                    <xdr:row>7</xdr:row>
                    <xdr:rowOff>12700</xdr:rowOff>
                  </from>
                  <to>
                    <xdr:col>4</xdr:col>
                    <xdr:colOff>768350</xdr:colOff>
                    <xdr:row>8</xdr:row>
                    <xdr:rowOff>31750</xdr:rowOff>
                  </to>
                </anchor>
              </controlPr>
            </control>
          </mc:Choice>
        </mc:AlternateContent>
        <mc:AlternateContent xmlns:mc="http://schemas.openxmlformats.org/markup-compatibility/2006">
          <mc:Choice Requires="x14">
            <control shapeId="1034" r:id="rId5" name="Drop Down 10">
              <controlPr defaultSize="0" autoLine="0" autoPict="0">
                <anchor moveWithCells="1">
                  <from>
                    <xdr:col>3</xdr:col>
                    <xdr:colOff>19050</xdr:colOff>
                    <xdr:row>4</xdr:row>
                    <xdr:rowOff>19050</xdr:rowOff>
                  </from>
                  <to>
                    <xdr:col>4</xdr:col>
                    <xdr:colOff>768350</xdr:colOff>
                    <xdr:row>6</xdr:row>
                    <xdr:rowOff>63500</xdr:rowOff>
                  </to>
                </anchor>
              </controlPr>
            </control>
          </mc:Choice>
        </mc:AlternateContent>
        <mc:AlternateContent xmlns:mc="http://schemas.openxmlformats.org/markup-compatibility/2006">
          <mc:Choice Requires="x14">
            <control shapeId="1035" r:id="rId6" name="Drop Down 11">
              <controlPr defaultSize="0" autoLine="0" autoPict="0">
                <anchor moveWithCells="1">
                  <from>
                    <xdr:col>7</xdr:col>
                    <xdr:colOff>0</xdr:colOff>
                    <xdr:row>9</xdr:row>
                    <xdr:rowOff>0</xdr:rowOff>
                  </from>
                  <to>
                    <xdr:col>8</xdr:col>
                    <xdr:colOff>419100</xdr:colOff>
                    <xdr:row>11</xdr:row>
                    <xdr:rowOff>38100</xdr:rowOff>
                  </to>
                </anchor>
              </controlPr>
            </control>
          </mc:Choice>
        </mc:AlternateContent>
        <mc:AlternateContent xmlns:mc="http://schemas.openxmlformats.org/markup-compatibility/2006">
          <mc:Choice Requires="x14">
            <control shapeId="1036" r:id="rId7" name="Drop Down 12">
              <controlPr defaultSize="0" autoLine="0" autoPict="0">
                <anchor moveWithCells="1">
                  <from>
                    <xdr:col>5</xdr:col>
                    <xdr:colOff>12700</xdr:colOff>
                    <xdr:row>7</xdr:row>
                    <xdr:rowOff>12700</xdr:rowOff>
                  </from>
                  <to>
                    <xdr:col>6</xdr:col>
                    <xdr:colOff>31750</xdr:colOff>
                    <xdr:row>8</xdr:row>
                    <xdr:rowOff>19050</xdr:rowOff>
                  </to>
                </anchor>
              </controlPr>
            </control>
          </mc:Choice>
        </mc:AlternateContent>
        <mc:AlternateContent xmlns:mc="http://schemas.openxmlformats.org/markup-compatibility/2006">
          <mc:Choice Requires="x14">
            <control shapeId="1037" r:id="rId8" name="Drop Down 13">
              <controlPr defaultSize="0" autoLine="0" autoPict="0">
                <anchor moveWithCells="1">
                  <from>
                    <xdr:col>5</xdr:col>
                    <xdr:colOff>12700</xdr:colOff>
                    <xdr:row>4</xdr:row>
                    <xdr:rowOff>19050</xdr:rowOff>
                  </from>
                  <to>
                    <xdr:col>6</xdr:col>
                    <xdr:colOff>31750</xdr:colOff>
                    <xdr:row>6</xdr:row>
                    <xdr:rowOff>63500</xdr:rowOff>
                  </to>
                </anchor>
              </controlPr>
            </control>
          </mc:Choice>
        </mc:AlternateContent>
        <mc:AlternateContent xmlns:mc="http://schemas.openxmlformats.org/markup-compatibility/2006">
          <mc:Choice Requires="x14">
            <control shapeId="1038" r:id="rId9" name="Drop Down 14">
              <controlPr defaultSize="0" autoLine="0" autoPict="0">
                <anchor moveWithCells="1">
                  <from>
                    <xdr:col>21</xdr:col>
                    <xdr:colOff>196850</xdr:colOff>
                    <xdr:row>6</xdr:row>
                    <xdr:rowOff>31750</xdr:rowOff>
                  </from>
                  <to>
                    <xdr:col>24</xdr:col>
                    <xdr:colOff>241300</xdr:colOff>
                    <xdr:row>8</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499984740745262"/>
    <pageSetUpPr fitToPage="1"/>
  </sheetPr>
  <dimension ref="A1:CY157"/>
  <sheetViews>
    <sheetView showGridLines="0" showRowColHeaders="0" zoomScale="69" zoomScaleNormal="69" workbookViewId="0">
      <selection activeCell="Z44" sqref="Z44"/>
    </sheetView>
  </sheetViews>
  <sheetFormatPr defaultColWidth="9.08984375" defaultRowHeight="12" x14ac:dyDescent="0.35"/>
  <cols>
    <col min="1" max="1" width="3.81640625" style="21" customWidth="1"/>
    <col min="2" max="2" width="26.7265625" style="25" customWidth="1"/>
    <col min="3" max="9" width="6.6328125" style="26" customWidth="1"/>
    <col min="10" max="10" width="10.36328125" style="22" customWidth="1"/>
    <col min="11" max="11" width="6" style="22" customWidth="1"/>
    <col min="12" max="12" width="2.7265625" style="22" customWidth="1"/>
    <col min="13" max="13" width="6" style="27" customWidth="1"/>
    <col min="14" max="14" width="7.36328125" style="22" customWidth="1"/>
    <col min="15" max="15" width="6" style="28" customWidth="1"/>
    <col min="16" max="16" width="6" style="22" customWidth="1"/>
    <col min="17" max="17" width="3.1796875" style="22" customWidth="1"/>
    <col min="18" max="18" width="23.36328125" style="22" customWidth="1"/>
    <col min="19" max="19" width="9.26953125" style="22" customWidth="1"/>
    <col min="20" max="16384" width="9.08984375" style="22"/>
  </cols>
  <sheetData>
    <row r="1" spans="1:26" x14ac:dyDescent="0.35">
      <c r="B1" s="109" t="str">
        <f>CONCATENATE("Median Rental Prices by Suburb and Housing Type: ",B6)</f>
        <v>Median Rental Prices by Suburb and Housing Type: June, 2025</v>
      </c>
      <c r="C1" s="109"/>
      <c r="D1" s="109"/>
      <c r="E1" s="109"/>
      <c r="F1" s="109"/>
      <c r="G1" s="109"/>
      <c r="H1" s="109"/>
      <c r="I1" s="109"/>
      <c r="J1" s="109"/>
      <c r="K1" s="109"/>
      <c r="L1" s="109"/>
      <c r="M1" s="109"/>
      <c r="N1" s="109"/>
      <c r="O1" s="109"/>
      <c r="P1" s="109"/>
      <c r="Q1" s="109"/>
      <c r="R1" s="109"/>
      <c r="S1" s="109"/>
      <c r="T1" s="24"/>
      <c r="U1" s="23" t="s">
        <v>67</v>
      </c>
      <c r="V1" s="24"/>
      <c r="W1" s="23" t="s">
        <v>74</v>
      </c>
      <c r="X1" s="24"/>
      <c r="Y1" s="24"/>
      <c r="Z1" s="24"/>
    </row>
    <row r="2" spans="1:26" x14ac:dyDescent="0.35">
      <c r="B2" s="109"/>
      <c r="C2" s="109"/>
      <c r="D2" s="109"/>
      <c r="E2" s="109"/>
      <c r="F2" s="109"/>
      <c r="G2" s="109"/>
      <c r="H2" s="109"/>
      <c r="I2" s="109"/>
      <c r="J2" s="109"/>
      <c r="K2" s="109"/>
      <c r="L2" s="109"/>
      <c r="M2" s="109"/>
      <c r="N2" s="109"/>
      <c r="O2" s="109"/>
      <c r="P2" s="109"/>
      <c r="Q2" s="109"/>
      <c r="R2" s="109"/>
      <c r="S2" s="109"/>
      <c r="T2" s="24"/>
      <c r="U2" s="23" t="s">
        <v>68</v>
      </c>
      <c r="V2" s="24"/>
      <c r="W2" s="23" t="s">
        <v>75</v>
      </c>
      <c r="X2" s="24"/>
      <c r="Y2" s="24"/>
      <c r="Z2" s="24"/>
    </row>
    <row r="3" spans="1:26" ht="9" customHeight="1" x14ac:dyDescent="0.35">
      <c r="B3" s="109"/>
      <c r="C3" s="109"/>
      <c r="D3" s="109"/>
      <c r="E3" s="109"/>
      <c r="F3" s="109"/>
      <c r="G3" s="109"/>
      <c r="H3" s="109"/>
      <c r="I3" s="109"/>
      <c r="J3" s="109"/>
      <c r="K3" s="109"/>
      <c r="L3" s="109"/>
      <c r="M3" s="109"/>
      <c r="N3" s="109"/>
      <c r="O3" s="109"/>
      <c r="P3" s="109"/>
      <c r="Q3" s="109"/>
      <c r="R3" s="109"/>
      <c r="S3" s="109"/>
      <c r="T3" s="24"/>
      <c r="U3" s="23" t="s">
        <v>69</v>
      </c>
      <c r="V3" s="24"/>
      <c r="W3" s="24"/>
      <c r="X3" s="24"/>
      <c r="Y3" s="24"/>
      <c r="Z3" s="24"/>
    </row>
    <row r="4" spans="1:26" ht="4.5" customHeight="1" x14ac:dyDescent="0.35">
      <c r="T4" s="24"/>
      <c r="U4" s="23" t="s">
        <v>70</v>
      </c>
      <c r="V4" s="24"/>
      <c r="W4" s="24"/>
      <c r="X4" s="24"/>
      <c r="Y4" s="24"/>
      <c r="Z4" s="24"/>
    </row>
    <row r="5" spans="1:26" ht="13" x14ac:dyDescent="0.35">
      <c r="B5" s="29" t="s">
        <v>149</v>
      </c>
      <c r="T5" s="24"/>
      <c r="U5" s="23" t="s">
        <v>71</v>
      </c>
      <c r="V5" s="24"/>
      <c r="W5" s="24"/>
      <c r="X5" s="24"/>
      <c r="Y5" s="24"/>
      <c r="Z5" s="24"/>
    </row>
    <row r="6" spans="1:26" ht="13" x14ac:dyDescent="0.35">
      <c r="B6" s="52" t="s">
        <v>153</v>
      </c>
      <c r="D6" s="30">
        <v>1</v>
      </c>
      <c r="F6" s="31">
        <v>2</v>
      </c>
      <c r="T6" s="24"/>
      <c r="U6" s="23" t="s">
        <v>72</v>
      </c>
      <c r="V6" s="24"/>
      <c r="W6" s="24"/>
      <c r="X6" s="24"/>
      <c r="Y6" s="24"/>
      <c r="Z6" s="24"/>
    </row>
    <row r="7" spans="1:26" x14ac:dyDescent="0.35">
      <c r="A7" s="35"/>
      <c r="B7" s="69"/>
      <c r="U7" s="23" t="s">
        <v>151</v>
      </c>
    </row>
    <row r="8" spans="1:26" ht="32.25" customHeight="1" x14ac:dyDescent="0.35">
      <c r="A8" s="49"/>
      <c r="B8" s="57" t="s">
        <v>140</v>
      </c>
      <c r="C8" s="58" t="s">
        <v>141</v>
      </c>
      <c r="D8" s="58" t="s">
        <v>142</v>
      </c>
      <c r="E8" s="58" t="s">
        <v>143</v>
      </c>
      <c r="F8" s="58" t="s">
        <v>144</v>
      </c>
      <c r="G8" s="58" t="s">
        <v>145</v>
      </c>
      <c r="H8" s="58" t="s">
        <v>147</v>
      </c>
      <c r="I8" s="58" t="s">
        <v>148</v>
      </c>
      <c r="J8" s="59" t="s">
        <v>76</v>
      </c>
      <c r="K8" s="24"/>
      <c r="L8" s="24"/>
      <c r="M8" s="60" t="s">
        <v>77</v>
      </c>
      <c r="N8" s="61" t="s">
        <v>59</v>
      </c>
      <c r="O8" s="59" t="s">
        <v>78</v>
      </c>
      <c r="P8" s="24"/>
      <c r="R8" s="110" t="str">
        <f>CONCATENATE("Suburb Weekly Median Rents,
in ",IF(F6=1,"Alphabetic order","Descending Order of Price"))</f>
        <v>Suburb Weekly Median Rents,
in Descending Order of Price</v>
      </c>
      <c r="S8" s="110"/>
      <c r="U8" s="24"/>
    </row>
    <row r="9" spans="1:26" x14ac:dyDescent="0.25">
      <c r="A9" s="48">
        <v>1</v>
      </c>
      <c r="B9" s="62" t="s">
        <v>154</v>
      </c>
      <c r="C9" s="63">
        <v>450</v>
      </c>
      <c r="D9" s="63">
        <v>638</v>
      </c>
      <c r="E9" s="63">
        <v>805</v>
      </c>
      <c r="F9" s="63">
        <v>780</v>
      </c>
      <c r="G9" s="63">
        <v>1110</v>
      </c>
      <c r="H9" s="64">
        <v>1500</v>
      </c>
      <c r="I9" s="64">
        <v>695</v>
      </c>
      <c r="J9" s="65" t="str">
        <f>B9</f>
        <v>Albert Park-Middle Park-West St Kilda</v>
      </c>
      <c r="K9" s="48">
        <f>VLOOKUP(A9,$A$9:$I$154,2+$D$6)</f>
        <v>450</v>
      </c>
      <c r="L9" s="65"/>
      <c r="M9" s="66">
        <f>K9+0.00001*A9</f>
        <v>450.00000999999997</v>
      </c>
      <c r="N9" s="48">
        <f>RANK(M9,M$9:M$115)</f>
        <v>42</v>
      </c>
      <c r="O9" s="65" t="str">
        <f>VLOOKUP(MATCH(A9,N$9:N$115,0),$A$9:$M$115,2)</f>
        <v>Port Melbourne</v>
      </c>
      <c r="P9" s="66">
        <f>VLOOKUP(MATCH(A9,N$9:N$154,0),$A$9:$M$115,11)</f>
        <v>550</v>
      </c>
      <c r="R9" s="32" t="str">
        <f>IF($F$6=1,J9,O9)</f>
        <v>Port Melbourne</v>
      </c>
      <c r="S9" s="33">
        <f>IF(IF($F$6=1,K9,P9)&gt;100,IF($F$6=1,K9,P9),"inad. Data")</f>
        <v>550</v>
      </c>
    </row>
    <row r="10" spans="1:26" x14ac:dyDescent="0.25">
      <c r="A10" s="48">
        <v>2</v>
      </c>
      <c r="B10" s="62" t="s">
        <v>79</v>
      </c>
      <c r="C10" s="63">
        <v>380</v>
      </c>
      <c r="D10" s="63">
        <v>470</v>
      </c>
      <c r="E10" s="63">
        <v>550</v>
      </c>
      <c r="F10" s="63">
        <v>480</v>
      </c>
      <c r="G10" s="63">
        <v>530</v>
      </c>
      <c r="H10" s="64">
        <v>585</v>
      </c>
      <c r="I10" s="64">
        <v>550</v>
      </c>
      <c r="J10" s="65" t="str">
        <f t="shared" ref="J10:J73" si="0">B10</f>
        <v>Altona</v>
      </c>
      <c r="K10" s="48">
        <f t="shared" ref="K10:K73" si="1">VLOOKUP(A10,$A$9:$I$154,2+$D$6)</f>
        <v>380</v>
      </c>
      <c r="L10" s="65"/>
      <c r="M10" s="66">
        <f t="shared" ref="M10:M73" si="2">K10+0.00001*A10</f>
        <v>380.00002000000001</v>
      </c>
      <c r="N10" s="48">
        <f t="shared" ref="N10:N73" si="3">RANK(M10,M$9:M$115)</f>
        <v>73</v>
      </c>
      <c r="O10" s="65" t="str">
        <f t="shared" ref="O10:O73" si="4">VLOOKUP(MATCH(A10,N$9:N$115,0),$A$9:$M$115,2)</f>
        <v>South Melbourne</v>
      </c>
      <c r="P10" s="66">
        <f t="shared" ref="P10:P73" si="5">VLOOKUP(MATCH(A10,N$9:N$154,0),$A$9:$M$115,11)</f>
        <v>533</v>
      </c>
      <c r="R10" s="34" t="str">
        <f t="shared" ref="R10:R73" si="6">IF($F$6=1,J10,O10)</f>
        <v>South Melbourne</v>
      </c>
      <c r="S10" s="33">
        <f t="shared" ref="S10:S73" si="7">IF(IF($F$6=1,K10,P10)&gt;100,IF($F$6=1,K10,P10),"inad. Data")</f>
        <v>533</v>
      </c>
    </row>
    <row r="11" spans="1:26" x14ac:dyDescent="0.25">
      <c r="A11" s="48">
        <v>3</v>
      </c>
      <c r="B11" s="62" t="s">
        <v>80</v>
      </c>
      <c r="C11" s="63">
        <v>455</v>
      </c>
      <c r="D11" s="63">
        <v>625</v>
      </c>
      <c r="E11" s="63">
        <v>900</v>
      </c>
      <c r="F11" s="63">
        <v>798</v>
      </c>
      <c r="G11" s="63">
        <v>1100</v>
      </c>
      <c r="H11" s="64">
        <v>1638</v>
      </c>
      <c r="I11" s="64">
        <v>620</v>
      </c>
      <c r="J11" s="65" t="str">
        <f t="shared" si="0"/>
        <v>Armadale</v>
      </c>
      <c r="K11" s="48">
        <f t="shared" si="1"/>
        <v>455</v>
      </c>
      <c r="L11" s="65"/>
      <c r="M11" s="66">
        <f t="shared" si="2"/>
        <v>455.00002999999998</v>
      </c>
      <c r="N11" s="48">
        <f t="shared" si="3"/>
        <v>30</v>
      </c>
      <c r="O11" s="65" t="str">
        <f t="shared" si="4"/>
        <v>Glen Waverley-Mulgrave</v>
      </c>
      <c r="P11" s="66">
        <f t="shared" si="5"/>
        <v>530</v>
      </c>
      <c r="R11" s="34" t="str">
        <f t="shared" si="6"/>
        <v>Glen Waverley-Mulgrave</v>
      </c>
      <c r="S11" s="33">
        <f t="shared" si="7"/>
        <v>530</v>
      </c>
    </row>
    <row r="12" spans="1:26" x14ac:dyDescent="0.25">
      <c r="A12" s="48">
        <v>4</v>
      </c>
      <c r="B12" s="62" t="s">
        <v>155</v>
      </c>
      <c r="C12" s="63">
        <v>420</v>
      </c>
      <c r="D12" s="63">
        <v>530</v>
      </c>
      <c r="E12" s="63">
        <v>670</v>
      </c>
      <c r="F12" s="63">
        <v>550</v>
      </c>
      <c r="G12" s="63">
        <v>680</v>
      </c>
      <c r="H12" s="64">
        <v>850</v>
      </c>
      <c r="I12" s="64">
        <v>615</v>
      </c>
      <c r="J12" s="65" t="str">
        <f t="shared" si="0"/>
        <v>Aspendale-Chelsea-Carrum</v>
      </c>
      <c r="K12" s="48">
        <f t="shared" si="1"/>
        <v>420</v>
      </c>
      <c r="L12" s="65"/>
      <c r="M12" s="66">
        <f t="shared" si="2"/>
        <v>420.00004000000001</v>
      </c>
      <c r="N12" s="48">
        <f t="shared" si="3"/>
        <v>58</v>
      </c>
      <c r="O12" s="65" t="str">
        <f t="shared" si="4"/>
        <v>Fitzroy</v>
      </c>
      <c r="P12" s="66">
        <f t="shared" si="5"/>
        <v>530</v>
      </c>
      <c r="R12" s="34" t="str">
        <f t="shared" si="6"/>
        <v>Fitzroy</v>
      </c>
      <c r="S12" s="33">
        <f t="shared" si="7"/>
        <v>530</v>
      </c>
    </row>
    <row r="13" spans="1:26" x14ac:dyDescent="0.25">
      <c r="A13" s="48">
        <v>5</v>
      </c>
      <c r="B13" s="62" t="s">
        <v>81</v>
      </c>
      <c r="C13" s="63">
        <v>490</v>
      </c>
      <c r="D13" s="63">
        <v>585</v>
      </c>
      <c r="E13" s="63">
        <v>795</v>
      </c>
      <c r="F13" s="63">
        <v>570</v>
      </c>
      <c r="G13" s="63">
        <v>725</v>
      </c>
      <c r="H13" s="64">
        <v>1000</v>
      </c>
      <c r="I13" s="64">
        <v>720</v>
      </c>
      <c r="J13" s="65" t="str">
        <f t="shared" si="0"/>
        <v>Balwyn</v>
      </c>
      <c r="K13" s="48">
        <f t="shared" si="1"/>
        <v>490</v>
      </c>
      <c r="L13" s="65"/>
      <c r="M13" s="66">
        <f t="shared" si="2"/>
        <v>490.00004999999999</v>
      </c>
      <c r="N13" s="48">
        <f t="shared" si="3"/>
        <v>18</v>
      </c>
      <c r="O13" s="65" t="str">
        <f t="shared" si="4"/>
        <v>Vermont-Forest Hill-Burwood East</v>
      </c>
      <c r="P13" s="66">
        <f t="shared" si="5"/>
        <v>520</v>
      </c>
      <c r="R13" s="34" t="str">
        <f t="shared" si="6"/>
        <v>Vermont-Forest Hill-Burwood East</v>
      </c>
      <c r="S13" s="33">
        <f t="shared" si="7"/>
        <v>520</v>
      </c>
    </row>
    <row r="14" spans="1:26" x14ac:dyDescent="0.25">
      <c r="A14" s="48">
        <v>6</v>
      </c>
      <c r="B14" s="62" t="s">
        <v>82</v>
      </c>
      <c r="C14" s="63">
        <v>385</v>
      </c>
      <c r="D14" s="63">
        <v>480</v>
      </c>
      <c r="E14" s="63">
        <v>590</v>
      </c>
      <c r="F14" s="63">
        <v>500</v>
      </c>
      <c r="G14" s="63">
        <v>580</v>
      </c>
      <c r="H14" s="64">
        <v>650</v>
      </c>
      <c r="I14" s="64">
        <v>550</v>
      </c>
      <c r="J14" s="65" t="str">
        <f t="shared" si="0"/>
        <v>Bayswater</v>
      </c>
      <c r="K14" s="48">
        <f t="shared" si="1"/>
        <v>385</v>
      </c>
      <c r="L14" s="65"/>
      <c r="M14" s="66">
        <f t="shared" si="2"/>
        <v>385.00006000000002</v>
      </c>
      <c r="N14" s="48">
        <f t="shared" si="3"/>
        <v>72</v>
      </c>
      <c r="O14" s="65" t="str">
        <f t="shared" si="4"/>
        <v>North Melbourne-West Melbourne</v>
      </c>
      <c r="P14" s="66">
        <f t="shared" si="5"/>
        <v>520</v>
      </c>
      <c r="R14" s="34" t="str">
        <f t="shared" si="6"/>
        <v>North Melbourne-West Melbourne</v>
      </c>
      <c r="S14" s="33">
        <f t="shared" si="7"/>
        <v>520</v>
      </c>
    </row>
    <row r="15" spans="1:26" x14ac:dyDescent="0.25">
      <c r="A15" s="48">
        <v>7</v>
      </c>
      <c r="B15" s="62" t="s">
        <v>83</v>
      </c>
      <c r="C15" s="63">
        <v>400</v>
      </c>
      <c r="D15" s="63">
        <v>580</v>
      </c>
      <c r="E15" s="63">
        <v>750</v>
      </c>
      <c r="F15" s="63">
        <v>600</v>
      </c>
      <c r="G15" s="63">
        <v>725</v>
      </c>
      <c r="H15" s="64">
        <v>1000</v>
      </c>
      <c r="I15" s="64">
        <v>680</v>
      </c>
      <c r="J15" s="65" t="str">
        <f t="shared" si="0"/>
        <v>Bentleigh</v>
      </c>
      <c r="K15" s="48">
        <f t="shared" si="1"/>
        <v>400</v>
      </c>
      <c r="L15" s="65"/>
      <c r="M15" s="66">
        <f t="shared" si="2"/>
        <v>400.00006999999999</v>
      </c>
      <c r="N15" s="48">
        <f t="shared" si="3"/>
        <v>67</v>
      </c>
      <c r="O15" s="65" t="str">
        <f t="shared" si="4"/>
        <v>Collingwood-Abbotsford</v>
      </c>
      <c r="P15" s="66">
        <f t="shared" si="5"/>
        <v>520</v>
      </c>
      <c r="R15" s="34" t="str">
        <f t="shared" si="6"/>
        <v>Collingwood-Abbotsford</v>
      </c>
      <c r="S15" s="33">
        <f t="shared" si="7"/>
        <v>520</v>
      </c>
    </row>
    <row r="16" spans="1:26" x14ac:dyDescent="0.25">
      <c r="A16" s="48">
        <v>8</v>
      </c>
      <c r="B16" s="62" t="s">
        <v>84</v>
      </c>
      <c r="C16" s="63">
        <v>0</v>
      </c>
      <c r="D16" s="63">
        <v>490</v>
      </c>
      <c r="E16" s="63">
        <v>550</v>
      </c>
      <c r="F16" s="63">
        <v>490</v>
      </c>
      <c r="G16" s="63">
        <v>560</v>
      </c>
      <c r="H16" s="64">
        <v>625</v>
      </c>
      <c r="I16" s="64">
        <v>600</v>
      </c>
      <c r="J16" s="65" t="str">
        <f t="shared" si="0"/>
        <v>Berwick</v>
      </c>
      <c r="K16" s="48">
        <f t="shared" si="1"/>
        <v>0</v>
      </c>
      <c r="L16" s="65"/>
      <c r="M16" s="66">
        <f t="shared" si="2"/>
        <v>8.0000000000000007E-5</v>
      </c>
      <c r="N16" s="48">
        <f t="shared" si="3"/>
        <v>107</v>
      </c>
      <c r="O16" s="65" t="str">
        <f t="shared" si="4"/>
        <v>South Yarra</v>
      </c>
      <c r="P16" s="66">
        <f t="shared" si="5"/>
        <v>500</v>
      </c>
      <c r="R16" s="34" t="str">
        <f t="shared" si="6"/>
        <v>South Yarra</v>
      </c>
      <c r="S16" s="33">
        <f t="shared" si="7"/>
        <v>500</v>
      </c>
    </row>
    <row r="17" spans="1:103" x14ac:dyDescent="0.25">
      <c r="A17" s="48">
        <v>9</v>
      </c>
      <c r="B17" s="62" t="s">
        <v>85</v>
      </c>
      <c r="C17" s="63">
        <v>450</v>
      </c>
      <c r="D17" s="63">
        <v>540</v>
      </c>
      <c r="E17" s="63">
        <v>650</v>
      </c>
      <c r="F17" s="63">
        <v>550</v>
      </c>
      <c r="G17" s="63">
        <v>600</v>
      </c>
      <c r="H17" s="64">
        <v>795</v>
      </c>
      <c r="I17" s="64">
        <v>600</v>
      </c>
      <c r="J17" s="65" t="str">
        <f t="shared" si="0"/>
        <v>Blackburn</v>
      </c>
      <c r="K17" s="48">
        <f t="shared" si="1"/>
        <v>450</v>
      </c>
      <c r="L17" s="65"/>
      <c r="M17" s="66">
        <f t="shared" si="2"/>
        <v>450.00009</v>
      </c>
      <c r="N17" s="48">
        <f t="shared" si="3"/>
        <v>41</v>
      </c>
      <c r="O17" s="65" t="str">
        <f t="shared" si="4"/>
        <v>Richmond-Burnley</v>
      </c>
      <c r="P17" s="66">
        <f t="shared" si="5"/>
        <v>500</v>
      </c>
      <c r="R17" s="34" t="str">
        <f t="shared" si="6"/>
        <v>Richmond-Burnley</v>
      </c>
      <c r="S17" s="33">
        <f>IF(IF($F$6=1,K17,P17)&gt;100,IF($F$6=1,K17,P17),"inad. Data")</f>
        <v>500</v>
      </c>
    </row>
    <row r="18" spans="1:103" x14ac:dyDescent="0.25">
      <c r="A18" s="48">
        <v>10</v>
      </c>
      <c r="B18" s="62" t="s">
        <v>86</v>
      </c>
      <c r="C18" s="63">
        <v>425</v>
      </c>
      <c r="D18" s="63">
        <v>500</v>
      </c>
      <c r="E18" s="63">
        <v>588</v>
      </c>
      <c r="F18" s="63">
        <v>510</v>
      </c>
      <c r="G18" s="63">
        <v>580</v>
      </c>
      <c r="H18" s="64">
        <v>680</v>
      </c>
      <c r="I18" s="64">
        <v>560</v>
      </c>
      <c r="J18" s="65" t="str">
        <f t="shared" si="0"/>
        <v>Boronia</v>
      </c>
      <c r="K18" s="48">
        <f t="shared" si="1"/>
        <v>425</v>
      </c>
      <c r="L18" s="65"/>
      <c r="M18" s="66">
        <f t="shared" si="2"/>
        <v>425.00009999999997</v>
      </c>
      <c r="N18" s="48">
        <f t="shared" si="3"/>
        <v>55</v>
      </c>
      <c r="O18" s="65" t="str">
        <f t="shared" si="4"/>
        <v>Fitzroy North-Clifton Hill</v>
      </c>
      <c r="P18" s="66">
        <f t="shared" si="5"/>
        <v>500</v>
      </c>
      <c r="R18" s="34" t="str">
        <f t="shared" si="6"/>
        <v>Fitzroy North-Clifton Hill</v>
      </c>
      <c r="S18" s="33">
        <f t="shared" si="7"/>
        <v>500</v>
      </c>
    </row>
    <row r="19" spans="1:103" x14ac:dyDescent="0.25">
      <c r="A19" s="48">
        <v>11</v>
      </c>
      <c r="B19" s="62" t="s">
        <v>87</v>
      </c>
      <c r="C19" s="63">
        <v>492</v>
      </c>
      <c r="D19" s="63">
        <v>600</v>
      </c>
      <c r="E19" s="63">
        <v>715</v>
      </c>
      <c r="F19" s="63">
        <v>530</v>
      </c>
      <c r="G19" s="63">
        <v>650</v>
      </c>
      <c r="H19" s="64">
        <v>795</v>
      </c>
      <c r="I19" s="64">
        <v>600</v>
      </c>
      <c r="J19" s="65" t="str">
        <f t="shared" si="0"/>
        <v>Box Hill</v>
      </c>
      <c r="K19" s="48">
        <f t="shared" si="1"/>
        <v>492</v>
      </c>
      <c r="L19" s="65"/>
      <c r="M19" s="66">
        <f t="shared" si="2"/>
        <v>492.00011000000001</v>
      </c>
      <c r="N19" s="48">
        <f t="shared" si="3"/>
        <v>16</v>
      </c>
      <c r="O19" s="65" t="str">
        <f t="shared" si="4"/>
        <v>East Melbourne</v>
      </c>
      <c r="P19" s="66">
        <f t="shared" si="5"/>
        <v>500</v>
      </c>
      <c r="R19" s="34" t="str">
        <f t="shared" si="6"/>
        <v>East Melbourne</v>
      </c>
      <c r="S19" s="33">
        <f t="shared" si="7"/>
        <v>500</v>
      </c>
    </row>
    <row r="20" spans="1:103" x14ac:dyDescent="0.25">
      <c r="A20" s="48">
        <v>12</v>
      </c>
      <c r="B20" s="62" t="s">
        <v>88</v>
      </c>
      <c r="C20" s="63">
        <v>470</v>
      </c>
      <c r="D20" s="63">
        <v>650</v>
      </c>
      <c r="E20" s="63">
        <v>1000</v>
      </c>
      <c r="F20" s="63">
        <v>740</v>
      </c>
      <c r="G20" s="63">
        <v>1150</v>
      </c>
      <c r="H20" s="64">
        <v>1625</v>
      </c>
      <c r="I20" s="64">
        <v>800</v>
      </c>
      <c r="J20" s="65" t="str">
        <f t="shared" si="0"/>
        <v>Brighton</v>
      </c>
      <c r="K20" s="48">
        <f t="shared" si="1"/>
        <v>470</v>
      </c>
      <c r="L20" s="65"/>
      <c r="M20" s="66">
        <f t="shared" si="2"/>
        <v>470.00011999999998</v>
      </c>
      <c r="N20" s="48">
        <f t="shared" si="3"/>
        <v>27</v>
      </c>
      <c r="O20" s="65" t="str">
        <f t="shared" si="4"/>
        <v>East Brunswick</v>
      </c>
      <c r="P20" s="66">
        <f t="shared" si="5"/>
        <v>500</v>
      </c>
      <c r="R20" s="34" t="str">
        <f t="shared" si="6"/>
        <v>East Brunswick</v>
      </c>
      <c r="S20" s="33">
        <f t="shared" si="7"/>
        <v>500</v>
      </c>
    </row>
    <row r="21" spans="1:103" x14ac:dyDescent="0.25">
      <c r="A21" s="48">
        <v>13</v>
      </c>
      <c r="B21" s="62" t="s">
        <v>89</v>
      </c>
      <c r="C21" s="63">
        <v>265</v>
      </c>
      <c r="D21" s="63">
        <v>620</v>
      </c>
      <c r="E21" s="63">
        <v>750</v>
      </c>
      <c r="F21" s="63">
        <v>650</v>
      </c>
      <c r="G21" s="63">
        <v>905</v>
      </c>
      <c r="H21" s="64">
        <v>1380</v>
      </c>
      <c r="I21" s="64">
        <v>800</v>
      </c>
      <c r="J21" s="65" t="str">
        <f t="shared" si="0"/>
        <v>Brighton East</v>
      </c>
      <c r="K21" s="48">
        <f t="shared" si="1"/>
        <v>265</v>
      </c>
      <c r="L21" s="65"/>
      <c r="M21" s="66">
        <f t="shared" si="2"/>
        <v>265.00013000000001</v>
      </c>
      <c r="N21" s="48">
        <f t="shared" si="3"/>
        <v>95</v>
      </c>
      <c r="O21" s="65" t="str">
        <f t="shared" si="4"/>
        <v>Chadstone-Oakleigh</v>
      </c>
      <c r="P21" s="66">
        <f t="shared" si="5"/>
        <v>500</v>
      </c>
      <c r="R21" s="34" t="str">
        <f t="shared" si="6"/>
        <v>Chadstone-Oakleigh</v>
      </c>
      <c r="S21" s="33">
        <f t="shared" si="7"/>
        <v>500</v>
      </c>
    </row>
    <row r="22" spans="1:103" x14ac:dyDescent="0.25">
      <c r="A22" s="48">
        <v>14</v>
      </c>
      <c r="B22" s="62" t="s">
        <v>156</v>
      </c>
      <c r="C22" s="63">
        <v>330</v>
      </c>
      <c r="D22" s="63">
        <v>470</v>
      </c>
      <c r="E22" s="63">
        <v>520</v>
      </c>
      <c r="F22" s="63">
        <v>460</v>
      </c>
      <c r="G22" s="63">
        <v>500</v>
      </c>
      <c r="H22" s="64">
        <v>620</v>
      </c>
      <c r="I22" s="64">
        <v>507</v>
      </c>
      <c r="J22" s="65" t="str">
        <f t="shared" si="0"/>
        <v>Broadmeadows-Roxburgh Park</v>
      </c>
      <c r="K22" s="48">
        <f t="shared" si="1"/>
        <v>330</v>
      </c>
      <c r="L22" s="65"/>
      <c r="M22" s="66">
        <f t="shared" si="2"/>
        <v>330.00013999999999</v>
      </c>
      <c r="N22" s="48">
        <f t="shared" si="3"/>
        <v>93</v>
      </c>
      <c r="O22" s="65" t="str">
        <f t="shared" si="4"/>
        <v>Caulfield</v>
      </c>
      <c r="P22" s="66">
        <f t="shared" si="5"/>
        <v>500</v>
      </c>
      <c r="R22" s="34" t="str">
        <f t="shared" si="6"/>
        <v>Caulfield</v>
      </c>
      <c r="S22" s="33">
        <f t="shared" si="7"/>
        <v>500</v>
      </c>
    </row>
    <row r="23" spans="1:103" x14ac:dyDescent="0.25">
      <c r="A23" s="48">
        <v>15</v>
      </c>
      <c r="B23" s="62" t="s">
        <v>90</v>
      </c>
      <c r="C23" s="63">
        <v>460</v>
      </c>
      <c r="D23" s="63">
        <v>600</v>
      </c>
      <c r="E23" s="63">
        <v>850</v>
      </c>
      <c r="F23" s="63">
        <v>650</v>
      </c>
      <c r="G23" s="63">
        <v>850</v>
      </c>
      <c r="H23" s="64">
        <v>1038</v>
      </c>
      <c r="I23" s="64">
        <v>600</v>
      </c>
      <c r="J23" s="65" t="str">
        <f t="shared" si="0"/>
        <v>Brunswick</v>
      </c>
      <c r="K23" s="48">
        <f t="shared" si="1"/>
        <v>460</v>
      </c>
      <c r="L23" s="65"/>
      <c r="M23" s="66">
        <f t="shared" si="2"/>
        <v>460.00015000000002</v>
      </c>
      <c r="N23" s="48">
        <f t="shared" si="3"/>
        <v>29</v>
      </c>
      <c r="O23" s="65" t="str">
        <f t="shared" si="4"/>
        <v>Carlton-Parkville</v>
      </c>
      <c r="P23" s="66">
        <f t="shared" si="5"/>
        <v>500</v>
      </c>
      <c r="R23" s="34" t="str">
        <f t="shared" si="6"/>
        <v>Carlton-Parkville</v>
      </c>
      <c r="S23" s="33">
        <f t="shared" si="7"/>
        <v>500</v>
      </c>
    </row>
    <row r="24" spans="1:103" x14ac:dyDescent="0.25">
      <c r="A24" s="48">
        <v>16</v>
      </c>
      <c r="B24" s="62" t="s">
        <v>157</v>
      </c>
      <c r="C24" s="63">
        <v>480</v>
      </c>
      <c r="D24" s="63">
        <v>580</v>
      </c>
      <c r="E24" s="63">
        <v>700</v>
      </c>
      <c r="F24" s="63">
        <v>580</v>
      </c>
      <c r="G24" s="63">
        <v>650</v>
      </c>
      <c r="H24" s="64">
        <v>800</v>
      </c>
      <c r="I24" s="64">
        <v>650</v>
      </c>
      <c r="J24" s="65" t="str">
        <f t="shared" si="0"/>
        <v>Bulleen-Templestowe-Doncaster</v>
      </c>
      <c r="K24" s="48">
        <f t="shared" si="1"/>
        <v>480</v>
      </c>
      <c r="L24" s="65"/>
      <c r="M24" s="66">
        <f t="shared" si="2"/>
        <v>480.00015999999999</v>
      </c>
      <c r="N24" s="48">
        <f t="shared" si="3"/>
        <v>24</v>
      </c>
      <c r="O24" s="65" t="str">
        <f t="shared" si="4"/>
        <v>Box Hill</v>
      </c>
      <c r="P24" s="66">
        <f t="shared" si="5"/>
        <v>492</v>
      </c>
      <c r="R24" s="34" t="str">
        <f t="shared" si="6"/>
        <v>Box Hill</v>
      </c>
      <c r="S24" s="33">
        <f t="shared" si="7"/>
        <v>492</v>
      </c>
    </row>
    <row r="25" spans="1:103" x14ac:dyDescent="0.25">
      <c r="A25" s="48">
        <v>17</v>
      </c>
      <c r="B25" s="62" t="s">
        <v>158</v>
      </c>
      <c r="C25" s="63">
        <v>410</v>
      </c>
      <c r="D25" s="63">
        <v>480</v>
      </c>
      <c r="E25" s="63">
        <v>590</v>
      </c>
      <c r="F25" s="63">
        <v>500</v>
      </c>
      <c r="G25" s="63">
        <v>570</v>
      </c>
      <c r="H25" s="64">
        <v>610</v>
      </c>
      <c r="I25" s="64">
        <v>550</v>
      </c>
      <c r="J25" s="65" t="str">
        <f t="shared" si="0"/>
        <v>Bundoora-Greensborough-Hurstbridge</v>
      </c>
      <c r="K25" s="48">
        <f t="shared" si="1"/>
        <v>410</v>
      </c>
      <c r="L25" s="65"/>
      <c r="M25" s="66">
        <f t="shared" si="2"/>
        <v>410.00017000000003</v>
      </c>
      <c r="N25" s="48">
        <f t="shared" si="3"/>
        <v>61</v>
      </c>
      <c r="O25" s="65" t="str">
        <f t="shared" si="4"/>
        <v>Ivanhoe-Ivanhoe East</v>
      </c>
      <c r="P25" s="66">
        <f t="shared" si="5"/>
        <v>490</v>
      </c>
      <c r="R25" s="34" t="str">
        <f t="shared" si="6"/>
        <v>Ivanhoe-Ivanhoe East</v>
      </c>
      <c r="S25" s="33">
        <f t="shared" si="7"/>
        <v>490</v>
      </c>
    </row>
    <row r="26" spans="1:103" x14ac:dyDescent="0.25">
      <c r="A26" s="48">
        <v>18</v>
      </c>
      <c r="B26" s="62" t="s">
        <v>159</v>
      </c>
      <c r="C26" s="63">
        <v>420</v>
      </c>
      <c r="D26" s="63">
        <v>570</v>
      </c>
      <c r="E26" s="63">
        <v>700</v>
      </c>
      <c r="F26" s="63">
        <v>550</v>
      </c>
      <c r="G26" s="63">
        <v>650</v>
      </c>
      <c r="H26" s="64">
        <v>870</v>
      </c>
      <c r="I26" s="64">
        <v>650</v>
      </c>
      <c r="J26" s="65" t="str">
        <f t="shared" si="0"/>
        <v>Burwood-Ashburton</v>
      </c>
      <c r="K26" s="48">
        <f t="shared" si="1"/>
        <v>420</v>
      </c>
      <c r="L26" s="65"/>
      <c r="M26" s="66">
        <f t="shared" si="2"/>
        <v>420.00018</v>
      </c>
      <c r="N26" s="48">
        <f t="shared" si="3"/>
        <v>57</v>
      </c>
      <c r="O26" s="65" t="str">
        <f t="shared" si="4"/>
        <v>Balwyn</v>
      </c>
      <c r="P26" s="66">
        <f t="shared" si="5"/>
        <v>490</v>
      </c>
      <c r="R26" s="34" t="str">
        <f t="shared" si="6"/>
        <v>Balwyn</v>
      </c>
      <c r="S26" s="33">
        <f t="shared" si="7"/>
        <v>490</v>
      </c>
    </row>
    <row r="27" spans="1:103" x14ac:dyDescent="0.25">
      <c r="A27" s="48">
        <v>19</v>
      </c>
      <c r="B27" s="62" t="s">
        <v>160</v>
      </c>
      <c r="C27" s="63">
        <v>445</v>
      </c>
      <c r="D27" s="63">
        <v>590</v>
      </c>
      <c r="E27" s="63">
        <v>818</v>
      </c>
      <c r="F27" s="63">
        <v>650</v>
      </c>
      <c r="G27" s="63">
        <v>843</v>
      </c>
      <c r="H27" s="64">
        <v>1190</v>
      </c>
      <c r="I27" s="64">
        <v>650</v>
      </c>
      <c r="J27" s="65" t="str">
        <f t="shared" si="0"/>
        <v>Camberwell-Glen Iris</v>
      </c>
      <c r="K27" s="48">
        <f t="shared" si="1"/>
        <v>445</v>
      </c>
      <c r="L27" s="65"/>
      <c r="M27" s="66">
        <f t="shared" si="2"/>
        <v>445.00018999999998</v>
      </c>
      <c r="N27" s="48">
        <f t="shared" si="3"/>
        <v>44</v>
      </c>
      <c r="O27" s="65" t="str">
        <f t="shared" si="4"/>
        <v>Williamstown</v>
      </c>
      <c r="P27" s="66">
        <f t="shared" si="5"/>
        <v>488</v>
      </c>
      <c r="R27" s="34" t="str">
        <f t="shared" si="6"/>
        <v>Williamstown</v>
      </c>
      <c r="S27" s="33">
        <f t="shared" si="7"/>
        <v>488</v>
      </c>
    </row>
    <row r="28" spans="1:103" x14ac:dyDescent="0.25">
      <c r="A28" s="48">
        <v>20</v>
      </c>
      <c r="B28" s="62" t="s">
        <v>161</v>
      </c>
      <c r="C28" s="63">
        <v>450</v>
      </c>
      <c r="D28" s="63">
        <v>560</v>
      </c>
      <c r="E28" s="63">
        <v>730</v>
      </c>
      <c r="F28" s="63">
        <v>615</v>
      </c>
      <c r="G28" s="63">
        <v>800</v>
      </c>
      <c r="H28" s="64">
        <v>1100</v>
      </c>
      <c r="I28" s="64">
        <v>650</v>
      </c>
      <c r="J28" s="65" t="str">
        <f t="shared" si="0"/>
        <v>Canterbury-Surrey Hills-Mont Albert</v>
      </c>
      <c r="K28" s="48">
        <f t="shared" si="1"/>
        <v>450</v>
      </c>
      <c r="L28" s="65"/>
      <c r="M28" s="66">
        <f t="shared" si="2"/>
        <v>450.00020000000001</v>
      </c>
      <c r="N28" s="48">
        <f t="shared" si="3"/>
        <v>40</v>
      </c>
      <c r="O28" s="65" t="str">
        <f t="shared" si="4"/>
        <v>Clayton</v>
      </c>
      <c r="P28" s="66">
        <f t="shared" si="5"/>
        <v>485</v>
      </c>
      <c r="R28" s="34" t="str">
        <f t="shared" si="6"/>
        <v>Clayton</v>
      </c>
      <c r="S28" s="33">
        <f t="shared" si="7"/>
        <v>485</v>
      </c>
    </row>
    <row r="29" spans="1:103" x14ac:dyDescent="0.25">
      <c r="A29" s="48">
        <v>21</v>
      </c>
      <c r="B29" s="62" t="s">
        <v>91</v>
      </c>
      <c r="C29" s="63">
        <v>425</v>
      </c>
      <c r="D29" s="63">
        <v>585</v>
      </c>
      <c r="E29" s="63">
        <v>755</v>
      </c>
      <c r="F29" s="63">
        <v>750</v>
      </c>
      <c r="G29" s="63">
        <v>930</v>
      </c>
      <c r="H29" s="64">
        <v>0</v>
      </c>
      <c r="I29" s="64">
        <v>750</v>
      </c>
      <c r="J29" s="65" t="str">
        <f t="shared" si="0"/>
        <v>Carlton North</v>
      </c>
      <c r="K29" s="48">
        <f t="shared" si="1"/>
        <v>425</v>
      </c>
      <c r="L29" s="65"/>
      <c r="M29" s="66">
        <f t="shared" si="2"/>
        <v>425.00020999999998</v>
      </c>
      <c r="N29" s="48">
        <f t="shared" si="3"/>
        <v>54</v>
      </c>
      <c r="O29" s="65" t="str">
        <f t="shared" si="4"/>
        <v>Malvern East</v>
      </c>
      <c r="P29" s="66">
        <f t="shared" si="5"/>
        <v>480</v>
      </c>
      <c r="R29" s="34" t="str">
        <f t="shared" si="6"/>
        <v>Malvern East</v>
      </c>
      <c r="S29" s="33">
        <f t="shared" si="7"/>
        <v>480</v>
      </c>
    </row>
    <row r="30" spans="1:103" x14ac:dyDescent="0.25">
      <c r="A30" s="48">
        <v>22</v>
      </c>
      <c r="B30" s="62" t="s">
        <v>162</v>
      </c>
      <c r="C30" s="63">
        <v>500</v>
      </c>
      <c r="D30" s="63">
        <v>665</v>
      </c>
      <c r="E30" s="63">
        <v>850</v>
      </c>
      <c r="F30" s="63">
        <v>650</v>
      </c>
      <c r="G30" s="63">
        <v>900</v>
      </c>
      <c r="H30" s="64">
        <v>1080</v>
      </c>
      <c r="I30" s="64">
        <v>610</v>
      </c>
      <c r="J30" s="65" t="str">
        <f t="shared" si="0"/>
        <v>Carlton-Parkville</v>
      </c>
      <c r="K30" s="48">
        <f t="shared" si="1"/>
        <v>500</v>
      </c>
      <c r="L30" s="65"/>
      <c r="M30" s="66">
        <f t="shared" si="2"/>
        <v>500.00022000000001</v>
      </c>
      <c r="N30" s="48">
        <f t="shared" si="3"/>
        <v>15</v>
      </c>
      <c r="O30" s="65" t="str">
        <f t="shared" si="4"/>
        <v>Kew</v>
      </c>
      <c r="P30" s="66">
        <f t="shared" si="5"/>
        <v>480</v>
      </c>
      <c r="R30" s="34" t="str">
        <f t="shared" si="6"/>
        <v>Kew</v>
      </c>
      <c r="S30" s="33">
        <f t="shared" si="7"/>
        <v>480</v>
      </c>
    </row>
    <row r="31" spans="1:103" s="35" customFormat="1" x14ac:dyDescent="0.25">
      <c r="A31" s="48">
        <v>23</v>
      </c>
      <c r="B31" s="62" t="s">
        <v>92</v>
      </c>
      <c r="C31" s="63">
        <v>410</v>
      </c>
      <c r="D31" s="63">
        <v>595</v>
      </c>
      <c r="E31" s="63">
        <v>750</v>
      </c>
      <c r="F31" s="63">
        <v>600</v>
      </c>
      <c r="G31" s="63">
        <v>730</v>
      </c>
      <c r="H31" s="64">
        <v>1100</v>
      </c>
      <c r="I31" s="64">
        <v>560</v>
      </c>
      <c r="J31" s="65" t="str">
        <f t="shared" si="0"/>
        <v>Carnegie</v>
      </c>
      <c r="K31" s="48">
        <f t="shared" si="1"/>
        <v>410</v>
      </c>
      <c r="L31" s="65"/>
      <c r="M31" s="66">
        <f t="shared" si="2"/>
        <v>410.00022999999999</v>
      </c>
      <c r="N31" s="48">
        <f t="shared" si="3"/>
        <v>60</v>
      </c>
      <c r="O31" s="65" t="str">
        <f t="shared" si="4"/>
        <v>East Hawthorn</v>
      </c>
      <c r="P31" s="66">
        <f t="shared" si="5"/>
        <v>480</v>
      </c>
      <c r="Q31" s="22"/>
      <c r="R31" s="34" t="str">
        <f t="shared" si="6"/>
        <v>East Hawthorn</v>
      </c>
      <c r="S31" s="33">
        <f t="shared" si="7"/>
        <v>480</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row>
    <row r="32" spans="1:103" x14ac:dyDescent="0.25">
      <c r="A32" s="48">
        <v>24</v>
      </c>
      <c r="B32" s="62" t="s">
        <v>93</v>
      </c>
      <c r="C32" s="63">
        <v>500</v>
      </c>
      <c r="D32" s="63">
        <v>620</v>
      </c>
      <c r="E32" s="63">
        <v>800</v>
      </c>
      <c r="F32" s="63">
        <v>625</v>
      </c>
      <c r="G32" s="63">
        <v>850</v>
      </c>
      <c r="H32" s="64">
        <v>1200</v>
      </c>
      <c r="I32" s="64">
        <v>650</v>
      </c>
      <c r="J32" s="65" t="str">
        <f t="shared" si="0"/>
        <v>Caulfield</v>
      </c>
      <c r="K32" s="48">
        <f t="shared" si="1"/>
        <v>500</v>
      </c>
      <c r="L32" s="65"/>
      <c r="M32" s="66">
        <f t="shared" si="2"/>
        <v>500.00024000000002</v>
      </c>
      <c r="N32" s="48">
        <f t="shared" si="3"/>
        <v>14</v>
      </c>
      <c r="O32" s="65" t="str">
        <f t="shared" si="4"/>
        <v>Bulleen-Templestowe-Doncaster</v>
      </c>
      <c r="P32" s="66">
        <f t="shared" si="5"/>
        <v>480</v>
      </c>
      <c r="R32" s="34" t="str">
        <f t="shared" si="6"/>
        <v>Bulleen-Templestowe-Doncaster</v>
      </c>
      <c r="S32" s="33">
        <f t="shared" si="7"/>
        <v>480</v>
      </c>
    </row>
    <row r="33" spans="1:19" x14ac:dyDescent="0.25">
      <c r="A33" s="48">
        <v>25</v>
      </c>
      <c r="B33" s="62" t="s">
        <v>163</v>
      </c>
      <c r="C33" s="63">
        <v>500</v>
      </c>
      <c r="D33" s="63">
        <v>575</v>
      </c>
      <c r="E33" s="63">
        <v>680</v>
      </c>
      <c r="F33" s="63">
        <v>550</v>
      </c>
      <c r="G33" s="63">
        <v>630</v>
      </c>
      <c r="H33" s="64">
        <v>850</v>
      </c>
      <c r="I33" s="64">
        <v>620</v>
      </c>
      <c r="J33" s="65" t="str">
        <f t="shared" si="0"/>
        <v>Chadstone-Oakleigh</v>
      </c>
      <c r="K33" s="48">
        <f t="shared" si="1"/>
        <v>500</v>
      </c>
      <c r="L33" s="65"/>
      <c r="M33" s="66">
        <f t="shared" si="2"/>
        <v>500.00024999999999</v>
      </c>
      <c r="N33" s="48">
        <f t="shared" si="3"/>
        <v>13</v>
      </c>
      <c r="O33" s="65" t="str">
        <f t="shared" si="4"/>
        <v>Hampton-Beaumaris</v>
      </c>
      <c r="P33" s="66">
        <f t="shared" si="5"/>
        <v>478</v>
      </c>
      <c r="R33" s="34" t="str">
        <f t="shared" si="6"/>
        <v>Hampton-Beaumaris</v>
      </c>
      <c r="S33" s="33">
        <f t="shared" si="7"/>
        <v>478</v>
      </c>
    </row>
    <row r="34" spans="1:19" x14ac:dyDescent="0.25">
      <c r="A34" s="48">
        <v>26</v>
      </c>
      <c r="B34" s="62" t="s">
        <v>94</v>
      </c>
      <c r="C34" s="63">
        <v>450</v>
      </c>
      <c r="D34" s="63">
        <v>550</v>
      </c>
      <c r="E34" s="63">
        <v>670</v>
      </c>
      <c r="F34" s="63">
        <v>578</v>
      </c>
      <c r="G34" s="63">
        <v>700</v>
      </c>
      <c r="H34" s="64">
        <v>950</v>
      </c>
      <c r="I34" s="64">
        <v>620</v>
      </c>
      <c r="J34" s="65" t="str">
        <f t="shared" si="0"/>
        <v>Cheltenham</v>
      </c>
      <c r="K34" s="48">
        <f t="shared" si="1"/>
        <v>450</v>
      </c>
      <c r="L34" s="65"/>
      <c r="M34" s="66">
        <f t="shared" si="2"/>
        <v>450.00026000000003</v>
      </c>
      <c r="N34" s="48">
        <f t="shared" si="3"/>
        <v>39</v>
      </c>
      <c r="O34" s="65" t="str">
        <f t="shared" si="4"/>
        <v>Doncaster East-Donvale</v>
      </c>
      <c r="P34" s="66">
        <f t="shared" si="5"/>
        <v>478</v>
      </c>
      <c r="R34" s="34" t="str">
        <f t="shared" si="6"/>
        <v>Doncaster East-Donvale</v>
      </c>
      <c r="S34" s="33">
        <f t="shared" si="7"/>
        <v>478</v>
      </c>
    </row>
    <row r="35" spans="1:19" x14ac:dyDescent="0.25">
      <c r="A35" s="48">
        <v>27</v>
      </c>
      <c r="B35" s="62" t="s">
        <v>95</v>
      </c>
      <c r="C35" s="63">
        <v>485</v>
      </c>
      <c r="D35" s="63">
        <v>570</v>
      </c>
      <c r="E35" s="63">
        <v>650</v>
      </c>
      <c r="F35" s="63">
        <v>550</v>
      </c>
      <c r="G35" s="63">
        <v>600</v>
      </c>
      <c r="H35" s="64">
        <v>750</v>
      </c>
      <c r="I35" s="64">
        <v>600</v>
      </c>
      <c r="J35" s="65" t="str">
        <f t="shared" si="0"/>
        <v>Clayton</v>
      </c>
      <c r="K35" s="48">
        <f t="shared" si="1"/>
        <v>485</v>
      </c>
      <c r="L35" s="65"/>
      <c r="M35" s="66">
        <f t="shared" si="2"/>
        <v>485.00027</v>
      </c>
      <c r="N35" s="48">
        <f t="shared" si="3"/>
        <v>20</v>
      </c>
      <c r="O35" s="65" t="str">
        <f t="shared" si="4"/>
        <v>Brighton</v>
      </c>
      <c r="P35" s="66">
        <f t="shared" si="5"/>
        <v>470</v>
      </c>
      <c r="R35" s="34" t="str">
        <f t="shared" si="6"/>
        <v>Brighton</v>
      </c>
      <c r="S35" s="33">
        <f t="shared" si="7"/>
        <v>470</v>
      </c>
    </row>
    <row r="36" spans="1:19" x14ac:dyDescent="0.25">
      <c r="A36" s="48">
        <v>28</v>
      </c>
      <c r="B36" s="62" t="s">
        <v>164</v>
      </c>
      <c r="C36" s="63">
        <v>445</v>
      </c>
      <c r="D36" s="63">
        <v>550</v>
      </c>
      <c r="E36" s="63">
        <v>700</v>
      </c>
      <c r="F36" s="63">
        <v>575</v>
      </c>
      <c r="G36" s="63">
        <v>700</v>
      </c>
      <c r="H36" s="64">
        <v>850</v>
      </c>
      <c r="I36" s="64">
        <v>580</v>
      </c>
      <c r="J36" s="65" t="str">
        <f t="shared" si="0"/>
        <v>Coburg-Pascoe Vale South</v>
      </c>
      <c r="K36" s="48">
        <f t="shared" si="1"/>
        <v>445</v>
      </c>
      <c r="L36" s="65"/>
      <c r="M36" s="66">
        <f t="shared" si="2"/>
        <v>445.00027999999998</v>
      </c>
      <c r="N36" s="48">
        <f t="shared" si="3"/>
        <v>43</v>
      </c>
      <c r="O36" s="65" t="str">
        <f t="shared" si="4"/>
        <v>St Kilda</v>
      </c>
      <c r="P36" s="66">
        <f t="shared" si="5"/>
        <v>460</v>
      </c>
      <c r="R36" s="34" t="str">
        <f t="shared" si="6"/>
        <v>St Kilda</v>
      </c>
      <c r="S36" s="33">
        <f t="shared" si="7"/>
        <v>460</v>
      </c>
    </row>
    <row r="37" spans="1:19" x14ac:dyDescent="0.25">
      <c r="A37" s="48">
        <v>29</v>
      </c>
      <c r="B37" s="62" t="s">
        <v>165</v>
      </c>
      <c r="C37" s="63">
        <v>520</v>
      </c>
      <c r="D37" s="63">
        <v>690</v>
      </c>
      <c r="E37" s="63">
        <v>944</v>
      </c>
      <c r="F37" s="63">
        <v>718</v>
      </c>
      <c r="G37" s="63">
        <v>950</v>
      </c>
      <c r="H37" s="64">
        <v>1150</v>
      </c>
      <c r="I37" s="64">
        <v>635</v>
      </c>
      <c r="J37" s="65" t="str">
        <f t="shared" si="0"/>
        <v>Collingwood-Abbotsford</v>
      </c>
      <c r="K37" s="48">
        <f t="shared" si="1"/>
        <v>520</v>
      </c>
      <c r="L37" s="65"/>
      <c r="M37" s="66">
        <f t="shared" si="2"/>
        <v>520.00028999999995</v>
      </c>
      <c r="N37" s="48">
        <f t="shared" si="3"/>
        <v>7</v>
      </c>
      <c r="O37" s="65" t="str">
        <f t="shared" si="4"/>
        <v>Brunswick</v>
      </c>
      <c r="P37" s="66">
        <f t="shared" si="5"/>
        <v>460</v>
      </c>
      <c r="R37" s="34" t="str">
        <f t="shared" si="6"/>
        <v>Brunswick</v>
      </c>
      <c r="S37" s="33">
        <f t="shared" si="7"/>
        <v>460</v>
      </c>
    </row>
    <row r="38" spans="1:19" x14ac:dyDescent="0.25">
      <c r="A38" s="48">
        <v>30</v>
      </c>
      <c r="B38" s="62" t="s">
        <v>96</v>
      </c>
      <c r="C38" s="63">
        <v>0</v>
      </c>
      <c r="D38" s="63">
        <v>440</v>
      </c>
      <c r="E38" s="63">
        <v>480</v>
      </c>
      <c r="F38" s="63">
        <v>450</v>
      </c>
      <c r="G38" s="63">
        <v>500</v>
      </c>
      <c r="H38" s="64">
        <v>560</v>
      </c>
      <c r="I38" s="64">
        <v>522</v>
      </c>
      <c r="J38" s="65" t="str">
        <f t="shared" si="0"/>
        <v>Craigieburn</v>
      </c>
      <c r="K38" s="48">
        <f t="shared" si="1"/>
        <v>0</v>
      </c>
      <c r="L38" s="65"/>
      <c r="M38" s="66">
        <f t="shared" si="2"/>
        <v>3.0000000000000003E-4</v>
      </c>
      <c r="N38" s="48">
        <f t="shared" si="3"/>
        <v>106</v>
      </c>
      <c r="O38" s="65" t="str">
        <f t="shared" si="4"/>
        <v>Armadale</v>
      </c>
      <c r="P38" s="66">
        <f t="shared" si="5"/>
        <v>455</v>
      </c>
      <c r="R38" s="34" t="str">
        <f t="shared" si="6"/>
        <v>Armadale</v>
      </c>
      <c r="S38" s="33">
        <f t="shared" si="7"/>
        <v>455</v>
      </c>
    </row>
    <row r="39" spans="1:19" x14ac:dyDescent="0.25">
      <c r="A39" s="48">
        <v>31</v>
      </c>
      <c r="B39" s="62" t="s">
        <v>97</v>
      </c>
      <c r="C39" s="63">
        <v>400</v>
      </c>
      <c r="D39" s="63">
        <v>460</v>
      </c>
      <c r="E39" s="63">
        <v>533</v>
      </c>
      <c r="F39" s="63">
        <v>483</v>
      </c>
      <c r="G39" s="63">
        <v>550</v>
      </c>
      <c r="H39" s="64">
        <v>600</v>
      </c>
      <c r="I39" s="64">
        <v>580</v>
      </c>
      <c r="J39" s="65" t="str">
        <f t="shared" si="0"/>
        <v>Cranbourne</v>
      </c>
      <c r="K39" s="48">
        <f t="shared" si="1"/>
        <v>400</v>
      </c>
      <c r="L39" s="65"/>
      <c r="M39" s="66">
        <f t="shared" si="2"/>
        <v>400.00031000000001</v>
      </c>
      <c r="N39" s="48">
        <f t="shared" si="3"/>
        <v>66</v>
      </c>
      <c r="O39" s="65" t="str">
        <f t="shared" si="4"/>
        <v>Prahran-Windsor</v>
      </c>
      <c r="P39" s="66">
        <f t="shared" si="5"/>
        <v>450</v>
      </c>
      <c r="R39" s="34" t="str">
        <f t="shared" si="6"/>
        <v>Prahran-Windsor</v>
      </c>
      <c r="S39" s="33">
        <f t="shared" si="7"/>
        <v>450</v>
      </c>
    </row>
    <row r="40" spans="1:19" x14ac:dyDescent="0.25">
      <c r="A40" s="48">
        <v>32</v>
      </c>
      <c r="B40" s="62" t="s">
        <v>166</v>
      </c>
      <c r="C40" s="63">
        <v>360</v>
      </c>
      <c r="D40" s="63">
        <v>500</v>
      </c>
      <c r="E40" s="63">
        <v>620</v>
      </c>
      <c r="F40" s="63">
        <v>520</v>
      </c>
      <c r="G40" s="63">
        <v>600</v>
      </c>
      <c r="H40" s="64">
        <v>720</v>
      </c>
      <c r="I40" s="64">
        <v>598</v>
      </c>
      <c r="J40" s="65" t="str">
        <f t="shared" si="0"/>
        <v>Croydon-Lilydale</v>
      </c>
      <c r="K40" s="48">
        <f t="shared" si="1"/>
        <v>360</v>
      </c>
      <c r="L40" s="65"/>
      <c r="M40" s="66">
        <f t="shared" si="2"/>
        <v>360.00031999999999</v>
      </c>
      <c r="N40" s="48">
        <f t="shared" si="3"/>
        <v>83</v>
      </c>
      <c r="O40" s="65" t="str">
        <f t="shared" si="4"/>
        <v>Newport-Spotswood</v>
      </c>
      <c r="P40" s="66">
        <f t="shared" si="5"/>
        <v>450</v>
      </c>
      <c r="R40" s="34" t="str">
        <f t="shared" si="6"/>
        <v>Newport-Spotswood</v>
      </c>
      <c r="S40" s="33">
        <f t="shared" si="7"/>
        <v>450</v>
      </c>
    </row>
    <row r="41" spans="1:19" x14ac:dyDescent="0.25">
      <c r="A41" s="48">
        <v>33</v>
      </c>
      <c r="B41" s="62" t="s">
        <v>98</v>
      </c>
      <c r="C41" s="63">
        <v>370</v>
      </c>
      <c r="D41" s="63">
        <v>450</v>
      </c>
      <c r="E41" s="63">
        <v>580</v>
      </c>
      <c r="F41" s="63">
        <v>490</v>
      </c>
      <c r="G41" s="63">
        <v>560</v>
      </c>
      <c r="H41" s="64">
        <v>730</v>
      </c>
      <c r="I41" s="64">
        <v>520</v>
      </c>
      <c r="J41" s="65" t="str">
        <f t="shared" si="0"/>
        <v>Dandenong</v>
      </c>
      <c r="K41" s="48">
        <f t="shared" si="1"/>
        <v>370</v>
      </c>
      <c r="L41" s="65"/>
      <c r="M41" s="66">
        <f t="shared" si="2"/>
        <v>370.00033000000002</v>
      </c>
      <c r="N41" s="48">
        <f t="shared" si="3"/>
        <v>77</v>
      </c>
      <c r="O41" s="65" t="str">
        <f t="shared" si="4"/>
        <v>Moonee Ponds-Ascot Vale</v>
      </c>
      <c r="P41" s="66">
        <f t="shared" si="5"/>
        <v>450</v>
      </c>
      <c r="R41" s="34" t="str">
        <f t="shared" si="6"/>
        <v>Moonee Ponds-Ascot Vale</v>
      </c>
      <c r="S41" s="33">
        <f t="shared" si="7"/>
        <v>450</v>
      </c>
    </row>
    <row r="42" spans="1:19" x14ac:dyDescent="0.25">
      <c r="A42" s="48">
        <v>34</v>
      </c>
      <c r="B42" s="62" t="s">
        <v>167</v>
      </c>
      <c r="C42" s="63">
        <v>350</v>
      </c>
      <c r="D42" s="63">
        <v>465</v>
      </c>
      <c r="E42" s="63">
        <v>550</v>
      </c>
      <c r="F42" s="63">
        <v>465</v>
      </c>
      <c r="G42" s="63">
        <v>530</v>
      </c>
      <c r="H42" s="64">
        <v>628</v>
      </c>
      <c r="I42" s="64">
        <v>530</v>
      </c>
      <c r="J42" s="65" t="str">
        <f t="shared" si="0"/>
        <v>Dandenong North-Endeavour Hills</v>
      </c>
      <c r="K42" s="48">
        <f t="shared" si="1"/>
        <v>350</v>
      </c>
      <c r="L42" s="65"/>
      <c r="M42" s="66">
        <f t="shared" si="2"/>
        <v>350.00033999999999</v>
      </c>
      <c r="N42" s="48">
        <f t="shared" si="3"/>
        <v>88</v>
      </c>
      <c r="O42" s="65" t="str">
        <f t="shared" si="4"/>
        <v>Malvern</v>
      </c>
      <c r="P42" s="66">
        <f t="shared" si="5"/>
        <v>450</v>
      </c>
      <c r="R42" s="34" t="str">
        <f t="shared" si="6"/>
        <v>Malvern</v>
      </c>
      <c r="S42" s="33">
        <f t="shared" si="7"/>
        <v>450</v>
      </c>
    </row>
    <row r="43" spans="1:19" x14ac:dyDescent="0.25">
      <c r="A43" s="48">
        <v>35</v>
      </c>
      <c r="B43" s="62" t="s">
        <v>168</v>
      </c>
      <c r="C43" s="63">
        <v>478</v>
      </c>
      <c r="D43" s="63">
        <v>575</v>
      </c>
      <c r="E43" s="63">
        <v>695</v>
      </c>
      <c r="F43" s="63">
        <v>540</v>
      </c>
      <c r="G43" s="63">
        <v>670</v>
      </c>
      <c r="H43" s="64">
        <v>820</v>
      </c>
      <c r="I43" s="64">
        <v>690</v>
      </c>
      <c r="J43" s="65" t="str">
        <f t="shared" si="0"/>
        <v>Doncaster East-Donvale</v>
      </c>
      <c r="K43" s="48">
        <f t="shared" si="1"/>
        <v>478</v>
      </c>
      <c r="L43" s="65"/>
      <c r="M43" s="66">
        <f t="shared" si="2"/>
        <v>478.00035000000003</v>
      </c>
      <c r="N43" s="48">
        <f t="shared" si="3"/>
        <v>26</v>
      </c>
      <c r="O43" s="65" t="str">
        <f t="shared" si="4"/>
        <v>Keilor East-Avondale Heights</v>
      </c>
      <c r="P43" s="66">
        <f t="shared" si="5"/>
        <v>450</v>
      </c>
      <c r="R43" s="34" t="str">
        <f t="shared" si="6"/>
        <v>Keilor East-Avondale Heights</v>
      </c>
      <c r="S43" s="33">
        <f t="shared" si="7"/>
        <v>450</v>
      </c>
    </row>
    <row r="44" spans="1:19" x14ac:dyDescent="0.25">
      <c r="A44" s="48">
        <v>36</v>
      </c>
      <c r="B44" s="62" t="s">
        <v>169</v>
      </c>
      <c r="C44" s="63">
        <v>395</v>
      </c>
      <c r="D44" s="63">
        <v>470</v>
      </c>
      <c r="E44" s="63">
        <v>590</v>
      </c>
      <c r="F44" s="63">
        <v>480</v>
      </c>
      <c r="G44" s="63">
        <v>560</v>
      </c>
      <c r="H44" s="64">
        <v>725</v>
      </c>
      <c r="I44" s="64">
        <v>580</v>
      </c>
      <c r="J44" s="65" t="str">
        <f t="shared" si="0"/>
        <v>Dromana-Portsea</v>
      </c>
      <c r="K44" s="48">
        <f t="shared" si="1"/>
        <v>395</v>
      </c>
      <c r="L44" s="65"/>
      <c r="M44" s="66">
        <f t="shared" si="2"/>
        <v>395.00036</v>
      </c>
      <c r="N44" s="48">
        <f t="shared" si="3"/>
        <v>69</v>
      </c>
      <c r="O44" s="65" t="str">
        <f t="shared" si="4"/>
        <v>Heidelberg-Heidelberg West</v>
      </c>
      <c r="P44" s="66">
        <f t="shared" si="5"/>
        <v>450</v>
      </c>
      <c r="R44" s="34" t="str">
        <f t="shared" si="6"/>
        <v>Heidelberg-Heidelberg West</v>
      </c>
      <c r="S44" s="33">
        <f t="shared" si="7"/>
        <v>450</v>
      </c>
    </row>
    <row r="45" spans="1:19" x14ac:dyDescent="0.25">
      <c r="A45" s="48">
        <v>37</v>
      </c>
      <c r="B45" s="62" t="s">
        <v>99</v>
      </c>
      <c r="C45" s="63">
        <v>500</v>
      </c>
      <c r="D45" s="63">
        <v>620</v>
      </c>
      <c r="E45" s="63">
        <v>860</v>
      </c>
      <c r="F45" s="63">
        <v>720</v>
      </c>
      <c r="G45" s="63">
        <v>878</v>
      </c>
      <c r="H45" s="64">
        <v>1000</v>
      </c>
      <c r="I45" s="64">
        <v>600</v>
      </c>
      <c r="J45" s="65" t="str">
        <f t="shared" si="0"/>
        <v>East Brunswick</v>
      </c>
      <c r="K45" s="48">
        <f t="shared" si="1"/>
        <v>500</v>
      </c>
      <c r="L45" s="65"/>
      <c r="M45" s="66">
        <f t="shared" si="2"/>
        <v>500.00036999999998</v>
      </c>
      <c r="N45" s="48">
        <f t="shared" si="3"/>
        <v>12</v>
      </c>
      <c r="O45" s="65" t="str">
        <f t="shared" si="4"/>
        <v>Flemington-Kensington</v>
      </c>
      <c r="P45" s="66">
        <f t="shared" si="5"/>
        <v>450</v>
      </c>
      <c r="R45" s="34" t="str">
        <f t="shared" si="6"/>
        <v>Flemington-Kensington</v>
      </c>
      <c r="S45" s="33">
        <f t="shared" si="7"/>
        <v>450</v>
      </c>
    </row>
    <row r="46" spans="1:19" x14ac:dyDescent="0.25">
      <c r="A46" s="48">
        <v>38</v>
      </c>
      <c r="B46" s="62" t="s">
        <v>100</v>
      </c>
      <c r="C46" s="63">
        <v>480</v>
      </c>
      <c r="D46" s="63">
        <v>600</v>
      </c>
      <c r="E46" s="63">
        <v>849</v>
      </c>
      <c r="F46" s="63">
        <v>675</v>
      </c>
      <c r="G46" s="63">
        <v>860</v>
      </c>
      <c r="H46" s="64">
        <v>1275</v>
      </c>
      <c r="I46" s="64">
        <v>583</v>
      </c>
      <c r="J46" s="65" t="str">
        <f t="shared" si="0"/>
        <v>East Hawthorn</v>
      </c>
      <c r="K46" s="48">
        <f t="shared" si="1"/>
        <v>480</v>
      </c>
      <c r="L46" s="65"/>
      <c r="M46" s="66">
        <f t="shared" si="2"/>
        <v>480.00038000000001</v>
      </c>
      <c r="N46" s="48">
        <f t="shared" si="3"/>
        <v>23</v>
      </c>
      <c r="O46" s="65" t="str">
        <f t="shared" si="4"/>
        <v>Elwood</v>
      </c>
      <c r="P46" s="66">
        <f t="shared" si="5"/>
        <v>450</v>
      </c>
      <c r="R46" s="34" t="str">
        <f t="shared" si="6"/>
        <v>Elwood</v>
      </c>
      <c r="S46" s="33">
        <f t="shared" si="7"/>
        <v>450</v>
      </c>
    </row>
    <row r="47" spans="1:19" x14ac:dyDescent="0.25">
      <c r="A47" s="48">
        <v>39</v>
      </c>
      <c r="B47" s="62" t="s">
        <v>101</v>
      </c>
      <c r="C47" s="63">
        <v>500</v>
      </c>
      <c r="D47" s="63">
        <v>668</v>
      </c>
      <c r="E47" s="63">
        <v>1088</v>
      </c>
      <c r="F47" s="63">
        <v>875</v>
      </c>
      <c r="G47" s="63">
        <v>1200</v>
      </c>
      <c r="H47" s="64">
        <v>0</v>
      </c>
      <c r="I47" s="64">
        <v>630</v>
      </c>
      <c r="J47" s="65" t="str">
        <f t="shared" si="0"/>
        <v>East Melbourne</v>
      </c>
      <c r="K47" s="48">
        <f t="shared" si="1"/>
        <v>500</v>
      </c>
      <c r="L47" s="65"/>
      <c r="M47" s="66">
        <f t="shared" si="2"/>
        <v>500.00038999999998</v>
      </c>
      <c r="N47" s="48">
        <f t="shared" si="3"/>
        <v>11</v>
      </c>
      <c r="O47" s="65" t="str">
        <f t="shared" si="4"/>
        <v>Cheltenham</v>
      </c>
      <c r="P47" s="66">
        <f t="shared" si="5"/>
        <v>450</v>
      </c>
      <c r="R47" s="34" t="str">
        <f t="shared" si="6"/>
        <v>Cheltenham</v>
      </c>
      <c r="S47" s="33">
        <f>IF(IF($F$6=1,K47,P47)&gt;100,IF($F$6=1,K47,P47),"inad. Data")</f>
        <v>450</v>
      </c>
    </row>
    <row r="48" spans="1:19" x14ac:dyDescent="0.25">
      <c r="A48" s="48">
        <v>40</v>
      </c>
      <c r="B48" s="62" t="s">
        <v>102</v>
      </c>
      <c r="C48" s="63">
        <v>425</v>
      </c>
      <c r="D48" s="63">
        <v>575</v>
      </c>
      <c r="E48" s="63">
        <v>848</v>
      </c>
      <c r="F48" s="63">
        <v>750</v>
      </c>
      <c r="G48" s="63">
        <v>945</v>
      </c>
      <c r="H48" s="64">
        <v>1125</v>
      </c>
      <c r="I48" s="64">
        <v>550</v>
      </c>
      <c r="J48" s="65" t="str">
        <f t="shared" si="0"/>
        <v>East St Kilda</v>
      </c>
      <c r="K48" s="48">
        <f t="shared" si="1"/>
        <v>425</v>
      </c>
      <c r="L48" s="65"/>
      <c r="M48" s="66">
        <f t="shared" si="2"/>
        <v>425.00040000000001</v>
      </c>
      <c r="N48" s="48">
        <f t="shared" si="3"/>
        <v>53</v>
      </c>
      <c r="O48" s="65" t="str">
        <f t="shared" si="4"/>
        <v>Canterbury-Surrey Hills-Mont Albert</v>
      </c>
      <c r="P48" s="66">
        <f t="shared" si="5"/>
        <v>450</v>
      </c>
      <c r="R48" s="34" t="str">
        <f t="shared" si="6"/>
        <v>Canterbury-Surrey Hills-Mont Albert</v>
      </c>
      <c r="S48" s="33">
        <f t="shared" si="7"/>
        <v>450</v>
      </c>
    </row>
    <row r="49" spans="1:103" s="35" customFormat="1" x14ac:dyDescent="0.25">
      <c r="A49" s="48">
        <v>41</v>
      </c>
      <c r="B49" s="62" t="s">
        <v>103</v>
      </c>
      <c r="C49" s="63">
        <v>430</v>
      </c>
      <c r="D49" s="63">
        <v>600</v>
      </c>
      <c r="E49" s="63">
        <v>800</v>
      </c>
      <c r="F49" s="63">
        <v>725</v>
      </c>
      <c r="G49" s="63">
        <v>900</v>
      </c>
      <c r="H49" s="64">
        <v>1000</v>
      </c>
      <c r="I49" s="64">
        <v>598</v>
      </c>
      <c r="J49" s="65" t="str">
        <f t="shared" si="0"/>
        <v>Elsternwick</v>
      </c>
      <c r="K49" s="48">
        <f t="shared" si="1"/>
        <v>430</v>
      </c>
      <c r="L49" s="65"/>
      <c r="M49" s="66">
        <f t="shared" si="2"/>
        <v>430.00040999999999</v>
      </c>
      <c r="N49" s="48">
        <f t="shared" si="3"/>
        <v>52</v>
      </c>
      <c r="O49" s="65" t="str">
        <f t="shared" si="4"/>
        <v>Blackburn</v>
      </c>
      <c r="P49" s="66">
        <f t="shared" si="5"/>
        <v>450</v>
      </c>
      <c r="Q49" s="22"/>
      <c r="R49" s="34" t="str">
        <f t="shared" si="6"/>
        <v>Blackburn</v>
      </c>
      <c r="S49" s="33">
        <f t="shared" si="7"/>
        <v>450</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row>
    <row r="50" spans="1:103" x14ac:dyDescent="0.25">
      <c r="A50" s="48">
        <v>42</v>
      </c>
      <c r="B50" s="62" t="s">
        <v>170</v>
      </c>
      <c r="C50" s="63">
        <v>350</v>
      </c>
      <c r="D50" s="63">
        <v>500</v>
      </c>
      <c r="E50" s="63">
        <v>625</v>
      </c>
      <c r="F50" s="63">
        <v>500</v>
      </c>
      <c r="G50" s="63">
        <v>650</v>
      </c>
      <c r="H50" s="64">
        <v>800</v>
      </c>
      <c r="I50" s="64">
        <v>630</v>
      </c>
      <c r="J50" s="65" t="str">
        <f t="shared" si="0"/>
        <v>Eltham-Research-Montmorency</v>
      </c>
      <c r="K50" s="48">
        <f t="shared" si="1"/>
        <v>350</v>
      </c>
      <c r="L50" s="65"/>
      <c r="M50" s="66">
        <f t="shared" si="2"/>
        <v>350.00042000000002</v>
      </c>
      <c r="N50" s="48">
        <f t="shared" si="3"/>
        <v>87</v>
      </c>
      <c r="O50" s="65" t="str">
        <f t="shared" si="4"/>
        <v>Albert Park-Middle Park-West St Kilda</v>
      </c>
      <c r="P50" s="66">
        <f t="shared" si="5"/>
        <v>450</v>
      </c>
      <c r="R50" s="34" t="str">
        <f t="shared" si="6"/>
        <v>Albert Park-Middle Park-West St Kilda</v>
      </c>
      <c r="S50" s="33">
        <f t="shared" si="7"/>
        <v>450</v>
      </c>
    </row>
    <row r="51" spans="1:103" x14ac:dyDescent="0.25">
      <c r="A51" s="48">
        <v>43</v>
      </c>
      <c r="B51" s="62" t="s">
        <v>104</v>
      </c>
      <c r="C51" s="63">
        <v>450</v>
      </c>
      <c r="D51" s="63">
        <v>600</v>
      </c>
      <c r="E51" s="63">
        <v>866</v>
      </c>
      <c r="F51" s="63">
        <v>750</v>
      </c>
      <c r="G51" s="63">
        <v>1000</v>
      </c>
      <c r="H51" s="64">
        <v>1525</v>
      </c>
      <c r="I51" s="64">
        <v>575</v>
      </c>
      <c r="J51" s="65" t="str">
        <f t="shared" si="0"/>
        <v>Elwood</v>
      </c>
      <c r="K51" s="48">
        <f t="shared" si="1"/>
        <v>450</v>
      </c>
      <c r="L51" s="65"/>
      <c r="M51" s="66">
        <f t="shared" si="2"/>
        <v>450.00042999999999</v>
      </c>
      <c r="N51" s="48">
        <f t="shared" si="3"/>
        <v>38</v>
      </c>
      <c r="O51" s="65" t="str">
        <f t="shared" si="4"/>
        <v>Coburg-Pascoe Vale South</v>
      </c>
      <c r="P51" s="66">
        <f t="shared" si="5"/>
        <v>445</v>
      </c>
      <c r="R51" s="34" t="str">
        <f t="shared" si="6"/>
        <v>Coburg-Pascoe Vale South</v>
      </c>
      <c r="S51" s="33">
        <f t="shared" si="7"/>
        <v>445</v>
      </c>
    </row>
    <row r="52" spans="1:103" x14ac:dyDescent="0.25">
      <c r="A52" s="48">
        <v>44</v>
      </c>
      <c r="B52" s="62" t="s">
        <v>105</v>
      </c>
      <c r="C52" s="63">
        <v>430</v>
      </c>
      <c r="D52" s="63">
        <v>500</v>
      </c>
      <c r="E52" s="63">
        <v>635</v>
      </c>
      <c r="F52" s="63">
        <v>540</v>
      </c>
      <c r="G52" s="63">
        <v>650</v>
      </c>
      <c r="H52" s="64">
        <v>895</v>
      </c>
      <c r="I52" s="64">
        <v>550</v>
      </c>
      <c r="J52" s="65" t="str">
        <f t="shared" si="0"/>
        <v>Essendon</v>
      </c>
      <c r="K52" s="48">
        <f t="shared" si="1"/>
        <v>430</v>
      </c>
      <c r="L52" s="65"/>
      <c r="M52" s="66">
        <f t="shared" si="2"/>
        <v>430.00044000000003</v>
      </c>
      <c r="N52" s="48">
        <f t="shared" si="3"/>
        <v>51</v>
      </c>
      <c r="O52" s="65" t="str">
        <f t="shared" si="4"/>
        <v>Camberwell-Glen Iris</v>
      </c>
      <c r="P52" s="66">
        <f t="shared" si="5"/>
        <v>445</v>
      </c>
      <c r="R52" s="34" t="str">
        <f t="shared" si="6"/>
        <v>Camberwell-Glen Iris</v>
      </c>
      <c r="S52" s="33">
        <f t="shared" si="7"/>
        <v>445</v>
      </c>
    </row>
    <row r="53" spans="1:103" x14ac:dyDescent="0.25">
      <c r="A53" s="48">
        <v>45</v>
      </c>
      <c r="B53" s="62" t="s">
        <v>171</v>
      </c>
      <c r="C53" s="63">
        <v>400</v>
      </c>
      <c r="D53" s="63">
        <v>570</v>
      </c>
      <c r="E53" s="63">
        <v>865</v>
      </c>
      <c r="F53" s="63">
        <v>660</v>
      </c>
      <c r="G53" s="63">
        <v>850</v>
      </c>
      <c r="H53" s="64">
        <v>1100</v>
      </c>
      <c r="I53" s="64">
        <v>550</v>
      </c>
      <c r="J53" s="65" t="str">
        <f t="shared" si="0"/>
        <v>Fairfield-Alphington</v>
      </c>
      <c r="K53" s="48">
        <f t="shared" si="1"/>
        <v>400</v>
      </c>
      <c r="L53" s="65"/>
      <c r="M53" s="66">
        <f t="shared" si="2"/>
        <v>400.00045</v>
      </c>
      <c r="N53" s="48">
        <f t="shared" si="3"/>
        <v>65</v>
      </c>
      <c r="O53" s="65" t="str">
        <f t="shared" si="4"/>
        <v>Footscray</v>
      </c>
      <c r="P53" s="66">
        <f t="shared" si="5"/>
        <v>440</v>
      </c>
      <c r="R53" s="34" t="str">
        <f t="shared" si="6"/>
        <v>Footscray</v>
      </c>
      <c r="S53" s="33">
        <f t="shared" si="7"/>
        <v>440</v>
      </c>
    </row>
    <row r="54" spans="1:103" x14ac:dyDescent="0.25">
      <c r="A54" s="48">
        <v>46</v>
      </c>
      <c r="B54" s="62" t="s">
        <v>106</v>
      </c>
      <c r="C54" s="63">
        <v>0</v>
      </c>
      <c r="D54" s="63">
        <v>500</v>
      </c>
      <c r="E54" s="63">
        <v>600</v>
      </c>
      <c r="F54" s="63">
        <v>518</v>
      </c>
      <c r="G54" s="63">
        <v>600</v>
      </c>
      <c r="H54" s="64">
        <v>700</v>
      </c>
      <c r="I54" s="64">
        <v>590</v>
      </c>
      <c r="J54" s="65" t="str">
        <f t="shared" si="0"/>
        <v>Ferntree Gully</v>
      </c>
      <c r="K54" s="48">
        <f t="shared" si="1"/>
        <v>0</v>
      </c>
      <c r="L54" s="65"/>
      <c r="M54" s="66">
        <f t="shared" si="2"/>
        <v>4.6000000000000001E-4</v>
      </c>
      <c r="N54" s="48">
        <f t="shared" si="3"/>
        <v>105</v>
      </c>
      <c r="O54" s="65" t="str">
        <f t="shared" si="4"/>
        <v>Toorak</v>
      </c>
      <c r="P54" s="66">
        <f t="shared" si="5"/>
        <v>435</v>
      </c>
      <c r="R54" s="34" t="str">
        <f t="shared" si="6"/>
        <v>Toorak</v>
      </c>
      <c r="S54" s="33">
        <f t="shared" si="7"/>
        <v>435</v>
      </c>
    </row>
    <row r="55" spans="1:103" x14ac:dyDescent="0.25">
      <c r="A55" s="48">
        <v>47</v>
      </c>
      <c r="B55" s="62" t="s">
        <v>107</v>
      </c>
      <c r="C55" s="63">
        <v>530</v>
      </c>
      <c r="D55" s="63">
        <v>740</v>
      </c>
      <c r="E55" s="63">
        <v>1100</v>
      </c>
      <c r="F55" s="63">
        <v>800</v>
      </c>
      <c r="G55" s="63">
        <v>1100</v>
      </c>
      <c r="H55" s="64">
        <v>0</v>
      </c>
      <c r="I55" s="64">
        <v>700</v>
      </c>
      <c r="J55" s="65" t="str">
        <f t="shared" si="0"/>
        <v>Fitzroy</v>
      </c>
      <c r="K55" s="48">
        <f t="shared" si="1"/>
        <v>530</v>
      </c>
      <c r="L55" s="65"/>
      <c r="M55" s="66">
        <f t="shared" si="2"/>
        <v>530.00046999999995</v>
      </c>
      <c r="N55" s="48">
        <f t="shared" si="3"/>
        <v>4</v>
      </c>
      <c r="O55" s="65" t="str">
        <f t="shared" si="4"/>
        <v>Ringwood</v>
      </c>
      <c r="P55" s="66">
        <f t="shared" si="5"/>
        <v>435</v>
      </c>
      <c r="R55" s="34" t="str">
        <f t="shared" si="6"/>
        <v>Ringwood</v>
      </c>
      <c r="S55" s="33">
        <f t="shared" si="7"/>
        <v>435</v>
      </c>
    </row>
    <row r="56" spans="1:103" x14ac:dyDescent="0.25">
      <c r="A56" s="48">
        <v>48</v>
      </c>
      <c r="B56" s="62" t="s">
        <v>172</v>
      </c>
      <c r="C56" s="63">
        <v>500</v>
      </c>
      <c r="D56" s="63">
        <v>670</v>
      </c>
      <c r="E56" s="63">
        <v>978</v>
      </c>
      <c r="F56" s="63">
        <v>725</v>
      </c>
      <c r="G56" s="63">
        <v>980</v>
      </c>
      <c r="H56" s="64">
        <v>1425</v>
      </c>
      <c r="I56" s="64">
        <v>700</v>
      </c>
      <c r="J56" s="65" t="str">
        <f t="shared" si="0"/>
        <v>Fitzroy North-Clifton Hill</v>
      </c>
      <c r="K56" s="48">
        <f t="shared" si="1"/>
        <v>500</v>
      </c>
      <c r="L56" s="65"/>
      <c r="M56" s="66">
        <f t="shared" si="2"/>
        <v>500.00047999999998</v>
      </c>
      <c r="N56" s="48">
        <f t="shared" si="3"/>
        <v>10</v>
      </c>
      <c r="O56" s="65" t="str">
        <f t="shared" si="4"/>
        <v>Preston</v>
      </c>
      <c r="P56" s="66">
        <f t="shared" si="5"/>
        <v>430</v>
      </c>
      <c r="R56" s="34" t="str">
        <f t="shared" si="6"/>
        <v>Preston</v>
      </c>
      <c r="S56" s="33">
        <f t="shared" si="7"/>
        <v>430</v>
      </c>
    </row>
    <row r="57" spans="1:103" x14ac:dyDescent="0.25">
      <c r="A57" s="48">
        <v>49</v>
      </c>
      <c r="B57" s="62" t="s">
        <v>173</v>
      </c>
      <c r="C57" s="63">
        <v>450</v>
      </c>
      <c r="D57" s="63">
        <v>550</v>
      </c>
      <c r="E57" s="63">
        <v>800</v>
      </c>
      <c r="F57" s="63">
        <v>620</v>
      </c>
      <c r="G57" s="63">
        <v>750</v>
      </c>
      <c r="H57" s="64">
        <v>948</v>
      </c>
      <c r="I57" s="64">
        <v>550</v>
      </c>
      <c r="J57" s="65" t="str">
        <f t="shared" si="0"/>
        <v>Flemington-Kensington</v>
      </c>
      <c r="K57" s="48">
        <f t="shared" si="1"/>
        <v>450</v>
      </c>
      <c r="L57" s="65"/>
      <c r="M57" s="66">
        <f t="shared" si="2"/>
        <v>450.00049000000001</v>
      </c>
      <c r="N57" s="48">
        <f t="shared" si="3"/>
        <v>37</v>
      </c>
      <c r="O57" s="65" t="str">
        <f t="shared" si="4"/>
        <v>Nunawading-Mitcham</v>
      </c>
      <c r="P57" s="66">
        <f t="shared" si="5"/>
        <v>430</v>
      </c>
      <c r="R57" s="34" t="str">
        <f t="shared" si="6"/>
        <v>Nunawading-Mitcham</v>
      </c>
      <c r="S57" s="33">
        <f t="shared" si="7"/>
        <v>430</v>
      </c>
    </row>
    <row r="58" spans="1:103" x14ac:dyDescent="0.25">
      <c r="A58" s="48">
        <v>50</v>
      </c>
      <c r="B58" s="62" t="s">
        <v>108</v>
      </c>
      <c r="C58" s="63">
        <v>440</v>
      </c>
      <c r="D58" s="63">
        <v>560</v>
      </c>
      <c r="E58" s="63">
        <v>700</v>
      </c>
      <c r="F58" s="63">
        <v>570</v>
      </c>
      <c r="G58" s="63">
        <v>650</v>
      </c>
      <c r="H58" s="64">
        <v>753</v>
      </c>
      <c r="I58" s="64">
        <v>520</v>
      </c>
      <c r="J58" s="65" t="str">
        <f t="shared" si="0"/>
        <v>Footscray</v>
      </c>
      <c r="K58" s="48">
        <f t="shared" si="1"/>
        <v>440</v>
      </c>
      <c r="L58" s="65"/>
      <c r="M58" s="66">
        <f t="shared" si="2"/>
        <v>440.00049999999999</v>
      </c>
      <c r="N58" s="48">
        <f t="shared" si="3"/>
        <v>45</v>
      </c>
      <c r="O58" s="65" t="str">
        <f t="shared" si="4"/>
        <v>Hawthorn</v>
      </c>
      <c r="P58" s="66">
        <f t="shared" si="5"/>
        <v>430</v>
      </c>
      <c r="R58" s="34" t="str">
        <f t="shared" si="6"/>
        <v>Hawthorn</v>
      </c>
      <c r="S58" s="33">
        <f t="shared" si="7"/>
        <v>430</v>
      </c>
    </row>
    <row r="59" spans="1:103" x14ac:dyDescent="0.25">
      <c r="A59" s="48">
        <v>51</v>
      </c>
      <c r="B59" s="62" t="s">
        <v>24</v>
      </c>
      <c r="C59" s="63">
        <v>349</v>
      </c>
      <c r="D59" s="63">
        <v>465</v>
      </c>
      <c r="E59" s="63">
        <v>560</v>
      </c>
      <c r="F59" s="63">
        <v>490</v>
      </c>
      <c r="G59" s="63">
        <v>565</v>
      </c>
      <c r="H59" s="64">
        <v>673</v>
      </c>
      <c r="I59" s="64">
        <v>540</v>
      </c>
      <c r="J59" s="65" t="str">
        <f t="shared" si="0"/>
        <v>Frankston</v>
      </c>
      <c r="K59" s="48">
        <f t="shared" si="1"/>
        <v>349</v>
      </c>
      <c r="L59" s="65"/>
      <c r="M59" s="66">
        <f t="shared" si="2"/>
        <v>349.00051000000002</v>
      </c>
      <c r="N59" s="48">
        <f t="shared" si="3"/>
        <v>89</v>
      </c>
      <c r="O59" s="65" t="str">
        <f t="shared" si="4"/>
        <v>Essendon</v>
      </c>
      <c r="P59" s="66">
        <f t="shared" si="5"/>
        <v>430</v>
      </c>
      <c r="R59" s="34" t="str">
        <f t="shared" si="6"/>
        <v>Essendon</v>
      </c>
      <c r="S59" s="33">
        <f t="shared" si="7"/>
        <v>430</v>
      </c>
    </row>
    <row r="60" spans="1:103" x14ac:dyDescent="0.25">
      <c r="A60" s="48">
        <v>52</v>
      </c>
      <c r="B60" s="62" t="s">
        <v>174</v>
      </c>
      <c r="C60" s="63">
        <v>0</v>
      </c>
      <c r="D60" s="63">
        <v>440</v>
      </c>
      <c r="E60" s="63">
        <v>530</v>
      </c>
      <c r="F60" s="63">
        <v>490</v>
      </c>
      <c r="G60" s="63">
        <v>520</v>
      </c>
      <c r="H60" s="64">
        <v>613</v>
      </c>
      <c r="I60" s="64">
        <v>530</v>
      </c>
      <c r="J60" s="65" t="str">
        <f t="shared" si="0"/>
        <v>Gladstone Park-Tullamarine</v>
      </c>
      <c r="K60" s="48">
        <f t="shared" si="1"/>
        <v>0</v>
      </c>
      <c r="L60" s="65"/>
      <c r="M60" s="66">
        <f t="shared" si="2"/>
        <v>5.2000000000000006E-4</v>
      </c>
      <c r="N60" s="48">
        <f t="shared" si="3"/>
        <v>104</v>
      </c>
      <c r="O60" s="65" t="str">
        <f t="shared" si="4"/>
        <v>Elsternwick</v>
      </c>
      <c r="P60" s="66">
        <f t="shared" si="5"/>
        <v>430</v>
      </c>
      <c r="R60" s="34" t="str">
        <f t="shared" si="6"/>
        <v>Elsternwick</v>
      </c>
      <c r="S60" s="33">
        <f t="shared" si="7"/>
        <v>430</v>
      </c>
    </row>
    <row r="61" spans="1:103" x14ac:dyDescent="0.25">
      <c r="A61" s="48">
        <v>53</v>
      </c>
      <c r="B61" s="62" t="s">
        <v>175</v>
      </c>
      <c r="C61" s="63">
        <v>530</v>
      </c>
      <c r="D61" s="63">
        <v>640</v>
      </c>
      <c r="E61" s="63">
        <v>650</v>
      </c>
      <c r="F61" s="63">
        <v>585</v>
      </c>
      <c r="G61" s="63">
        <v>640</v>
      </c>
      <c r="H61" s="64">
        <v>760</v>
      </c>
      <c r="I61" s="64">
        <v>690</v>
      </c>
      <c r="J61" s="65" t="str">
        <f t="shared" si="0"/>
        <v>Glen Waverley-Mulgrave</v>
      </c>
      <c r="K61" s="48">
        <f t="shared" si="1"/>
        <v>530</v>
      </c>
      <c r="L61" s="65"/>
      <c r="M61" s="66">
        <f t="shared" si="2"/>
        <v>530.00053000000003</v>
      </c>
      <c r="N61" s="48">
        <f t="shared" si="3"/>
        <v>3</v>
      </c>
      <c r="O61" s="65" t="str">
        <f t="shared" si="4"/>
        <v>East St Kilda</v>
      </c>
      <c r="P61" s="66">
        <f t="shared" si="5"/>
        <v>425</v>
      </c>
      <c r="R61" s="34" t="str">
        <f t="shared" si="6"/>
        <v>East St Kilda</v>
      </c>
      <c r="S61" s="33">
        <f t="shared" si="7"/>
        <v>425</v>
      </c>
    </row>
    <row r="62" spans="1:103" x14ac:dyDescent="0.25">
      <c r="A62" s="48">
        <v>54</v>
      </c>
      <c r="B62" s="62" t="s">
        <v>176</v>
      </c>
      <c r="C62" s="63">
        <v>478</v>
      </c>
      <c r="D62" s="63">
        <v>630</v>
      </c>
      <c r="E62" s="63">
        <v>925</v>
      </c>
      <c r="F62" s="63">
        <v>630</v>
      </c>
      <c r="G62" s="63">
        <v>880</v>
      </c>
      <c r="H62" s="64">
        <v>1250</v>
      </c>
      <c r="I62" s="64">
        <v>750</v>
      </c>
      <c r="J62" s="65" t="str">
        <f t="shared" si="0"/>
        <v>Hampton-Beaumaris</v>
      </c>
      <c r="K62" s="48">
        <f t="shared" si="1"/>
        <v>478</v>
      </c>
      <c r="L62" s="65"/>
      <c r="M62" s="66">
        <f t="shared" si="2"/>
        <v>478.00054</v>
      </c>
      <c r="N62" s="48">
        <f t="shared" si="3"/>
        <v>25</v>
      </c>
      <c r="O62" s="65" t="str">
        <f t="shared" si="4"/>
        <v>Carlton North</v>
      </c>
      <c r="P62" s="66">
        <f t="shared" si="5"/>
        <v>425</v>
      </c>
      <c r="R62" s="34" t="str">
        <f t="shared" si="6"/>
        <v>Carlton North</v>
      </c>
      <c r="S62" s="33">
        <f t="shared" si="7"/>
        <v>425</v>
      </c>
    </row>
    <row r="63" spans="1:103" s="35" customFormat="1" x14ac:dyDescent="0.25">
      <c r="A63" s="48">
        <v>55</v>
      </c>
      <c r="B63" s="62" t="s">
        <v>177</v>
      </c>
      <c r="C63" s="63">
        <v>360</v>
      </c>
      <c r="D63" s="63">
        <v>470</v>
      </c>
      <c r="E63" s="63">
        <v>535</v>
      </c>
      <c r="F63" s="63">
        <v>500</v>
      </c>
      <c r="G63" s="63">
        <v>580</v>
      </c>
      <c r="H63" s="64">
        <v>750</v>
      </c>
      <c r="I63" s="64">
        <v>570</v>
      </c>
      <c r="J63" s="65" t="str">
        <f t="shared" si="0"/>
        <v>Hastings-Flinders</v>
      </c>
      <c r="K63" s="48">
        <f t="shared" si="1"/>
        <v>360</v>
      </c>
      <c r="L63" s="65"/>
      <c r="M63" s="66">
        <f t="shared" si="2"/>
        <v>360.00054999999998</v>
      </c>
      <c r="N63" s="48">
        <f t="shared" si="3"/>
        <v>82</v>
      </c>
      <c r="O63" s="65" t="str">
        <f t="shared" si="4"/>
        <v>Boronia</v>
      </c>
      <c r="P63" s="66">
        <f t="shared" si="5"/>
        <v>425</v>
      </c>
      <c r="Q63" s="22"/>
      <c r="R63" s="34" t="str">
        <f t="shared" si="6"/>
        <v>Boronia</v>
      </c>
      <c r="S63" s="33">
        <f t="shared" si="7"/>
        <v>425</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row>
    <row r="64" spans="1:103" x14ac:dyDescent="0.25">
      <c r="A64" s="48">
        <v>56</v>
      </c>
      <c r="B64" s="62" t="s">
        <v>109</v>
      </c>
      <c r="C64" s="63">
        <v>430</v>
      </c>
      <c r="D64" s="63">
        <v>588</v>
      </c>
      <c r="E64" s="63">
        <v>800</v>
      </c>
      <c r="F64" s="63">
        <v>710</v>
      </c>
      <c r="G64" s="63">
        <v>925</v>
      </c>
      <c r="H64" s="64">
        <v>1400</v>
      </c>
      <c r="I64" s="64">
        <v>530</v>
      </c>
      <c r="J64" s="65" t="str">
        <f t="shared" si="0"/>
        <v>Hawthorn</v>
      </c>
      <c r="K64" s="48">
        <f t="shared" si="1"/>
        <v>430</v>
      </c>
      <c r="L64" s="65"/>
      <c r="M64" s="66">
        <f t="shared" si="2"/>
        <v>430.00056000000001</v>
      </c>
      <c r="N64" s="48">
        <f t="shared" si="3"/>
        <v>50</v>
      </c>
      <c r="O64" s="65" t="str">
        <f t="shared" si="4"/>
        <v>Northcote</v>
      </c>
      <c r="P64" s="66">
        <f t="shared" si="5"/>
        <v>420</v>
      </c>
      <c r="R64" s="34" t="str">
        <f t="shared" si="6"/>
        <v>Northcote</v>
      </c>
      <c r="S64" s="33">
        <f t="shared" si="7"/>
        <v>420</v>
      </c>
    </row>
    <row r="65" spans="1:103" x14ac:dyDescent="0.25">
      <c r="A65" s="48">
        <v>57</v>
      </c>
      <c r="B65" s="62" t="s">
        <v>178</v>
      </c>
      <c r="C65" s="63">
        <v>450</v>
      </c>
      <c r="D65" s="63">
        <v>550</v>
      </c>
      <c r="E65" s="63">
        <v>650</v>
      </c>
      <c r="F65" s="63">
        <v>500</v>
      </c>
      <c r="G65" s="63">
        <v>600</v>
      </c>
      <c r="H65" s="64">
        <v>800</v>
      </c>
      <c r="I65" s="64">
        <v>560</v>
      </c>
      <c r="J65" s="65" t="str">
        <f t="shared" si="0"/>
        <v>Heidelberg-Heidelberg West</v>
      </c>
      <c r="K65" s="48">
        <f t="shared" si="1"/>
        <v>450</v>
      </c>
      <c r="L65" s="65"/>
      <c r="M65" s="66">
        <f t="shared" si="2"/>
        <v>450.00056999999998</v>
      </c>
      <c r="N65" s="48">
        <f t="shared" si="3"/>
        <v>36</v>
      </c>
      <c r="O65" s="65" t="str">
        <f t="shared" si="4"/>
        <v>Burwood-Ashburton</v>
      </c>
      <c r="P65" s="66">
        <f t="shared" si="5"/>
        <v>420</v>
      </c>
      <c r="R65" s="34" t="str">
        <f t="shared" si="6"/>
        <v>Burwood-Ashburton</v>
      </c>
      <c r="S65" s="33">
        <f t="shared" si="7"/>
        <v>420</v>
      </c>
    </row>
    <row r="66" spans="1:103" x14ac:dyDescent="0.25">
      <c r="A66" s="48">
        <v>58</v>
      </c>
      <c r="B66" s="62" t="s">
        <v>179</v>
      </c>
      <c r="C66" s="63">
        <v>490</v>
      </c>
      <c r="D66" s="63">
        <v>585</v>
      </c>
      <c r="E66" s="63">
        <v>720</v>
      </c>
      <c r="F66" s="63">
        <v>598</v>
      </c>
      <c r="G66" s="63">
        <v>750</v>
      </c>
      <c r="H66" s="64">
        <v>1000</v>
      </c>
      <c r="I66" s="64">
        <v>590</v>
      </c>
      <c r="J66" s="65" t="str">
        <f t="shared" si="0"/>
        <v>Ivanhoe-Ivanhoe East</v>
      </c>
      <c r="K66" s="48">
        <f t="shared" si="1"/>
        <v>490</v>
      </c>
      <c r="L66" s="65"/>
      <c r="M66" s="66">
        <f t="shared" si="2"/>
        <v>490.00058000000001</v>
      </c>
      <c r="N66" s="48">
        <f t="shared" si="3"/>
        <v>17</v>
      </c>
      <c r="O66" s="65" t="str">
        <f t="shared" si="4"/>
        <v>Aspendale-Chelsea-Carrum</v>
      </c>
      <c r="P66" s="66">
        <f t="shared" si="5"/>
        <v>420</v>
      </c>
      <c r="R66" s="34" t="str">
        <f t="shared" si="6"/>
        <v>Aspendale-Chelsea-Carrum</v>
      </c>
      <c r="S66" s="33">
        <f t="shared" si="7"/>
        <v>420</v>
      </c>
    </row>
    <row r="67" spans="1:103" x14ac:dyDescent="0.25">
      <c r="A67" s="48">
        <v>59</v>
      </c>
      <c r="B67" s="62" t="s">
        <v>110</v>
      </c>
      <c r="C67" s="63">
        <v>0</v>
      </c>
      <c r="D67" s="63">
        <v>0</v>
      </c>
      <c r="E67" s="63">
        <v>0</v>
      </c>
      <c r="F67" s="63">
        <v>0</v>
      </c>
      <c r="G67" s="63">
        <v>720</v>
      </c>
      <c r="H67" s="64">
        <v>730</v>
      </c>
      <c r="I67" s="64">
        <v>630</v>
      </c>
      <c r="J67" s="65" t="str">
        <f t="shared" si="0"/>
        <v>Keilor</v>
      </c>
      <c r="K67" s="48">
        <f t="shared" si="1"/>
        <v>0</v>
      </c>
      <c r="L67" s="65"/>
      <c r="M67" s="66">
        <f t="shared" si="2"/>
        <v>5.9000000000000003E-4</v>
      </c>
      <c r="N67" s="48">
        <f t="shared" si="3"/>
        <v>103</v>
      </c>
      <c r="O67" s="65" t="str">
        <f t="shared" si="4"/>
        <v>Mentone-Parkdale-Mordialloc</v>
      </c>
      <c r="P67" s="66">
        <f t="shared" si="5"/>
        <v>410</v>
      </c>
      <c r="R67" s="34" t="str">
        <f t="shared" si="6"/>
        <v>Mentone-Parkdale-Mordialloc</v>
      </c>
      <c r="S67" s="33">
        <f t="shared" si="7"/>
        <v>410</v>
      </c>
    </row>
    <row r="68" spans="1:103" x14ac:dyDescent="0.25">
      <c r="A68" s="48">
        <v>60</v>
      </c>
      <c r="B68" s="62" t="s">
        <v>180</v>
      </c>
      <c r="C68" s="63">
        <v>450</v>
      </c>
      <c r="D68" s="63">
        <v>520</v>
      </c>
      <c r="E68" s="63">
        <v>620</v>
      </c>
      <c r="F68" s="63">
        <v>510</v>
      </c>
      <c r="G68" s="63">
        <v>570</v>
      </c>
      <c r="H68" s="64">
        <v>750</v>
      </c>
      <c r="I68" s="64">
        <v>550</v>
      </c>
      <c r="J68" s="65" t="str">
        <f t="shared" si="0"/>
        <v>Keilor East-Avondale Heights</v>
      </c>
      <c r="K68" s="48">
        <f t="shared" si="1"/>
        <v>450</v>
      </c>
      <c r="L68" s="65"/>
      <c r="M68" s="66">
        <f t="shared" si="2"/>
        <v>450.00060000000002</v>
      </c>
      <c r="N68" s="48">
        <f t="shared" si="3"/>
        <v>35</v>
      </c>
      <c r="O68" s="65" t="str">
        <f t="shared" si="4"/>
        <v>Carnegie</v>
      </c>
      <c r="P68" s="66">
        <f t="shared" si="5"/>
        <v>410</v>
      </c>
      <c r="R68" s="34" t="str">
        <f t="shared" si="6"/>
        <v>Carnegie</v>
      </c>
      <c r="S68" s="33">
        <f t="shared" si="7"/>
        <v>410</v>
      </c>
    </row>
    <row r="69" spans="1:103" x14ac:dyDescent="0.25">
      <c r="A69" s="48">
        <v>61</v>
      </c>
      <c r="B69" s="62" t="s">
        <v>111</v>
      </c>
      <c r="C69" s="63">
        <v>480</v>
      </c>
      <c r="D69" s="63">
        <v>565</v>
      </c>
      <c r="E69" s="63">
        <v>848</v>
      </c>
      <c r="F69" s="63">
        <v>695</v>
      </c>
      <c r="G69" s="63">
        <v>845</v>
      </c>
      <c r="H69" s="64">
        <v>1290</v>
      </c>
      <c r="I69" s="64">
        <v>680</v>
      </c>
      <c r="J69" s="65" t="str">
        <f t="shared" si="0"/>
        <v>Kew</v>
      </c>
      <c r="K69" s="48">
        <f t="shared" si="1"/>
        <v>480</v>
      </c>
      <c r="L69" s="65"/>
      <c r="M69" s="66">
        <f t="shared" si="2"/>
        <v>480.00060999999999</v>
      </c>
      <c r="N69" s="48">
        <f t="shared" si="3"/>
        <v>22</v>
      </c>
      <c r="O69" s="65" t="str">
        <f t="shared" si="4"/>
        <v>Bundoora-Greensborough-Hurstbridge</v>
      </c>
      <c r="P69" s="66">
        <f t="shared" si="5"/>
        <v>410</v>
      </c>
      <c r="R69" s="34" t="str">
        <f t="shared" si="6"/>
        <v>Bundoora-Greensborough-Hurstbridge</v>
      </c>
      <c r="S69" s="33">
        <f t="shared" si="7"/>
        <v>410</v>
      </c>
    </row>
    <row r="70" spans="1:103" x14ac:dyDescent="0.25">
      <c r="A70" s="48">
        <v>62</v>
      </c>
      <c r="B70" s="62" t="s">
        <v>112</v>
      </c>
      <c r="C70" s="63">
        <v>450</v>
      </c>
      <c r="D70" s="63">
        <v>600</v>
      </c>
      <c r="E70" s="63">
        <v>900</v>
      </c>
      <c r="F70" s="63">
        <v>793</v>
      </c>
      <c r="G70" s="63">
        <v>1050</v>
      </c>
      <c r="H70" s="64">
        <v>1425</v>
      </c>
      <c r="I70" s="64">
        <v>635</v>
      </c>
      <c r="J70" s="65" t="str">
        <f t="shared" si="0"/>
        <v>Malvern</v>
      </c>
      <c r="K70" s="48">
        <f t="shared" si="1"/>
        <v>450</v>
      </c>
      <c r="L70" s="65"/>
      <c r="M70" s="66">
        <f t="shared" si="2"/>
        <v>450.00062000000003</v>
      </c>
      <c r="N70" s="48">
        <f t="shared" si="3"/>
        <v>34</v>
      </c>
      <c r="O70" s="65" t="str">
        <f t="shared" si="4"/>
        <v>Thornbury</v>
      </c>
      <c r="P70" s="66">
        <f t="shared" si="5"/>
        <v>400</v>
      </c>
      <c r="R70" s="34" t="str">
        <f t="shared" si="6"/>
        <v>Thornbury</v>
      </c>
      <c r="S70" s="33">
        <f t="shared" si="7"/>
        <v>400</v>
      </c>
    </row>
    <row r="71" spans="1:103" x14ac:dyDescent="0.25">
      <c r="A71" s="48">
        <v>63</v>
      </c>
      <c r="B71" s="62" t="s">
        <v>113</v>
      </c>
      <c r="C71" s="63">
        <v>480</v>
      </c>
      <c r="D71" s="63">
        <v>600</v>
      </c>
      <c r="E71" s="63">
        <v>795</v>
      </c>
      <c r="F71" s="63">
        <v>623</v>
      </c>
      <c r="G71" s="63">
        <v>750</v>
      </c>
      <c r="H71" s="64">
        <v>1150</v>
      </c>
      <c r="I71" s="64">
        <v>610</v>
      </c>
      <c r="J71" s="65" t="str">
        <f t="shared" si="0"/>
        <v>Malvern East</v>
      </c>
      <c r="K71" s="48">
        <f t="shared" si="1"/>
        <v>480</v>
      </c>
      <c r="L71" s="65"/>
      <c r="M71" s="66">
        <f t="shared" si="2"/>
        <v>480.00063</v>
      </c>
      <c r="N71" s="48">
        <f t="shared" si="3"/>
        <v>21</v>
      </c>
      <c r="O71" s="65" t="str">
        <f t="shared" si="4"/>
        <v>Reservoir</v>
      </c>
      <c r="P71" s="66">
        <f t="shared" si="5"/>
        <v>400</v>
      </c>
      <c r="R71" s="34" t="str">
        <f t="shared" si="6"/>
        <v>Reservoir</v>
      </c>
      <c r="S71" s="33">
        <f t="shared" si="7"/>
        <v>400</v>
      </c>
    </row>
    <row r="72" spans="1:103" x14ac:dyDescent="0.25">
      <c r="A72" s="48">
        <v>64</v>
      </c>
      <c r="B72" s="62" t="s">
        <v>7</v>
      </c>
      <c r="C72" s="63">
        <v>350</v>
      </c>
      <c r="D72" s="63">
        <v>360</v>
      </c>
      <c r="E72" s="63">
        <v>400</v>
      </c>
      <c r="F72" s="63">
        <v>380</v>
      </c>
      <c r="G72" s="63">
        <v>420</v>
      </c>
      <c r="H72" s="64">
        <v>470</v>
      </c>
      <c r="I72" s="64">
        <v>450</v>
      </c>
      <c r="J72" s="65" t="str">
        <f t="shared" si="0"/>
        <v>Melton</v>
      </c>
      <c r="K72" s="48">
        <f t="shared" si="1"/>
        <v>350</v>
      </c>
      <c r="L72" s="65"/>
      <c r="M72" s="66">
        <f t="shared" si="2"/>
        <v>350.00063999999998</v>
      </c>
      <c r="N72" s="48">
        <f t="shared" si="3"/>
        <v>86</v>
      </c>
      <c r="O72" s="65" t="str">
        <f t="shared" si="4"/>
        <v>Murrumbeena-Hughesdale</v>
      </c>
      <c r="P72" s="66">
        <f t="shared" si="5"/>
        <v>400</v>
      </c>
      <c r="R72" s="34" t="str">
        <f t="shared" si="6"/>
        <v>Murrumbeena-Hughesdale</v>
      </c>
      <c r="S72" s="33">
        <f t="shared" si="7"/>
        <v>400</v>
      </c>
    </row>
    <row r="73" spans="1:103" x14ac:dyDescent="0.25">
      <c r="A73" s="48">
        <v>65</v>
      </c>
      <c r="B73" s="62" t="s">
        <v>181</v>
      </c>
      <c r="C73" s="63">
        <v>410</v>
      </c>
      <c r="D73" s="63">
        <v>545</v>
      </c>
      <c r="E73" s="63">
        <v>750</v>
      </c>
      <c r="F73" s="63">
        <v>600</v>
      </c>
      <c r="G73" s="63">
        <v>740</v>
      </c>
      <c r="H73" s="64">
        <v>920</v>
      </c>
      <c r="I73" s="64">
        <v>580</v>
      </c>
      <c r="J73" s="65" t="str">
        <f t="shared" si="0"/>
        <v>Mentone-Parkdale-Mordialloc</v>
      </c>
      <c r="K73" s="48">
        <f t="shared" si="1"/>
        <v>410</v>
      </c>
      <c r="L73" s="65"/>
      <c r="M73" s="66">
        <f t="shared" si="2"/>
        <v>410.00065000000001</v>
      </c>
      <c r="N73" s="48">
        <f t="shared" si="3"/>
        <v>59</v>
      </c>
      <c r="O73" s="65" t="str">
        <f t="shared" si="4"/>
        <v>Fairfield-Alphington</v>
      </c>
      <c r="P73" s="66">
        <f t="shared" si="5"/>
        <v>400</v>
      </c>
      <c r="R73" s="34" t="str">
        <f t="shared" si="6"/>
        <v>Fairfield-Alphington</v>
      </c>
      <c r="S73" s="33">
        <f t="shared" si="7"/>
        <v>400</v>
      </c>
    </row>
    <row r="74" spans="1:103" x14ac:dyDescent="0.25">
      <c r="A74" s="48">
        <v>66</v>
      </c>
      <c r="B74" s="62" t="s">
        <v>182</v>
      </c>
      <c r="C74" s="63">
        <v>390</v>
      </c>
      <c r="D74" s="63">
        <v>450</v>
      </c>
      <c r="E74" s="63">
        <v>510</v>
      </c>
      <c r="F74" s="63">
        <v>470</v>
      </c>
      <c r="G74" s="63">
        <v>530</v>
      </c>
      <c r="H74" s="64">
        <v>600</v>
      </c>
      <c r="I74" s="64">
        <v>530</v>
      </c>
      <c r="J74" s="65" t="str">
        <f t="shared" ref="J74:J115" si="8">B74</f>
        <v>Mill Park-Epping</v>
      </c>
      <c r="K74" s="48">
        <f t="shared" ref="K74:K115" si="9">VLOOKUP(A74,$A$9:$I$154,2+$D$6)</f>
        <v>390</v>
      </c>
      <c r="L74" s="65"/>
      <c r="M74" s="66">
        <f t="shared" ref="M74:M115" si="10">K74+0.00001*A74</f>
        <v>390.00065999999998</v>
      </c>
      <c r="N74" s="48">
        <f t="shared" ref="N74:N115" si="11">RANK(M74,M$9:M$115)</f>
        <v>71</v>
      </c>
      <c r="O74" s="65" t="str">
        <f t="shared" ref="O74:O115" si="12">VLOOKUP(MATCH(A74,N$9:N$115,0),$A$9:$M$115,2)</f>
        <v>Cranbourne</v>
      </c>
      <c r="P74" s="66">
        <f t="shared" ref="P74:P115" si="13">VLOOKUP(MATCH(A74,N$9:N$154,0),$A$9:$M$115,11)</f>
        <v>400</v>
      </c>
      <c r="R74" s="34" t="str">
        <f t="shared" ref="R74:R115" si="14">IF($F$6=1,J74,O74)</f>
        <v>Cranbourne</v>
      </c>
      <c r="S74" s="33">
        <f t="shared" ref="S74:S115" si="15">IF(IF($F$6=1,K74,P74)&gt;100,IF($F$6=1,K74,P74),"inad. Data")</f>
        <v>400</v>
      </c>
    </row>
    <row r="75" spans="1:103" x14ac:dyDescent="0.25">
      <c r="A75" s="48">
        <v>67</v>
      </c>
      <c r="B75" s="62" t="s">
        <v>183</v>
      </c>
      <c r="C75" s="63">
        <v>450</v>
      </c>
      <c r="D75" s="63">
        <v>545</v>
      </c>
      <c r="E75" s="63">
        <v>730</v>
      </c>
      <c r="F75" s="63">
        <v>620</v>
      </c>
      <c r="G75" s="63">
        <v>725</v>
      </c>
      <c r="H75" s="64">
        <v>995</v>
      </c>
      <c r="I75" s="64">
        <v>570</v>
      </c>
      <c r="J75" s="65" t="str">
        <f t="shared" si="8"/>
        <v>Moonee Ponds-Ascot Vale</v>
      </c>
      <c r="K75" s="48">
        <f t="shared" si="9"/>
        <v>450</v>
      </c>
      <c r="L75" s="65"/>
      <c r="M75" s="66">
        <f t="shared" si="10"/>
        <v>450.00067000000001</v>
      </c>
      <c r="N75" s="48">
        <f t="shared" si="11"/>
        <v>33</v>
      </c>
      <c r="O75" s="65" t="str">
        <f t="shared" si="12"/>
        <v>Bentleigh</v>
      </c>
      <c r="P75" s="66">
        <f t="shared" si="13"/>
        <v>400</v>
      </c>
      <c r="R75" s="34" t="str">
        <f t="shared" si="14"/>
        <v>Bentleigh</v>
      </c>
      <c r="S75" s="33">
        <f t="shared" si="15"/>
        <v>400</v>
      </c>
    </row>
    <row r="76" spans="1:103" x14ac:dyDescent="0.25">
      <c r="A76" s="48">
        <v>68</v>
      </c>
      <c r="B76" s="62" t="s">
        <v>114</v>
      </c>
      <c r="C76" s="63">
        <v>262</v>
      </c>
      <c r="D76" s="63">
        <v>521</v>
      </c>
      <c r="E76" s="63">
        <v>690</v>
      </c>
      <c r="F76" s="63">
        <v>555</v>
      </c>
      <c r="G76" s="63">
        <v>660</v>
      </c>
      <c r="H76" s="64">
        <v>800</v>
      </c>
      <c r="I76" s="64">
        <v>670</v>
      </c>
      <c r="J76" s="65" t="str">
        <f t="shared" si="8"/>
        <v>Mount Waverley</v>
      </c>
      <c r="K76" s="48">
        <f t="shared" si="9"/>
        <v>262</v>
      </c>
      <c r="L76" s="65"/>
      <c r="M76" s="66">
        <f t="shared" si="10"/>
        <v>262.00067999999999</v>
      </c>
      <c r="N76" s="48">
        <f t="shared" si="11"/>
        <v>96</v>
      </c>
      <c r="O76" s="65" t="str">
        <f t="shared" si="12"/>
        <v>West Brunswick</v>
      </c>
      <c r="P76" s="66">
        <f t="shared" si="13"/>
        <v>395</v>
      </c>
      <c r="R76" s="34" t="str">
        <f t="shared" si="14"/>
        <v>West Brunswick</v>
      </c>
      <c r="S76" s="33">
        <f t="shared" si="15"/>
        <v>395</v>
      </c>
    </row>
    <row r="77" spans="1:103" s="35" customFormat="1" x14ac:dyDescent="0.25">
      <c r="A77" s="48">
        <v>69</v>
      </c>
      <c r="B77" s="62" t="s">
        <v>184</v>
      </c>
      <c r="C77" s="63">
        <v>0</v>
      </c>
      <c r="D77" s="63">
        <v>535</v>
      </c>
      <c r="E77" s="63">
        <v>650</v>
      </c>
      <c r="F77" s="63">
        <v>533</v>
      </c>
      <c r="G77" s="63">
        <v>675</v>
      </c>
      <c r="H77" s="64">
        <v>895</v>
      </c>
      <c r="I77" s="64">
        <v>685</v>
      </c>
      <c r="J77" s="65" t="str">
        <f t="shared" si="8"/>
        <v>Mt Eliza-Mornington-Mt Martha</v>
      </c>
      <c r="K77" s="48">
        <f t="shared" si="9"/>
        <v>0</v>
      </c>
      <c r="L77" s="65"/>
      <c r="M77" s="66">
        <f t="shared" si="10"/>
        <v>6.9000000000000008E-4</v>
      </c>
      <c r="N77" s="48">
        <f t="shared" si="11"/>
        <v>102</v>
      </c>
      <c r="O77" s="65" t="str">
        <f t="shared" si="12"/>
        <v>Dromana-Portsea</v>
      </c>
      <c r="P77" s="66">
        <f t="shared" si="13"/>
        <v>395</v>
      </c>
      <c r="Q77" s="22"/>
      <c r="R77" s="34" t="str">
        <f t="shared" si="14"/>
        <v>Dromana-Portsea</v>
      </c>
      <c r="S77" s="33">
        <f t="shared" si="15"/>
        <v>395</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row>
    <row r="78" spans="1:103" x14ac:dyDescent="0.25">
      <c r="A78" s="48">
        <v>70</v>
      </c>
      <c r="B78" s="62" t="s">
        <v>185</v>
      </c>
      <c r="C78" s="63">
        <v>400</v>
      </c>
      <c r="D78" s="63">
        <v>550</v>
      </c>
      <c r="E78" s="63">
        <v>700</v>
      </c>
      <c r="F78" s="63">
        <v>590</v>
      </c>
      <c r="G78" s="63">
        <v>730</v>
      </c>
      <c r="H78" s="64">
        <v>1050</v>
      </c>
      <c r="I78" s="64">
        <v>570</v>
      </c>
      <c r="J78" s="65" t="str">
        <f t="shared" si="8"/>
        <v>Murrumbeena-Hughesdale</v>
      </c>
      <c r="K78" s="48">
        <f t="shared" si="9"/>
        <v>400</v>
      </c>
      <c r="L78" s="65"/>
      <c r="M78" s="66">
        <f t="shared" si="10"/>
        <v>400.00069999999999</v>
      </c>
      <c r="N78" s="48">
        <f t="shared" si="11"/>
        <v>64</v>
      </c>
      <c r="O78" s="65" t="str">
        <f t="shared" si="12"/>
        <v>Yarraville-Seddon</v>
      </c>
      <c r="P78" s="66">
        <f t="shared" si="13"/>
        <v>390</v>
      </c>
      <c r="R78" s="34" t="str">
        <f t="shared" si="14"/>
        <v>Yarraville-Seddon</v>
      </c>
      <c r="S78" s="33">
        <f t="shared" si="15"/>
        <v>390</v>
      </c>
    </row>
    <row r="79" spans="1:103" x14ac:dyDescent="0.25">
      <c r="A79" s="48">
        <v>71</v>
      </c>
      <c r="B79" s="62" t="s">
        <v>186</v>
      </c>
      <c r="C79" s="63">
        <v>345</v>
      </c>
      <c r="D79" s="63">
        <v>470</v>
      </c>
      <c r="E79" s="63">
        <v>528</v>
      </c>
      <c r="F79" s="63">
        <v>478</v>
      </c>
      <c r="G79" s="63">
        <v>550</v>
      </c>
      <c r="H79" s="64">
        <v>640</v>
      </c>
      <c r="I79" s="64">
        <v>560</v>
      </c>
      <c r="J79" s="65" t="str">
        <f t="shared" si="8"/>
        <v>Narre Warren-Hampton Park</v>
      </c>
      <c r="K79" s="48">
        <f t="shared" si="9"/>
        <v>345</v>
      </c>
      <c r="L79" s="65"/>
      <c r="M79" s="66">
        <f t="shared" si="10"/>
        <v>345.00071000000003</v>
      </c>
      <c r="N79" s="48">
        <f t="shared" si="11"/>
        <v>90</v>
      </c>
      <c r="O79" s="65" t="str">
        <f t="shared" si="12"/>
        <v>Mill Park-Epping</v>
      </c>
      <c r="P79" s="66">
        <f t="shared" si="13"/>
        <v>390</v>
      </c>
      <c r="R79" s="34" t="str">
        <f t="shared" si="14"/>
        <v>Mill Park-Epping</v>
      </c>
      <c r="S79" s="33">
        <f t="shared" si="15"/>
        <v>390</v>
      </c>
    </row>
    <row r="80" spans="1:103" x14ac:dyDescent="0.25">
      <c r="A80" s="48">
        <v>72</v>
      </c>
      <c r="B80" s="62" t="s">
        <v>187</v>
      </c>
      <c r="C80" s="63">
        <v>450</v>
      </c>
      <c r="D80" s="63">
        <v>588</v>
      </c>
      <c r="E80" s="63">
        <v>730</v>
      </c>
      <c r="F80" s="63">
        <v>563</v>
      </c>
      <c r="G80" s="63">
        <v>700</v>
      </c>
      <c r="H80" s="64">
        <v>900</v>
      </c>
      <c r="I80" s="64">
        <v>610</v>
      </c>
      <c r="J80" s="65" t="str">
        <f t="shared" si="8"/>
        <v>Newport-Spotswood</v>
      </c>
      <c r="K80" s="48">
        <f t="shared" si="9"/>
        <v>450</v>
      </c>
      <c r="L80" s="65"/>
      <c r="M80" s="66">
        <f t="shared" si="10"/>
        <v>450.00072</v>
      </c>
      <c r="N80" s="48">
        <f t="shared" si="11"/>
        <v>32</v>
      </c>
      <c r="O80" s="65" t="str">
        <f t="shared" si="12"/>
        <v>Bayswater</v>
      </c>
      <c r="P80" s="66">
        <f t="shared" si="13"/>
        <v>385</v>
      </c>
      <c r="R80" s="34" t="str">
        <f t="shared" si="14"/>
        <v>Bayswater</v>
      </c>
      <c r="S80" s="33">
        <f t="shared" si="15"/>
        <v>385</v>
      </c>
    </row>
    <row r="81" spans="1:103" x14ac:dyDescent="0.25">
      <c r="A81" s="48">
        <v>73</v>
      </c>
      <c r="B81" s="62" t="s">
        <v>115</v>
      </c>
      <c r="C81" s="63">
        <v>360</v>
      </c>
      <c r="D81" s="63">
        <v>490</v>
      </c>
      <c r="E81" s="63">
        <v>576</v>
      </c>
      <c r="F81" s="63">
        <v>480</v>
      </c>
      <c r="G81" s="63">
        <v>550</v>
      </c>
      <c r="H81" s="64">
        <v>640</v>
      </c>
      <c r="I81" s="64">
        <v>515</v>
      </c>
      <c r="J81" s="65" t="str">
        <f t="shared" si="8"/>
        <v>Noble Park</v>
      </c>
      <c r="K81" s="48">
        <f t="shared" si="9"/>
        <v>360</v>
      </c>
      <c r="L81" s="65"/>
      <c r="M81" s="66">
        <f t="shared" si="10"/>
        <v>360.00072999999998</v>
      </c>
      <c r="N81" s="48">
        <f t="shared" si="11"/>
        <v>81</v>
      </c>
      <c r="O81" s="65" t="str">
        <f t="shared" si="12"/>
        <v>Altona</v>
      </c>
      <c r="P81" s="66">
        <f t="shared" si="13"/>
        <v>380</v>
      </c>
      <c r="R81" s="34" t="str">
        <f t="shared" si="14"/>
        <v>Altona</v>
      </c>
      <c r="S81" s="33">
        <f t="shared" si="15"/>
        <v>380</v>
      </c>
    </row>
    <row r="82" spans="1:103" x14ac:dyDescent="0.25">
      <c r="A82" s="48">
        <v>74</v>
      </c>
      <c r="B82" s="62" t="s">
        <v>188</v>
      </c>
      <c r="C82" s="63">
        <v>520</v>
      </c>
      <c r="D82" s="63">
        <v>650</v>
      </c>
      <c r="E82" s="63">
        <v>880</v>
      </c>
      <c r="F82" s="63">
        <v>650</v>
      </c>
      <c r="G82" s="63">
        <v>850</v>
      </c>
      <c r="H82" s="64">
        <v>1100</v>
      </c>
      <c r="I82" s="64">
        <v>600</v>
      </c>
      <c r="J82" s="65" t="str">
        <f t="shared" si="8"/>
        <v>North Melbourne-West Melbourne</v>
      </c>
      <c r="K82" s="48">
        <f t="shared" si="9"/>
        <v>520</v>
      </c>
      <c r="L82" s="65"/>
      <c r="M82" s="66">
        <f t="shared" si="10"/>
        <v>520.00073999999995</v>
      </c>
      <c r="N82" s="48">
        <f t="shared" si="11"/>
        <v>6</v>
      </c>
      <c r="O82" s="65" t="str">
        <f t="shared" si="12"/>
        <v>Oak Park-Glenroy-Fawkner</v>
      </c>
      <c r="P82" s="66">
        <f t="shared" si="13"/>
        <v>375</v>
      </c>
      <c r="R82" s="34" t="str">
        <f t="shared" si="14"/>
        <v>Oak Park-Glenroy-Fawkner</v>
      </c>
      <c r="S82" s="33">
        <f t="shared" si="15"/>
        <v>375</v>
      </c>
    </row>
    <row r="83" spans="1:103" x14ac:dyDescent="0.25">
      <c r="A83" s="48">
        <v>75</v>
      </c>
      <c r="B83" s="62" t="s">
        <v>116</v>
      </c>
      <c r="C83" s="63">
        <v>420</v>
      </c>
      <c r="D83" s="63">
        <v>600</v>
      </c>
      <c r="E83" s="63">
        <v>850</v>
      </c>
      <c r="F83" s="63">
        <v>700</v>
      </c>
      <c r="G83" s="63">
        <v>850</v>
      </c>
      <c r="H83" s="64">
        <v>1200</v>
      </c>
      <c r="I83" s="64">
        <v>640</v>
      </c>
      <c r="J83" s="65" t="str">
        <f t="shared" si="8"/>
        <v>Northcote</v>
      </c>
      <c r="K83" s="48">
        <f t="shared" si="9"/>
        <v>420</v>
      </c>
      <c r="L83" s="65"/>
      <c r="M83" s="66">
        <f t="shared" si="10"/>
        <v>420.00074999999998</v>
      </c>
      <c r="N83" s="48">
        <f t="shared" si="11"/>
        <v>56</v>
      </c>
      <c r="O83" s="65" t="str">
        <f t="shared" si="12"/>
        <v>Thomastown-Lalor</v>
      </c>
      <c r="P83" s="66">
        <f t="shared" si="13"/>
        <v>370</v>
      </c>
      <c r="R83" s="34" t="str">
        <f t="shared" si="14"/>
        <v>Thomastown-Lalor</v>
      </c>
      <c r="S83" s="33">
        <f t="shared" si="15"/>
        <v>370</v>
      </c>
    </row>
    <row r="84" spans="1:103" x14ac:dyDescent="0.25">
      <c r="A84" s="48">
        <v>76</v>
      </c>
      <c r="B84" s="62" t="s">
        <v>189</v>
      </c>
      <c r="C84" s="63">
        <v>430</v>
      </c>
      <c r="D84" s="63">
        <v>500</v>
      </c>
      <c r="E84" s="63">
        <v>650</v>
      </c>
      <c r="F84" s="63">
        <v>520</v>
      </c>
      <c r="G84" s="63">
        <v>600</v>
      </c>
      <c r="H84" s="64">
        <v>728</v>
      </c>
      <c r="I84" s="64">
        <v>577</v>
      </c>
      <c r="J84" s="65" t="str">
        <f t="shared" si="8"/>
        <v>Nunawading-Mitcham</v>
      </c>
      <c r="K84" s="48">
        <f t="shared" si="9"/>
        <v>430</v>
      </c>
      <c r="L84" s="65"/>
      <c r="M84" s="66">
        <f t="shared" si="10"/>
        <v>430.00076000000001</v>
      </c>
      <c r="N84" s="48">
        <f t="shared" si="11"/>
        <v>49</v>
      </c>
      <c r="O84" s="65" t="str">
        <f t="shared" si="12"/>
        <v>Seaford-Carrum Downs</v>
      </c>
      <c r="P84" s="66">
        <f t="shared" si="13"/>
        <v>370</v>
      </c>
      <c r="R84" s="34" t="str">
        <f t="shared" si="14"/>
        <v>Seaford-Carrum Downs</v>
      </c>
      <c r="S84" s="33">
        <f t="shared" si="15"/>
        <v>370</v>
      </c>
    </row>
    <row r="85" spans="1:103" x14ac:dyDescent="0.25">
      <c r="A85" s="48">
        <v>77</v>
      </c>
      <c r="B85" s="62" t="s">
        <v>190</v>
      </c>
      <c r="C85" s="63">
        <v>375</v>
      </c>
      <c r="D85" s="63">
        <v>483</v>
      </c>
      <c r="E85" s="63">
        <v>600</v>
      </c>
      <c r="F85" s="63">
        <v>500</v>
      </c>
      <c r="G85" s="63">
        <v>550</v>
      </c>
      <c r="H85" s="64">
        <v>650</v>
      </c>
      <c r="I85" s="64">
        <v>530</v>
      </c>
      <c r="J85" s="65" t="str">
        <f t="shared" si="8"/>
        <v>Oak Park-Glenroy-Fawkner</v>
      </c>
      <c r="K85" s="48">
        <f t="shared" si="9"/>
        <v>375</v>
      </c>
      <c r="L85" s="65"/>
      <c r="M85" s="66">
        <f t="shared" si="10"/>
        <v>375.00076999999999</v>
      </c>
      <c r="N85" s="48">
        <f t="shared" si="11"/>
        <v>74</v>
      </c>
      <c r="O85" s="65" t="str">
        <f t="shared" si="12"/>
        <v>Dandenong</v>
      </c>
      <c r="P85" s="66">
        <f t="shared" si="13"/>
        <v>370</v>
      </c>
      <c r="R85" s="34" t="str">
        <f t="shared" si="14"/>
        <v>Dandenong</v>
      </c>
      <c r="S85" s="33">
        <f t="shared" si="15"/>
        <v>370</v>
      </c>
    </row>
    <row r="86" spans="1:103" x14ac:dyDescent="0.25">
      <c r="A86" s="48">
        <v>78</v>
      </c>
      <c r="B86" s="62" t="s">
        <v>117</v>
      </c>
      <c r="C86" s="63">
        <v>0</v>
      </c>
      <c r="D86" s="63">
        <v>450</v>
      </c>
      <c r="E86" s="63">
        <v>500</v>
      </c>
      <c r="F86" s="63">
        <v>455</v>
      </c>
      <c r="G86" s="63">
        <v>525</v>
      </c>
      <c r="H86" s="64">
        <v>590</v>
      </c>
      <c r="I86" s="64">
        <v>540</v>
      </c>
      <c r="J86" s="65" t="str">
        <f t="shared" si="8"/>
        <v>Pakenham</v>
      </c>
      <c r="K86" s="48">
        <f t="shared" si="9"/>
        <v>0</v>
      </c>
      <c r="L86" s="65"/>
      <c r="M86" s="66">
        <f t="shared" si="10"/>
        <v>7.8000000000000009E-4</v>
      </c>
      <c r="N86" s="48">
        <f t="shared" si="11"/>
        <v>101</v>
      </c>
      <c r="O86" s="65" t="str">
        <f t="shared" si="12"/>
        <v>West Footscray</v>
      </c>
      <c r="P86" s="66">
        <f t="shared" si="13"/>
        <v>360</v>
      </c>
      <c r="R86" s="34" t="str">
        <f t="shared" si="14"/>
        <v>West Footscray</v>
      </c>
      <c r="S86" s="33">
        <f t="shared" si="15"/>
        <v>360</v>
      </c>
    </row>
    <row r="87" spans="1:103" x14ac:dyDescent="0.25">
      <c r="A87" s="48">
        <v>79</v>
      </c>
      <c r="B87" s="62" t="s">
        <v>191</v>
      </c>
      <c r="C87" s="63">
        <v>290</v>
      </c>
      <c r="D87" s="63">
        <v>500</v>
      </c>
      <c r="E87" s="63">
        <v>630</v>
      </c>
      <c r="F87" s="63">
        <v>530</v>
      </c>
      <c r="G87" s="63">
        <v>620</v>
      </c>
      <c r="H87" s="64">
        <v>795</v>
      </c>
      <c r="I87" s="64">
        <v>550</v>
      </c>
      <c r="J87" s="65" t="str">
        <f t="shared" si="8"/>
        <v>Pascoe Vale-Coburg North</v>
      </c>
      <c r="K87" s="48">
        <f t="shared" si="9"/>
        <v>290</v>
      </c>
      <c r="L87" s="65"/>
      <c r="M87" s="66">
        <f t="shared" si="10"/>
        <v>290.00078999999999</v>
      </c>
      <c r="N87" s="48">
        <f t="shared" si="11"/>
        <v>94</v>
      </c>
      <c r="O87" s="65" t="str">
        <f t="shared" si="12"/>
        <v>Wantirna-Scoresby</v>
      </c>
      <c r="P87" s="66">
        <f t="shared" si="13"/>
        <v>360</v>
      </c>
      <c r="R87" s="34" t="str">
        <f t="shared" si="14"/>
        <v>Wantirna-Scoresby</v>
      </c>
      <c r="S87" s="33">
        <f t="shared" si="15"/>
        <v>360</v>
      </c>
    </row>
    <row r="88" spans="1:103" x14ac:dyDescent="0.25">
      <c r="A88" s="48">
        <v>80</v>
      </c>
      <c r="B88" s="62" t="s">
        <v>118</v>
      </c>
      <c r="C88" s="63">
        <v>550</v>
      </c>
      <c r="D88" s="63">
        <v>725</v>
      </c>
      <c r="E88" s="63">
        <v>1100</v>
      </c>
      <c r="F88" s="63">
        <v>715</v>
      </c>
      <c r="G88" s="63">
        <v>975</v>
      </c>
      <c r="H88" s="64">
        <v>1100</v>
      </c>
      <c r="I88" s="64">
        <v>770</v>
      </c>
      <c r="J88" s="65" t="str">
        <f t="shared" si="8"/>
        <v>Port Melbourne</v>
      </c>
      <c r="K88" s="48">
        <f t="shared" si="9"/>
        <v>550</v>
      </c>
      <c r="L88" s="65"/>
      <c r="M88" s="66">
        <f t="shared" si="10"/>
        <v>550.00080000000003</v>
      </c>
      <c r="N88" s="48">
        <f t="shared" si="11"/>
        <v>1</v>
      </c>
      <c r="O88" s="65" t="str">
        <f t="shared" si="12"/>
        <v>Springvale</v>
      </c>
      <c r="P88" s="66">
        <f t="shared" si="13"/>
        <v>360</v>
      </c>
      <c r="R88" s="34" t="str">
        <f t="shared" si="14"/>
        <v>Springvale</v>
      </c>
      <c r="S88" s="33">
        <f t="shared" si="15"/>
        <v>360</v>
      </c>
    </row>
    <row r="89" spans="1:103" x14ac:dyDescent="0.25">
      <c r="A89" s="48">
        <v>81</v>
      </c>
      <c r="B89" s="62" t="s">
        <v>192</v>
      </c>
      <c r="C89" s="63">
        <v>450</v>
      </c>
      <c r="D89" s="63">
        <v>630</v>
      </c>
      <c r="E89" s="63">
        <v>948</v>
      </c>
      <c r="F89" s="63">
        <v>770</v>
      </c>
      <c r="G89" s="63">
        <v>950</v>
      </c>
      <c r="H89" s="64">
        <v>1300</v>
      </c>
      <c r="I89" s="64">
        <v>575</v>
      </c>
      <c r="J89" s="65" t="str">
        <f t="shared" si="8"/>
        <v>Prahran-Windsor</v>
      </c>
      <c r="K89" s="48">
        <f t="shared" si="9"/>
        <v>450</v>
      </c>
      <c r="L89" s="65"/>
      <c r="M89" s="66">
        <f t="shared" si="10"/>
        <v>450.00081</v>
      </c>
      <c r="N89" s="48">
        <f t="shared" si="11"/>
        <v>31</v>
      </c>
      <c r="O89" s="65" t="str">
        <f t="shared" si="12"/>
        <v>Noble Park</v>
      </c>
      <c r="P89" s="66">
        <f t="shared" si="13"/>
        <v>360</v>
      </c>
      <c r="R89" s="34" t="str">
        <f t="shared" si="14"/>
        <v>Noble Park</v>
      </c>
      <c r="S89" s="33">
        <f t="shared" si="15"/>
        <v>360</v>
      </c>
    </row>
    <row r="90" spans="1:103" s="35" customFormat="1" x14ac:dyDescent="0.25">
      <c r="A90" s="48">
        <v>82</v>
      </c>
      <c r="B90" s="62" t="s">
        <v>119</v>
      </c>
      <c r="C90" s="63">
        <v>430</v>
      </c>
      <c r="D90" s="63">
        <v>550</v>
      </c>
      <c r="E90" s="63">
        <v>695</v>
      </c>
      <c r="F90" s="63">
        <v>580</v>
      </c>
      <c r="G90" s="63">
        <v>650</v>
      </c>
      <c r="H90" s="64">
        <v>920</v>
      </c>
      <c r="I90" s="64">
        <v>550</v>
      </c>
      <c r="J90" s="65" t="str">
        <f t="shared" si="8"/>
        <v>Preston</v>
      </c>
      <c r="K90" s="48">
        <f t="shared" si="9"/>
        <v>430</v>
      </c>
      <c r="L90" s="65"/>
      <c r="M90" s="66">
        <f t="shared" si="10"/>
        <v>430.00081999999998</v>
      </c>
      <c r="N90" s="48">
        <f t="shared" si="11"/>
        <v>48</v>
      </c>
      <c r="O90" s="65" t="str">
        <f t="shared" si="12"/>
        <v>Hastings-Flinders</v>
      </c>
      <c r="P90" s="66">
        <f t="shared" si="13"/>
        <v>360</v>
      </c>
      <c r="Q90" s="22"/>
      <c r="R90" s="34" t="str">
        <f t="shared" si="14"/>
        <v>Hastings-Flinders</v>
      </c>
      <c r="S90" s="33">
        <f t="shared" si="15"/>
        <v>360</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row>
    <row r="91" spans="1:103" x14ac:dyDescent="0.25">
      <c r="A91" s="48">
        <v>83</v>
      </c>
      <c r="B91" s="62" t="s">
        <v>120</v>
      </c>
      <c r="C91" s="63">
        <v>400</v>
      </c>
      <c r="D91" s="63">
        <v>500</v>
      </c>
      <c r="E91" s="63">
        <v>615</v>
      </c>
      <c r="F91" s="63">
        <v>500</v>
      </c>
      <c r="G91" s="63">
        <v>560</v>
      </c>
      <c r="H91" s="64">
        <v>680</v>
      </c>
      <c r="I91" s="64">
        <v>525</v>
      </c>
      <c r="J91" s="65" t="str">
        <f t="shared" si="8"/>
        <v>Reservoir</v>
      </c>
      <c r="K91" s="48">
        <f t="shared" si="9"/>
        <v>400</v>
      </c>
      <c r="L91" s="65"/>
      <c r="M91" s="66">
        <f t="shared" si="10"/>
        <v>400.00083000000001</v>
      </c>
      <c r="N91" s="48">
        <f t="shared" si="11"/>
        <v>63</v>
      </c>
      <c r="O91" s="65" t="str">
        <f t="shared" si="12"/>
        <v>Croydon-Lilydale</v>
      </c>
      <c r="P91" s="66">
        <f t="shared" si="13"/>
        <v>360</v>
      </c>
      <c r="R91" s="34" t="str">
        <f t="shared" si="14"/>
        <v>Croydon-Lilydale</v>
      </c>
      <c r="S91" s="33">
        <f t="shared" si="15"/>
        <v>360</v>
      </c>
    </row>
    <row r="92" spans="1:103" x14ac:dyDescent="0.25">
      <c r="A92" s="48">
        <v>84</v>
      </c>
      <c r="B92" s="62" t="s">
        <v>193</v>
      </c>
      <c r="C92" s="63">
        <v>500</v>
      </c>
      <c r="D92" s="63">
        <v>695</v>
      </c>
      <c r="E92" s="63">
        <v>1015</v>
      </c>
      <c r="F92" s="63">
        <v>740</v>
      </c>
      <c r="G92" s="63">
        <v>980</v>
      </c>
      <c r="H92" s="64">
        <v>1315</v>
      </c>
      <c r="I92" s="64">
        <v>670</v>
      </c>
      <c r="J92" s="65" t="str">
        <f t="shared" si="8"/>
        <v>Richmond-Burnley</v>
      </c>
      <c r="K92" s="48">
        <f t="shared" si="9"/>
        <v>500</v>
      </c>
      <c r="L92" s="65"/>
      <c r="M92" s="66">
        <f t="shared" si="10"/>
        <v>500.00083999999998</v>
      </c>
      <c r="N92" s="48">
        <f t="shared" si="11"/>
        <v>9</v>
      </c>
      <c r="O92" s="65" t="str">
        <f t="shared" si="12"/>
        <v>Yarra Ranges</v>
      </c>
      <c r="P92" s="66">
        <f t="shared" si="13"/>
        <v>355</v>
      </c>
      <c r="R92" s="34" t="str">
        <f t="shared" si="14"/>
        <v>Yarra Ranges</v>
      </c>
      <c r="S92" s="33">
        <f t="shared" si="15"/>
        <v>355</v>
      </c>
    </row>
    <row r="93" spans="1:103" x14ac:dyDescent="0.25">
      <c r="A93" s="48">
        <v>85</v>
      </c>
      <c r="B93" s="62" t="s">
        <v>121</v>
      </c>
      <c r="C93" s="63">
        <v>435</v>
      </c>
      <c r="D93" s="63">
        <v>515</v>
      </c>
      <c r="E93" s="63">
        <v>620</v>
      </c>
      <c r="F93" s="63">
        <v>518</v>
      </c>
      <c r="G93" s="63">
        <v>600</v>
      </c>
      <c r="H93" s="64">
        <v>700</v>
      </c>
      <c r="I93" s="64">
        <v>555</v>
      </c>
      <c r="J93" s="65" t="str">
        <f t="shared" si="8"/>
        <v>Ringwood</v>
      </c>
      <c r="K93" s="48">
        <f t="shared" si="9"/>
        <v>435</v>
      </c>
      <c r="L93" s="65"/>
      <c r="M93" s="66">
        <f t="shared" si="10"/>
        <v>435.00085000000001</v>
      </c>
      <c r="N93" s="48">
        <f t="shared" si="11"/>
        <v>47</v>
      </c>
      <c r="O93" s="65" t="str">
        <f t="shared" si="12"/>
        <v>Werribee-Hoppers Crossing</v>
      </c>
      <c r="P93" s="66">
        <f t="shared" si="13"/>
        <v>350</v>
      </c>
      <c r="R93" s="34" t="str">
        <f t="shared" si="14"/>
        <v>Werribee-Hoppers Crossing</v>
      </c>
      <c r="S93" s="33">
        <f t="shared" si="15"/>
        <v>350</v>
      </c>
    </row>
    <row r="94" spans="1:103" x14ac:dyDescent="0.25">
      <c r="A94" s="48">
        <v>86</v>
      </c>
      <c r="B94" s="62" t="s">
        <v>122</v>
      </c>
      <c r="C94" s="63">
        <v>0</v>
      </c>
      <c r="D94" s="63">
        <v>525</v>
      </c>
      <c r="E94" s="63">
        <v>630</v>
      </c>
      <c r="F94" s="63">
        <v>550</v>
      </c>
      <c r="G94" s="63">
        <v>600</v>
      </c>
      <c r="H94" s="64">
        <v>728</v>
      </c>
      <c r="I94" s="64">
        <v>650</v>
      </c>
      <c r="J94" s="65" t="str">
        <f t="shared" si="8"/>
        <v>Rowville</v>
      </c>
      <c r="K94" s="48">
        <f t="shared" si="9"/>
        <v>0</v>
      </c>
      <c r="L94" s="65"/>
      <c r="M94" s="66">
        <f t="shared" si="10"/>
        <v>8.6000000000000009E-4</v>
      </c>
      <c r="N94" s="48">
        <f t="shared" si="11"/>
        <v>100</v>
      </c>
      <c r="O94" s="65" t="str">
        <f t="shared" si="12"/>
        <v>Melton</v>
      </c>
      <c r="P94" s="66">
        <f t="shared" si="13"/>
        <v>350</v>
      </c>
      <c r="R94" s="34" t="str">
        <f t="shared" si="14"/>
        <v>Melton</v>
      </c>
      <c r="S94" s="33">
        <f t="shared" si="15"/>
        <v>350</v>
      </c>
    </row>
    <row r="95" spans="1:103" x14ac:dyDescent="0.25">
      <c r="A95" s="48">
        <v>87</v>
      </c>
      <c r="B95" s="62" t="s">
        <v>194</v>
      </c>
      <c r="C95" s="63">
        <v>370</v>
      </c>
      <c r="D95" s="63">
        <v>470</v>
      </c>
      <c r="E95" s="63">
        <v>550</v>
      </c>
      <c r="F95" s="63">
        <v>475</v>
      </c>
      <c r="G95" s="63">
        <v>550</v>
      </c>
      <c r="H95" s="64">
        <v>660</v>
      </c>
      <c r="I95" s="64">
        <v>550</v>
      </c>
      <c r="J95" s="65" t="str">
        <f t="shared" si="8"/>
        <v>Seaford-Carrum Downs</v>
      </c>
      <c r="K95" s="48">
        <f t="shared" si="9"/>
        <v>370</v>
      </c>
      <c r="L95" s="65"/>
      <c r="M95" s="66">
        <f t="shared" si="10"/>
        <v>370.00087000000002</v>
      </c>
      <c r="N95" s="48">
        <f t="shared" si="11"/>
        <v>76</v>
      </c>
      <c r="O95" s="65" t="str">
        <f t="shared" si="12"/>
        <v>Eltham-Research-Montmorency</v>
      </c>
      <c r="P95" s="66">
        <f t="shared" si="13"/>
        <v>350</v>
      </c>
      <c r="R95" s="34" t="str">
        <f t="shared" si="14"/>
        <v>Eltham-Research-Montmorency</v>
      </c>
      <c r="S95" s="33">
        <f t="shared" si="15"/>
        <v>350</v>
      </c>
    </row>
    <row r="96" spans="1:103" x14ac:dyDescent="0.25">
      <c r="A96" s="48">
        <v>88</v>
      </c>
      <c r="B96" s="62" t="s">
        <v>123</v>
      </c>
      <c r="C96" s="63">
        <v>533</v>
      </c>
      <c r="D96" s="63">
        <v>680</v>
      </c>
      <c r="E96" s="63">
        <v>980</v>
      </c>
      <c r="F96" s="63">
        <v>720</v>
      </c>
      <c r="G96" s="63">
        <v>950</v>
      </c>
      <c r="H96" s="64">
        <v>0</v>
      </c>
      <c r="I96" s="64">
        <v>650</v>
      </c>
      <c r="J96" s="65" t="str">
        <f t="shared" si="8"/>
        <v>South Melbourne</v>
      </c>
      <c r="K96" s="48">
        <f t="shared" si="9"/>
        <v>533</v>
      </c>
      <c r="L96" s="65"/>
      <c r="M96" s="66">
        <f t="shared" si="10"/>
        <v>533.00088000000005</v>
      </c>
      <c r="N96" s="48">
        <f t="shared" si="11"/>
        <v>2</v>
      </c>
      <c r="O96" s="65" t="str">
        <f t="shared" si="12"/>
        <v>Dandenong North-Endeavour Hills</v>
      </c>
      <c r="P96" s="66">
        <f t="shared" si="13"/>
        <v>350</v>
      </c>
      <c r="R96" s="34" t="str">
        <f t="shared" si="14"/>
        <v>Dandenong North-Endeavour Hills</v>
      </c>
      <c r="S96" s="33">
        <f t="shared" si="15"/>
        <v>350</v>
      </c>
    </row>
    <row r="97" spans="1:103" x14ac:dyDescent="0.25">
      <c r="A97" s="48">
        <v>89</v>
      </c>
      <c r="B97" s="62" t="s">
        <v>124</v>
      </c>
      <c r="C97" s="63">
        <v>500</v>
      </c>
      <c r="D97" s="63">
        <v>700</v>
      </c>
      <c r="E97" s="63">
        <v>1100</v>
      </c>
      <c r="F97" s="63">
        <v>775</v>
      </c>
      <c r="G97" s="63">
        <v>1100</v>
      </c>
      <c r="H97" s="64">
        <v>1750</v>
      </c>
      <c r="I97" s="64">
        <v>600</v>
      </c>
      <c r="J97" s="65" t="str">
        <f t="shared" si="8"/>
        <v>South Yarra</v>
      </c>
      <c r="K97" s="48">
        <f t="shared" si="9"/>
        <v>500</v>
      </c>
      <c r="L97" s="65"/>
      <c r="M97" s="66">
        <f t="shared" si="10"/>
        <v>500.00089000000003</v>
      </c>
      <c r="N97" s="48">
        <f t="shared" si="11"/>
        <v>8</v>
      </c>
      <c r="O97" s="65" t="str">
        <f t="shared" si="12"/>
        <v>Frankston</v>
      </c>
      <c r="P97" s="66">
        <f t="shared" si="13"/>
        <v>349</v>
      </c>
      <c r="R97" s="34" t="str">
        <f t="shared" si="14"/>
        <v>Frankston</v>
      </c>
      <c r="S97" s="33">
        <f t="shared" si="15"/>
        <v>349</v>
      </c>
    </row>
    <row r="98" spans="1:103" x14ac:dyDescent="0.25">
      <c r="A98" s="48">
        <v>90</v>
      </c>
      <c r="B98" s="62" t="s">
        <v>125</v>
      </c>
      <c r="C98" s="63">
        <v>360</v>
      </c>
      <c r="D98" s="63">
        <v>505</v>
      </c>
      <c r="E98" s="63">
        <v>630</v>
      </c>
      <c r="F98" s="63">
        <v>510</v>
      </c>
      <c r="G98" s="63">
        <v>560</v>
      </c>
      <c r="H98" s="64">
        <v>678</v>
      </c>
      <c r="I98" s="64">
        <v>550</v>
      </c>
      <c r="J98" s="65" t="str">
        <f t="shared" si="8"/>
        <v>Springvale</v>
      </c>
      <c r="K98" s="48">
        <f t="shared" si="9"/>
        <v>360</v>
      </c>
      <c r="L98" s="65"/>
      <c r="M98" s="66">
        <f t="shared" si="10"/>
        <v>360.0009</v>
      </c>
      <c r="N98" s="48">
        <f t="shared" si="11"/>
        <v>80</v>
      </c>
      <c r="O98" s="65" t="str">
        <f t="shared" si="12"/>
        <v>Narre Warren-Hampton Park</v>
      </c>
      <c r="P98" s="66">
        <f t="shared" si="13"/>
        <v>345</v>
      </c>
      <c r="R98" s="34" t="str">
        <f t="shared" si="14"/>
        <v>Narre Warren-Hampton Park</v>
      </c>
      <c r="S98" s="33">
        <f t="shared" si="15"/>
        <v>345</v>
      </c>
    </row>
    <row r="99" spans="1:103" s="35" customFormat="1" x14ac:dyDescent="0.25">
      <c r="A99" s="48">
        <v>91</v>
      </c>
      <c r="B99" s="62" t="s">
        <v>195</v>
      </c>
      <c r="C99" s="63">
        <v>330</v>
      </c>
      <c r="D99" s="63">
        <v>415</v>
      </c>
      <c r="E99" s="63">
        <v>482</v>
      </c>
      <c r="F99" s="63">
        <v>420</v>
      </c>
      <c r="G99" s="63">
        <v>470</v>
      </c>
      <c r="H99" s="64">
        <v>550</v>
      </c>
      <c r="I99" s="64">
        <v>470</v>
      </c>
      <c r="J99" s="65" t="str">
        <f t="shared" si="8"/>
        <v>St Albans-Deer Park</v>
      </c>
      <c r="K99" s="48">
        <f t="shared" si="9"/>
        <v>330</v>
      </c>
      <c r="L99" s="65"/>
      <c r="M99" s="66">
        <f t="shared" si="10"/>
        <v>330.00090999999998</v>
      </c>
      <c r="N99" s="48">
        <f t="shared" si="11"/>
        <v>92</v>
      </c>
      <c r="O99" s="65" t="str">
        <f t="shared" si="12"/>
        <v>Sunshine</v>
      </c>
      <c r="P99" s="66">
        <f t="shared" si="13"/>
        <v>330</v>
      </c>
      <c r="Q99" s="22"/>
      <c r="R99" s="34" t="str">
        <f t="shared" si="14"/>
        <v>Sunshine</v>
      </c>
      <c r="S99" s="33">
        <f t="shared" si="15"/>
        <v>330</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row>
    <row r="100" spans="1:103" x14ac:dyDescent="0.25">
      <c r="A100" s="48">
        <v>92</v>
      </c>
      <c r="B100" s="62" t="s">
        <v>126</v>
      </c>
      <c r="C100" s="63">
        <v>460</v>
      </c>
      <c r="D100" s="63">
        <v>625</v>
      </c>
      <c r="E100" s="63">
        <v>950</v>
      </c>
      <c r="F100" s="63">
        <v>750</v>
      </c>
      <c r="G100" s="63">
        <v>950</v>
      </c>
      <c r="H100" s="64">
        <v>1188</v>
      </c>
      <c r="I100" s="64">
        <v>560</v>
      </c>
      <c r="J100" s="65" t="str">
        <f t="shared" si="8"/>
        <v>St Kilda</v>
      </c>
      <c r="K100" s="48">
        <f t="shared" si="9"/>
        <v>460</v>
      </c>
      <c r="L100" s="65"/>
      <c r="M100" s="66">
        <f t="shared" si="10"/>
        <v>460.00092000000001</v>
      </c>
      <c r="N100" s="48">
        <f t="shared" si="11"/>
        <v>28</v>
      </c>
      <c r="O100" s="65" t="str">
        <f t="shared" si="12"/>
        <v>St Albans-Deer Park</v>
      </c>
      <c r="P100" s="66">
        <f t="shared" si="13"/>
        <v>330</v>
      </c>
      <c r="R100" s="34" t="str">
        <f t="shared" si="14"/>
        <v>St Albans-Deer Park</v>
      </c>
      <c r="S100" s="33">
        <f t="shared" si="15"/>
        <v>330</v>
      </c>
    </row>
    <row r="101" spans="1:103" x14ac:dyDescent="0.25">
      <c r="A101" s="48">
        <v>93</v>
      </c>
      <c r="B101" s="62" t="s">
        <v>127</v>
      </c>
      <c r="C101" s="63">
        <v>0</v>
      </c>
      <c r="D101" s="63">
        <v>420</v>
      </c>
      <c r="E101" s="63">
        <v>480</v>
      </c>
      <c r="F101" s="63">
        <v>440</v>
      </c>
      <c r="G101" s="63">
        <v>490</v>
      </c>
      <c r="H101" s="64">
        <v>580</v>
      </c>
      <c r="I101" s="64">
        <v>520</v>
      </c>
      <c r="J101" s="65" t="str">
        <f t="shared" si="8"/>
        <v>Sunbury</v>
      </c>
      <c r="K101" s="48">
        <f t="shared" si="9"/>
        <v>0</v>
      </c>
      <c r="L101" s="65"/>
      <c r="M101" s="66">
        <f t="shared" si="10"/>
        <v>9.3000000000000005E-4</v>
      </c>
      <c r="N101" s="48">
        <f t="shared" si="11"/>
        <v>99</v>
      </c>
      <c r="O101" s="65" t="str">
        <f t="shared" si="12"/>
        <v>Broadmeadows-Roxburgh Park</v>
      </c>
      <c r="P101" s="66">
        <f t="shared" si="13"/>
        <v>330</v>
      </c>
      <c r="R101" s="34" t="str">
        <f t="shared" si="14"/>
        <v>Broadmeadows-Roxburgh Park</v>
      </c>
      <c r="S101" s="33">
        <f t="shared" si="15"/>
        <v>330</v>
      </c>
    </row>
    <row r="102" spans="1:103" x14ac:dyDescent="0.25">
      <c r="A102" s="48">
        <v>94</v>
      </c>
      <c r="B102" s="62" t="s">
        <v>128</v>
      </c>
      <c r="C102" s="63">
        <v>330</v>
      </c>
      <c r="D102" s="63">
        <v>430</v>
      </c>
      <c r="E102" s="63">
        <v>550</v>
      </c>
      <c r="F102" s="63">
        <v>470</v>
      </c>
      <c r="G102" s="63">
        <v>495</v>
      </c>
      <c r="H102" s="64">
        <v>600</v>
      </c>
      <c r="I102" s="64">
        <v>485</v>
      </c>
      <c r="J102" s="65" t="str">
        <f t="shared" si="8"/>
        <v>Sunshine</v>
      </c>
      <c r="K102" s="48">
        <f t="shared" si="9"/>
        <v>330</v>
      </c>
      <c r="L102" s="65"/>
      <c r="M102" s="66">
        <f t="shared" si="10"/>
        <v>330.00094000000001</v>
      </c>
      <c r="N102" s="48">
        <f t="shared" si="11"/>
        <v>91</v>
      </c>
      <c r="O102" s="65" t="str">
        <f t="shared" si="12"/>
        <v>Pascoe Vale-Coburg North</v>
      </c>
      <c r="P102" s="66">
        <f t="shared" si="13"/>
        <v>290</v>
      </c>
      <c r="R102" s="34" t="str">
        <f t="shared" si="14"/>
        <v>Pascoe Vale-Coburg North</v>
      </c>
      <c r="S102" s="33">
        <f t="shared" si="15"/>
        <v>290</v>
      </c>
    </row>
    <row r="103" spans="1:103" x14ac:dyDescent="0.25">
      <c r="A103" s="48">
        <v>95</v>
      </c>
      <c r="B103" s="62" t="s">
        <v>129</v>
      </c>
      <c r="C103" s="63">
        <v>0</v>
      </c>
      <c r="D103" s="63">
        <v>450</v>
      </c>
      <c r="E103" s="63">
        <v>470</v>
      </c>
      <c r="F103" s="63">
        <v>440</v>
      </c>
      <c r="G103" s="63">
        <v>480</v>
      </c>
      <c r="H103" s="64">
        <v>535</v>
      </c>
      <c r="I103" s="64">
        <v>500</v>
      </c>
      <c r="J103" s="65" t="str">
        <f t="shared" si="8"/>
        <v>Sydenham</v>
      </c>
      <c r="K103" s="48">
        <f t="shared" si="9"/>
        <v>0</v>
      </c>
      <c r="L103" s="65"/>
      <c r="M103" s="66">
        <f t="shared" si="10"/>
        <v>9.5000000000000011E-4</v>
      </c>
      <c r="N103" s="48">
        <f t="shared" si="11"/>
        <v>98</v>
      </c>
      <c r="O103" s="65" t="str">
        <f t="shared" si="12"/>
        <v>Brighton East</v>
      </c>
      <c r="P103" s="66">
        <f t="shared" si="13"/>
        <v>265</v>
      </c>
      <c r="R103" s="34" t="str">
        <f t="shared" si="14"/>
        <v>Brighton East</v>
      </c>
      <c r="S103" s="33">
        <f t="shared" si="15"/>
        <v>265</v>
      </c>
    </row>
    <row r="104" spans="1:103" x14ac:dyDescent="0.25">
      <c r="A104" s="48">
        <v>96</v>
      </c>
      <c r="B104" s="62" t="s">
        <v>196</v>
      </c>
      <c r="C104" s="63">
        <v>370</v>
      </c>
      <c r="D104" s="63">
        <v>450</v>
      </c>
      <c r="E104" s="63">
        <v>501</v>
      </c>
      <c r="F104" s="63">
        <v>460</v>
      </c>
      <c r="G104" s="63">
        <v>510</v>
      </c>
      <c r="H104" s="64">
        <v>590</v>
      </c>
      <c r="I104" s="64">
        <v>500</v>
      </c>
      <c r="J104" s="65" t="str">
        <f t="shared" si="8"/>
        <v>Thomastown-Lalor</v>
      </c>
      <c r="K104" s="48">
        <f t="shared" si="9"/>
        <v>370</v>
      </c>
      <c r="L104" s="65"/>
      <c r="M104" s="66">
        <f t="shared" si="10"/>
        <v>370.00096000000002</v>
      </c>
      <c r="N104" s="48">
        <f t="shared" si="11"/>
        <v>75</v>
      </c>
      <c r="O104" s="65" t="str">
        <f t="shared" si="12"/>
        <v>Mount Waverley</v>
      </c>
      <c r="P104" s="66">
        <f t="shared" si="13"/>
        <v>262</v>
      </c>
      <c r="R104" s="34" t="str">
        <f t="shared" si="14"/>
        <v>Mount Waverley</v>
      </c>
      <c r="S104" s="33">
        <f t="shared" si="15"/>
        <v>262</v>
      </c>
    </row>
    <row r="105" spans="1:103" x14ac:dyDescent="0.25">
      <c r="A105" s="48">
        <v>97</v>
      </c>
      <c r="B105" s="62" t="s">
        <v>130</v>
      </c>
      <c r="C105" s="63">
        <v>400</v>
      </c>
      <c r="D105" s="63">
        <v>520</v>
      </c>
      <c r="E105" s="63">
        <v>728</v>
      </c>
      <c r="F105" s="63">
        <v>660</v>
      </c>
      <c r="G105" s="63">
        <v>780</v>
      </c>
      <c r="H105" s="64">
        <v>990</v>
      </c>
      <c r="I105" s="64">
        <v>525</v>
      </c>
      <c r="J105" s="65" t="str">
        <f t="shared" si="8"/>
        <v>Thornbury</v>
      </c>
      <c r="K105" s="48">
        <f t="shared" si="9"/>
        <v>400</v>
      </c>
      <c r="L105" s="65"/>
      <c r="M105" s="66">
        <f t="shared" si="10"/>
        <v>400.00097</v>
      </c>
      <c r="N105" s="48">
        <f t="shared" si="11"/>
        <v>62</v>
      </c>
      <c r="O105" s="65" t="str">
        <f t="shared" si="12"/>
        <v>Whittlesea</v>
      </c>
      <c r="P105" s="66">
        <f t="shared" si="13"/>
        <v>0</v>
      </c>
      <c r="R105" s="34" t="str">
        <f t="shared" si="14"/>
        <v>Whittlesea</v>
      </c>
      <c r="S105" s="33" t="str">
        <f t="shared" si="15"/>
        <v>inad. Data</v>
      </c>
    </row>
    <row r="106" spans="1:103" x14ac:dyDescent="0.25">
      <c r="A106" s="48">
        <v>98</v>
      </c>
      <c r="B106" s="62" t="s">
        <v>131</v>
      </c>
      <c r="C106" s="63">
        <v>435</v>
      </c>
      <c r="D106" s="63">
        <v>650</v>
      </c>
      <c r="E106" s="63">
        <v>955</v>
      </c>
      <c r="F106" s="63">
        <v>698</v>
      </c>
      <c r="G106" s="63">
        <v>1250</v>
      </c>
      <c r="H106" s="64">
        <v>1700</v>
      </c>
      <c r="I106" s="64">
        <v>650</v>
      </c>
      <c r="J106" s="65" t="str">
        <f t="shared" si="8"/>
        <v>Toorak</v>
      </c>
      <c r="K106" s="48">
        <f t="shared" si="9"/>
        <v>435</v>
      </c>
      <c r="L106" s="65"/>
      <c r="M106" s="66">
        <f t="shared" si="10"/>
        <v>435.00098000000003</v>
      </c>
      <c r="N106" s="48">
        <f t="shared" si="11"/>
        <v>46</v>
      </c>
      <c r="O106" s="65" t="str">
        <f t="shared" si="12"/>
        <v>Sydenham</v>
      </c>
      <c r="P106" s="66">
        <f t="shared" si="13"/>
        <v>0</v>
      </c>
      <c r="R106" s="34" t="str">
        <f t="shared" si="14"/>
        <v>Sydenham</v>
      </c>
      <c r="S106" s="33" t="str">
        <f t="shared" si="15"/>
        <v>inad. Data</v>
      </c>
    </row>
    <row r="107" spans="1:103" x14ac:dyDescent="0.25">
      <c r="A107" s="48">
        <v>99</v>
      </c>
      <c r="B107" s="62" t="s">
        <v>197</v>
      </c>
      <c r="C107" s="63">
        <v>520</v>
      </c>
      <c r="D107" s="63">
        <v>560</v>
      </c>
      <c r="E107" s="63">
        <v>650</v>
      </c>
      <c r="F107" s="63">
        <v>540</v>
      </c>
      <c r="G107" s="63">
        <v>620</v>
      </c>
      <c r="H107" s="64">
        <v>750</v>
      </c>
      <c r="I107" s="64">
        <v>650</v>
      </c>
      <c r="J107" s="65" t="str">
        <f t="shared" si="8"/>
        <v>Vermont-Forest Hill-Burwood East</v>
      </c>
      <c r="K107" s="48">
        <f t="shared" si="9"/>
        <v>520</v>
      </c>
      <c r="L107" s="65"/>
      <c r="M107" s="66">
        <f t="shared" si="10"/>
        <v>520.00099</v>
      </c>
      <c r="N107" s="48">
        <f t="shared" si="11"/>
        <v>5</v>
      </c>
      <c r="O107" s="65" t="str">
        <f t="shared" si="12"/>
        <v>Sunbury</v>
      </c>
      <c r="P107" s="66">
        <f t="shared" si="13"/>
        <v>0</v>
      </c>
      <c r="R107" s="34" t="str">
        <f t="shared" si="14"/>
        <v>Sunbury</v>
      </c>
      <c r="S107" s="33" t="str">
        <f t="shared" si="15"/>
        <v>inad. Data</v>
      </c>
    </row>
    <row r="108" spans="1:103" s="35" customFormat="1" x14ac:dyDescent="0.25">
      <c r="A108" s="48">
        <v>100</v>
      </c>
      <c r="B108" s="62" t="s">
        <v>198</v>
      </c>
      <c r="C108" s="63">
        <v>360</v>
      </c>
      <c r="D108" s="63">
        <v>515</v>
      </c>
      <c r="E108" s="63">
        <v>600</v>
      </c>
      <c r="F108" s="63">
        <v>545</v>
      </c>
      <c r="G108" s="63">
        <v>590</v>
      </c>
      <c r="H108" s="64">
        <v>700</v>
      </c>
      <c r="I108" s="64">
        <v>605</v>
      </c>
      <c r="J108" s="65" t="str">
        <f t="shared" si="8"/>
        <v>Wantirna-Scoresby</v>
      </c>
      <c r="K108" s="48">
        <f t="shared" si="9"/>
        <v>360</v>
      </c>
      <c r="L108" s="65"/>
      <c r="M108" s="66">
        <f t="shared" si="10"/>
        <v>360.00099999999998</v>
      </c>
      <c r="N108" s="48">
        <f t="shared" si="11"/>
        <v>79</v>
      </c>
      <c r="O108" s="65" t="str">
        <f t="shared" si="12"/>
        <v>Rowville</v>
      </c>
      <c r="P108" s="66">
        <f t="shared" si="13"/>
        <v>0</v>
      </c>
      <c r="Q108" s="22"/>
      <c r="R108" s="34" t="str">
        <f t="shared" si="14"/>
        <v>Rowville</v>
      </c>
      <c r="S108" s="33" t="str">
        <f t="shared" si="15"/>
        <v>inad. Data</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row>
    <row r="109" spans="1:103" x14ac:dyDescent="0.25">
      <c r="A109" s="48">
        <v>101</v>
      </c>
      <c r="B109" s="62" t="s">
        <v>199</v>
      </c>
      <c r="C109" s="63">
        <v>350</v>
      </c>
      <c r="D109" s="63">
        <v>410</v>
      </c>
      <c r="E109" s="63">
        <v>450</v>
      </c>
      <c r="F109" s="63">
        <v>420</v>
      </c>
      <c r="G109" s="63">
        <v>470</v>
      </c>
      <c r="H109" s="64">
        <v>530</v>
      </c>
      <c r="I109" s="64">
        <v>500</v>
      </c>
      <c r="J109" s="65" t="str">
        <f t="shared" si="8"/>
        <v>Werribee-Hoppers Crossing</v>
      </c>
      <c r="K109" s="48">
        <f t="shared" si="9"/>
        <v>350</v>
      </c>
      <c r="L109" s="65"/>
      <c r="M109" s="66">
        <f t="shared" si="10"/>
        <v>350.00101000000001</v>
      </c>
      <c r="N109" s="48">
        <f t="shared" si="11"/>
        <v>85</v>
      </c>
      <c r="O109" s="65" t="str">
        <f t="shared" si="12"/>
        <v>Pakenham</v>
      </c>
      <c r="P109" s="66">
        <f t="shared" si="13"/>
        <v>0</v>
      </c>
      <c r="R109" s="34" t="str">
        <f t="shared" si="14"/>
        <v>Pakenham</v>
      </c>
      <c r="S109" s="33" t="str">
        <f t="shared" si="15"/>
        <v>inad. Data</v>
      </c>
    </row>
    <row r="110" spans="1:103" x14ac:dyDescent="0.25">
      <c r="A110" s="48">
        <v>102</v>
      </c>
      <c r="B110" s="62" t="s">
        <v>139</v>
      </c>
      <c r="C110" s="63">
        <v>395</v>
      </c>
      <c r="D110" s="63">
        <v>500</v>
      </c>
      <c r="E110" s="63">
        <v>723</v>
      </c>
      <c r="F110" s="63">
        <v>588</v>
      </c>
      <c r="G110" s="63">
        <v>750</v>
      </c>
      <c r="H110" s="64">
        <v>950</v>
      </c>
      <c r="I110" s="64">
        <v>480</v>
      </c>
      <c r="J110" s="65" t="str">
        <f t="shared" si="8"/>
        <v>West Brunswick</v>
      </c>
      <c r="K110" s="48">
        <f t="shared" si="9"/>
        <v>395</v>
      </c>
      <c r="L110" s="65"/>
      <c r="M110" s="66">
        <f t="shared" si="10"/>
        <v>395.00101999999998</v>
      </c>
      <c r="N110" s="48">
        <f t="shared" si="11"/>
        <v>68</v>
      </c>
      <c r="O110" s="65" t="str">
        <f t="shared" si="12"/>
        <v>Mt Eliza-Mornington-Mt Martha</v>
      </c>
      <c r="P110" s="66">
        <f t="shared" si="13"/>
        <v>0</v>
      </c>
      <c r="R110" s="34" t="str">
        <f t="shared" si="14"/>
        <v>Mt Eliza-Mornington-Mt Martha</v>
      </c>
      <c r="S110" s="33" t="str">
        <f t="shared" si="15"/>
        <v>inad. Data</v>
      </c>
    </row>
    <row r="111" spans="1:103" x14ac:dyDescent="0.25">
      <c r="A111" s="48">
        <v>103</v>
      </c>
      <c r="B111" s="62" t="s">
        <v>137</v>
      </c>
      <c r="C111" s="63">
        <v>360</v>
      </c>
      <c r="D111" s="63">
        <v>480</v>
      </c>
      <c r="E111" s="63">
        <v>610</v>
      </c>
      <c r="F111" s="63">
        <v>510</v>
      </c>
      <c r="G111" s="63">
        <v>600</v>
      </c>
      <c r="H111" s="64">
        <v>725</v>
      </c>
      <c r="I111" s="64">
        <v>550</v>
      </c>
      <c r="J111" s="65" t="str">
        <f t="shared" si="8"/>
        <v>West Footscray</v>
      </c>
      <c r="K111" s="48">
        <f t="shared" si="9"/>
        <v>360</v>
      </c>
      <c r="L111" s="65"/>
      <c r="M111" s="66">
        <f t="shared" si="10"/>
        <v>360.00103000000001</v>
      </c>
      <c r="N111" s="48">
        <f t="shared" si="11"/>
        <v>78</v>
      </c>
      <c r="O111" s="65" t="str">
        <f t="shared" si="12"/>
        <v>Keilor</v>
      </c>
      <c r="P111" s="66">
        <f t="shared" si="13"/>
        <v>0</v>
      </c>
      <c r="R111" s="34" t="str">
        <f t="shared" si="14"/>
        <v>Keilor</v>
      </c>
      <c r="S111" s="33" t="str">
        <f t="shared" si="15"/>
        <v>inad. Data</v>
      </c>
    </row>
    <row r="112" spans="1:103" x14ac:dyDescent="0.25">
      <c r="A112" s="48">
        <v>104</v>
      </c>
      <c r="B112" s="62" t="s">
        <v>11</v>
      </c>
      <c r="C112" s="63">
        <v>0</v>
      </c>
      <c r="D112" s="63">
        <v>430</v>
      </c>
      <c r="E112" s="63">
        <v>500</v>
      </c>
      <c r="F112" s="63">
        <v>450</v>
      </c>
      <c r="G112" s="63">
        <v>510</v>
      </c>
      <c r="H112" s="64">
        <v>560</v>
      </c>
      <c r="I112" s="64">
        <v>540</v>
      </c>
      <c r="J112" s="65" t="str">
        <f t="shared" si="8"/>
        <v>Whittlesea</v>
      </c>
      <c r="K112" s="48">
        <f t="shared" si="9"/>
        <v>0</v>
      </c>
      <c r="L112" s="65"/>
      <c r="M112" s="66">
        <f t="shared" si="10"/>
        <v>1.0400000000000001E-3</v>
      </c>
      <c r="N112" s="48">
        <f t="shared" si="11"/>
        <v>97</v>
      </c>
      <c r="O112" s="65" t="str">
        <f t="shared" si="12"/>
        <v>Gladstone Park-Tullamarine</v>
      </c>
      <c r="P112" s="66">
        <f t="shared" si="13"/>
        <v>0</v>
      </c>
      <c r="R112" s="34" t="str">
        <f t="shared" si="14"/>
        <v>Gladstone Park-Tullamarine</v>
      </c>
      <c r="S112" s="33" t="str">
        <f t="shared" si="15"/>
        <v>inad. Data</v>
      </c>
    </row>
    <row r="113" spans="1:103" x14ac:dyDescent="0.25">
      <c r="A113" s="48">
        <v>105</v>
      </c>
      <c r="B113" s="62" t="s">
        <v>138</v>
      </c>
      <c r="C113" s="63">
        <v>488</v>
      </c>
      <c r="D113" s="63">
        <v>540</v>
      </c>
      <c r="E113" s="63">
        <v>645</v>
      </c>
      <c r="F113" s="63">
        <v>620</v>
      </c>
      <c r="G113" s="63">
        <v>793</v>
      </c>
      <c r="H113" s="64">
        <v>990</v>
      </c>
      <c r="I113" s="64">
        <v>650</v>
      </c>
      <c r="J113" s="65" t="str">
        <f t="shared" si="8"/>
        <v>Williamstown</v>
      </c>
      <c r="K113" s="48">
        <f t="shared" si="9"/>
        <v>488</v>
      </c>
      <c r="L113" s="65"/>
      <c r="M113" s="66">
        <f t="shared" si="10"/>
        <v>488.00105000000002</v>
      </c>
      <c r="N113" s="48">
        <f t="shared" si="11"/>
        <v>19</v>
      </c>
      <c r="O113" s="65" t="str">
        <f t="shared" si="12"/>
        <v>Ferntree Gully</v>
      </c>
      <c r="P113" s="66">
        <f t="shared" si="13"/>
        <v>0</v>
      </c>
      <c r="R113" s="34" t="str">
        <f t="shared" si="14"/>
        <v>Ferntree Gully</v>
      </c>
      <c r="S113" s="33" t="str">
        <f t="shared" si="15"/>
        <v>inad. Data</v>
      </c>
    </row>
    <row r="114" spans="1:103" s="35" customFormat="1" x14ac:dyDescent="0.25">
      <c r="A114" s="48">
        <v>106</v>
      </c>
      <c r="B114" s="62" t="s">
        <v>20</v>
      </c>
      <c r="C114" s="63">
        <v>355</v>
      </c>
      <c r="D114" s="63">
        <v>460</v>
      </c>
      <c r="E114" s="63">
        <v>550</v>
      </c>
      <c r="F114" s="63">
        <v>477</v>
      </c>
      <c r="G114" s="63">
        <v>600</v>
      </c>
      <c r="H114" s="64">
        <v>700</v>
      </c>
      <c r="I114" s="64">
        <v>580</v>
      </c>
      <c r="J114" s="65" t="str">
        <f t="shared" si="8"/>
        <v>Yarra Ranges</v>
      </c>
      <c r="K114" s="48">
        <f t="shared" si="9"/>
        <v>355</v>
      </c>
      <c r="L114" s="65"/>
      <c r="M114" s="66">
        <f t="shared" si="10"/>
        <v>355.00106</v>
      </c>
      <c r="N114" s="48">
        <f t="shared" si="11"/>
        <v>84</v>
      </c>
      <c r="O114" s="65" t="str">
        <f t="shared" si="12"/>
        <v>Craigieburn</v>
      </c>
      <c r="P114" s="66">
        <f t="shared" si="13"/>
        <v>0</v>
      </c>
      <c r="Q114" s="22"/>
      <c r="R114" s="34" t="str">
        <f t="shared" si="14"/>
        <v>Craigieburn</v>
      </c>
      <c r="S114" s="33" t="str">
        <f t="shared" si="15"/>
        <v>inad. Data</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row>
    <row r="115" spans="1:103" x14ac:dyDescent="0.25">
      <c r="A115" s="48">
        <v>107</v>
      </c>
      <c r="B115" s="62" t="s">
        <v>200</v>
      </c>
      <c r="C115" s="63">
        <v>390</v>
      </c>
      <c r="D115" s="63">
        <v>520</v>
      </c>
      <c r="E115" s="63">
        <v>715</v>
      </c>
      <c r="F115" s="63">
        <v>600</v>
      </c>
      <c r="G115" s="63">
        <v>700</v>
      </c>
      <c r="H115" s="64">
        <v>860</v>
      </c>
      <c r="I115" s="64">
        <v>610</v>
      </c>
      <c r="J115" s="65" t="str">
        <f t="shared" si="8"/>
        <v>Yarraville-Seddon</v>
      </c>
      <c r="K115" s="48">
        <f t="shared" si="9"/>
        <v>390</v>
      </c>
      <c r="L115" s="65"/>
      <c r="M115" s="66">
        <f t="shared" si="10"/>
        <v>390.00107000000003</v>
      </c>
      <c r="N115" s="48">
        <f t="shared" si="11"/>
        <v>70</v>
      </c>
      <c r="O115" s="65" t="str">
        <f t="shared" si="12"/>
        <v>Berwick</v>
      </c>
      <c r="P115" s="66">
        <f t="shared" si="13"/>
        <v>0</v>
      </c>
      <c r="R115" s="34" t="str">
        <f t="shared" si="14"/>
        <v>Berwick</v>
      </c>
      <c r="S115" s="33" t="str">
        <f t="shared" si="15"/>
        <v>inad. Data</v>
      </c>
    </row>
    <row r="116" spans="1:103" x14ac:dyDescent="0.25">
      <c r="A116" s="48">
        <v>108</v>
      </c>
      <c r="B116" s="62"/>
      <c r="C116" s="63"/>
      <c r="D116" s="63"/>
      <c r="E116" s="63"/>
      <c r="F116" s="63"/>
      <c r="G116" s="63"/>
      <c r="H116" s="64"/>
      <c r="I116" s="64"/>
      <c r="J116" s="65"/>
      <c r="K116" s="48"/>
      <c r="L116" s="65"/>
      <c r="M116" s="66"/>
      <c r="N116" s="48"/>
      <c r="O116" s="65"/>
      <c r="P116" s="66"/>
      <c r="R116" s="34"/>
      <c r="S116" s="33"/>
    </row>
    <row r="117" spans="1:103" x14ac:dyDescent="0.25">
      <c r="A117" s="48">
        <v>109</v>
      </c>
      <c r="B117" s="62"/>
      <c r="C117" s="63"/>
      <c r="D117" s="63"/>
      <c r="E117" s="63"/>
      <c r="F117" s="63"/>
      <c r="G117" s="63"/>
      <c r="H117" s="64"/>
      <c r="I117" s="64"/>
      <c r="J117" s="65"/>
      <c r="K117" s="48"/>
      <c r="L117" s="65"/>
      <c r="M117" s="66"/>
      <c r="N117" s="48"/>
      <c r="O117" s="65"/>
      <c r="P117" s="66"/>
      <c r="R117" s="34"/>
      <c r="S117" s="33"/>
    </row>
    <row r="118" spans="1:103" x14ac:dyDescent="0.25">
      <c r="A118" s="48">
        <v>110</v>
      </c>
      <c r="B118" s="62"/>
      <c r="C118" s="63"/>
      <c r="D118" s="63"/>
      <c r="E118" s="63"/>
      <c r="F118" s="63"/>
      <c r="G118" s="63"/>
      <c r="H118" s="64"/>
      <c r="I118" s="64"/>
      <c r="J118" s="65"/>
      <c r="K118" s="48"/>
      <c r="L118" s="65"/>
      <c r="M118" s="66"/>
      <c r="N118" s="48"/>
      <c r="O118" s="65"/>
      <c r="P118" s="66"/>
      <c r="R118" s="34"/>
      <c r="S118" s="33"/>
    </row>
    <row r="119" spans="1:103" ht="14.5" x14ac:dyDescent="0.35">
      <c r="A119"/>
      <c r="B119"/>
      <c r="C119"/>
      <c r="D119"/>
      <c r="E119"/>
      <c r="F119"/>
      <c r="G119"/>
      <c r="H119"/>
      <c r="I119"/>
      <c r="J119"/>
      <c r="K119"/>
      <c r="L119"/>
      <c r="M119"/>
      <c r="N119"/>
      <c r="O119"/>
      <c r="P119"/>
      <c r="Q119"/>
      <c r="R119"/>
      <c r="S119"/>
      <c r="T119"/>
      <c r="U119"/>
    </row>
    <row r="120" spans="1:103" ht="14.5" x14ac:dyDescent="0.35">
      <c r="A120"/>
      <c r="B120"/>
      <c r="C120"/>
      <c r="D120"/>
      <c r="E120"/>
      <c r="F120"/>
      <c r="G120"/>
      <c r="H120"/>
      <c r="I120"/>
      <c r="J120"/>
      <c r="K120"/>
      <c r="L120"/>
      <c r="M120"/>
      <c r="N120"/>
      <c r="O120"/>
      <c r="P120"/>
      <c r="Q120"/>
      <c r="R120"/>
      <c r="S120"/>
      <c r="T120"/>
      <c r="U120"/>
    </row>
    <row r="121" spans="1:103" ht="14.5" x14ac:dyDescent="0.35">
      <c r="A121"/>
      <c r="B121"/>
      <c r="C121"/>
      <c r="D121"/>
      <c r="E121"/>
      <c r="F121"/>
      <c r="G121"/>
      <c r="H121"/>
      <c r="I121"/>
      <c r="J121"/>
      <c r="K121"/>
      <c r="L121"/>
      <c r="M121"/>
      <c r="N121"/>
      <c r="O121"/>
      <c r="P121"/>
      <c r="Q121"/>
      <c r="R121"/>
      <c r="S121"/>
      <c r="T121"/>
      <c r="U121"/>
    </row>
    <row r="122" spans="1:103" s="35" customFormat="1" ht="14.5" x14ac:dyDescent="0.35">
      <c r="A122"/>
      <c r="B122"/>
      <c r="C122"/>
      <c r="D122"/>
      <c r="E122"/>
      <c r="F122"/>
      <c r="G122"/>
      <c r="H122"/>
      <c r="I122"/>
      <c r="J122"/>
      <c r="K122"/>
      <c r="L122"/>
      <c r="M122"/>
      <c r="N122"/>
      <c r="O122"/>
      <c r="P122"/>
      <c r="Q122"/>
      <c r="R122"/>
      <c r="S122"/>
      <c r="T122"/>
      <c r="U1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row>
    <row r="123" spans="1:103" ht="14.5" x14ac:dyDescent="0.35">
      <c r="A123"/>
      <c r="B123"/>
      <c r="C123"/>
      <c r="D123"/>
      <c r="E123"/>
      <c r="F123"/>
      <c r="G123"/>
      <c r="H123"/>
      <c r="I123"/>
      <c r="J123"/>
      <c r="K123"/>
      <c r="L123"/>
      <c r="M123"/>
      <c r="N123"/>
      <c r="O123"/>
      <c r="P123"/>
      <c r="Q123"/>
      <c r="R123"/>
      <c r="S123"/>
      <c r="T123"/>
      <c r="U123"/>
    </row>
    <row r="124" spans="1:103" ht="14.5" x14ac:dyDescent="0.35">
      <c r="A124"/>
      <c r="B124"/>
      <c r="C124"/>
      <c r="D124"/>
      <c r="E124"/>
      <c r="F124"/>
      <c r="G124"/>
      <c r="H124"/>
      <c r="I124"/>
      <c r="J124"/>
      <c r="K124"/>
      <c r="L124"/>
      <c r="M124"/>
      <c r="N124"/>
      <c r="O124"/>
      <c r="P124"/>
      <c r="Q124"/>
      <c r="R124"/>
      <c r="S124"/>
      <c r="T124"/>
      <c r="U124"/>
    </row>
    <row r="125" spans="1:103" ht="14.5" x14ac:dyDescent="0.35">
      <c r="A125"/>
      <c r="B125"/>
      <c r="C125"/>
      <c r="D125"/>
      <c r="E125"/>
      <c r="F125"/>
      <c r="G125"/>
      <c r="H125"/>
      <c r="I125"/>
      <c r="J125"/>
      <c r="K125"/>
      <c r="L125"/>
      <c r="M125"/>
      <c r="N125"/>
      <c r="O125"/>
      <c r="P125"/>
      <c r="Q125"/>
      <c r="R125"/>
      <c r="S125"/>
      <c r="T125"/>
      <c r="U125"/>
    </row>
    <row r="126" spans="1:103" ht="14.5" x14ac:dyDescent="0.35">
      <c r="A126"/>
      <c r="B126"/>
      <c r="C126"/>
      <c r="D126"/>
      <c r="E126"/>
      <c r="F126"/>
      <c r="G126"/>
      <c r="H126"/>
      <c r="I126"/>
      <c r="J126"/>
      <c r="K126"/>
      <c r="L126"/>
      <c r="M126"/>
      <c r="N126"/>
      <c r="O126"/>
      <c r="P126"/>
      <c r="Q126"/>
      <c r="R126"/>
      <c r="S126"/>
      <c r="T126"/>
      <c r="U126"/>
    </row>
    <row r="127" spans="1:103" s="35" customFormat="1" ht="14.5" x14ac:dyDescent="0.35">
      <c r="A127"/>
      <c r="B127"/>
      <c r="C127"/>
      <c r="D127"/>
      <c r="E127"/>
      <c r="F127"/>
      <c r="G127"/>
      <c r="H127"/>
      <c r="I127"/>
      <c r="J127"/>
      <c r="K127"/>
      <c r="L127"/>
      <c r="M127"/>
      <c r="N127"/>
      <c r="O127"/>
      <c r="P127"/>
      <c r="Q127"/>
      <c r="R127"/>
      <c r="S127"/>
      <c r="T127"/>
      <c r="U127"/>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row>
    <row r="128" spans="1:103" ht="14.5" x14ac:dyDescent="0.35">
      <c r="A128"/>
      <c r="B128"/>
      <c r="C128"/>
      <c r="D128"/>
      <c r="E128"/>
      <c r="F128"/>
      <c r="G128"/>
      <c r="H128"/>
      <c r="I128"/>
      <c r="J128"/>
      <c r="K128"/>
      <c r="L128"/>
      <c r="M128"/>
      <c r="N128"/>
      <c r="O128"/>
      <c r="P128"/>
      <c r="Q128"/>
      <c r="R128"/>
      <c r="S128"/>
      <c r="T128"/>
      <c r="U128"/>
    </row>
    <row r="129" spans="1:103" ht="14.5" x14ac:dyDescent="0.35">
      <c r="A129"/>
      <c r="B129"/>
      <c r="C129"/>
      <c r="D129"/>
      <c r="E129"/>
      <c r="F129"/>
      <c r="G129"/>
      <c r="H129"/>
      <c r="I129"/>
      <c r="J129"/>
      <c r="K129"/>
      <c r="L129"/>
      <c r="M129"/>
      <c r="N129"/>
      <c r="O129"/>
      <c r="P129"/>
      <c r="Q129"/>
      <c r="R129"/>
      <c r="S129"/>
      <c r="T129"/>
      <c r="U129"/>
    </row>
    <row r="130" spans="1:103" ht="14.5" x14ac:dyDescent="0.35">
      <c r="A130"/>
      <c r="B130"/>
      <c r="C130"/>
      <c r="D130"/>
      <c r="E130"/>
      <c r="F130"/>
      <c r="G130"/>
      <c r="H130"/>
      <c r="I130"/>
      <c r="J130"/>
      <c r="K130"/>
      <c r="L130"/>
      <c r="M130"/>
      <c r="N130"/>
      <c r="O130"/>
      <c r="P130"/>
      <c r="Q130"/>
      <c r="R130"/>
      <c r="S130"/>
      <c r="T130"/>
      <c r="U130"/>
    </row>
    <row r="131" spans="1:103" ht="14.5" x14ac:dyDescent="0.35">
      <c r="A131"/>
      <c r="B131"/>
      <c r="C131"/>
      <c r="D131"/>
      <c r="E131"/>
      <c r="F131"/>
      <c r="G131"/>
      <c r="H131"/>
      <c r="I131"/>
      <c r="J131"/>
      <c r="K131"/>
      <c r="L131"/>
      <c r="M131"/>
      <c r="N131"/>
      <c r="O131"/>
      <c r="P131"/>
      <c r="Q131"/>
      <c r="R131"/>
      <c r="S131"/>
      <c r="T131"/>
      <c r="U131"/>
    </row>
    <row r="132" spans="1:103" s="35" customFormat="1" ht="14.5" x14ac:dyDescent="0.35">
      <c r="A132"/>
      <c r="B132"/>
      <c r="C132"/>
      <c r="D132"/>
      <c r="E132"/>
      <c r="F132"/>
      <c r="G132"/>
      <c r="H132"/>
      <c r="I132"/>
      <c r="J132"/>
      <c r="K132"/>
      <c r="L132"/>
      <c r="M132"/>
      <c r="N132"/>
      <c r="O132"/>
      <c r="P132"/>
      <c r="Q132"/>
      <c r="R132"/>
      <c r="S132"/>
      <c r="T132"/>
      <c r="U13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row>
    <row r="133" spans="1:103" ht="14.5" x14ac:dyDescent="0.35">
      <c r="A133"/>
      <c r="B133"/>
      <c r="C133"/>
      <c r="D133"/>
      <c r="E133"/>
      <c r="F133"/>
      <c r="G133"/>
      <c r="H133"/>
      <c r="I133"/>
      <c r="J133"/>
      <c r="K133"/>
      <c r="L133"/>
      <c r="M133"/>
      <c r="N133"/>
      <c r="O133"/>
      <c r="P133"/>
      <c r="Q133"/>
      <c r="R133"/>
      <c r="S133"/>
      <c r="T133"/>
      <c r="U133"/>
    </row>
    <row r="134" spans="1:103" ht="14.5" x14ac:dyDescent="0.35">
      <c r="A134"/>
      <c r="B134"/>
      <c r="C134"/>
      <c r="D134"/>
      <c r="E134"/>
      <c r="F134"/>
      <c r="G134"/>
      <c r="H134"/>
      <c r="I134"/>
      <c r="J134"/>
      <c r="K134"/>
      <c r="L134"/>
      <c r="M134"/>
      <c r="N134"/>
      <c r="O134"/>
      <c r="P134"/>
      <c r="Q134"/>
      <c r="R134"/>
      <c r="S134"/>
      <c r="T134"/>
      <c r="U134"/>
    </row>
    <row r="135" spans="1:103" ht="14.5" x14ac:dyDescent="0.35">
      <c r="A135"/>
      <c r="B135"/>
      <c r="C135"/>
      <c r="D135"/>
      <c r="E135"/>
      <c r="F135"/>
      <c r="G135"/>
      <c r="H135"/>
      <c r="I135"/>
      <c r="J135"/>
      <c r="K135"/>
      <c r="L135"/>
      <c r="M135"/>
      <c r="N135"/>
      <c r="O135"/>
      <c r="P135"/>
      <c r="Q135"/>
      <c r="R135"/>
      <c r="S135"/>
      <c r="T135"/>
      <c r="U135"/>
    </row>
    <row r="136" spans="1:103" ht="14.5" x14ac:dyDescent="0.35">
      <c r="A136"/>
      <c r="B136"/>
      <c r="C136"/>
      <c r="D136"/>
      <c r="E136"/>
      <c r="F136"/>
      <c r="G136"/>
      <c r="H136"/>
      <c r="I136"/>
      <c r="J136"/>
      <c r="K136"/>
      <c r="L136"/>
      <c r="M136"/>
      <c r="N136"/>
      <c r="O136"/>
      <c r="P136"/>
      <c r="Q136"/>
      <c r="R136"/>
      <c r="S136"/>
      <c r="T136"/>
      <c r="U136"/>
    </row>
    <row r="137" spans="1:103" ht="14.5" x14ac:dyDescent="0.35">
      <c r="A137"/>
      <c r="B137"/>
      <c r="C137"/>
      <c r="D137"/>
      <c r="E137"/>
      <c r="F137"/>
      <c r="G137"/>
      <c r="H137"/>
      <c r="I137"/>
      <c r="J137"/>
      <c r="K137"/>
      <c r="L137"/>
      <c r="M137"/>
      <c r="N137"/>
      <c r="O137"/>
      <c r="P137"/>
      <c r="Q137"/>
      <c r="R137"/>
      <c r="S137"/>
      <c r="T137"/>
      <c r="U137"/>
    </row>
    <row r="138" spans="1:103" ht="14.5" x14ac:dyDescent="0.35">
      <c r="A138"/>
      <c r="B138"/>
      <c r="C138"/>
      <c r="D138"/>
      <c r="E138"/>
      <c r="F138"/>
      <c r="G138"/>
      <c r="H138"/>
      <c r="I138"/>
      <c r="J138"/>
      <c r="K138"/>
      <c r="L138"/>
      <c r="M138"/>
      <c r="N138"/>
      <c r="O138"/>
      <c r="P138"/>
      <c r="Q138"/>
      <c r="R138"/>
      <c r="S138"/>
      <c r="T138"/>
      <c r="U138"/>
    </row>
    <row r="139" spans="1:103" ht="14.5" x14ac:dyDescent="0.35">
      <c r="A139"/>
      <c r="B139"/>
      <c r="C139"/>
      <c r="D139"/>
      <c r="E139"/>
      <c r="F139"/>
      <c r="G139"/>
      <c r="H139"/>
      <c r="I139"/>
      <c r="J139"/>
      <c r="K139"/>
      <c r="L139"/>
      <c r="M139"/>
      <c r="N139"/>
      <c r="O139"/>
      <c r="P139"/>
      <c r="Q139"/>
      <c r="R139"/>
      <c r="S139"/>
      <c r="T139"/>
      <c r="U139"/>
    </row>
    <row r="140" spans="1:103" ht="14.5" x14ac:dyDescent="0.35">
      <c r="A140"/>
      <c r="B140"/>
      <c r="C140"/>
      <c r="D140"/>
      <c r="E140"/>
      <c r="F140"/>
      <c r="G140"/>
      <c r="H140"/>
      <c r="I140"/>
      <c r="J140"/>
      <c r="K140"/>
      <c r="L140"/>
      <c r="M140"/>
      <c r="N140"/>
      <c r="O140"/>
      <c r="P140"/>
      <c r="Q140"/>
      <c r="R140"/>
      <c r="S140"/>
      <c r="T140"/>
      <c r="U140"/>
    </row>
    <row r="141" spans="1:103" ht="14.5" x14ac:dyDescent="0.35">
      <c r="A141"/>
      <c r="B141"/>
      <c r="C141"/>
      <c r="D141"/>
      <c r="E141"/>
      <c r="F141"/>
      <c r="G141"/>
      <c r="H141"/>
      <c r="I141"/>
      <c r="J141"/>
      <c r="K141"/>
      <c r="L141"/>
      <c r="M141"/>
      <c r="N141"/>
      <c r="O141"/>
      <c r="P141"/>
      <c r="Q141"/>
      <c r="R141"/>
      <c r="S141"/>
      <c r="T141"/>
      <c r="U141"/>
    </row>
    <row r="142" spans="1:103" ht="14.5" x14ac:dyDescent="0.35">
      <c r="A142"/>
      <c r="B142"/>
      <c r="C142"/>
      <c r="D142"/>
      <c r="E142"/>
      <c r="F142"/>
      <c r="G142"/>
      <c r="H142"/>
      <c r="I142"/>
      <c r="J142"/>
      <c r="K142"/>
      <c r="L142"/>
      <c r="M142"/>
      <c r="N142"/>
      <c r="O142"/>
      <c r="P142"/>
      <c r="Q142"/>
      <c r="R142"/>
      <c r="S142"/>
      <c r="T142"/>
      <c r="U142"/>
    </row>
    <row r="143" spans="1:103" ht="14.5" x14ac:dyDescent="0.35">
      <c r="A143"/>
      <c r="B143"/>
      <c r="C143"/>
      <c r="D143"/>
      <c r="E143"/>
      <c r="F143"/>
      <c r="G143"/>
      <c r="H143"/>
      <c r="I143"/>
      <c r="J143"/>
      <c r="K143"/>
      <c r="L143"/>
      <c r="M143"/>
      <c r="N143"/>
      <c r="O143"/>
      <c r="P143"/>
      <c r="Q143"/>
      <c r="R143"/>
      <c r="S143"/>
      <c r="T143"/>
      <c r="U143"/>
    </row>
    <row r="144" spans="1:103" ht="14.5" x14ac:dyDescent="0.35">
      <c r="A144"/>
      <c r="B144"/>
      <c r="C144"/>
      <c r="D144"/>
      <c r="E144"/>
      <c r="F144"/>
      <c r="G144"/>
      <c r="H144"/>
      <c r="I144"/>
      <c r="J144"/>
      <c r="K144"/>
      <c r="L144"/>
      <c r="M144"/>
      <c r="N144"/>
      <c r="O144"/>
      <c r="P144"/>
      <c r="Q144"/>
      <c r="R144"/>
      <c r="S144"/>
      <c r="T144"/>
      <c r="U144"/>
    </row>
    <row r="145" spans="1:103" ht="14.5" x14ac:dyDescent="0.35">
      <c r="A145"/>
      <c r="B145"/>
      <c r="C145"/>
      <c r="D145"/>
      <c r="E145"/>
      <c r="F145"/>
      <c r="G145"/>
      <c r="H145"/>
      <c r="I145"/>
      <c r="J145"/>
      <c r="K145"/>
      <c r="L145"/>
      <c r="M145"/>
      <c r="N145"/>
      <c r="O145"/>
      <c r="P145"/>
      <c r="Q145"/>
      <c r="R145"/>
      <c r="S145"/>
      <c r="T145"/>
      <c r="U145"/>
    </row>
    <row r="146" spans="1:103" ht="14.5" x14ac:dyDescent="0.35">
      <c r="A146"/>
      <c r="B146"/>
      <c r="C146"/>
      <c r="D146"/>
      <c r="E146"/>
      <c r="F146"/>
      <c r="G146"/>
      <c r="H146"/>
      <c r="I146"/>
      <c r="J146"/>
      <c r="K146"/>
      <c r="L146"/>
      <c r="M146"/>
      <c r="N146"/>
      <c r="O146"/>
      <c r="P146"/>
      <c r="Q146"/>
      <c r="R146"/>
      <c r="S146"/>
      <c r="T146"/>
      <c r="U146"/>
    </row>
    <row r="147" spans="1:103" ht="14.5" x14ac:dyDescent="0.35">
      <c r="A147"/>
      <c r="B147"/>
      <c r="C147"/>
      <c r="D147"/>
      <c r="E147"/>
      <c r="F147"/>
      <c r="G147"/>
      <c r="H147"/>
      <c r="I147"/>
      <c r="J147"/>
      <c r="K147"/>
      <c r="L147"/>
      <c r="M147"/>
      <c r="N147"/>
      <c r="O147"/>
      <c r="P147"/>
      <c r="Q147"/>
      <c r="R147"/>
      <c r="S147"/>
      <c r="T147"/>
      <c r="U147"/>
    </row>
    <row r="148" spans="1:103" ht="14.5" x14ac:dyDescent="0.35">
      <c r="A148"/>
      <c r="B148"/>
      <c r="C148"/>
      <c r="D148"/>
      <c r="E148"/>
      <c r="F148"/>
      <c r="G148"/>
      <c r="H148"/>
      <c r="I148"/>
      <c r="J148"/>
      <c r="K148"/>
      <c r="L148"/>
      <c r="M148"/>
      <c r="N148"/>
      <c r="O148"/>
      <c r="P148"/>
      <c r="Q148"/>
      <c r="R148"/>
      <c r="S148"/>
      <c r="T148"/>
      <c r="U148"/>
    </row>
    <row r="149" spans="1:103" ht="14.5" x14ac:dyDescent="0.35">
      <c r="A149"/>
      <c r="B149"/>
      <c r="C149"/>
      <c r="D149"/>
      <c r="E149"/>
      <c r="F149"/>
      <c r="G149"/>
      <c r="H149"/>
      <c r="I149"/>
      <c r="J149"/>
      <c r="K149"/>
      <c r="L149"/>
      <c r="M149"/>
      <c r="N149"/>
      <c r="O149"/>
      <c r="P149"/>
      <c r="Q149"/>
      <c r="R149"/>
      <c r="S149"/>
      <c r="T149"/>
      <c r="U149"/>
    </row>
    <row r="150" spans="1:103" ht="14.5" x14ac:dyDescent="0.35">
      <c r="A150"/>
      <c r="B150"/>
      <c r="C150"/>
      <c r="D150"/>
      <c r="E150"/>
      <c r="F150"/>
      <c r="G150"/>
      <c r="H150"/>
      <c r="I150"/>
      <c r="J150"/>
      <c r="K150"/>
      <c r="L150"/>
      <c r="M150"/>
      <c r="N150"/>
      <c r="O150"/>
      <c r="P150"/>
      <c r="Q150"/>
      <c r="R150"/>
      <c r="S150"/>
      <c r="T150"/>
      <c r="U150"/>
    </row>
    <row r="151" spans="1:103" ht="14.5" x14ac:dyDescent="0.35">
      <c r="A151"/>
      <c r="B151"/>
      <c r="C151"/>
      <c r="D151"/>
      <c r="E151"/>
      <c r="F151"/>
      <c r="G151"/>
      <c r="H151"/>
      <c r="I151"/>
      <c r="J151"/>
      <c r="K151"/>
      <c r="L151"/>
      <c r="M151"/>
      <c r="N151"/>
      <c r="O151"/>
      <c r="P151"/>
      <c r="Q151"/>
      <c r="R151"/>
      <c r="S151"/>
      <c r="T151"/>
      <c r="U151"/>
    </row>
    <row r="152" spans="1:103" ht="14.5" x14ac:dyDescent="0.35">
      <c r="A152"/>
      <c r="B152"/>
      <c r="C152"/>
      <c r="D152"/>
      <c r="E152"/>
      <c r="F152"/>
      <c r="G152"/>
      <c r="H152"/>
      <c r="I152"/>
      <c r="J152"/>
      <c r="K152"/>
      <c r="L152"/>
      <c r="M152"/>
      <c r="N152"/>
      <c r="O152"/>
      <c r="P152"/>
      <c r="Q152"/>
      <c r="R152"/>
      <c r="S152"/>
      <c r="T152"/>
      <c r="U152"/>
    </row>
    <row r="153" spans="1:103" ht="14.5" x14ac:dyDescent="0.35">
      <c r="A153"/>
      <c r="B153"/>
      <c r="C153"/>
      <c r="D153"/>
      <c r="E153"/>
      <c r="F153"/>
      <c r="G153"/>
      <c r="H153"/>
      <c r="I153"/>
      <c r="J153"/>
      <c r="K153"/>
      <c r="L153"/>
      <c r="M153"/>
      <c r="N153"/>
      <c r="O153"/>
      <c r="P153"/>
      <c r="Q153"/>
      <c r="R153"/>
      <c r="S153"/>
      <c r="T153"/>
      <c r="U153"/>
    </row>
    <row r="154" spans="1:103" s="35" customFormat="1" ht="14.5" x14ac:dyDescent="0.35">
      <c r="A154"/>
      <c r="B154"/>
      <c r="C154"/>
      <c r="D154"/>
      <c r="E154"/>
      <c r="F154"/>
      <c r="G154"/>
      <c r="H154"/>
      <c r="I154"/>
      <c r="J154"/>
      <c r="K154"/>
      <c r="L154"/>
      <c r="M154"/>
      <c r="N154"/>
      <c r="O154"/>
      <c r="P154"/>
      <c r="Q154"/>
      <c r="R154"/>
      <c r="S154"/>
      <c r="T154"/>
      <c r="U154"/>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row>
    <row r="155" spans="1:103" ht="14.5" x14ac:dyDescent="0.35">
      <c r="A155"/>
      <c r="B155"/>
      <c r="C155"/>
      <c r="D155"/>
      <c r="E155"/>
      <c r="F155"/>
      <c r="G155"/>
      <c r="H155"/>
      <c r="I155"/>
      <c r="J155"/>
      <c r="K155"/>
      <c r="L155"/>
      <c r="M155"/>
      <c r="N155"/>
      <c r="O155"/>
      <c r="P155"/>
      <c r="Q155"/>
      <c r="R155"/>
      <c r="S155"/>
      <c r="T155"/>
      <c r="U155"/>
    </row>
    <row r="156" spans="1:103" ht="14.5" x14ac:dyDescent="0.35">
      <c r="A156"/>
      <c r="B156"/>
      <c r="C156"/>
      <c r="D156"/>
      <c r="E156"/>
      <c r="F156"/>
      <c r="G156"/>
      <c r="H156"/>
      <c r="I156"/>
      <c r="J156"/>
      <c r="K156"/>
      <c r="L156"/>
      <c r="M156"/>
      <c r="N156"/>
      <c r="O156"/>
      <c r="P156"/>
      <c r="Q156"/>
      <c r="R156"/>
      <c r="S156"/>
      <c r="T156"/>
      <c r="U156"/>
    </row>
    <row r="157" spans="1:103" ht="14.5" x14ac:dyDescent="0.35">
      <c r="A157"/>
      <c r="B157"/>
      <c r="C157"/>
      <c r="D157"/>
      <c r="E157"/>
      <c r="F157"/>
      <c r="G157"/>
      <c r="H157"/>
      <c r="I157"/>
      <c r="J157"/>
      <c r="K157"/>
      <c r="L157"/>
      <c r="M157"/>
      <c r="N157"/>
      <c r="O157"/>
      <c r="P157"/>
      <c r="Q157"/>
      <c r="R157"/>
      <c r="S157"/>
      <c r="T157"/>
      <c r="U157"/>
    </row>
  </sheetData>
  <sheetProtection sheet="1" objects="1" scenarios="1"/>
  <mergeCells count="2">
    <mergeCell ref="B1:S3"/>
    <mergeCell ref="R8:S8"/>
  </mergeCells>
  <pageMargins left="0.39370078740157483" right="0.39370078740157483" top="0.39370078740157483" bottom="0.39370078740157483" header="0.39370078740157483" footer="0.31496062992125984"/>
  <pageSetup paperSize="9" scale="4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1</xdr:col>
                    <xdr:colOff>1441450</xdr:colOff>
                    <xdr:row>4</xdr:row>
                    <xdr:rowOff>152400</xdr:rowOff>
                  </from>
                  <to>
                    <xdr:col>4</xdr:col>
                    <xdr:colOff>6350</xdr:colOff>
                    <xdr:row>6</xdr:row>
                    <xdr:rowOff>50800</xdr:rowOff>
                  </to>
                </anchor>
              </controlPr>
            </control>
          </mc:Choice>
        </mc:AlternateContent>
        <mc:AlternateContent xmlns:mc="http://schemas.openxmlformats.org/markup-compatibility/2006">
          <mc:Choice Requires="x14">
            <control shapeId="11266" r:id="rId5" name="Drop Down 2">
              <controlPr defaultSize="0" autoLine="0" autoPict="0">
                <anchor moveWithCells="1">
                  <from>
                    <xdr:col>5</xdr:col>
                    <xdr:colOff>0</xdr:colOff>
                    <xdr:row>4</xdr:row>
                    <xdr:rowOff>152400</xdr:rowOff>
                  </from>
                  <to>
                    <xdr:col>7</xdr:col>
                    <xdr:colOff>279400</xdr:colOff>
                    <xdr:row>6</xdr:row>
                    <xdr:rowOff>57150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A11584068</value>
    </field>
    <field name="Objective-Title">
      <value order="0">2024Dec Rental Costs</value>
    </field>
    <field name="Objective-Description">
      <value order="0"/>
    </field>
    <field name="Objective-CreationStamp">
      <value order="0">2024-12-08T21:08:55Z</value>
    </field>
    <field name="Objective-IsApproved">
      <value order="0">false</value>
    </field>
    <field name="Objective-IsPublished">
      <value order="0">true</value>
    </field>
    <field name="Objective-DatePublished">
      <value order="0">2026-01-19T04:02:42Z</value>
    </field>
    <field name="Objective-ModificationStamp">
      <value order="0">2026-01-19T04:02:43Z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vA16726695</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1 br flat</vt:lpstr>
      <vt:lpstr>2br Flat</vt:lpstr>
      <vt:lpstr>3br Flat</vt:lpstr>
      <vt:lpstr>2br House</vt:lpstr>
      <vt:lpstr>3br House</vt:lpstr>
      <vt:lpstr>4br House</vt:lpstr>
      <vt:lpstr>Municipalities</vt:lpstr>
      <vt:lpstr>Suburbs</vt:lpstr>
      <vt:lpstr>Municipalities!Print_Area</vt:lpstr>
      <vt:lpstr>Suburbs!Print_Area</vt:lpstr>
    </vt:vector>
  </TitlesOfParts>
  <Company>Department of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median rents by property type and LGA (Table 10) (Excel size 465 KB)</dc:title>
  <dc:subject>Rental Report</dc:subject>
  <dc:creator>Office of Housing</dc:creator>
  <cp:keywords>rental report, rental statistics, rental data</cp:keywords>
  <cp:lastModifiedBy>Hayden Brown</cp:lastModifiedBy>
  <cp:lastPrinted>2025-11-21T08:32:13Z</cp:lastPrinted>
  <dcterms:created xsi:type="dcterms:W3CDTF">2008-08-13T07:01:57Z</dcterms:created>
  <dcterms:modified xsi:type="dcterms:W3CDTF">2026-01-14T23:45:51Z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A11584068</vt:lpwstr>
  </op:property>
  <op:property fmtid="{D5CDD505-2E9C-101B-9397-08002B2CF9AE}" pid="4" name="Objective-Title">
    <vt:lpwstr xmlns:vt="http://schemas.openxmlformats.org/officeDocument/2006/docPropsVTypes">2024Dec Rental Costs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2024-12-08T21:08:55Z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2026-01-19T04:02:42Z</vt:filetime>
  </op:property>
  <op:property fmtid="{D5CDD505-2E9C-101B-9397-08002B2CF9AE}" pid="10" name="Objective-ModificationStamp">
    <vt:filetime xmlns:vt="http://schemas.openxmlformats.org/officeDocument/2006/docPropsVTypes">2026-01-19T04:02:43Z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vA16726695</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